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fileSharing readOnlyRecommended="1"/>
  <workbookPr codeName="ThisWorkbook"/>
  <bookViews>
    <workbookView xWindow="195" yWindow="2985" windowWidth="20715" windowHeight="12285"/>
  </bookViews>
  <sheets>
    <sheet name="Disclaimer" sheetId="41" r:id="rId1"/>
    <sheet name="CoverSheet" sheetId="57" r:id="rId2"/>
    <sheet name="YoY Quantum" sheetId="51" r:id="rId3"/>
    <sheet name="Linked Sheet" sheetId="28" r:id="rId4"/>
    <sheet name="A&amp;E SQL Code" sheetId="42" r:id="rId5"/>
    <sheet name="A&amp;E SQL Output" sheetId="16" r:id="rId6"/>
    <sheet name="Price Adjustments" sheetId="58" r:id="rId7"/>
    <sheet name="2016-17 A&amp;E Tariff" sheetId="43" r:id="rId8"/>
    <sheet name="Manual Adjustment Requests" sheetId="55" r:id="rId9"/>
    <sheet name="Calculation" sheetId="1" r:id="rId10"/>
    <sheet name="Manual Adjustments" sheetId="24" r:id="rId11"/>
  </sheets>
  <externalReferences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___net1" localSheetId="8" hidden="1">{"NET",#N/A,FALSE,"401C11"}</definedName>
    <definedName name="____net1" hidden="1">{"NET",#N/A,FALSE,"401C11"}</definedName>
    <definedName name="__123Graph_A" localSheetId="8" hidden="1">'[1]2002PCTs'!#REF!</definedName>
    <definedName name="__123Graph_A" hidden="1">'[1]2002PCTs'!#REF!</definedName>
    <definedName name="__123Graph_B" localSheetId="8" hidden="1">[2]Dnurse!#REF!</definedName>
    <definedName name="__123Graph_B" hidden="1">[2]Dnurse!#REF!</definedName>
    <definedName name="__123Graph_C" localSheetId="8" hidden="1">[2]Dnurse!#REF!</definedName>
    <definedName name="__123Graph_C" hidden="1">[2]Dnurse!#REF!</definedName>
    <definedName name="__123Graph_X" localSheetId="8" hidden="1">[2]Dnurse!#REF!</definedName>
    <definedName name="__123Graph_X" hidden="1">[2]Dnurse!#REF!</definedName>
    <definedName name="__net1" localSheetId="8" hidden="1">{"NET",#N/A,FALSE,"401C11"}</definedName>
    <definedName name="__net1" hidden="1">{"NET",#N/A,FALSE,"401C11"}</definedName>
    <definedName name="_1_0__123Grap" localSheetId="8" hidden="1">'[3]#REF'!#REF!</definedName>
    <definedName name="_1_0__123Grap" hidden="1">'[3]#REF'!#REF!</definedName>
    <definedName name="_1_123Grap" localSheetId="8" hidden="1">'[4]#REF'!#REF!</definedName>
    <definedName name="_1_123Grap" hidden="1">'[4]#REF'!#REF!</definedName>
    <definedName name="_123Graph_A_1" localSheetId="8" hidden="1">'[5]2002PCTs'!#REF!</definedName>
    <definedName name="_123Graph_A_1" hidden="1">'[5]2002PCTs'!#REF!</definedName>
    <definedName name="_123Graph_B_1" localSheetId="8" hidden="1">[6]Dnurse!#REF!</definedName>
    <definedName name="_123Graph_B_1" hidden="1">[6]Dnurse!#REF!</definedName>
    <definedName name="_2_0__123Grap" localSheetId="8" hidden="1">'[4]#REF'!#REF!</definedName>
    <definedName name="_2_0__123Grap" hidden="1">'[4]#REF'!#REF!</definedName>
    <definedName name="_2_123Grap" localSheetId="8" hidden="1">'[2]#REF'!#REF!</definedName>
    <definedName name="_2_123Grap" hidden="1">'[2]#REF'!#REF!</definedName>
    <definedName name="_3_0_S" localSheetId="8" hidden="1">'[3]#REF'!#REF!</definedName>
    <definedName name="_3_0_S" hidden="1">'[3]#REF'!#REF!</definedName>
    <definedName name="_3_123Grap" localSheetId="8" hidden="1">'[4]#REF'!#REF!</definedName>
    <definedName name="_3_123Grap" hidden="1">'[4]#REF'!#REF!</definedName>
    <definedName name="_34_123Grap" localSheetId="8" hidden="1">'[4]#REF'!#REF!</definedName>
    <definedName name="_34_123Grap" hidden="1">'[4]#REF'!#REF!</definedName>
    <definedName name="_42S" localSheetId="8" hidden="1">'[4]#REF'!#REF!</definedName>
    <definedName name="_42S" hidden="1">'[4]#REF'!#REF!</definedName>
    <definedName name="_4S" localSheetId="8" hidden="1">'[4]#REF'!#REF!</definedName>
    <definedName name="_4S" hidden="1">'[4]#REF'!#REF!</definedName>
    <definedName name="_5_0__123Grap" localSheetId="8" hidden="1">'[4]#REF'!#REF!</definedName>
    <definedName name="_5_0__123Grap" hidden="1">'[4]#REF'!#REF!</definedName>
    <definedName name="_6_0_S" localSheetId="8" hidden="1">'[4]#REF'!#REF!</definedName>
    <definedName name="_6_0_S" hidden="1">'[4]#REF'!#REF!</definedName>
    <definedName name="_6_123Grap" localSheetId="8" hidden="1">'[2]#REF'!#REF!</definedName>
    <definedName name="_6_123Grap" hidden="1">'[2]#REF'!#REF!</definedName>
    <definedName name="_8_123Grap" localSheetId="8" hidden="1">'[4]#REF'!#REF!</definedName>
    <definedName name="_8_123Grap" hidden="1">'[4]#REF'!#REF!</definedName>
    <definedName name="_8S" localSheetId="8" hidden="1">'[2]#REF'!#REF!</definedName>
    <definedName name="_8S" hidden="1">'[2]#REF'!#REF!</definedName>
    <definedName name="_xlnm._FilterDatabase" localSheetId="8" hidden="1">'Manual Adjustment Requests'!$A$4:$AD$4</definedName>
    <definedName name="_Key1" localSheetId="8" hidden="1">'[2]#REF'!#REF!</definedName>
    <definedName name="_Key1" hidden="1">'[2]#REF'!#REF!</definedName>
    <definedName name="_net1" localSheetId="8" hidden="1">{"NET",#N/A,FALSE,"401C11"}</definedName>
    <definedName name="_net1" hidden="1">{"NET",#N/A,FALSE,"401C11"}</definedName>
    <definedName name="_Order1" hidden="1">0</definedName>
    <definedName name="_Sort" localSheetId="8" hidden="1">[2]ComPsy!#REF!</definedName>
    <definedName name="_Sort" hidden="1">[2]ComPsy!#REF!</definedName>
    <definedName name="a" localSheetId="8" hidden="1">{"CHARGE",#N/A,FALSE,"401C11"}</definedName>
    <definedName name="a" hidden="1">{"CHARGE",#N/A,FALSE,"401C11"}</definedName>
    <definedName name="aa" localSheetId="8" hidden="1">{"CHARGE",#N/A,FALSE,"401C11"}</definedName>
    <definedName name="aa" hidden="1">{"CHARGE",#N/A,FALSE,"401C11"}</definedName>
    <definedName name="aaa" localSheetId="8" hidden="1">{"CHARGE",#N/A,FALSE,"401C11"}</definedName>
    <definedName name="aaa" hidden="1">{"CHARGE",#N/A,FALSE,"401C11"}</definedName>
    <definedName name="aaaa" localSheetId="8" hidden="1">{"CHARGE",#N/A,FALSE,"401C11"}</definedName>
    <definedName name="aaaa" hidden="1">{"CHARGE",#N/A,FALSE,"401C11"}</definedName>
    <definedName name="AandE_1617_Tariff">'2016-17 A&amp;E Tariff'!$A$4:$D$15</definedName>
    <definedName name="adbr" localSheetId="8" hidden="1">{"CHARGE",#N/A,FALSE,"401C11"}</definedName>
    <definedName name="adbr" hidden="1">{"CHARGE",#N/A,FALSE,"401C11"}</definedName>
    <definedName name="AnE_SMF">'Price Adjustments'!$O$18:$P$29</definedName>
    <definedName name="b" localSheetId="8" hidden="1">{"CHARGE",#N/A,FALSE,"401C11"}</definedName>
    <definedName name="b" hidden="1">{"CHARGE",#N/A,FALSE,"401C11"}</definedName>
    <definedName name="BMGHIndex" hidden="1">"O"</definedName>
    <definedName name="CB_AnE">'Price Adjustments'!$K$6</definedName>
    <definedName name="change1" localSheetId="8" hidden="1">{"CHARGE",#N/A,FALSE,"401C11"}</definedName>
    <definedName name="change1" hidden="1">{"CHARGE",#N/A,FALSE,"401C11"}</definedName>
    <definedName name="charge" localSheetId="8" hidden="1">{"CHARGE",#N/A,FALSE,"401C11"}</definedName>
    <definedName name="charge" hidden="1">{"CHARGE",#N/A,FALSE,"401C11"}</definedName>
    <definedName name="dog" localSheetId="8" hidden="1">{"NET",#N/A,FALSE,"401C11"}</definedName>
    <definedName name="dog" hidden="1">{"NET",#N/A,FALSE,"401C11"}</definedName>
    <definedName name="EV__LASTREFTIME__" hidden="1">40339.4799074074</definedName>
    <definedName name="Expired" hidden="1">FALSE</definedName>
    <definedName name="ExternalData_1" localSheetId="2" hidden="1">'YoY Quantum'!$C$29:$E$30</definedName>
    <definedName name="gfff" localSheetId="8" hidden="1">{"CHARGE",#N/A,FALSE,"401C11"}</definedName>
    <definedName name="gfff" hidden="1">{"CHARGE",#N/A,FALSE,"401C11"}</definedName>
    <definedName name="gross" localSheetId="8" hidden="1">{"GROSS",#N/A,FALSE,"401C11"}</definedName>
    <definedName name="gross" hidden="1">{"GROSS",#N/A,FALSE,"401C11"}</definedName>
    <definedName name="gross1" localSheetId="8" hidden="1">{"GROSS",#N/A,FALSE,"401C11"}</definedName>
    <definedName name="gross1" hidden="1">{"GROSS",#N/A,FALSE,"401C11"}</definedName>
    <definedName name="hasdfjklhklj" localSheetId="8" hidden="1">{"NET",#N/A,FALSE,"401C11"}</definedName>
    <definedName name="hasdfjklhklj" hidden="1">{"NET",#N/A,FALSE,"401C11"}</definedName>
    <definedName name="help" localSheetId="8" hidden="1">{"CHARGE",#N/A,FALSE,"401C11"}</definedName>
    <definedName name="help" hidden="1">{"CHARGE",#N/A,FALSE,"401C11"}</definedName>
    <definedName name="hghghhj" localSheetId="8" hidden="1">{"CHARGE",#N/A,FALSE,"401C11"}</definedName>
    <definedName name="hghghhj" hidden="1">{"CHARGE",#N/A,FALSE,"401C11"}</definedName>
    <definedName name="HTML_CodePage" hidden="1">1252</definedName>
    <definedName name="HTML_Control" localSheetId="8" hidden="1">{"'Trust by name'!$A$6:$E$350","'Trust by name'!$A$1:$D$348"}</definedName>
    <definedName name="HTML_Control" localSheetId="2" hidden="1">{"'Trust by name'!$A$6:$E$350","'Trust by name'!$A$1:$D$348"}</definedName>
    <definedName name="HTML_Control" hidden="1">{"'Trust by name'!$A$6:$E$350","'Trust by name'!$A$1:$D$348"}</definedName>
    <definedName name="HTML_Description" hidden="1">""</definedName>
    <definedName name="HTML_Email" hidden="1">""</definedName>
    <definedName name="HTML_Header" hidden="1">"Trust by name"</definedName>
    <definedName name="HTML_LastUpdate" hidden="1">"22/03/2001"</definedName>
    <definedName name="HTML_LineAfter" hidden="1">FALSE</definedName>
    <definedName name="HTML_LineBefore" hidden="1">FALSE</definedName>
    <definedName name="HTML_Name" hidden="1">"OISIII"</definedName>
    <definedName name="HTML_OBDlg2" hidden="1">TRUE</definedName>
    <definedName name="HTML_OBDlg4" hidden="1">TRUE</definedName>
    <definedName name="HTML_OS" hidden="1">0</definedName>
    <definedName name="HTML_PathFile" hidden="1">"G:\ACTIVITY\HELP\DTPANIC\2001-02\MyHTML.htm"</definedName>
    <definedName name="HTML_Title" hidden="1">"Section 1"</definedName>
    <definedName name="JFELL" localSheetId="8" hidden="1">#REF!</definedName>
    <definedName name="JFELL" hidden="1">#REF!</definedName>
    <definedName name="OISIII" localSheetId="8" hidden="1">#REF!</definedName>
    <definedName name="OISIII" hidden="1">#REF!</definedName>
    <definedName name="pre_QR1_AnE_Quantum">'YoY Quantum'!$E$19</definedName>
    <definedName name="_xlnm.Print_Area" localSheetId="7">'2016-17 A&amp;E Tariff'!$A$1:$S$18</definedName>
    <definedName name="_xlnm.Print_Area" localSheetId="1">CoverSheet!$B$3:$D$23</definedName>
    <definedName name="_xlnm.Print_Area" localSheetId="3">'Linked Sheet'!$A$1:$D$17</definedName>
    <definedName name="QR1_AnE">'YoY Quantum'!$E$32</definedName>
    <definedName name="rytry" localSheetId="8" hidden="1">{"NET",#N/A,FALSE,"401C11"}</definedName>
    <definedName name="rytry" hidden="1">{"NET",#N/A,FALSE,"401C11"}</definedName>
    <definedName name="SCF_AnE">'Price Adjustments'!$L$6</definedName>
    <definedName name="Table3.4" localSheetId="8" hidden="1">{"CHARGE",#N/A,FALSE,"401C11"}</definedName>
    <definedName name="Table3.4" hidden="1">{"CHARGE",#N/A,FALSE,"401C11"}</definedName>
    <definedName name="wert" localSheetId="8" hidden="1">{"GROSS",#N/A,FALSE,"401C11"}</definedName>
    <definedName name="wert" hidden="1">{"GROSS",#N/A,FALSE,"401C11"}</definedName>
    <definedName name="wombat" localSheetId="8" hidden="1">#REF!</definedName>
    <definedName name="wombat" hidden="1">#REF!</definedName>
    <definedName name="wrn.CHARGE." localSheetId="8" hidden="1">{"CHARGE",#N/A,FALSE,"401C11"}</definedName>
    <definedName name="wrn.CHARGE." hidden="1">{"CHARGE",#N/A,FALSE,"401C11"}</definedName>
    <definedName name="wrn.GROSS." localSheetId="8" hidden="1">{"GROSS",#N/A,FALSE,"401C11"}</definedName>
    <definedName name="wrn.GROSS." hidden="1">{"GROSS",#N/A,FALSE,"401C11"}</definedName>
    <definedName name="wrn.NET." localSheetId="8" hidden="1">{"NET",#N/A,FALSE,"401C11"}</definedName>
    <definedName name="wrn.NET." hidden="1">{"NET",#N/A,FALSE,"401C11"}</definedName>
    <definedName name="xxx" localSheetId="8" hidden="1">{"CHARGE",#N/A,FALSE,"401C11"}</definedName>
    <definedName name="xxx" hidden="1">{"CHARGE",#N/A,FALSE,"401C11"}</definedName>
    <definedName name="yyy" localSheetId="8" hidden="1">{"GROSS",#N/A,FALSE,"401C11"}</definedName>
    <definedName name="yyy" hidden="1">{"GROSS",#N/A,FALSE,"401C11"}</definedName>
    <definedName name="zzz" localSheetId="8" hidden="1">{"NET",#N/A,FALSE,"401C11"}</definedName>
    <definedName name="zzz" hidden="1">{"NET",#N/A,FALSE,"401C11"}</definedName>
  </definedNames>
  <calcPr calcId="145621"/>
</workbook>
</file>

<file path=xl/calcChain.xml><?xml version="1.0" encoding="utf-8"?>
<calcChain xmlns="http://schemas.openxmlformats.org/spreadsheetml/2006/main">
  <c r="E21" i="16" l="1"/>
  <c r="F21" i="16"/>
  <c r="I17" i="24" l="1"/>
  <c r="I6" i="24"/>
  <c r="V17" i="24" l="1"/>
  <c r="H17" i="24" l="1"/>
  <c r="H16" i="24"/>
  <c r="H15" i="24"/>
  <c r="H14" i="24"/>
  <c r="H13" i="24"/>
  <c r="H12" i="24"/>
  <c r="H11" i="24"/>
  <c r="H10" i="24"/>
  <c r="H9" i="24"/>
  <c r="H8" i="24"/>
  <c r="H7" i="24"/>
  <c r="H6" i="24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D4" i="16" l="1"/>
  <c r="D26" i="51" l="1"/>
  <c r="E17" i="24" l="1"/>
  <c r="D17" i="24"/>
  <c r="I16" i="24" l="1"/>
  <c r="I15" i="24"/>
  <c r="I14" i="24"/>
  <c r="I13" i="24"/>
  <c r="I12" i="24"/>
  <c r="I11" i="24"/>
  <c r="I10" i="24"/>
  <c r="I9" i="24"/>
  <c r="I8" i="24"/>
  <c r="I7" i="24"/>
  <c r="A16" i="51" l="1"/>
  <c r="B16" i="51" s="1"/>
  <c r="N25" i="1" l="1"/>
  <c r="N24" i="1"/>
  <c r="N23" i="1"/>
  <c r="N22" i="1"/>
  <c r="N21" i="1"/>
  <c r="N20" i="1"/>
  <c r="N19" i="1"/>
  <c r="N18" i="1"/>
  <c r="N17" i="1"/>
  <c r="N16" i="1"/>
  <c r="N15" i="1"/>
  <c r="N14" i="1"/>
  <c r="V6" i="24" l="1"/>
  <c r="V8" i="24"/>
  <c r="V10" i="24"/>
  <c r="V12" i="24"/>
  <c r="V14" i="24"/>
  <c r="V7" i="24"/>
  <c r="V9" i="24"/>
  <c r="V11" i="24"/>
  <c r="V13" i="24"/>
  <c r="F6" i="1"/>
  <c r="E6" i="1" l="1"/>
  <c r="U16" i="24" l="1"/>
  <c r="U14" i="24"/>
  <c r="U12" i="24"/>
  <c r="U10" i="24"/>
  <c r="U8" i="24"/>
  <c r="U17" i="24"/>
  <c r="U15" i="24"/>
  <c r="U13" i="24"/>
  <c r="U11" i="24"/>
  <c r="U9" i="24"/>
  <c r="U7" i="24"/>
  <c r="U6" i="24"/>
  <c r="H14" i="1" l="1"/>
  <c r="H16" i="1"/>
  <c r="H18" i="1"/>
  <c r="H20" i="1"/>
  <c r="H22" i="1"/>
  <c r="H24" i="1"/>
  <c r="H15" i="1"/>
  <c r="H17" i="1"/>
  <c r="H19" i="1"/>
  <c r="H21" i="1"/>
  <c r="H23" i="1"/>
  <c r="H25" i="1"/>
  <c r="E16" i="24"/>
  <c r="D16" i="24"/>
  <c r="E15" i="24"/>
  <c r="D15" i="24"/>
  <c r="C16" i="51" l="1"/>
  <c r="E16" i="51" s="1"/>
  <c r="F7" i="1"/>
  <c r="E7" i="1"/>
  <c r="F8" i="1" l="1"/>
  <c r="E8" i="1"/>
  <c r="E9" i="1" s="1"/>
  <c r="S14" i="1" l="1"/>
  <c r="S21" i="1"/>
  <c r="S22" i="1"/>
  <c r="R17" i="24" l="1"/>
  <c r="S20" i="1" l="1"/>
  <c r="S19" i="1"/>
  <c r="S18" i="1"/>
  <c r="O15" i="24"/>
  <c r="O7" i="24"/>
  <c r="O8" i="24"/>
  <c r="O9" i="24"/>
  <c r="O10" i="24"/>
  <c r="O12" i="24"/>
  <c r="O17" i="24"/>
  <c r="O6" i="24"/>
  <c r="O14" i="24"/>
  <c r="O16" i="24"/>
  <c r="R6" i="24"/>
  <c r="R8" i="24"/>
  <c r="R10" i="24"/>
  <c r="R12" i="24"/>
  <c r="R14" i="24"/>
  <c r="R16" i="24"/>
  <c r="O11" i="24"/>
  <c r="O13" i="24"/>
  <c r="R7" i="24"/>
  <c r="R9" i="24"/>
  <c r="R11" i="24"/>
  <c r="R13" i="24"/>
  <c r="R15" i="24"/>
  <c r="C3" i="24"/>
  <c r="D3" i="24" s="1"/>
  <c r="E3" i="24" s="1"/>
  <c r="F3" i="24" s="1"/>
  <c r="G3" i="24" s="1"/>
  <c r="H3" i="24" s="1"/>
  <c r="I3" i="24" s="1"/>
  <c r="J3" i="24" s="1"/>
  <c r="K3" i="24" s="1"/>
  <c r="L3" i="24" s="1"/>
  <c r="M3" i="24" s="1"/>
  <c r="N3" i="24" s="1"/>
  <c r="O3" i="24" s="1"/>
  <c r="P3" i="24" s="1"/>
  <c r="Q3" i="24" s="1"/>
  <c r="R3" i="24" s="1"/>
  <c r="S3" i="24" s="1"/>
  <c r="T3" i="24" s="1"/>
  <c r="U3" i="24" s="1"/>
  <c r="V3" i="24" s="1"/>
  <c r="W3" i="24" s="1"/>
  <c r="X3" i="24" s="1"/>
  <c r="D11" i="1" l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  <c r="Q11" i="1" s="1"/>
  <c r="R11" i="1" s="1"/>
  <c r="S11" i="1" s="1"/>
  <c r="T11" i="1" s="1"/>
  <c r="U11" i="1" s="1"/>
  <c r="V11" i="1" s="1"/>
  <c r="A18" i="51" l="1"/>
  <c r="B18" i="51" s="1"/>
  <c r="A17" i="51"/>
  <c r="B17" i="51" s="1"/>
  <c r="A15" i="51"/>
  <c r="A14" i="51"/>
  <c r="A13" i="51"/>
  <c r="A12" i="51"/>
  <c r="A11" i="51"/>
  <c r="A10" i="51"/>
  <c r="A9" i="51"/>
  <c r="A8" i="51"/>
  <c r="A7" i="51"/>
  <c r="B10" i="51" l="1"/>
  <c r="B14" i="51"/>
  <c r="B15" i="51"/>
  <c r="B7" i="51"/>
  <c r="B11" i="51"/>
  <c r="B8" i="51"/>
  <c r="B12" i="51"/>
  <c r="B9" i="51"/>
  <c r="B13" i="51"/>
  <c r="C8" i="51"/>
  <c r="C10" i="51"/>
  <c r="C12" i="51"/>
  <c r="C14" i="51"/>
  <c r="C17" i="51"/>
  <c r="C7" i="51"/>
  <c r="C9" i="51"/>
  <c r="C11" i="51"/>
  <c r="C13" i="51"/>
  <c r="C15" i="51"/>
  <c r="C18" i="51"/>
  <c r="E14" i="24"/>
  <c r="D14" i="24"/>
  <c r="E13" i="24"/>
  <c r="D13" i="24"/>
  <c r="E12" i="24"/>
  <c r="D12" i="24"/>
  <c r="E11" i="24"/>
  <c r="D11" i="24"/>
  <c r="E10" i="24"/>
  <c r="D10" i="24"/>
  <c r="E9" i="24"/>
  <c r="D9" i="24"/>
  <c r="E8" i="24"/>
  <c r="D8" i="24"/>
  <c r="E7" i="24"/>
  <c r="D7" i="24"/>
  <c r="E6" i="24"/>
  <c r="D6" i="24"/>
  <c r="B19" i="51" l="1"/>
  <c r="S15" i="1"/>
  <c r="S16" i="1"/>
  <c r="F9" i="1"/>
  <c r="R14" i="1" s="1"/>
  <c r="T14" i="1" s="1"/>
  <c r="S17" i="1"/>
  <c r="R25" i="1" l="1"/>
  <c r="T25" i="1" s="1"/>
  <c r="R24" i="1"/>
  <c r="T24" i="1" s="1"/>
  <c r="R22" i="1"/>
  <c r="T22" i="1" s="1"/>
  <c r="R23" i="1"/>
  <c r="T23" i="1" s="1"/>
  <c r="R21" i="1"/>
  <c r="T21" i="1" s="1"/>
  <c r="R20" i="1"/>
  <c r="R19" i="1"/>
  <c r="T19" i="1" s="1"/>
  <c r="R18" i="1"/>
  <c r="R17" i="1"/>
  <c r="T17" i="1" s="1"/>
  <c r="R16" i="1"/>
  <c r="R15" i="1"/>
  <c r="E18" i="51" l="1"/>
  <c r="E12" i="51"/>
  <c r="E14" i="51"/>
  <c r="E17" i="51"/>
  <c r="T16" i="1"/>
  <c r="T15" i="1"/>
  <c r="T18" i="1"/>
  <c r="T20" i="1"/>
  <c r="E9" i="51" l="1"/>
  <c r="E7" i="51"/>
  <c r="E15" i="51"/>
  <c r="E13" i="51"/>
  <c r="E11" i="51"/>
  <c r="E10" i="51"/>
  <c r="E8" i="51" l="1"/>
  <c r="E19" i="51" l="1"/>
  <c r="E32" i="51" l="1"/>
  <c r="J14" i="1" s="1"/>
  <c r="L14" i="1" s="1"/>
  <c r="J15" i="1" l="1"/>
  <c r="L15" i="1" s="1"/>
  <c r="P15" i="1" s="1"/>
  <c r="V15" i="1" s="1"/>
  <c r="F7" i="24" s="1"/>
  <c r="J17" i="1"/>
  <c r="L17" i="1" s="1"/>
  <c r="P17" i="1" s="1"/>
  <c r="V17" i="1" s="1"/>
  <c r="F9" i="24" s="1"/>
  <c r="L9" i="24" s="1"/>
  <c r="J16" i="1"/>
  <c r="L16" i="1" s="1"/>
  <c r="D9" i="51" s="1"/>
  <c r="F9" i="51" s="1"/>
  <c r="J18" i="1"/>
  <c r="L18" i="1" s="1"/>
  <c r="P18" i="1" s="1"/>
  <c r="V18" i="1" s="1"/>
  <c r="F10" i="24" s="1"/>
  <c r="L10" i="24" s="1"/>
  <c r="J22" i="1"/>
  <c r="L22" i="1" s="1"/>
  <c r="P22" i="1" s="1"/>
  <c r="V22" i="1" s="1"/>
  <c r="F14" i="24" s="1"/>
  <c r="J20" i="1"/>
  <c r="L20" i="1" s="1"/>
  <c r="P20" i="1" s="1"/>
  <c r="V20" i="1" s="1"/>
  <c r="F12" i="24" s="1"/>
  <c r="L12" i="24" s="1"/>
  <c r="J24" i="1"/>
  <c r="L24" i="1" s="1"/>
  <c r="P24" i="1" s="1"/>
  <c r="V24" i="1" s="1"/>
  <c r="F16" i="24" s="1"/>
  <c r="J19" i="1"/>
  <c r="L19" i="1" s="1"/>
  <c r="P19" i="1" s="1"/>
  <c r="V19" i="1" s="1"/>
  <c r="F11" i="24" s="1"/>
  <c r="L11" i="24" s="1"/>
  <c r="J21" i="1"/>
  <c r="L21" i="1" s="1"/>
  <c r="D14" i="51" s="1"/>
  <c r="F14" i="51" s="1"/>
  <c r="J23" i="1"/>
  <c r="L23" i="1" s="1"/>
  <c r="D16" i="51" s="1"/>
  <c r="F16" i="51" s="1"/>
  <c r="J25" i="1"/>
  <c r="L25" i="1" s="1"/>
  <c r="D18" i="51" s="1"/>
  <c r="F18" i="51" s="1"/>
  <c r="P14" i="1"/>
  <c r="V14" i="1" s="1"/>
  <c r="F6" i="24" s="1"/>
  <c r="D7" i="51"/>
  <c r="F7" i="51" s="1"/>
  <c r="L14" i="24" l="1"/>
  <c r="J17" i="24"/>
  <c r="L16" i="24"/>
  <c r="P21" i="1"/>
  <c r="V21" i="1" s="1"/>
  <c r="F13" i="24" s="1"/>
  <c r="L13" i="24" s="1"/>
  <c r="D10" i="51"/>
  <c r="F10" i="51" s="1"/>
  <c r="D17" i="51"/>
  <c r="F17" i="51" s="1"/>
  <c r="P16" i="1"/>
  <c r="V16" i="1" s="1"/>
  <c r="F8" i="24" s="1"/>
  <c r="L8" i="24" s="1"/>
  <c r="D15" i="51"/>
  <c r="F15" i="51" s="1"/>
  <c r="D11" i="51"/>
  <c r="F11" i="51" s="1"/>
  <c r="D12" i="51"/>
  <c r="F12" i="51" s="1"/>
  <c r="P25" i="1"/>
  <c r="V25" i="1" s="1"/>
  <c r="F17" i="24" s="1"/>
  <c r="L17" i="24" s="1"/>
  <c r="D8" i="51"/>
  <c r="F8" i="51" s="1"/>
  <c r="D13" i="51"/>
  <c r="F13" i="51" s="1"/>
  <c r="P23" i="1"/>
  <c r="V23" i="1" s="1"/>
  <c r="F15" i="24" s="1"/>
  <c r="L15" i="24" s="1"/>
  <c r="L6" i="24"/>
  <c r="L7" i="24"/>
  <c r="F18" i="24" l="1"/>
  <c r="F19" i="51"/>
  <c r="F21" i="51" s="1"/>
  <c r="L18" i="24"/>
  <c r="L19" i="24" l="1"/>
  <c r="M8" i="24" s="1"/>
  <c r="P8" i="24" s="1"/>
  <c r="F20" i="51"/>
  <c r="M12" i="24" l="1"/>
  <c r="P12" i="24" s="1"/>
  <c r="M14" i="24"/>
  <c r="P14" i="24" s="1"/>
  <c r="S8" i="24"/>
  <c r="M9" i="24"/>
  <c r="P9" i="24" s="1"/>
  <c r="M16" i="24"/>
  <c r="P16" i="24" s="1"/>
  <c r="S16" i="24" s="1"/>
  <c r="M6" i="24"/>
  <c r="M13" i="24"/>
  <c r="P13" i="24" s="1"/>
  <c r="M15" i="24"/>
  <c r="P15" i="24" s="1"/>
  <c r="S15" i="24" s="1"/>
  <c r="M11" i="24"/>
  <c r="P11" i="24" s="1"/>
  <c r="M17" i="24"/>
  <c r="P17" i="24" s="1"/>
  <c r="S17" i="24" s="1"/>
  <c r="M7" i="24"/>
  <c r="P7" i="24" s="1"/>
  <c r="M10" i="24"/>
  <c r="P10" i="24" s="1"/>
  <c r="W16" i="24" l="1"/>
  <c r="C15" i="28" s="1"/>
  <c r="H17" i="51"/>
  <c r="I17" i="51" s="1"/>
  <c r="W15" i="24"/>
  <c r="C14" i="28" s="1"/>
  <c r="H16" i="51"/>
  <c r="I16" i="51" s="1"/>
  <c r="W8" i="24"/>
  <c r="C7" i="28" s="1"/>
  <c r="H9" i="51"/>
  <c r="I9" i="51" s="1"/>
  <c r="J9" i="51" s="1"/>
  <c r="W17" i="24"/>
  <c r="C16" i="28" s="1"/>
  <c r="H18" i="51"/>
  <c r="I18" i="51" s="1"/>
  <c r="S13" i="24"/>
  <c r="S7" i="24"/>
  <c r="S14" i="24"/>
  <c r="S11" i="24"/>
  <c r="S10" i="24"/>
  <c r="S9" i="24"/>
  <c r="S12" i="24"/>
  <c r="M18" i="24"/>
  <c r="M19" i="24" s="1"/>
  <c r="P6" i="24"/>
  <c r="W10" i="24" l="1"/>
  <c r="C9" i="28" s="1"/>
  <c r="H11" i="51"/>
  <c r="I11" i="51" s="1"/>
  <c r="J11" i="51" s="1"/>
  <c r="W13" i="24"/>
  <c r="C12" i="28" s="1"/>
  <c r="H14" i="51"/>
  <c r="I14" i="51" s="1"/>
  <c r="J14" i="51" s="1"/>
  <c r="W11" i="24"/>
  <c r="C10" i="28" s="1"/>
  <c r="H12" i="51"/>
  <c r="I12" i="51" s="1"/>
  <c r="J12" i="51" s="1"/>
  <c r="W12" i="24"/>
  <c r="C11" i="28" s="1"/>
  <c r="H13" i="51"/>
  <c r="I13" i="51" s="1"/>
  <c r="J13" i="51" s="1"/>
  <c r="W14" i="24"/>
  <c r="C13" i="28" s="1"/>
  <c r="H15" i="51"/>
  <c r="I15" i="51" s="1"/>
  <c r="J15" i="51" s="1"/>
  <c r="W9" i="24"/>
  <c r="C8" i="28" s="1"/>
  <c r="H10" i="51"/>
  <c r="I10" i="51" s="1"/>
  <c r="J10" i="51" s="1"/>
  <c r="W7" i="24"/>
  <c r="C6" i="28" s="1"/>
  <c r="H8" i="51"/>
  <c r="I8" i="51" s="1"/>
  <c r="J8" i="51" s="1"/>
  <c r="S6" i="24"/>
  <c r="W6" i="24" l="1"/>
  <c r="X8" i="24" s="1"/>
  <c r="D7" i="28" s="1"/>
  <c r="H7" i="51"/>
  <c r="I7" i="51" s="1"/>
  <c r="J7" i="51" s="1"/>
  <c r="J19" i="51" s="1"/>
  <c r="X12" i="24" l="1"/>
  <c r="D11" i="28" s="1"/>
  <c r="X7" i="24"/>
  <c r="D6" i="28" s="1"/>
  <c r="X17" i="24"/>
  <c r="D16" i="28" s="1"/>
  <c r="X16" i="24"/>
  <c r="D15" i="28" s="1"/>
  <c r="X10" i="24"/>
  <c r="D9" i="28" s="1"/>
  <c r="X15" i="24"/>
  <c r="D14" i="28" s="1"/>
  <c r="X14" i="24"/>
  <c r="D13" i="28" s="1"/>
  <c r="C5" i="28"/>
  <c r="X13" i="24"/>
  <c r="D12" i="28" s="1"/>
  <c r="X6" i="24"/>
  <c r="D5" i="28" s="1"/>
  <c r="X9" i="24"/>
  <c r="D8" i="28" s="1"/>
  <c r="X11" i="24"/>
  <c r="D10" i="28" s="1"/>
</calcChain>
</file>

<file path=xl/connections.xml><?xml version="1.0" encoding="utf-8"?>
<connections xmlns="http://schemas.openxmlformats.org/spreadsheetml/2006/main">
  <connection id="1" keepAlive="1" name="AE_QuantumReconciliation_Total" type="1" refreshedVersion="4" deleted="1" background="1" saveData="1">
    <dbPr connection="" command=""/>
  </connection>
</connections>
</file>

<file path=xl/sharedStrings.xml><?xml version="1.0" encoding="utf-8"?>
<sst xmlns="http://schemas.openxmlformats.org/spreadsheetml/2006/main" count="2991" uniqueCount="2749">
  <si>
    <t>SumOfTotal Activity</t>
  </si>
  <si>
    <t>SumOfTotal Cost</t>
  </si>
  <si>
    <t>VB01Z</t>
  </si>
  <si>
    <t>VB02Z</t>
  </si>
  <si>
    <t>VB03Z</t>
  </si>
  <si>
    <t>VB04Z</t>
  </si>
  <si>
    <t>VB05Z</t>
  </si>
  <si>
    <t>VB06Z</t>
  </si>
  <si>
    <t>VB07Z</t>
  </si>
  <si>
    <t>VB08Z</t>
  </si>
  <si>
    <t>VB09Z</t>
  </si>
  <si>
    <t>VB10Z</t>
  </si>
  <si>
    <t>VB11Z</t>
  </si>
  <si>
    <t>HRG code</t>
  </si>
  <si>
    <t>Adjustment Type</t>
  </si>
  <si>
    <t>Individual adjustment factors</t>
  </si>
  <si>
    <t>Type 1 and Type 2 departments</t>
  </si>
  <si>
    <t>2014/15</t>
  </si>
  <si>
    <t>2015/16</t>
  </si>
  <si>
    <t>Additional Adjustments</t>
  </si>
  <si>
    <t>HRG</t>
  </si>
  <si>
    <t>Tariff (£)</t>
  </si>
  <si>
    <t>HRG name</t>
  </si>
  <si>
    <t>Type 1 and 2 Departments</t>
  </si>
  <si>
    <t>Type 3 Departments</t>
  </si>
  <si>
    <t xml:space="preserve">Source: </t>
  </si>
  <si>
    <t>Description</t>
  </si>
  <si>
    <t>Total</t>
  </si>
  <si>
    <t>Modelled</t>
  </si>
  <si>
    <t>Inflation</t>
  </si>
  <si>
    <t>Efficiency</t>
  </si>
  <si>
    <t>Inflation and Efficiency</t>
  </si>
  <si>
    <t>Inflation and Efficiency (total adjustment)</t>
  </si>
  <si>
    <t>Sub-chapter</t>
  </si>
  <si>
    <t>Other mandatory prices</t>
  </si>
  <si>
    <t>Price Adjustments</t>
  </si>
  <si>
    <t>Overview</t>
  </si>
  <si>
    <t>A&amp;E SQL Output</t>
  </si>
  <si>
    <t>Emergency Medicine, Any Investigation with Category 5 Treatment</t>
  </si>
  <si>
    <t>Emergency Medicine, Category 3 Investigation with Category 4 Treatment</t>
  </si>
  <si>
    <t>Emergency Medicine, Category 3 Investigation with Category 1-3 Treatment</t>
  </si>
  <si>
    <t>Emergency Medicine, Category 2 Investigation with Category 4 Treatment</t>
  </si>
  <si>
    <t>Emergency Medicine, Category 2 Investigation with Category 3 Treatment</t>
  </si>
  <si>
    <t>Emergency Medicine, Category 1 Investigation with Category 3-4 Treatment</t>
  </si>
  <si>
    <t>Emergency Medicine, Category 2 Investigation with Category 2 Treatment</t>
  </si>
  <si>
    <t>Emergency Medicine, Category 2 Investigation with Category 1 Treatment</t>
  </si>
  <si>
    <t>Emergency Medicine, Category 1 Investigation with Category 1-2 Treatment</t>
  </si>
  <si>
    <t>Emergency Medicine, Dental Care</t>
  </si>
  <si>
    <t>Emergency Medicine, No Investigation with No Significant Treatment</t>
  </si>
  <si>
    <t>Home</t>
  </si>
  <si>
    <t>2016/17</t>
  </si>
  <si>
    <t>Model</t>
  </si>
  <si>
    <t>Activity Base:</t>
  </si>
  <si>
    <t>HRG Code</t>
  </si>
  <si>
    <t>Pre QR1</t>
  </si>
  <si>
    <t>Post QR1</t>
  </si>
  <si>
    <t>Activity
Type 1 and 2</t>
  </si>
  <si>
    <t>Assumptions</t>
  </si>
  <si>
    <t>1) No activities for Type 3 departments as they are recoded</t>
  </si>
  <si>
    <t>Cost Quantum Comparison</t>
  </si>
  <si>
    <t>Accident and Emergency (A&amp;E)</t>
  </si>
  <si>
    <t>CB</t>
  </si>
  <si>
    <t>CNST (Subchapter VB)</t>
  </si>
  <si>
    <t>Diff from pre-QR1</t>
  </si>
  <si>
    <t>VB99Z</t>
  </si>
  <si>
    <t>Activity</t>
  </si>
  <si>
    <t>Manual Adjustments</t>
  </si>
  <si>
    <t>Adjustment Request</t>
  </si>
  <si>
    <t>Price Decision</t>
  </si>
  <si>
    <t>Linked Sheet</t>
  </si>
  <si>
    <t>A&amp;E Price Calculation</t>
  </si>
  <si>
    <t>A&amp;E SQL code</t>
  </si>
  <si>
    <t>Total Activity</t>
  </si>
  <si>
    <t>Total Cost
(£)</t>
  </si>
  <si>
    <t>Data Pull</t>
  </si>
  <si>
    <t>Calculation</t>
  </si>
  <si>
    <t>Total Adjustment</t>
  </si>
  <si>
    <t>Unit Cost
(£)</t>
  </si>
  <si>
    <t>Type 1 and 2 Departments
(£)</t>
  </si>
  <si>
    <t>Type 3 Departments
(£)</t>
  </si>
  <si>
    <t>Adjusted Price
(£)</t>
  </si>
  <si>
    <t>Chosen Price
(£)</t>
  </si>
  <si>
    <t>Cost Quantum (£)</t>
  </si>
  <si>
    <t>Total Quantum (£)</t>
  </si>
  <si>
    <t>Manual Adjustment Requests</t>
  </si>
  <si>
    <t>YoY Quantum</t>
  </si>
  <si>
    <t>This worksheet shows the A&amp;E SQL code used to generate A&amp;E SQL Output</t>
  </si>
  <si>
    <t>Emergency Medicine, Patient Dead On Arrival</t>
  </si>
  <si>
    <t>Model inputs</t>
  </si>
  <si>
    <t>Model Outputs</t>
  </si>
  <si>
    <t>Additional Information</t>
  </si>
  <si>
    <t>Smoothing Factor</t>
  </si>
  <si>
    <t>Scaling Factor</t>
  </si>
  <si>
    <t>Modelled Tariff with QR1 (£)</t>
  </si>
  <si>
    <t>Prospective adjustments</t>
  </si>
  <si>
    <t xml:space="preserve">Table 1.-  Price Adjustments : Inflation and Efficiency </t>
  </si>
  <si>
    <t>Table 3.-  Price Adjustments : QR1, CB and SCF</t>
  </si>
  <si>
    <t>QR1</t>
  </si>
  <si>
    <t>SCF</t>
  </si>
  <si>
    <t>Admitted Patient Care and Outpatient Procedures (APC &amp; OPROC)</t>
  </si>
  <si>
    <t>Outpatient attendances (OPATT)</t>
  </si>
  <si>
    <t>Unbundled Services</t>
  </si>
  <si>
    <t>Maternity Pathway</t>
  </si>
  <si>
    <t>Non-mandatory prices</t>
  </si>
  <si>
    <t>Table 2.-  Price Adjustments : CNST increase / decrease</t>
  </si>
  <si>
    <t xml:space="preserve">Table 4.- Price adjustments : Smoothing factors for APC/OPROC </t>
  </si>
  <si>
    <t>Table 5.- Price adjustments : Smoothing factors for OPATT</t>
  </si>
  <si>
    <t>Table 6.- Price adjustments: Smoothing factors for A&amp;E</t>
  </si>
  <si>
    <t>Table 7.- Price adjustments: Smoothing factors for Unbundled Services</t>
  </si>
  <si>
    <t>Table 8.- Price adjustments: Smoothing factors for Maternity Pathway</t>
  </si>
  <si>
    <t>SMF</t>
  </si>
  <si>
    <t>TFC</t>
  </si>
  <si>
    <t>Antenatal phase</t>
  </si>
  <si>
    <t>Standard</t>
  </si>
  <si>
    <t>Intermediate</t>
  </si>
  <si>
    <t>Intensive</t>
  </si>
  <si>
    <t>Delivery phase</t>
  </si>
  <si>
    <t>With complications and co-morbidities</t>
  </si>
  <si>
    <t>Without complications and co-morbidities</t>
  </si>
  <si>
    <t>Postnatal phase</t>
  </si>
  <si>
    <t>*Maternity is delivery element only.</t>
  </si>
  <si>
    <t>We use a chain linking the post adjustments for joining the efficiency and inflation adjustment together from 2015/16 onwards (this is a slight methodological change from the 2013/14 PbR method).</t>
  </si>
  <si>
    <t>Prices after implementing QR1 &amp; CB factors (£)</t>
  </si>
  <si>
    <t>Prices after implementing QR2 factor
(£)</t>
  </si>
  <si>
    <t>Prices after implementing the smoothing factor
(£)</t>
  </si>
  <si>
    <t>Prices after applying prospective adjustments</t>
  </si>
  <si>
    <t>Prices after implementing the scaling factor
(£)</t>
  </si>
  <si>
    <t>Cost base adjustment (CB)</t>
  </si>
  <si>
    <t>Reference costs reconciliation factor (QR1)</t>
  </si>
  <si>
    <t>Manual adjustments reconciliation factor (QR2)</t>
  </si>
  <si>
    <t>Worksheet</t>
  </si>
  <si>
    <t>This worksheet has the total activity and cost for each HRG, derived from Reference Costs</t>
  </si>
  <si>
    <t>Table of adjustments arising after expert review and external engagement.</t>
  </si>
  <si>
    <t>Tables of regulatory adjustment factors to adjust the prices. Includes: inflation, efficiency, CNST, cost base, scaling factors, smoothing factors and quantum adjustments.</t>
  </si>
  <si>
    <t>This worksheet calculates the prices based on the A&amp;E SQL output, applies quantum reconciliation and adjustments to bring into comparison tariff year</t>
  </si>
  <si>
    <t>Reference</t>
  </si>
  <si>
    <t>Sheet Type</t>
  </si>
  <si>
    <t>Analysis / calculations</t>
  </si>
  <si>
    <t>Inflation and Efficiency
2015/16 and 2016/17</t>
  </si>
  <si>
    <t>CNST
2015/16 and 2016/17</t>
  </si>
  <si>
    <t>CNST
2017/18</t>
  </si>
  <si>
    <t>Inflation and Efficiency (total adjustment) 2017/18</t>
  </si>
  <si>
    <t>14/15 Reference Costs</t>
  </si>
  <si>
    <t>17/18 Prices (£)</t>
  </si>
  <si>
    <t>2017/18</t>
  </si>
  <si>
    <t>Total uplift up to 16/17 price levels</t>
  </si>
  <si>
    <t>Renal Best Practice Tariffs (BPTs)</t>
  </si>
  <si>
    <t>AA</t>
  </si>
  <si>
    <t>AA22C</t>
  </si>
  <si>
    <t>RD01A</t>
  </si>
  <si>
    <t>LD01A</t>
  </si>
  <si>
    <t>AB</t>
  </si>
  <si>
    <t>AA22D</t>
  </si>
  <si>
    <t>RD01B</t>
  </si>
  <si>
    <t>LD02A</t>
  </si>
  <si>
    <t>BZ</t>
  </si>
  <si>
    <t>AA22E</t>
  </si>
  <si>
    <t>RD01C</t>
  </si>
  <si>
    <t>LD03A</t>
  </si>
  <si>
    <t>CA</t>
  </si>
  <si>
    <t>AA22F</t>
  </si>
  <si>
    <t>RD02A</t>
  </si>
  <si>
    <t>LD04A</t>
  </si>
  <si>
    <t>AA22G</t>
  </si>
  <si>
    <t>RD02B</t>
  </si>
  <si>
    <t>LD05A</t>
  </si>
  <si>
    <t>CD</t>
  </si>
  <si>
    <t>AA23C</t>
  </si>
  <si>
    <t>RD02C</t>
  </si>
  <si>
    <t>LD06A</t>
  </si>
  <si>
    <t>DZ</t>
  </si>
  <si>
    <t>AA23D</t>
  </si>
  <si>
    <t>RD03Z</t>
  </si>
  <si>
    <t>LD07A</t>
  </si>
  <si>
    <t>EA</t>
  </si>
  <si>
    <t>AA23E</t>
  </si>
  <si>
    <t>RD04Z</t>
  </si>
  <si>
    <t>LD08A</t>
  </si>
  <si>
    <t>EB</t>
  </si>
  <si>
    <t>AA23F</t>
  </si>
  <si>
    <t>RD05Z</t>
  </si>
  <si>
    <t>LD09A</t>
  </si>
  <si>
    <t>EC</t>
  </si>
  <si>
    <t>AA23G</t>
  </si>
  <si>
    <t>RD06Z</t>
  </si>
  <si>
    <t>LD10A</t>
  </si>
  <si>
    <t>ED</t>
  </si>
  <si>
    <t>AA24C</t>
  </si>
  <si>
    <t>RD07Z</t>
  </si>
  <si>
    <t>LD11A</t>
  </si>
  <si>
    <t>EY</t>
  </si>
  <si>
    <t>AA24D</t>
  </si>
  <si>
    <t>RD08Z</t>
  </si>
  <si>
    <t>LD12A</t>
  </si>
  <si>
    <t>FZ</t>
  </si>
  <si>
    <t>AA24E</t>
  </si>
  <si>
    <t>RD09Z</t>
  </si>
  <si>
    <t>LD13A</t>
  </si>
  <si>
    <t>GA</t>
  </si>
  <si>
    <t>AA24F</t>
  </si>
  <si>
    <t>RD10Z</t>
  </si>
  <si>
    <t>GB</t>
  </si>
  <si>
    <t>AA24G</t>
  </si>
  <si>
    <t>RD20A</t>
  </si>
  <si>
    <t>GC</t>
  </si>
  <si>
    <t>AA24H</t>
  </si>
  <si>
    <t>RD20B</t>
  </si>
  <si>
    <t>HA</t>
  </si>
  <si>
    <t>AA25C</t>
  </si>
  <si>
    <t>RD20C</t>
  </si>
  <si>
    <t>HB</t>
  </si>
  <si>
    <t>AA25D</t>
  </si>
  <si>
    <t>RD21A</t>
  </si>
  <si>
    <t>HC</t>
  </si>
  <si>
    <t>AA25E</t>
  </si>
  <si>
    <t>RD21B</t>
  </si>
  <si>
    <t>HD</t>
  </si>
  <si>
    <t>AA25F</t>
  </si>
  <si>
    <t>RD21C</t>
  </si>
  <si>
    <t>HE</t>
  </si>
  <si>
    <t>AA25G</t>
  </si>
  <si>
    <t>RD22Z</t>
  </si>
  <si>
    <t>HN</t>
  </si>
  <si>
    <t>AA26C</t>
  </si>
  <si>
    <t>RD23Z</t>
  </si>
  <si>
    <t>HR</t>
  </si>
  <si>
    <t>AA26D</t>
  </si>
  <si>
    <t>RD24Z</t>
  </si>
  <si>
    <t>HT</t>
  </si>
  <si>
    <t>AA26E</t>
  </si>
  <si>
    <t>RD25Z</t>
  </si>
  <si>
    <t>JA</t>
  </si>
  <si>
    <t>AA26F</t>
  </si>
  <si>
    <t>RD26Z</t>
  </si>
  <si>
    <t>JB</t>
  </si>
  <si>
    <t>AA26G</t>
  </si>
  <si>
    <t>RD27Z</t>
  </si>
  <si>
    <t>JC</t>
  </si>
  <si>
    <t>AA26H</t>
  </si>
  <si>
    <t>RD28Z</t>
  </si>
  <si>
    <t>JD</t>
  </si>
  <si>
    <t>AA27Z</t>
  </si>
  <si>
    <t>RD30Z</t>
  </si>
  <si>
    <t>KA</t>
  </si>
  <si>
    <t>AA28C</t>
  </si>
  <si>
    <t>RD31Z</t>
  </si>
  <si>
    <t>KB</t>
  </si>
  <si>
    <t>AA28D</t>
  </si>
  <si>
    <t>RD32Z</t>
  </si>
  <si>
    <t>KC</t>
  </si>
  <si>
    <t>AA28E</t>
  </si>
  <si>
    <t>RD40Z</t>
  </si>
  <si>
    <t>LA</t>
  </si>
  <si>
    <t>AA28F</t>
  </si>
  <si>
    <t>RD41Z</t>
  </si>
  <si>
    <t>LB</t>
  </si>
  <si>
    <t>AA29C</t>
  </si>
  <si>
    <t>RD42Z</t>
  </si>
  <si>
    <t>LD</t>
  </si>
  <si>
    <t>AA29D</t>
  </si>
  <si>
    <t>RD43Z</t>
  </si>
  <si>
    <t>LE</t>
  </si>
  <si>
    <t>AA29E</t>
  </si>
  <si>
    <t>RD47Z</t>
  </si>
  <si>
    <t>MA</t>
  </si>
  <si>
    <t>AA29F</t>
  </si>
  <si>
    <t>RD48Z</t>
  </si>
  <si>
    <t>MB</t>
  </si>
  <si>
    <t>AA30C</t>
  </si>
  <si>
    <t>RD50Z</t>
  </si>
  <si>
    <t>MC</t>
  </si>
  <si>
    <t>AA30D</t>
  </si>
  <si>
    <t>RD51A</t>
  </si>
  <si>
    <t>NZ</t>
  </si>
  <si>
    <t>AA30E</t>
  </si>
  <si>
    <t>RD51B</t>
  </si>
  <si>
    <t>PB</t>
  </si>
  <si>
    <t>AA30F</t>
  </si>
  <si>
    <t>RD51C</t>
  </si>
  <si>
    <t>PC</t>
  </si>
  <si>
    <t>AA31C</t>
  </si>
  <si>
    <t>PD</t>
  </si>
  <si>
    <t>AA31D</t>
  </si>
  <si>
    <t>PE</t>
  </si>
  <si>
    <t>AA31E</t>
  </si>
  <si>
    <t>PF</t>
  </si>
  <si>
    <t>AA32Z</t>
  </si>
  <si>
    <t>PG</t>
  </si>
  <si>
    <t>AA33C</t>
  </si>
  <si>
    <t>PH</t>
  </si>
  <si>
    <t>AA33D</t>
  </si>
  <si>
    <t>PJ</t>
  </si>
  <si>
    <t>AA35A</t>
  </si>
  <si>
    <t>PK</t>
  </si>
  <si>
    <t>AA35B</t>
  </si>
  <si>
    <t>RN04A</t>
  </si>
  <si>
    <t>PL</t>
  </si>
  <si>
    <t>AA35C</t>
  </si>
  <si>
    <t>RN04B</t>
  </si>
  <si>
    <t>PM</t>
  </si>
  <si>
    <t>AA35D</t>
  </si>
  <si>
    <t>RN04C</t>
  </si>
  <si>
    <t>PN</t>
  </si>
  <si>
    <t>AA35E</t>
  </si>
  <si>
    <t>RN05A</t>
  </si>
  <si>
    <t>PP</t>
  </si>
  <si>
    <t>AA35F</t>
  </si>
  <si>
    <t>RN05B</t>
  </si>
  <si>
    <t>PQ</t>
  </si>
  <si>
    <t>AA50A</t>
  </si>
  <si>
    <t>RN06A</t>
  </si>
  <si>
    <t>PR</t>
  </si>
  <si>
    <t>AA50B</t>
  </si>
  <si>
    <t>RN06B</t>
  </si>
  <si>
    <t>PT</t>
  </si>
  <si>
    <t>AA50C</t>
  </si>
  <si>
    <t>PV</t>
  </si>
  <si>
    <t>AA50D</t>
  </si>
  <si>
    <t>PW</t>
  </si>
  <si>
    <t>AA50E</t>
  </si>
  <si>
    <t>PX</t>
  </si>
  <si>
    <t>AA50F</t>
  </si>
  <si>
    <t>RN08A</t>
  </si>
  <si>
    <t>RA</t>
  </si>
  <si>
    <t>AA51A</t>
  </si>
  <si>
    <t>RN08B</t>
  </si>
  <si>
    <t>RD</t>
  </si>
  <si>
    <t>AA51B</t>
  </si>
  <si>
    <t>RN08C</t>
  </si>
  <si>
    <t>RN</t>
  </si>
  <si>
    <t>AA51C</t>
  </si>
  <si>
    <t>SA</t>
  </si>
  <si>
    <t>AA51D</t>
  </si>
  <si>
    <t>RN10Z</t>
  </si>
  <si>
    <t>SB</t>
  </si>
  <si>
    <t>AA51E</t>
  </si>
  <si>
    <t>RN11Z</t>
  </si>
  <si>
    <t>SC</t>
  </si>
  <si>
    <t>AA51F</t>
  </si>
  <si>
    <t>RN12A</t>
  </si>
  <si>
    <t>SD</t>
  </si>
  <si>
    <t>AA51G</t>
  </si>
  <si>
    <t>RN12B</t>
  </si>
  <si>
    <t>UZ</t>
  </si>
  <si>
    <t>AA52A</t>
  </si>
  <si>
    <t>RN13Z</t>
  </si>
  <si>
    <t>VA</t>
  </si>
  <si>
    <t>AA52B</t>
  </si>
  <si>
    <t>RN14Z</t>
  </si>
  <si>
    <t>VB</t>
  </si>
  <si>
    <t>AA52C</t>
  </si>
  <si>
    <t>RN15A</t>
  </si>
  <si>
    <t>VC</t>
  </si>
  <si>
    <t>AA52D</t>
  </si>
  <si>
    <t>RN15B</t>
  </si>
  <si>
    <t>WA</t>
  </si>
  <si>
    <t>AA52E</t>
  </si>
  <si>
    <t>RN16A</t>
  </si>
  <si>
    <t>WD</t>
  </si>
  <si>
    <t>AA52F</t>
  </si>
  <si>
    <t>RN16B</t>
  </si>
  <si>
    <t>WF</t>
  </si>
  <si>
    <t>AA52G</t>
  </si>
  <si>
    <t>RN16C</t>
  </si>
  <si>
    <t>WH</t>
  </si>
  <si>
    <t>AA53A</t>
  </si>
  <si>
    <t>RN17A</t>
  </si>
  <si>
    <t>WJ</t>
  </si>
  <si>
    <t>AA53B</t>
  </si>
  <si>
    <t>RN17B</t>
  </si>
  <si>
    <t>XA</t>
  </si>
  <si>
    <t>AA53C</t>
  </si>
  <si>
    <t>RN18A</t>
  </si>
  <si>
    <t>XB</t>
  </si>
  <si>
    <t>AA53D</t>
  </si>
  <si>
    <t>RN18B</t>
  </si>
  <si>
    <t>XC</t>
  </si>
  <si>
    <t>AA53E</t>
  </si>
  <si>
    <t>RN19Z</t>
  </si>
  <si>
    <t>XD</t>
  </si>
  <si>
    <t>AA53F</t>
  </si>
  <si>
    <t>RN20Z</t>
  </si>
  <si>
    <t>YA</t>
  </si>
  <si>
    <t>AA53G</t>
  </si>
  <si>
    <t>RN21Z</t>
  </si>
  <si>
    <t>YD</t>
  </si>
  <si>
    <t>AA54A</t>
  </si>
  <si>
    <t>RN22Z</t>
  </si>
  <si>
    <t>YF</t>
  </si>
  <si>
    <t>AA54B</t>
  </si>
  <si>
    <t>RN23A</t>
  </si>
  <si>
    <t>YG</t>
  </si>
  <si>
    <t>AA54C</t>
  </si>
  <si>
    <t>RN23B</t>
  </si>
  <si>
    <t>YH</t>
  </si>
  <si>
    <t>AA55A</t>
  </si>
  <si>
    <t>RN23C</t>
  </si>
  <si>
    <t>YJ</t>
  </si>
  <si>
    <t>AA55B</t>
  </si>
  <si>
    <t>RN24Z</t>
  </si>
  <si>
    <t>YL</t>
  </si>
  <si>
    <t>AA55C</t>
  </si>
  <si>
    <t>RN25A</t>
  </si>
  <si>
    <t>YQ</t>
  </si>
  <si>
    <t>AA56A</t>
  </si>
  <si>
    <t>RN25B</t>
  </si>
  <si>
    <t>YR</t>
  </si>
  <si>
    <t>AA56B</t>
  </si>
  <si>
    <t>RN25C</t>
  </si>
  <si>
    <t>YZ</t>
  </si>
  <si>
    <t>AA57A</t>
  </si>
  <si>
    <t>RN26Z</t>
  </si>
  <si>
    <t>Maternity*</t>
  </si>
  <si>
    <t>AA57B</t>
  </si>
  <si>
    <t>RN27A</t>
  </si>
  <si>
    <t>AA60A</t>
  </si>
  <si>
    <t>RN27B</t>
  </si>
  <si>
    <t>AA60B</t>
  </si>
  <si>
    <t>RN27C</t>
  </si>
  <si>
    <t>AA61A</t>
  </si>
  <si>
    <t>RN28Z</t>
  </si>
  <si>
    <t>AA61B</t>
  </si>
  <si>
    <t>RN29A</t>
  </si>
  <si>
    <t>AA70Z</t>
  </si>
  <si>
    <t>RN29B</t>
  </si>
  <si>
    <t>AA71A</t>
  </si>
  <si>
    <t>RN29C</t>
  </si>
  <si>
    <t>AA71B</t>
  </si>
  <si>
    <t>RN30A</t>
  </si>
  <si>
    <t>AA80Z</t>
  </si>
  <si>
    <t>RN30B</t>
  </si>
  <si>
    <t>AA81Z</t>
  </si>
  <si>
    <t>RN30C</t>
  </si>
  <si>
    <t>AB11Z</t>
  </si>
  <si>
    <t>RN31Z</t>
  </si>
  <si>
    <t>AB12Z</t>
  </si>
  <si>
    <t>RN32A</t>
  </si>
  <si>
    <t>AB13Z</t>
  </si>
  <si>
    <t>RN32B</t>
  </si>
  <si>
    <t>AB14Z</t>
  </si>
  <si>
    <t>RN33Z</t>
  </si>
  <si>
    <t>AB15Z</t>
  </si>
  <si>
    <t>RN34A</t>
  </si>
  <si>
    <t>AB16Z</t>
  </si>
  <si>
    <t>RN34B</t>
  </si>
  <si>
    <t>AB17Z</t>
  </si>
  <si>
    <t>RN34C</t>
  </si>
  <si>
    <t>AB18Z</t>
  </si>
  <si>
    <t>RN50Z</t>
  </si>
  <si>
    <t>AB19Z</t>
  </si>
  <si>
    <t>RN51Z</t>
  </si>
  <si>
    <t>AB20Z</t>
  </si>
  <si>
    <t>RN52Z</t>
  </si>
  <si>
    <t>AB21Z</t>
  </si>
  <si>
    <t>SB11Z</t>
  </si>
  <si>
    <t>AB22Z</t>
  </si>
  <si>
    <t>SB12Z</t>
  </si>
  <si>
    <t>AB23Z</t>
  </si>
  <si>
    <t>SB13Z</t>
  </si>
  <si>
    <t>BZ24D</t>
  </si>
  <si>
    <t>SB14Z</t>
  </si>
  <si>
    <t>BZ24E</t>
  </si>
  <si>
    <t>SB15Z</t>
  </si>
  <si>
    <t>BZ24F</t>
  </si>
  <si>
    <t>SB17Z</t>
  </si>
  <si>
    <t>BZ24G</t>
  </si>
  <si>
    <t>SC21Z</t>
  </si>
  <si>
    <t>BZ30A</t>
  </si>
  <si>
    <t>SC22Z</t>
  </si>
  <si>
    <t>BZ30B</t>
  </si>
  <si>
    <t>SC23Z</t>
  </si>
  <si>
    <t>BZ31A</t>
  </si>
  <si>
    <t>SC24Z</t>
  </si>
  <si>
    <t>BZ31B</t>
  </si>
  <si>
    <t>SC25Z</t>
  </si>
  <si>
    <t>BZ32A</t>
  </si>
  <si>
    <t>SC29Z</t>
  </si>
  <si>
    <t>BZ32B</t>
  </si>
  <si>
    <t>SC31Z</t>
  </si>
  <si>
    <t>BZ33Z</t>
  </si>
  <si>
    <t>SC40Z</t>
  </si>
  <si>
    <t>BZ34A</t>
  </si>
  <si>
    <t>SC41Z</t>
  </si>
  <si>
    <t>BZ34B</t>
  </si>
  <si>
    <t>SC42Z</t>
  </si>
  <si>
    <t>BZ34C</t>
  </si>
  <si>
    <t>SC43Z</t>
  </si>
  <si>
    <t>BZ40Z</t>
  </si>
  <si>
    <t>SC44Z</t>
  </si>
  <si>
    <t>BZ41A</t>
  </si>
  <si>
    <t>SC45Z</t>
  </si>
  <si>
    <t>BZ41B</t>
  </si>
  <si>
    <t>SC46Z</t>
  </si>
  <si>
    <t>BZ42A</t>
  </si>
  <si>
    <t>SC47Z</t>
  </si>
  <si>
    <t>BZ42B</t>
  </si>
  <si>
    <t>SC48Z</t>
  </si>
  <si>
    <t>BZ43Z</t>
  </si>
  <si>
    <t>SC49Z</t>
  </si>
  <si>
    <t>BZ44A</t>
  </si>
  <si>
    <t>SC50Z</t>
  </si>
  <si>
    <t>BZ44B</t>
  </si>
  <si>
    <t>SC51Z</t>
  </si>
  <si>
    <t>BZ44C</t>
  </si>
  <si>
    <t>SC52Z</t>
  </si>
  <si>
    <t>BZ45A</t>
  </si>
  <si>
    <t>SC56Z</t>
  </si>
  <si>
    <t>BZ45B</t>
  </si>
  <si>
    <t>BZ45C</t>
  </si>
  <si>
    <t>BZ45D</t>
  </si>
  <si>
    <t>BZ46A</t>
  </si>
  <si>
    <t>BZ46B</t>
  </si>
  <si>
    <t>BZ50Z</t>
  </si>
  <si>
    <t>BZ51A</t>
  </si>
  <si>
    <t>BZ51B</t>
  </si>
  <si>
    <t>BZ52Z</t>
  </si>
  <si>
    <t>BZ53A</t>
  </si>
  <si>
    <t>BZ53B</t>
  </si>
  <si>
    <t>BZ54A</t>
  </si>
  <si>
    <t>BZ54B</t>
  </si>
  <si>
    <t>BZ55Z</t>
  </si>
  <si>
    <t>BZ56A</t>
  </si>
  <si>
    <t>BZ56B</t>
  </si>
  <si>
    <t>BZ56C</t>
  </si>
  <si>
    <t>BZ57A</t>
  </si>
  <si>
    <t>BZ57B</t>
  </si>
  <si>
    <t>BZ60A</t>
  </si>
  <si>
    <t>BZ60B</t>
  </si>
  <si>
    <t>BZ61A</t>
  </si>
  <si>
    <t>BZ61B</t>
  </si>
  <si>
    <t>BZ62A</t>
  </si>
  <si>
    <t>BZ62B</t>
  </si>
  <si>
    <t>BZ63A</t>
  </si>
  <si>
    <t>BZ63B</t>
  </si>
  <si>
    <t>BZ64A</t>
  </si>
  <si>
    <t>BZ64B</t>
  </si>
  <si>
    <t>BZ65Z</t>
  </si>
  <si>
    <t>BZ70Z</t>
  </si>
  <si>
    <t>BZ71A</t>
  </si>
  <si>
    <t>BZ71B</t>
  </si>
  <si>
    <t>BZ72A</t>
  </si>
  <si>
    <t>BZ72B</t>
  </si>
  <si>
    <t>BZ72C</t>
  </si>
  <si>
    <t>BZ73A</t>
  </si>
  <si>
    <t>BZ73B</t>
  </si>
  <si>
    <t>BZ74A</t>
  </si>
  <si>
    <t>BZ74B</t>
  </si>
  <si>
    <t>BZ80A</t>
  </si>
  <si>
    <t>BZ80B</t>
  </si>
  <si>
    <t>BZ81A</t>
  </si>
  <si>
    <t>BZ81B</t>
  </si>
  <si>
    <t>BZ82Z</t>
  </si>
  <si>
    <t>BZ83A</t>
  </si>
  <si>
    <t>BZ83B</t>
  </si>
  <si>
    <t>BZ84A</t>
  </si>
  <si>
    <t>BZ84B</t>
  </si>
  <si>
    <t>BZ85Z</t>
  </si>
  <si>
    <t>BZ86A</t>
  </si>
  <si>
    <t>BZ86B</t>
  </si>
  <si>
    <t>BZ86C</t>
  </si>
  <si>
    <t>BZ87A</t>
  </si>
  <si>
    <t>BZ87B</t>
  </si>
  <si>
    <t>BZ87C</t>
  </si>
  <si>
    <t>BZ88A</t>
  </si>
  <si>
    <t>BZ88B</t>
  </si>
  <si>
    <t>BZ89A</t>
  </si>
  <si>
    <t>BZ89B</t>
  </si>
  <si>
    <t>BZ90Z</t>
  </si>
  <si>
    <t>BZ91A</t>
  </si>
  <si>
    <t>BZ91B</t>
  </si>
  <si>
    <t>BZ92A</t>
  </si>
  <si>
    <t>BZ92B</t>
  </si>
  <si>
    <t>BZ93A</t>
  </si>
  <si>
    <t>BZ93B</t>
  </si>
  <si>
    <t>BZ94A</t>
  </si>
  <si>
    <t>BZ94B</t>
  </si>
  <si>
    <t>BZ95Z</t>
  </si>
  <si>
    <t>CA01Z</t>
  </si>
  <si>
    <t>CA02A</t>
  </si>
  <si>
    <t>CA02B</t>
  </si>
  <si>
    <t>CA03A</t>
  </si>
  <si>
    <t>CA03B</t>
  </si>
  <si>
    <t>CA04A</t>
  </si>
  <si>
    <t>CA04B</t>
  </si>
  <si>
    <t>CA05A</t>
  </si>
  <si>
    <t>CA05B</t>
  </si>
  <si>
    <t>CA10A</t>
  </si>
  <si>
    <t>CA10B</t>
  </si>
  <si>
    <t>CA11A</t>
  </si>
  <si>
    <t>CA11B</t>
  </si>
  <si>
    <t>CA12Z</t>
  </si>
  <si>
    <t>CA13A</t>
  </si>
  <si>
    <t>CA13B</t>
  </si>
  <si>
    <t>CA14Z</t>
  </si>
  <si>
    <t>CA15Z</t>
  </si>
  <si>
    <t>CA16Z</t>
  </si>
  <si>
    <t>CA20Z</t>
  </si>
  <si>
    <t>CA21Z</t>
  </si>
  <si>
    <t>CA22Z</t>
  </si>
  <si>
    <t>CA23Z</t>
  </si>
  <si>
    <t>CA24A</t>
  </si>
  <si>
    <t>CA24B</t>
  </si>
  <si>
    <t>CA25A</t>
  </si>
  <si>
    <t>CA25B</t>
  </si>
  <si>
    <t>CA26Z</t>
  </si>
  <si>
    <t>CA27Z</t>
  </si>
  <si>
    <t>CA28Z</t>
  </si>
  <si>
    <t>CA29Z</t>
  </si>
  <si>
    <t>CA30A</t>
  </si>
  <si>
    <t>CA30B</t>
  </si>
  <si>
    <t>CA31Z</t>
  </si>
  <si>
    <t>CA32A</t>
  </si>
  <si>
    <t>CA32B</t>
  </si>
  <si>
    <t>CA33Z</t>
  </si>
  <si>
    <t>CA34A</t>
  </si>
  <si>
    <t>CA34B</t>
  </si>
  <si>
    <t>CA35A</t>
  </si>
  <si>
    <t>CA35B</t>
  </si>
  <si>
    <t>CA35C</t>
  </si>
  <si>
    <t>CA36A</t>
  </si>
  <si>
    <t>CA36B</t>
  </si>
  <si>
    <t>CA37A</t>
  </si>
  <si>
    <t>CA37B</t>
  </si>
  <si>
    <t>CA37C</t>
  </si>
  <si>
    <t>CA38A</t>
  </si>
  <si>
    <t>CA38B</t>
  </si>
  <si>
    <t>CA39Z</t>
  </si>
  <si>
    <t>CA41Z</t>
  </si>
  <si>
    <t>CA42Z</t>
  </si>
  <si>
    <t>CA43Z</t>
  </si>
  <si>
    <t>CA50Z</t>
  </si>
  <si>
    <t>CA51A</t>
  </si>
  <si>
    <t>CA51B</t>
  </si>
  <si>
    <t>CA52A</t>
  </si>
  <si>
    <t>CA52B</t>
  </si>
  <si>
    <t>CA53A</t>
  </si>
  <si>
    <t>CA53B</t>
  </si>
  <si>
    <t>CA54A</t>
  </si>
  <si>
    <t>CA54B</t>
  </si>
  <si>
    <t>CA55A</t>
  </si>
  <si>
    <t>CA55B</t>
  </si>
  <si>
    <t>CA60A</t>
  </si>
  <si>
    <t>CA60B</t>
  </si>
  <si>
    <t>CA61Z</t>
  </si>
  <si>
    <t>CA62Z</t>
  </si>
  <si>
    <t>CA63Z</t>
  </si>
  <si>
    <t>CA64Z</t>
  </si>
  <si>
    <t>CA65Z</t>
  </si>
  <si>
    <t>CA66A</t>
  </si>
  <si>
    <t>CA66B</t>
  </si>
  <si>
    <t>CA67A</t>
  </si>
  <si>
    <t>CA67B</t>
  </si>
  <si>
    <t>CA68A</t>
  </si>
  <si>
    <t>CA68B</t>
  </si>
  <si>
    <t>CA69A</t>
  </si>
  <si>
    <t>CA69B</t>
  </si>
  <si>
    <t>CA69C</t>
  </si>
  <si>
    <t>CA70Z</t>
  </si>
  <si>
    <t>CA71A</t>
  </si>
  <si>
    <t>CA71B</t>
  </si>
  <si>
    <t>CA80A</t>
  </si>
  <si>
    <t>CA80B</t>
  </si>
  <si>
    <t>CA80C</t>
  </si>
  <si>
    <t>CA81A</t>
  </si>
  <si>
    <t>CA81B</t>
  </si>
  <si>
    <t>CA81C</t>
  </si>
  <si>
    <t>CA81D</t>
  </si>
  <si>
    <t>CA82A</t>
  </si>
  <si>
    <t>CA82B</t>
  </si>
  <si>
    <t>CA82C</t>
  </si>
  <si>
    <t>CA82D</t>
  </si>
  <si>
    <t>CA83A</t>
  </si>
  <si>
    <t>CA83B</t>
  </si>
  <si>
    <t>CA83C</t>
  </si>
  <si>
    <t>CA84A</t>
  </si>
  <si>
    <t>CA84B</t>
  </si>
  <si>
    <t>CA84C</t>
  </si>
  <si>
    <t>CA85A</t>
  </si>
  <si>
    <t>CA85B</t>
  </si>
  <si>
    <t>CA85C</t>
  </si>
  <si>
    <t>CA86A</t>
  </si>
  <si>
    <t>CA86B</t>
  </si>
  <si>
    <t>CA86C</t>
  </si>
  <si>
    <t>CA90Z</t>
  </si>
  <si>
    <t>CA91A</t>
  </si>
  <si>
    <t>CA91B</t>
  </si>
  <si>
    <t>CA92A</t>
  </si>
  <si>
    <t>CA92B</t>
  </si>
  <si>
    <t>CA93A</t>
  </si>
  <si>
    <t>CA93B</t>
  </si>
  <si>
    <t>CA93C</t>
  </si>
  <si>
    <t>CA94Z</t>
  </si>
  <si>
    <t>CA95Z</t>
  </si>
  <si>
    <t>CA96Z</t>
  </si>
  <si>
    <t>CA97Z</t>
  </si>
  <si>
    <t>CA98Z</t>
  </si>
  <si>
    <t>CB01A</t>
  </si>
  <si>
    <t>CB01B</t>
  </si>
  <si>
    <t>CB01C</t>
  </si>
  <si>
    <t>CB01D</t>
  </si>
  <si>
    <t>CB01E</t>
  </si>
  <si>
    <t>CB01F</t>
  </si>
  <si>
    <t>CB02A</t>
  </si>
  <si>
    <t>CB02B</t>
  </si>
  <si>
    <t>CB02C</t>
  </si>
  <si>
    <t>CB02D</t>
  </si>
  <si>
    <t>CB02E</t>
  </si>
  <si>
    <t>CB02F</t>
  </si>
  <si>
    <t>CD01A</t>
  </si>
  <si>
    <t>CD01B</t>
  </si>
  <si>
    <t>CD02A</t>
  </si>
  <si>
    <t>CD02B</t>
  </si>
  <si>
    <t>CD03A</t>
  </si>
  <si>
    <t>CD03B</t>
  </si>
  <si>
    <t>CD04A</t>
  </si>
  <si>
    <t>CD04B</t>
  </si>
  <si>
    <t>CD05A</t>
  </si>
  <si>
    <t>CD05B</t>
  </si>
  <si>
    <t>CD06A</t>
  </si>
  <si>
    <t>CD06B</t>
  </si>
  <si>
    <t>CD07A</t>
  </si>
  <si>
    <t>CD07B</t>
  </si>
  <si>
    <t>CD08Z</t>
  </si>
  <si>
    <t>CD09A</t>
  </si>
  <si>
    <t>CD09B</t>
  </si>
  <si>
    <t>CD10A</t>
  </si>
  <si>
    <t>CD10B</t>
  </si>
  <si>
    <t>CD11A</t>
  </si>
  <si>
    <t>CD11B</t>
  </si>
  <si>
    <t>CD12A</t>
  </si>
  <si>
    <t>CD12B</t>
  </si>
  <si>
    <t>DZ02H</t>
  </si>
  <si>
    <t>DZ02J</t>
  </si>
  <si>
    <t>DZ02K</t>
  </si>
  <si>
    <t>DZ02L</t>
  </si>
  <si>
    <t>DZ02M</t>
  </si>
  <si>
    <t>DZ09J</t>
  </si>
  <si>
    <t>DZ09K</t>
  </si>
  <si>
    <t>DZ09L</t>
  </si>
  <si>
    <t>DZ09M</t>
  </si>
  <si>
    <t>DZ09N</t>
  </si>
  <si>
    <t>DZ09P</t>
  </si>
  <si>
    <t>DZ09Q</t>
  </si>
  <si>
    <t>DZ10H</t>
  </si>
  <si>
    <t>DZ10J</t>
  </si>
  <si>
    <t>DZ10K</t>
  </si>
  <si>
    <t>DZ10L</t>
  </si>
  <si>
    <t>DZ10M</t>
  </si>
  <si>
    <t>DZ10N</t>
  </si>
  <si>
    <t>DZ11K</t>
  </si>
  <si>
    <t>DZ11L</t>
  </si>
  <si>
    <t>DZ11M</t>
  </si>
  <si>
    <t>DZ11N</t>
  </si>
  <si>
    <t>DZ11P</t>
  </si>
  <si>
    <t>DZ11Q</t>
  </si>
  <si>
    <t>DZ11R</t>
  </si>
  <si>
    <t>DZ11S</t>
  </si>
  <si>
    <t>DZ11T</t>
  </si>
  <si>
    <t>DZ11U</t>
  </si>
  <si>
    <t>DZ11V</t>
  </si>
  <si>
    <t>DZ12C</t>
  </si>
  <si>
    <t>DZ12D</t>
  </si>
  <si>
    <t>DZ12E</t>
  </si>
  <si>
    <t>DZ12F</t>
  </si>
  <si>
    <t>DZ14F</t>
  </si>
  <si>
    <t>DZ14G</t>
  </si>
  <si>
    <t>DZ14H</t>
  </si>
  <si>
    <t>DZ14J</t>
  </si>
  <si>
    <t>DZ15M</t>
  </si>
  <si>
    <t>DZ15N</t>
  </si>
  <si>
    <t>DZ15P</t>
  </si>
  <si>
    <t>DZ15Q</t>
  </si>
  <si>
    <t>DZ15R</t>
  </si>
  <si>
    <t>DZ16H</t>
  </si>
  <si>
    <t>DZ16J</t>
  </si>
  <si>
    <t>DZ16K</t>
  </si>
  <si>
    <t>DZ16L</t>
  </si>
  <si>
    <t>DZ16M</t>
  </si>
  <si>
    <t>DZ16N</t>
  </si>
  <si>
    <t>DZ16P</t>
  </si>
  <si>
    <t>DZ16Q</t>
  </si>
  <si>
    <t>DZ16R</t>
  </si>
  <si>
    <t>DZ17L</t>
  </si>
  <si>
    <t>DZ17M</t>
  </si>
  <si>
    <t>DZ17N</t>
  </si>
  <si>
    <t>DZ17P</t>
  </si>
  <si>
    <t>DZ17Q</t>
  </si>
  <si>
    <t>DZ17R</t>
  </si>
  <si>
    <t>DZ17S</t>
  </si>
  <si>
    <t>DZ17T</t>
  </si>
  <si>
    <t>DZ17U</t>
  </si>
  <si>
    <t>DZ17V</t>
  </si>
  <si>
    <t>DZ18D</t>
  </si>
  <si>
    <t>DZ18E</t>
  </si>
  <si>
    <t>DZ18F</t>
  </si>
  <si>
    <t>DZ18G</t>
  </si>
  <si>
    <t>DZ19H</t>
  </si>
  <si>
    <t>DZ19J</t>
  </si>
  <si>
    <t>DZ19K</t>
  </si>
  <si>
    <t>DZ19L</t>
  </si>
  <si>
    <t>DZ19M</t>
  </si>
  <si>
    <t>DZ19N</t>
  </si>
  <si>
    <t>DZ20D</t>
  </si>
  <si>
    <t>DZ20E</t>
  </si>
  <si>
    <t>DZ20F</t>
  </si>
  <si>
    <t>DZ22K</t>
  </si>
  <si>
    <t>DZ22L</t>
  </si>
  <si>
    <t>DZ22M</t>
  </si>
  <si>
    <t>DZ22N</t>
  </si>
  <si>
    <t>DZ22P</t>
  </si>
  <si>
    <t>DZ22Q</t>
  </si>
  <si>
    <t>DZ23H</t>
  </si>
  <si>
    <t>DZ23J</t>
  </si>
  <si>
    <t>DZ23K</t>
  </si>
  <si>
    <t>DZ23L</t>
  </si>
  <si>
    <t>DZ23M</t>
  </si>
  <si>
    <t>DZ23N</t>
  </si>
  <si>
    <t>DZ24J</t>
  </si>
  <si>
    <t>DZ24K</t>
  </si>
  <si>
    <t>DZ24L</t>
  </si>
  <si>
    <t>DZ24M</t>
  </si>
  <si>
    <t>DZ24N</t>
  </si>
  <si>
    <t>DZ24P</t>
  </si>
  <si>
    <t>DZ24Q</t>
  </si>
  <si>
    <t>DZ24R</t>
  </si>
  <si>
    <t>DZ25G</t>
  </si>
  <si>
    <t>DZ25H</t>
  </si>
  <si>
    <t>DZ25J</t>
  </si>
  <si>
    <t>DZ25K</t>
  </si>
  <si>
    <t>DZ25L</t>
  </si>
  <si>
    <t>DZ25M</t>
  </si>
  <si>
    <t>DZ26G</t>
  </si>
  <si>
    <t>DZ26H</t>
  </si>
  <si>
    <t>DZ26J</t>
  </si>
  <si>
    <t>DZ26K</t>
  </si>
  <si>
    <t>DZ26L</t>
  </si>
  <si>
    <t>DZ26M</t>
  </si>
  <si>
    <t>DZ26N</t>
  </si>
  <si>
    <t>DZ26P</t>
  </si>
  <si>
    <t>DZ27M</t>
  </si>
  <si>
    <t>DZ27N</t>
  </si>
  <si>
    <t>DZ27P</t>
  </si>
  <si>
    <t>DZ27Q</t>
  </si>
  <si>
    <t>DZ27R</t>
  </si>
  <si>
    <t>DZ27S</t>
  </si>
  <si>
    <t>DZ27T</t>
  </si>
  <si>
    <t>DZ27U</t>
  </si>
  <si>
    <t>DZ28A</t>
  </si>
  <si>
    <t>DZ28B</t>
  </si>
  <si>
    <t>DZ29G</t>
  </si>
  <si>
    <t>DZ29H</t>
  </si>
  <si>
    <t>DZ29J</t>
  </si>
  <si>
    <t>DZ29K</t>
  </si>
  <si>
    <t>DZ30Z</t>
  </si>
  <si>
    <t>DZ31Z</t>
  </si>
  <si>
    <t>DZ32Z</t>
  </si>
  <si>
    <t>DZ37A</t>
  </si>
  <si>
    <t>DZ37B</t>
  </si>
  <si>
    <t>DZ42Z</t>
  </si>
  <si>
    <t>DZ49Z</t>
  </si>
  <si>
    <t>DZ50Z</t>
  </si>
  <si>
    <t>DZ51Z</t>
  </si>
  <si>
    <t>DZ62A</t>
  </si>
  <si>
    <t>DZ62B</t>
  </si>
  <si>
    <t>DZ62C</t>
  </si>
  <si>
    <t>DZ63A</t>
  </si>
  <si>
    <t>DZ63B</t>
  </si>
  <si>
    <t>DZ63C</t>
  </si>
  <si>
    <t>DZ63D</t>
  </si>
  <si>
    <t>DZ63E</t>
  </si>
  <si>
    <t>DZ64A</t>
  </si>
  <si>
    <t>DZ64B</t>
  </si>
  <si>
    <t>DZ64C</t>
  </si>
  <si>
    <t>DZ64D</t>
  </si>
  <si>
    <t>DZ64E</t>
  </si>
  <si>
    <t>DZ65A</t>
  </si>
  <si>
    <t>DZ65B</t>
  </si>
  <si>
    <t>DZ65C</t>
  </si>
  <si>
    <t>DZ65D</t>
  </si>
  <si>
    <t>DZ65E</t>
  </si>
  <si>
    <t>DZ65F</t>
  </si>
  <si>
    <t>DZ65G</t>
  </si>
  <si>
    <t>DZ65H</t>
  </si>
  <si>
    <t>DZ65J</t>
  </si>
  <si>
    <t>DZ65K</t>
  </si>
  <si>
    <t>DZ66Z</t>
  </si>
  <si>
    <t>DZ67Z</t>
  </si>
  <si>
    <t>DZ68Z</t>
  </si>
  <si>
    <t>DZ69A</t>
  </si>
  <si>
    <t>DZ69B</t>
  </si>
  <si>
    <t>DZ70Z</t>
  </si>
  <si>
    <t>DZ71Z</t>
  </si>
  <si>
    <t>EB02A</t>
  </si>
  <si>
    <t>EB02B</t>
  </si>
  <si>
    <t>EB02C</t>
  </si>
  <si>
    <t>EB03A</t>
  </si>
  <si>
    <t>EB03B</t>
  </si>
  <si>
    <t>EB03C</t>
  </si>
  <si>
    <t>EB03D</t>
  </si>
  <si>
    <t>EB03E</t>
  </si>
  <si>
    <t>EB04Z</t>
  </si>
  <si>
    <t>EB05A</t>
  </si>
  <si>
    <t>EB05B</t>
  </si>
  <si>
    <t>EB05C</t>
  </si>
  <si>
    <t>EB06A</t>
  </si>
  <si>
    <t>EB06B</t>
  </si>
  <si>
    <t>EB06C</t>
  </si>
  <si>
    <t>EB06D</t>
  </si>
  <si>
    <t>EB07A</t>
  </si>
  <si>
    <t>EB07B</t>
  </si>
  <si>
    <t>EB07C</t>
  </si>
  <si>
    <t>EB07D</t>
  </si>
  <si>
    <t>EB07E</t>
  </si>
  <si>
    <t>EB08A</t>
  </si>
  <si>
    <t>EB08B</t>
  </si>
  <si>
    <t>EB08C</t>
  </si>
  <si>
    <t>EB08D</t>
  </si>
  <si>
    <t>EB08E</t>
  </si>
  <si>
    <t>EB09A</t>
  </si>
  <si>
    <t>EB09B</t>
  </si>
  <si>
    <t>EB10A</t>
  </si>
  <si>
    <t>EB10B</t>
  </si>
  <si>
    <t>EB10C</t>
  </si>
  <si>
    <t>EB10D</t>
  </si>
  <si>
    <t>EB10E</t>
  </si>
  <si>
    <t>EB12A</t>
  </si>
  <si>
    <t>EB12B</t>
  </si>
  <si>
    <t>EB12C</t>
  </si>
  <si>
    <t>EB13A</t>
  </si>
  <si>
    <t>EB13B</t>
  </si>
  <si>
    <t>EB13C</t>
  </si>
  <si>
    <t>EB13D</t>
  </si>
  <si>
    <t>EB14A</t>
  </si>
  <si>
    <t>EB14B</t>
  </si>
  <si>
    <t>EB14C</t>
  </si>
  <si>
    <t>EB14D</t>
  </si>
  <si>
    <t>EB14E</t>
  </si>
  <si>
    <t>EB15A</t>
  </si>
  <si>
    <t>EB15B</t>
  </si>
  <si>
    <t>EB15C</t>
  </si>
  <si>
    <t>EC10A</t>
  </si>
  <si>
    <t>EC10B</t>
  </si>
  <si>
    <t>EC10C</t>
  </si>
  <si>
    <t>EC11A</t>
  </si>
  <si>
    <t>EC11B</t>
  </si>
  <si>
    <t>EC11C</t>
  </si>
  <si>
    <t>EC12A</t>
  </si>
  <si>
    <t>EC12B</t>
  </si>
  <si>
    <t>EC12C</t>
  </si>
  <si>
    <t>EC13A</t>
  </si>
  <si>
    <t>EC13B</t>
  </si>
  <si>
    <t>EC13C</t>
  </si>
  <si>
    <t>EC14A</t>
  </si>
  <si>
    <t>EC14B</t>
  </si>
  <si>
    <t>EC14C</t>
  </si>
  <si>
    <t>EC15A</t>
  </si>
  <si>
    <t>EC15B</t>
  </si>
  <si>
    <t>EC20A</t>
  </si>
  <si>
    <t>EC20B</t>
  </si>
  <si>
    <t>EC21Z</t>
  </si>
  <si>
    <t>EC22Z</t>
  </si>
  <si>
    <t>ED10Z</t>
  </si>
  <si>
    <t>ED11Z</t>
  </si>
  <si>
    <t>ED12A</t>
  </si>
  <si>
    <t>ED12B</t>
  </si>
  <si>
    <t>ED13A</t>
  </si>
  <si>
    <t>ED13B</t>
  </si>
  <si>
    <t>ED14A</t>
  </si>
  <si>
    <t>ED14B</t>
  </si>
  <si>
    <t>ED15A</t>
  </si>
  <si>
    <t>ED15B</t>
  </si>
  <si>
    <t>ED20A</t>
  </si>
  <si>
    <t>ED20B</t>
  </si>
  <si>
    <t>ED21A</t>
  </si>
  <si>
    <t>ED21B</t>
  </si>
  <si>
    <t>ED22A</t>
  </si>
  <si>
    <t>ED22B</t>
  </si>
  <si>
    <t>ED22C</t>
  </si>
  <si>
    <t>ED23A</t>
  </si>
  <si>
    <t>ED23B</t>
  </si>
  <si>
    <t>ED23C</t>
  </si>
  <si>
    <t>ED24A</t>
  </si>
  <si>
    <t>ED24B</t>
  </si>
  <si>
    <t>ED24C</t>
  </si>
  <si>
    <t>ED25A</t>
  </si>
  <si>
    <t>ED25B</t>
  </si>
  <si>
    <t>ED25C</t>
  </si>
  <si>
    <t>ED26A</t>
  </si>
  <si>
    <t>ED26B</t>
  </si>
  <si>
    <t>ED26C</t>
  </si>
  <si>
    <t>ED27A</t>
  </si>
  <si>
    <t>ED27B</t>
  </si>
  <si>
    <t>ED27C</t>
  </si>
  <si>
    <t>ED28A</t>
  </si>
  <si>
    <t>ED28B</t>
  </si>
  <si>
    <t>ED28C</t>
  </si>
  <si>
    <t>ED30A</t>
  </si>
  <si>
    <t>ED30B</t>
  </si>
  <si>
    <t>ED30C</t>
  </si>
  <si>
    <t>ED31A</t>
  </si>
  <si>
    <t>ED31B</t>
  </si>
  <si>
    <t>ED31C</t>
  </si>
  <si>
    <t>EY01A</t>
  </si>
  <si>
    <t>EY01B</t>
  </si>
  <si>
    <t>EY02A</t>
  </si>
  <si>
    <t>EY02B</t>
  </si>
  <si>
    <t>EY03Z</t>
  </si>
  <si>
    <t>EY04A</t>
  </si>
  <si>
    <t>EY04B</t>
  </si>
  <si>
    <t>EY05A</t>
  </si>
  <si>
    <t>EY05B</t>
  </si>
  <si>
    <t>EY06A</t>
  </si>
  <si>
    <t>EY06B</t>
  </si>
  <si>
    <t>EY06C</t>
  </si>
  <si>
    <t>EY06D</t>
  </si>
  <si>
    <t>EY06E</t>
  </si>
  <si>
    <t>EY07A</t>
  </si>
  <si>
    <t>EY07B</t>
  </si>
  <si>
    <t>EY08A</t>
  </si>
  <si>
    <t>EY08B</t>
  </si>
  <si>
    <t>EY08C</t>
  </si>
  <si>
    <t>EY08D</t>
  </si>
  <si>
    <t>EY08E</t>
  </si>
  <si>
    <t>EY09A</t>
  </si>
  <si>
    <t>EY09B</t>
  </si>
  <si>
    <t>EY10A</t>
  </si>
  <si>
    <t>EY10B</t>
  </si>
  <si>
    <t>EY11Z</t>
  </si>
  <si>
    <t>EY12A</t>
  </si>
  <si>
    <t>EY12B</t>
  </si>
  <si>
    <t>EY13Z</t>
  </si>
  <si>
    <t>EY20A</t>
  </si>
  <si>
    <t>EY20B</t>
  </si>
  <si>
    <t>EY21A</t>
  </si>
  <si>
    <t>EY21B</t>
  </si>
  <si>
    <t>EY22A</t>
  </si>
  <si>
    <t>EY22B</t>
  </si>
  <si>
    <t>EY22C</t>
  </si>
  <si>
    <t>EY23A</t>
  </si>
  <si>
    <t>EY23B</t>
  </si>
  <si>
    <t>EY23C</t>
  </si>
  <si>
    <t>EY30A</t>
  </si>
  <si>
    <t>EY30B</t>
  </si>
  <si>
    <t>EY31A</t>
  </si>
  <si>
    <t>EY31B</t>
  </si>
  <si>
    <t>EY32A</t>
  </si>
  <si>
    <t>EY32B</t>
  </si>
  <si>
    <t>EY40A</t>
  </si>
  <si>
    <t>EY40B</t>
  </si>
  <si>
    <t>EY40C</t>
  </si>
  <si>
    <t>EY40D</t>
  </si>
  <si>
    <t>EY41A</t>
  </si>
  <si>
    <t>EY41B</t>
  </si>
  <si>
    <t>EY41C</t>
  </si>
  <si>
    <t>EY41D</t>
  </si>
  <si>
    <t>EY42A</t>
  </si>
  <si>
    <t>EY42B</t>
  </si>
  <si>
    <t>EY42C</t>
  </si>
  <si>
    <t>EY42D</t>
  </si>
  <si>
    <t>EY43A</t>
  </si>
  <si>
    <t>EY43B</t>
  </si>
  <si>
    <t>EY43C</t>
  </si>
  <si>
    <t>EY43D</t>
  </si>
  <si>
    <t>EY43E</t>
  </si>
  <si>
    <t>EY43F</t>
  </si>
  <si>
    <t>EY50Z</t>
  </si>
  <si>
    <t>EY51Z</t>
  </si>
  <si>
    <t>FZ12L</t>
  </si>
  <si>
    <t>FZ12M</t>
  </si>
  <si>
    <t>FZ12N</t>
  </si>
  <si>
    <t>FZ12P</t>
  </si>
  <si>
    <t>FZ12Q</t>
  </si>
  <si>
    <t>FZ12R</t>
  </si>
  <si>
    <t>FZ12S</t>
  </si>
  <si>
    <t>FZ12T</t>
  </si>
  <si>
    <t>FZ12U</t>
  </si>
  <si>
    <t>FZ13C</t>
  </si>
  <si>
    <t>FZ13D</t>
  </si>
  <si>
    <t>FZ17D</t>
  </si>
  <si>
    <t>FZ17E</t>
  </si>
  <si>
    <t>FZ17F</t>
  </si>
  <si>
    <t>FZ17G</t>
  </si>
  <si>
    <t>FZ18E</t>
  </si>
  <si>
    <t>FZ18F</t>
  </si>
  <si>
    <t>FZ18G</t>
  </si>
  <si>
    <t>FZ18H</t>
  </si>
  <si>
    <t>FZ18J</t>
  </si>
  <si>
    <t>FZ18K</t>
  </si>
  <si>
    <t>FZ19A</t>
  </si>
  <si>
    <t>FZ19B</t>
  </si>
  <si>
    <t>FZ20F</t>
  </si>
  <si>
    <t>FZ20G</t>
  </si>
  <si>
    <t>FZ20H</t>
  </si>
  <si>
    <t>FZ20J</t>
  </si>
  <si>
    <t>FZ20K</t>
  </si>
  <si>
    <t>FZ20L</t>
  </si>
  <si>
    <t>FZ20M</t>
  </si>
  <si>
    <t>FZ21B</t>
  </si>
  <si>
    <t>FZ21C</t>
  </si>
  <si>
    <t>FZ21D</t>
  </si>
  <si>
    <t>FZ22B</t>
  </si>
  <si>
    <t>FZ22C</t>
  </si>
  <si>
    <t>FZ22D</t>
  </si>
  <si>
    <t>FZ22E</t>
  </si>
  <si>
    <t>FZ23A</t>
  </si>
  <si>
    <t>FZ23B</t>
  </si>
  <si>
    <t>FZ24E</t>
  </si>
  <si>
    <t>FZ24F</t>
  </si>
  <si>
    <t>FZ24G</t>
  </si>
  <si>
    <t>FZ24H</t>
  </si>
  <si>
    <t>FZ24J</t>
  </si>
  <si>
    <t>FZ27D</t>
  </si>
  <si>
    <t>FZ27E</t>
  </si>
  <si>
    <t>FZ27F</t>
  </si>
  <si>
    <t>FZ27G</t>
  </si>
  <si>
    <t>FZ36G</t>
  </si>
  <si>
    <t>FZ36H</t>
  </si>
  <si>
    <t>FZ36J</t>
  </si>
  <si>
    <t>FZ36K</t>
  </si>
  <si>
    <t>FZ36L</t>
  </si>
  <si>
    <t>FZ36M</t>
  </si>
  <si>
    <t>FZ36N</t>
  </si>
  <si>
    <t>FZ36P</t>
  </si>
  <si>
    <t>FZ36Q</t>
  </si>
  <si>
    <t>FZ37K</t>
  </si>
  <si>
    <t>FZ37L</t>
  </si>
  <si>
    <t>FZ37M</t>
  </si>
  <si>
    <t>FZ37N</t>
  </si>
  <si>
    <t>FZ37P</t>
  </si>
  <si>
    <t>FZ37Q</t>
  </si>
  <si>
    <t>FZ37R</t>
  </si>
  <si>
    <t>FZ37S</t>
  </si>
  <si>
    <t>FZ38G</t>
  </si>
  <si>
    <t>FZ38H</t>
  </si>
  <si>
    <t>FZ38J</t>
  </si>
  <si>
    <t>FZ38K</t>
  </si>
  <si>
    <t>FZ38L</t>
  </si>
  <si>
    <t>FZ38M</t>
  </si>
  <si>
    <t>FZ38N</t>
  </si>
  <si>
    <t>FZ38P</t>
  </si>
  <si>
    <t>FZ42A</t>
  </si>
  <si>
    <t>FZ42B</t>
  </si>
  <si>
    <t>FZ49D</t>
  </si>
  <si>
    <t>FZ49E</t>
  </si>
  <si>
    <t>FZ49F</t>
  </si>
  <si>
    <t>FZ49G</t>
  </si>
  <si>
    <t>FZ49H</t>
  </si>
  <si>
    <t>FZ50Z</t>
  </si>
  <si>
    <t>FZ51Z</t>
  </si>
  <si>
    <t>FZ52Z</t>
  </si>
  <si>
    <t>FZ53Z</t>
  </si>
  <si>
    <t>FZ54Z</t>
  </si>
  <si>
    <t>FZ55Z</t>
  </si>
  <si>
    <t>FZ56Z</t>
  </si>
  <si>
    <t>FZ57Z</t>
  </si>
  <si>
    <t>FZ58A</t>
  </si>
  <si>
    <t>FZ58B</t>
  </si>
  <si>
    <t>FZ59Z</t>
  </si>
  <si>
    <t>FZ60Z</t>
  </si>
  <si>
    <t>FZ61Z</t>
  </si>
  <si>
    <t>FZ62A</t>
  </si>
  <si>
    <t>FZ62B</t>
  </si>
  <si>
    <t>FZ63Z</t>
  </si>
  <si>
    <t>FZ64A</t>
  </si>
  <si>
    <t>FZ64B</t>
  </si>
  <si>
    <t>FZ65Z</t>
  </si>
  <si>
    <t>FZ66C</t>
  </si>
  <si>
    <t>FZ66D</t>
  </si>
  <si>
    <t>FZ66E</t>
  </si>
  <si>
    <t>FZ66F</t>
  </si>
  <si>
    <t>FZ67C</t>
  </si>
  <si>
    <t>FZ67D</t>
  </si>
  <si>
    <t>FZ67E</t>
  </si>
  <si>
    <t>FZ67F</t>
  </si>
  <si>
    <t>FZ68G</t>
  </si>
  <si>
    <t>FZ68H</t>
  </si>
  <si>
    <t>FZ68J</t>
  </si>
  <si>
    <t>FZ68K</t>
  </si>
  <si>
    <t>FZ68L</t>
  </si>
  <si>
    <t>FZ69B</t>
  </si>
  <si>
    <t>FZ69C</t>
  </si>
  <si>
    <t>FZ69D</t>
  </si>
  <si>
    <t>FZ69E</t>
  </si>
  <si>
    <t>FZ70Z</t>
  </si>
  <si>
    <t>FZ71D</t>
  </si>
  <si>
    <t>FZ71E</t>
  </si>
  <si>
    <t>FZ71F</t>
  </si>
  <si>
    <t>FZ71G</t>
  </si>
  <si>
    <t>FZ73C</t>
  </si>
  <si>
    <t>FZ73D</t>
  </si>
  <si>
    <t>FZ73E</t>
  </si>
  <si>
    <t>FZ73F</t>
  </si>
  <si>
    <t>FZ74C</t>
  </si>
  <si>
    <t>FZ74D</t>
  </si>
  <si>
    <t>FZ74E</t>
  </si>
  <si>
    <t>FZ74F</t>
  </si>
  <si>
    <t>FZ75C</t>
  </si>
  <si>
    <t>FZ75D</t>
  </si>
  <si>
    <t>FZ75E</t>
  </si>
  <si>
    <t>FZ76C</t>
  </si>
  <si>
    <t>FZ76D</t>
  </si>
  <si>
    <t>FZ77C</t>
  </si>
  <si>
    <t>FZ77D</t>
  </si>
  <si>
    <t>FZ77E</t>
  </si>
  <si>
    <t>FZ78A</t>
  </si>
  <si>
    <t>FZ78B</t>
  </si>
  <si>
    <t>FZ78C</t>
  </si>
  <si>
    <t>FZ78D</t>
  </si>
  <si>
    <t>FZ79C</t>
  </si>
  <si>
    <t>FZ79D</t>
  </si>
  <si>
    <t>FZ79E</t>
  </si>
  <si>
    <t>FZ80C</t>
  </si>
  <si>
    <t>FZ80D</t>
  </si>
  <si>
    <t>FZ80E</t>
  </si>
  <si>
    <t>FZ81C</t>
  </si>
  <si>
    <t>FZ81D</t>
  </si>
  <si>
    <t>FZ81E</t>
  </si>
  <si>
    <t>FZ82C</t>
  </si>
  <si>
    <t>FZ82D</t>
  </si>
  <si>
    <t>FZ83C</t>
  </si>
  <si>
    <t>FZ83D</t>
  </si>
  <si>
    <t>FZ83E</t>
  </si>
  <si>
    <t>FZ83F</t>
  </si>
  <si>
    <t>FZ83G</t>
  </si>
  <si>
    <t>FZ83H</t>
  </si>
  <si>
    <t>FZ83J</t>
  </si>
  <si>
    <t>FZ83K</t>
  </si>
  <si>
    <t>FZ84Z</t>
  </si>
  <si>
    <t>FZ85Z</t>
  </si>
  <si>
    <t>FZ86Z</t>
  </si>
  <si>
    <t>FZ87D</t>
  </si>
  <si>
    <t>FZ87E</t>
  </si>
  <si>
    <t>FZ87F</t>
  </si>
  <si>
    <t>FZ87G</t>
  </si>
  <si>
    <t>FZ89Z</t>
  </si>
  <si>
    <t>FZ90A</t>
  </si>
  <si>
    <t>FZ90B</t>
  </si>
  <si>
    <t>FZ91A</t>
  </si>
  <si>
    <t>FZ91B</t>
  </si>
  <si>
    <t>FZ91C</t>
  </si>
  <si>
    <t>FZ91D</t>
  </si>
  <si>
    <t>FZ91E</t>
  </si>
  <si>
    <t>FZ91F</t>
  </si>
  <si>
    <t>FZ91G</t>
  </si>
  <si>
    <t>FZ91H</t>
  </si>
  <si>
    <t>FZ91J</t>
  </si>
  <si>
    <t>FZ91K</t>
  </si>
  <si>
    <t>FZ91L</t>
  </si>
  <si>
    <t>FZ91M</t>
  </si>
  <si>
    <t>FZ92A</t>
  </si>
  <si>
    <t>FZ92B</t>
  </si>
  <si>
    <t>FZ92C</t>
  </si>
  <si>
    <t>FZ92D</t>
  </si>
  <si>
    <t>FZ92E</t>
  </si>
  <si>
    <t>FZ92F</t>
  </si>
  <si>
    <t>FZ92G</t>
  </si>
  <si>
    <t>FZ92H</t>
  </si>
  <si>
    <t>FZ92J</t>
  </si>
  <si>
    <t>FZ92K</t>
  </si>
  <si>
    <t>FZ93A</t>
  </si>
  <si>
    <t>FZ93B</t>
  </si>
  <si>
    <t>FZ94Z</t>
  </si>
  <si>
    <t>FZ95A</t>
  </si>
  <si>
    <t>FZ95B</t>
  </si>
  <si>
    <t>FZ95C</t>
  </si>
  <si>
    <t>FZ95D</t>
  </si>
  <si>
    <t>FZ96Z</t>
  </si>
  <si>
    <t>FZ97Z</t>
  </si>
  <si>
    <t>FZ98Z</t>
  </si>
  <si>
    <t>GA03C</t>
  </si>
  <si>
    <t>GA03D</t>
  </si>
  <si>
    <t>GA03E</t>
  </si>
  <si>
    <t>GA04C</t>
  </si>
  <si>
    <t>GA04D</t>
  </si>
  <si>
    <t>GA05C</t>
  </si>
  <si>
    <t>GA05D</t>
  </si>
  <si>
    <t>GA06C</t>
  </si>
  <si>
    <t>GA06D</t>
  </si>
  <si>
    <t>GA07C</t>
  </si>
  <si>
    <t>GA07D</t>
  </si>
  <si>
    <t>GA07E</t>
  </si>
  <si>
    <t>GA10G</t>
  </si>
  <si>
    <t>GA10H</t>
  </si>
  <si>
    <t>GA10J</t>
  </si>
  <si>
    <t>GA10K</t>
  </si>
  <si>
    <t>GA10L</t>
  </si>
  <si>
    <t>GA10M</t>
  </si>
  <si>
    <t>GA10N</t>
  </si>
  <si>
    <t>GA11Z</t>
  </si>
  <si>
    <t>GA13A</t>
  </si>
  <si>
    <t>GA13B</t>
  </si>
  <si>
    <t>GB05F</t>
  </si>
  <si>
    <t>GB05G</t>
  </si>
  <si>
    <t>GB05H</t>
  </si>
  <si>
    <t>GB06E</t>
  </si>
  <si>
    <t>GB06F</t>
  </si>
  <si>
    <t>GB06G</t>
  </si>
  <si>
    <t>GB06H</t>
  </si>
  <si>
    <t>GB09D</t>
  </si>
  <si>
    <t>GB09E</t>
  </si>
  <si>
    <t>GB09F</t>
  </si>
  <si>
    <t>GB10Z</t>
  </si>
  <si>
    <t>GB11Z</t>
  </si>
  <si>
    <t>GB12Z</t>
  </si>
  <si>
    <t>GB13Z</t>
  </si>
  <si>
    <t>GC01C</t>
  </si>
  <si>
    <t>GC01D</t>
  </si>
  <si>
    <t>GC01E</t>
  </si>
  <si>
    <t>GC01F</t>
  </si>
  <si>
    <t>GC12C</t>
  </si>
  <si>
    <t>GC12D</t>
  </si>
  <si>
    <t>GC12E</t>
  </si>
  <si>
    <t>GC12F</t>
  </si>
  <si>
    <t>GC12G</t>
  </si>
  <si>
    <t>GC12H</t>
  </si>
  <si>
    <t>GC12J</t>
  </si>
  <si>
    <t>GC12K</t>
  </si>
  <si>
    <t>GC17A</t>
  </si>
  <si>
    <t>GC17B</t>
  </si>
  <si>
    <t>GC17C</t>
  </si>
  <si>
    <t>GC17D</t>
  </si>
  <si>
    <t>GC17E</t>
  </si>
  <si>
    <t>GC17F</t>
  </si>
  <si>
    <t>GC17G</t>
  </si>
  <si>
    <t>GC17H</t>
  </si>
  <si>
    <t>GC17J</t>
  </si>
  <si>
    <t>GC17K</t>
  </si>
  <si>
    <t>GC18A</t>
  </si>
  <si>
    <t>GC18B</t>
  </si>
  <si>
    <t>HC20H</t>
  </si>
  <si>
    <t>HC20J</t>
  </si>
  <si>
    <t>HC20K</t>
  </si>
  <si>
    <t>HC20L</t>
  </si>
  <si>
    <t>HC20M</t>
  </si>
  <si>
    <t>HC21D</t>
  </si>
  <si>
    <t>HC21E</t>
  </si>
  <si>
    <t>HC26D</t>
  </si>
  <si>
    <t>HC26E</t>
  </si>
  <si>
    <t>HC26F</t>
  </si>
  <si>
    <t>HC27H</t>
  </si>
  <si>
    <t>HC27J</t>
  </si>
  <si>
    <t>HC27K</t>
  </si>
  <si>
    <t>HC27L</t>
  </si>
  <si>
    <t>HC27M</t>
  </si>
  <si>
    <t>HC27N</t>
  </si>
  <si>
    <t>HC28H</t>
  </si>
  <si>
    <t>HC28J</t>
  </si>
  <si>
    <t>HC28K</t>
  </si>
  <si>
    <t>HC28L</t>
  </si>
  <si>
    <t>HC28M</t>
  </si>
  <si>
    <t>HC29A</t>
  </si>
  <si>
    <t>HC29B</t>
  </si>
  <si>
    <t>HC30D</t>
  </si>
  <si>
    <t>HC30E</t>
  </si>
  <si>
    <t>HC31H</t>
  </si>
  <si>
    <t>HC31J</t>
  </si>
  <si>
    <t>HC31K</t>
  </si>
  <si>
    <t>HC31L</t>
  </si>
  <si>
    <t>HC31M</t>
  </si>
  <si>
    <t>HC31N</t>
  </si>
  <si>
    <t>HC32G</t>
  </si>
  <si>
    <t>HC32H</t>
  </si>
  <si>
    <t>HC32J</t>
  </si>
  <si>
    <t>HC32K</t>
  </si>
  <si>
    <t>HC50A</t>
  </si>
  <si>
    <t>HC50B</t>
  </si>
  <si>
    <t>HC51A</t>
  </si>
  <si>
    <t>HC51B</t>
  </si>
  <si>
    <t>HC51C</t>
  </si>
  <si>
    <t>HC51D</t>
  </si>
  <si>
    <t>HC51E</t>
  </si>
  <si>
    <t>HC52A</t>
  </si>
  <si>
    <t>HC52B</t>
  </si>
  <si>
    <t>HC52C</t>
  </si>
  <si>
    <t>HC52D</t>
  </si>
  <si>
    <t>HC53A</t>
  </si>
  <si>
    <t>HC53B</t>
  </si>
  <si>
    <t>HC53C</t>
  </si>
  <si>
    <t>HC54A</t>
  </si>
  <si>
    <t>HC54B</t>
  </si>
  <si>
    <t>HC54C</t>
  </si>
  <si>
    <t>HC60A</t>
  </si>
  <si>
    <t>HC60B</t>
  </si>
  <si>
    <t>HC60C</t>
  </si>
  <si>
    <t>HC61A</t>
  </si>
  <si>
    <t>HC61B</t>
  </si>
  <si>
    <t>HC61C</t>
  </si>
  <si>
    <t>HC62A</t>
  </si>
  <si>
    <t>HC62B</t>
  </si>
  <si>
    <t>HC62C</t>
  </si>
  <si>
    <t>HC63A</t>
  </si>
  <si>
    <t>HC63B</t>
  </si>
  <si>
    <t>HC63C</t>
  </si>
  <si>
    <t>HC64A</t>
  </si>
  <si>
    <t>HC64B</t>
  </si>
  <si>
    <t>HC64C</t>
  </si>
  <si>
    <t>HC65Z</t>
  </si>
  <si>
    <t>HC70A</t>
  </si>
  <si>
    <t>HC70B</t>
  </si>
  <si>
    <t>HC71Z</t>
  </si>
  <si>
    <t>HC72A</t>
  </si>
  <si>
    <t>HC72B</t>
  </si>
  <si>
    <t>HC72C</t>
  </si>
  <si>
    <t>HD21D</t>
  </si>
  <si>
    <t>HD21E</t>
  </si>
  <si>
    <t>HD21F</t>
  </si>
  <si>
    <t>HD21G</t>
  </si>
  <si>
    <t>HD21H</t>
  </si>
  <si>
    <t>HD23D</t>
  </si>
  <si>
    <t>HD23E</t>
  </si>
  <si>
    <t>HD23F</t>
  </si>
  <si>
    <t>HD23G</t>
  </si>
  <si>
    <t>HD23H</t>
  </si>
  <si>
    <t>HD23J</t>
  </si>
  <si>
    <t>HD24D</t>
  </si>
  <si>
    <t>HD24E</t>
  </si>
  <si>
    <t>HD24F</t>
  </si>
  <si>
    <t>HD24G</t>
  </si>
  <si>
    <t>HD24H</t>
  </si>
  <si>
    <t>HD25D</t>
  </si>
  <si>
    <t>HD25E</t>
  </si>
  <si>
    <t>HD25F</t>
  </si>
  <si>
    <t>HD25G</t>
  </si>
  <si>
    <t>HD25H</t>
  </si>
  <si>
    <t>HD26D</t>
  </si>
  <si>
    <t>HD26E</t>
  </si>
  <si>
    <t>HD26F</t>
  </si>
  <si>
    <t>HD26G</t>
  </si>
  <si>
    <t>HD39D</t>
  </si>
  <si>
    <t>HD39E</t>
  </si>
  <si>
    <t>HD39F</t>
  </si>
  <si>
    <t>HD39G</t>
  </si>
  <si>
    <t>HD39H</t>
  </si>
  <si>
    <t>HD40D</t>
  </si>
  <si>
    <t>HD40E</t>
  </si>
  <si>
    <t>HD40F</t>
  </si>
  <si>
    <t>HD40G</t>
  </si>
  <si>
    <t>HD40H</t>
  </si>
  <si>
    <t>HE11A</t>
  </si>
  <si>
    <t>HE11B</t>
  </si>
  <si>
    <t>HE11C</t>
  </si>
  <si>
    <t>HE11D</t>
  </si>
  <si>
    <t>HE11E</t>
  </si>
  <si>
    <t>HE11F</t>
  </si>
  <si>
    <t>HE11G</t>
  </si>
  <si>
    <t>HE11H</t>
  </si>
  <si>
    <t>HE12A</t>
  </si>
  <si>
    <t>HE12B</t>
  </si>
  <si>
    <t>HE12C</t>
  </si>
  <si>
    <t>HE12D</t>
  </si>
  <si>
    <t>HE12E</t>
  </si>
  <si>
    <t>HE21A</t>
  </si>
  <si>
    <t>HE21B</t>
  </si>
  <si>
    <t>HE21C</t>
  </si>
  <si>
    <t>HE21D</t>
  </si>
  <si>
    <t>HE21E</t>
  </si>
  <si>
    <t>HE21F</t>
  </si>
  <si>
    <t>HE21G</t>
  </si>
  <si>
    <t>HE22A</t>
  </si>
  <si>
    <t>HE22B</t>
  </si>
  <si>
    <t>HE22C</t>
  </si>
  <si>
    <t>HE22D</t>
  </si>
  <si>
    <t>HE22E</t>
  </si>
  <si>
    <t>HE22F</t>
  </si>
  <si>
    <t>HE22G</t>
  </si>
  <si>
    <t>HE22H</t>
  </si>
  <si>
    <t>HE22J</t>
  </si>
  <si>
    <t>HE22K</t>
  </si>
  <si>
    <t>HE31A</t>
  </si>
  <si>
    <t>HE31B</t>
  </si>
  <si>
    <t>HE31C</t>
  </si>
  <si>
    <t>HE31D</t>
  </si>
  <si>
    <t>HE31E</t>
  </si>
  <si>
    <t>HE31F</t>
  </si>
  <si>
    <t>HE31G</t>
  </si>
  <si>
    <t>HE32A</t>
  </si>
  <si>
    <t>HE32B</t>
  </si>
  <si>
    <t>HE32C</t>
  </si>
  <si>
    <t>HE32D</t>
  </si>
  <si>
    <t>HE32E</t>
  </si>
  <si>
    <t>HE41A</t>
  </si>
  <si>
    <t>HE41B</t>
  </si>
  <si>
    <t>HE41C</t>
  </si>
  <si>
    <t>HE41D</t>
  </si>
  <si>
    <t>HE42A</t>
  </si>
  <si>
    <t>HE42B</t>
  </si>
  <si>
    <t>HE42C</t>
  </si>
  <si>
    <t>HE42D</t>
  </si>
  <si>
    <t>HE42E</t>
  </si>
  <si>
    <t>HE51A</t>
  </si>
  <si>
    <t>HE51B</t>
  </si>
  <si>
    <t>HE51C</t>
  </si>
  <si>
    <t>HE51D</t>
  </si>
  <si>
    <t>HE51E</t>
  </si>
  <si>
    <t>HE51F</t>
  </si>
  <si>
    <t>HE51G</t>
  </si>
  <si>
    <t>HE51H</t>
  </si>
  <si>
    <t>HE52A</t>
  </si>
  <si>
    <t>HE52B</t>
  </si>
  <si>
    <t>HE52C</t>
  </si>
  <si>
    <t>HE52D</t>
  </si>
  <si>
    <t>HE52E</t>
  </si>
  <si>
    <t>HE52F</t>
  </si>
  <si>
    <t>HE71A</t>
  </si>
  <si>
    <t>HE71B</t>
  </si>
  <si>
    <t>HE71C</t>
  </si>
  <si>
    <t>HE71D</t>
  </si>
  <si>
    <t>HE72A</t>
  </si>
  <si>
    <t>HE72B</t>
  </si>
  <si>
    <t>HE72C</t>
  </si>
  <si>
    <t>HE72D</t>
  </si>
  <si>
    <t>HE72E</t>
  </si>
  <si>
    <t>HE81A</t>
  </si>
  <si>
    <t>HE81B</t>
  </si>
  <si>
    <t>HE81C</t>
  </si>
  <si>
    <t>HE82A</t>
  </si>
  <si>
    <t>HE82B</t>
  </si>
  <si>
    <t>HE82C</t>
  </si>
  <si>
    <t>HE82D</t>
  </si>
  <si>
    <t>HE83A</t>
  </si>
  <si>
    <t>HE83B</t>
  </si>
  <si>
    <t>HE83C</t>
  </si>
  <si>
    <t>HN12A</t>
  </si>
  <si>
    <t>HN12B</t>
  </si>
  <si>
    <t>HN12C</t>
  </si>
  <si>
    <t>HN12D</t>
  </si>
  <si>
    <t>HN12E</t>
  </si>
  <si>
    <t>HN12F</t>
  </si>
  <si>
    <t>HN13A</t>
  </si>
  <si>
    <t>HN13B</t>
  </si>
  <si>
    <t>HN13C</t>
  </si>
  <si>
    <t>HN13D</t>
  </si>
  <si>
    <t>HN13E</t>
  </si>
  <si>
    <t>HN13F</t>
  </si>
  <si>
    <t>HN13G</t>
  </si>
  <si>
    <t>HN13H</t>
  </si>
  <si>
    <t>HN14A</t>
  </si>
  <si>
    <t>HN14B</t>
  </si>
  <si>
    <t>HN14C</t>
  </si>
  <si>
    <t>HN14D</t>
  </si>
  <si>
    <t>HN14E</t>
  </si>
  <si>
    <t>HN14F</t>
  </si>
  <si>
    <t>HN14G</t>
  </si>
  <si>
    <t>HN14H</t>
  </si>
  <si>
    <t>HN15A</t>
  </si>
  <si>
    <t>HN15B</t>
  </si>
  <si>
    <t>HN16A</t>
  </si>
  <si>
    <t>HN16B</t>
  </si>
  <si>
    <t>HN16C</t>
  </si>
  <si>
    <t>HN22A</t>
  </si>
  <si>
    <t>HN22B</t>
  </si>
  <si>
    <t>HN22C</t>
  </si>
  <si>
    <t>HN22D</t>
  </si>
  <si>
    <t>HN22E</t>
  </si>
  <si>
    <t>HN23A</t>
  </si>
  <si>
    <t>HN23B</t>
  </si>
  <si>
    <t>HN23C</t>
  </si>
  <si>
    <t>HN23D</t>
  </si>
  <si>
    <t>HN23E</t>
  </si>
  <si>
    <t>HN24A</t>
  </si>
  <si>
    <t>HN24B</t>
  </si>
  <si>
    <t>HN24C</t>
  </si>
  <si>
    <t>HN24D</t>
  </si>
  <si>
    <t>HN24E</t>
  </si>
  <si>
    <t>HN24F</t>
  </si>
  <si>
    <t>HN25A</t>
  </si>
  <si>
    <t>HN25B</t>
  </si>
  <si>
    <t>HN26A</t>
  </si>
  <si>
    <t>HN26B</t>
  </si>
  <si>
    <t>HN26C</t>
  </si>
  <si>
    <t>HN32A</t>
  </si>
  <si>
    <t>HN32B</t>
  </si>
  <si>
    <t>HN32C</t>
  </si>
  <si>
    <t>HN33A</t>
  </si>
  <si>
    <t>HN33B</t>
  </si>
  <si>
    <t>HN33C</t>
  </si>
  <si>
    <t>HN33D</t>
  </si>
  <si>
    <t>HN34A</t>
  </si>
  <si>
    <t>HN34B</t>
  </si>
  <si>
    <t>HN34C</t>
  </si>
  <si>
    <t>HN34D</t>
  </si>
  <si>
    <t>HN35A</t>
  </si>
  <si>
    <t>HN35B</t>
  </si>
  <si>
    <t>HN36Z</t>
  </si>
  <si>
    <t>HN42A</t>
  </si>
  <si>
    <t>HN42B</t>
  </si>
  <si>
    <t>HN43A</t>
  </si>
  <si>
    <t>HN43B</t>
  </si>
  <si>
    <t>HN43C</t>
  </si>
  <si>
    <t>HN44A</t>
  </si>
  <si>
    <t>HN44B</t>
  </si>
  <si>
    <t>HN44C</t>
  </si>
  <si>
    <t>HN44D</t>
  </si>
  <si>
    <t>HN45A</t>
  </si>
  <si>
    <t>HN45B</t>
  </si>
  <si>
    <t>HN45C</t>
  </si>
  <si>
    <t>HN46Z</t>
  </si>
  <si>
    <t>HN52A</t>
  </si>
  <si>
    <t>HN52B</t>
  </si>
  <si>
    <t>HN52C</t>
  </si>
  <si>
    <t>HN53A</t>
  </si>
  <si>
    <t>HN53B</t>
  </si>
  <si>
    <t>HN53C</t>
  </si>
  <si>
    <t>HN54A</t>
  </si>
  <si>
    <t>HN54B</t>
  </si>
  <si>
    <t>HN54C</t>
  </si>
  <si>
    <t>HN54D</t>
  </si>
  <si>
    <t>HN55Z</t>
  </si>
  <si>
    <t>HN56Z</t>
  </si>
  <si>
    <t>HN62A</t>
  </si>
  <si>
    <t>HN62B</t>
  </si>
  <si>
    <t>HN63A</t>
  </si>
  <si>
    <t>HN63B</t>
  </si>
  <si>
    <t>HN64A</t>
  </si>
  <si>
    <t>HN64B</t>
  </si>
  <si>
    <t>HN64C</t>
  </si>
  <si>
    <t>HN64D</t>
  </si>
  <si>
    <t>HN65Z</t>
  </si>
  <si>
    <t>HN66Z</t>
  </si>
  <si>
    <t>HN80A</t>
  </si>
  <si>
    <t>HN80B</t>
  </si>
  <si>
    <t>HN80C</t>
  </si>
  <si>
    <t>HN80D</t>
  </si>
  <si>
    <t>HN81A</t>
  </si>
  <si>
    <t>HN81B</t>
  </si>
  <si>
    <t>HN81C</t>
  </si>
  <si>
    <t>HN81D</t>
  </si>
  <si>
    <t>HN81E</t>
  </si>
  <si>
    <t>HN85Z</t>
  </si>
  <si>
    <t>HN86A</t>
  </si>
  <si>
    <t>HN86B</t>
  </si>
  <si>
    <t>HN93Z</t>
  </si>
  <si>
    <t>HT12A</t>
  </si>
  <si>
    <t>HT12B</t>
  </si>
  <si>
    <t>HT12C</t>
  </si>
  <si>
    <t>HT12D</t>
  </si>
  <si>
    <t>HT12E</t>
  </si>
  <si>
    <t>HT13A</t>
  </si>
  <si>
    <t>HT13B</t>
  </si>
  <si>
    <t>HT13C</t>
  </si>
  <si>
    <t>HT13D</t>
  </si>
  <si>
    <t>HT13E</t>
  </si>
  <si>
    <t>HT14A</t>
  </si>
  <si>
    <t>HT14B</t>
  </si>
  <si>
    <t>HT14C</t>
  </si>
  <si>
    <t>HT15Z</t>
  </si>
  <si>
    <t>HT22A</t>
  </si>
  <si>
    <t>HT22B</t>
  </si>
  <si>
    <t>HT22C</t>
  </si>
  <si>
    <t>HT23A</t>
  </si>
  <si>
    <t>HT23B</t>
  </si>
  <si>
    <t>HT23C</t>
  </si>
  <si>
    <t>HT23D</t>
  </si>
  <si>
    <t>HT23E</t>
  </si>
  <si>
    <t>HT24A</t>
  </si>
  <si>
    <t>HT24B</t>
  </si>
  <si>
    <t>HT24C</t>
  </si>
  <si>
    <t>HT24D</t>
  </si>
  <si>
    <t>HT25Z</t>
  </si>
  <si>
    <t>HT32A</t>
  </si>
  <si>
    <t>HT32B</t>
  </si>
  <si>
    <t>HT32C</t>
  </si>
  <si>
    <t>HT33A</t>
  </si>
  <si>
    <t>HT33B</t>
  </si>
  <si>
    <t>HT33C</t>
  </si>
  <si>
    <t>HT33D</t>
  </si>
  <si>
    <t>HT33E</t>
  </si>
  <si>
    <t>HT34A</t>
  </si>
  <si>
    <t>HT34B</t>
  </si>
  <si>
    <t>HT34C</t>
  </si>
  <si>
    <t>HT34D</t>
  </si>
  <si>
    <t>HT34E</t>
  </si>
  <si>
    <t>HT35Z</t>
  </si>
  <si>
    <t>HT42A</t>
  </si>
  <si>
    <t>HT42B</t>
  </si>
  <si>
    <t>HT43A</t>
  </si>
  <si>
    <t>HT43B</t>
  </si>
  <si>
    <t>HT43C</t>
  </si>
  <si>
    <t>HT43D</t>
  </si>
  <si>
    <t>HT43E</t>
  </si>
  <si>
    <t>HT44A</t>
  </si>
  <si>
    <t>HT44B</t>
  </si>
  <si>
    <t>HT44C</t>
  </si>
  <si>
    <t>HT44D</t>
  </si>
  <si>
    <t>HT44E</t>
  </si>
  <si>
    <t>HT45Z</t>
  </si>
  <si>
    <t>HT52A</t>
  </si>
  <si>
    <t>HT52B</t>
  </si>
  <si>
    <t>HT52C</t>
  </si>
  <si>
    <t>HT53A</t>
  </si>
  <si>
    <t>HT53B</t>
  </si>
  <si>
    <t>HT53C</t>
  </si>
  <si>
    <t>HT53D</t>
  </si>
  <si>
    <t>HT53E</t>
  </si>
  <si>
    <t>HT54A</t>
  </si>
  <si>
    <t>HT54B</t>
  </si>
  <si>
    <t>HT54C</t>
  </si>
  <si>
    <t>HT54D</t>
  </si>
  <si>
    <t>HT55Z</t>
  </si>
  <si>
    <t>HT62A</t>
  </si>
  <si>
    <t>HT62B</t>
  </si>
  <si>
    <t>HT63A</t>
  </si>
  <si>
    <t>HT63B</t>
  </si>
  <si>
    <t>HT63C</t>
  </si>
  <si>
    <t>HT63D</t>
  </si>
  <si>
    <t>HT63E</t>
  </si>
  <si>
    <t>HT63F</t>
  </si>
  <si>
    <t>HT64A</t>
  </si>
  <si>
    <t>HT64B</t>
  </si>
  <si>
    <t>HT64C</t>
  </si>
  <si>
    <t>HT64D</t>
  </si>
  <si>
    <t>HT65Z</t>
  </si>
  <si>
    <t>HT81A</t>
  </si>
  <si>
    <t>HT81B</t>
  </si>
  <si>
    <t>HT81C</t>
  </si>
  <si>
    <t>HT81D</t>
  </si>
  <si>
    <t>HT86A</t>
  </si>
  <si>
    <t>HT86B</t>
  </si>
  <si>
    <t>HT86C</t>
  </si>
  <si>
    <t>JA12D</t>
  </si>
  <si>
    <t>JA12E</t>
  </si>
  <si>
    <t>JA12F</t>
  </si>
  <si>
    <t>JA12G</t>
  </si>
  <si>
    <t>JA12H</t>
  </si>
  <si>
    <t>JA12J</t>
  </si>
  <si>
    <t>JA12K</t>
  </si>
  <si>
    <t>JA12L</t>
  </si>
  <si>
    <t>JA13A</t>
  </si>
  <si>
    <t>JA13B</t>
  </si>
  <si>
    <t>JA13C</t>
  </si>
  <si>
    <t>JA20D</t>
  </si>
  <si>
    <t>JA20E</t>
  </si>
  <si>
    <t>JA20F</t>
  </si>
  <si>
    <t>JA21A</t>
  </si>
  <si>
    <t>JA21B</t>
  </si>
  <si>
    <t>JA30Z</t>
  </si>
  <si>
    <t>JA31Z</t>
  </si>
  <si>
    <t>JA32Z</t>
  </si>
  <si>
    <t>JA33Z</t>
  </si>
  <si>
    <t>JA34Z</t>
  </si>
  <si>
    <t>JA35Z</t>
  </si>
  <si>
    <t>JA36Z</t>
  </si>
  <si>
    <t>JA37Z</t>
  </si>
  <si>
    <t>JA38A</t>
  </si>
  <si>
    <t>JA38B</t>
  </si>
  <si>
    <t>JA38C</t>
  </si>
  <si>
    <t>JA39Z</t>
  </si>
  <si>
    <t>JA40Z</t>
  </si>
  <si>
    <t>JA41Z</t>
  </si>
  <si>
    <t>JA42Z</t>
  </si>
  <si>
    <t>JA43A</t>
  </si>
  <si>
    <t>JA43B</t>
  </si>
  <si>
    <t>JA44Z</t>
  </si>
  <si>
    <t>JA45Z</t>
  </si>
  <si>
    <t>JC40Z</t>
  </si>
  <si>
    <t>JC41Z</t>
  </si>
  <si>
    <t>JC42A</t>
  </si>
  <si>
    <t>JC42B</t>
  </si>
  <si>
    <t>JC43A</t>
  </si>
  <si>
    <t>JC43B</t>
  </si>
  <si>
    <t>JC44Z</t>
  </si>
  <si>
    <t>JC45A</t>
  </si>
  <si>
    <t>JC45B</t>
  </si>
  <si>
    <t>JC46Z</t>
  </si>
  <si>
    <t>JC47A</t>
  </si>
  <si>
    <t>JC47B</t>
  </si>
  <si>
    <t>JD07A</t>
  </si>
  <si>
    <t>JD07B</t>
  </si>
  <si>
    <t>JD07C</t>
  </si>
  <si>
    <t>JD07D</t>
  </si>
  <si>
    <t>JD07E</t>
  </si>
  <si>
    <t>JD07F</t>
  </si>
  <si>
    <t>JD07G</t>
  </si>
  <si>
    <t>JD07H</t>
  </si>
  <si>
    <t>JD07J</t>
  </si>
  <si>
    <t>JD07K</t>
  </si>
  <si>
    <t>KA03C</t>
  </si>
  <si>
    <t>KA03D</t>
  </si>
  <si>
    <t>KA04A</t>
  </si>
  <si>
    <t>KA04B</t>
  </si>
  <si>
    <t>KA05C</t>
  </si>
  <si>
    <t>KA05D</t>
  </si>
  <si>
    <t>KA06C</t>
  </si>
  <si>
    <t>KA06D</t>
  </si>
  <si>
    <t>KA06E</t>
  </si>
  <si>
    <t>KA07A</t>
  </si>
  <si>
    <t>KA07B</t>
  </si>
  <si>
    <t>KA07C</t>
  </si>
  <si>
    <t>KA08A</t>
  </si>
  <si>
    <t>KA08B</t>
  </si>
  <si>
    <t>KA08C</t>
  </si>
  <si>
    <t>KA09C</t>
  </si>
  <si>
    <t>KA09D</t>
  </si>
  <si>
    <t>KA09E</t>
  </si>
  <si>
    <t>KB01C</t>
  </si>
  <si>
    <t>KB01D</t>
  </si>
  <si>
    <t>KB01E</t>
  </si>
  <si>
    <t>KB01F</t>
  </si>
  <si>
    <t>KB02G</t>
  </si>
  <si>
    <t>KB02H</t>
  </si>
  <si>
    <t>KB02J</t>
  </si>
  <si>
    <t>KB02K</t>
  </si>
  <si>
    <t>KB03C</t>
  </si>
  <si>
    <t>KB03D</t>
  </si>
  <si>
    <t>KB03E</t>
  </si>
  <si>
    <t>KB04Z</t>
  </si>
  <si>
    <t>KC04A</t>
  </si>
  <si>
    <t>KC04B</t>
  </si>
  <si>
    <t>KC05G</t>
  </si>
  <si>
    <t>KC05H</t>
  </si>
  <si>
    <t>KC05J</t>
  </si>
  <si>
    <t>KC05K</t>
  </si>
  <si>
    <t>KC05L</t>
  </si>
  <si>
    <t>KC05M</t>
  </si>
  <si>
    <t>KC05N</t>
  </si>
  <si>
    <t>LA04H</t>
  </si>
  <si>
    <t>LA04J</t>
  </si>
  <si>
    <t>LA04K</t>
  </si>
  <si>
    <t>LA04L</t>
  </si>
  <si>
    <t>LA04M</t>
  </si>
  <si>
    <t>LA04N</t>
  </si>
  <si>
    <t>LA04P</t>
  </si>
  <si>
    <t>LA04Q</t>
  </si>
  <si>
    <t>LA04R</t>
  </si>
  <si>
    <t>LA04S</t>
  </si>
  <si>
    <t>LA05Z</t>
  </si>
  <si>
    <t>LA07H</t>
  </si>
  <si>
    <t>LA07J</t>
  </si>
  <si>
    <t>LA07K</t>
  </si>
  <si>
    <t>LA07L</t>
  </si>
  <si>
    <t>LA07M</t>
  </si>
  <si>
    <t>LA07N</t>
  </si>
  <si>
    <t>LA07P</t>
  </si>
  <si>
    <t>LA08G</t>
  </si>
  <si>
    <t>LA08H</t>
  </si>
  <si>
    <t>LA08J</t>
  </si>
  <si>
    <t>LA08K</t>
  </si>
  <si>
    <t>LA08L</t>
  </si>
  <si>
    <t>LA08M</t>
  </si>
  <si>
    <t>LA08N</t>
  </si>
  <si>
    <t>LA08P</t>
  </si>
  <si>
    <t>LA09J</t>
  </si>
  <si>
    <t>LA09K</t>
  </si>
  <si>
    <t>LA09L</t>
  </si>
  <si>
    <t>LA09M</t>
  </si>
  <si>
    <t>LA09N</t>
  </si>
  <si>
    <t>LA09P</t>
  </si>
  <si>
    <t>LA09Q</t>
  </si>
  <si>
    <t>LA97A</t>
  </si>
  <si>
    <t>LB06H</t>
  </si>
  <si>
    <t>LB06J</t>
  </si>
  <si>
    <t>LB06K</t>
  </si>
  <si>
    <t>LB06L</t>
  </si>
  <si>
    <t>LB06M</t>
  </si>
  <si>
    <t>LB06N</t>
  </si>
  <si>
    <t>LB06P</t>
  </si>
  <si>
    <t>LB06Q</t>
  </si>
  <si>
    <t>LB06R</t>
  </si>
  <si>
    <t>LB06S</t>
  </si>
  <si>
    <t>LB09C</t>
  </si>
  <si>
    <t>LB09D</t>
  </si>
  <si>
    <t>LB10B</t>
  </si>
  <si>
    <t>LB10C</t>
  </si>
  <si>
    <t>LB10D</t>
  </si>
  <si>
    <t>LB12Z</t>
  </si>
  <si>
    <t>LB13C</t>
  </si>
  <si>
    <t>LB13D</t>
  </si>
  <si>
    <t>LB13E</t>
  </si>
  <si>
    <t>LB13F</t>
  </si>
  <si>
    <t>LB14Z</t>
  </si>
  <si>
    <t>LB15D</t>
  </si>
  <si>
    <t>LB15E</t>
  </si>
  <si>
    <t>LB16D</t>
  </si>
  <si>
    <t>LB16E</t>
  </si>
  <si>
    <t>LB16F</t>
  </si>
  <si>
    <t>LB16G</t>
  </si>
  <si>
    <t>LB16H</t>
  </si>
  <si>
    <t>LB16J</t>
  </si>
  <si>
    <t>LB16K</t>
  </si>
  <si>
    <t>LB17Z</t>
  </si>
  <si>
    <t>LB18Z</t>
  </si>
  <si>
    <t>LB19C</t>
  </si>
  <si>
    <t>LB19D</t>
  </si>
  <si>
    <t>LB19E</t>
  </si>
  <si>
    <t>LB19F</t>
  </si>
  <si>
    <t>LB19G</t>
  </si>
  <si>
    <t>LB20C</t>
  </si>
  <si>
    <t>LB20D</t>
  </si>
  <si>
    <t>LB20E</t>
  </si>
  <si>
    <t>LB20F</t>
  </si>
  <si>
    <t>LB20G</t>
  </si>
  <si>
    <t>LB21A</t>
  </si>
  <si>
    <t>LB21B</t>
  </si>
  <si>
    <t>LB22Z</t>
  </si>
  <si>
    <t>LB25D</t>
  </si>
  <si>
    <t>LB25E</t>
  </si>
  <si>
    <t>LB25F</t>
  </si>
  <si>
    <t>LB26A</t>
  </si>
  <si>
    <t>LB26B</t>
  </si>
  <si>
    <t>LB28C</t>
  </si>
  <si>
    <t>LB28D</t>
  </si>
  <si>
    <t>LB28E</t>
  </si>
  <si>
    <t>LB28F</t>
  </si>
  <si>
    <t>LB28G</t>
  </si>
  <si>
    <t>LB29A</t>
  </si>
  <si>
    <t>LB29C</t>
  </si>
  <si>
    <t>LB29D</t>
  </si>
  <si>
    <t>LB33Z</t>
  </si>
  <si>
    <t>LB35C</t>
  </si>
  <si>
    <t>LB35D</t>
  </si>
  <si>
    <t>LB35E</t>
  </si>
  <si>
    <t>LB35F</t>
  </si>
  <si>
    <t>LB35G</t>
  </si>
  <si>
    <t>LB35H</t>
  </si>
  <si>
    <t>LB36Z</t>
  </si>
  <si>
    <t>LB37C</t>
  </si>
  <si>
    <t>LB37D</t>
  </si>
  <si>
    <t>LB37E</t>
  </si>
  <si>
    <t>LB38C</t>
  </si>
  <si>
    <t>LB38D</t>
  </si>
  <si>
    <t>LB38E</t>
  </si>
  <si>
    <t>LB38F</t>
  </si>
  <si>
    <t>LB38G</t>
  </si>
  <si>
    <t>LB38H</t>
  </si>
  <si>
    <t>LB39C</t>
  </si>
  <si>
    <t>LB39D</t>
  </si>
  <si>
    <t>LB40C</t>
  </si>
  <si>
    <t>LB40D</t>
  </si>
  <si>
    <t>LB40E</t>
  </si>
  <si>
    <t>LB40F</t>
  </si>
  <si>
    <t>LB40G</t>
  </si>
  <si>
    <t>LB42A</t>
  </si>
  <si>
    <t>LB42D</t>
  </si>
  <si>
    <t>LB43Z</t>
  </si>
  <si>
    <t>LB47Z</t>
  </si>
  <si>
    <t>LB48Z</t>
  </si>
  <si>
    <t>LB49Z</t>
  </si>
  <si>
    <t>LB50Z</t>
  </si>
  <si>
    <t>LB51A</t>
  </si>
  <si>
    <t>LB51B</t>
  </si>
  <si>
    <t>LB52A</t>
  </si>
  <si>
    <t>LB52B</t>
  </si>
  <si>
    <t>LB53B</t>
  </si>
  <si>
    <t>LB53C</t>
  </si>
  <si>
    <t>LB53D</t>
  </si>
  <si>
    <t>LB54A</t>
  </si>
  <si>
    <t>LB54C</t>
  </si>
  <si>
    <t>LB54D</t>
  </si>
  <si>
    <t>LB55A</t>
  </si>
  <si>
    <t>LB55B</t>
  </si>
  <si>
    <t>LB56A</t>
  </si>
  <si>
    <t>LB56C</t>
  </si>
  <si>
    <t>LB56D</t>
  </si>
  <si>
    <t>LB57C</t>
  </si>
  <si>
    <t>LB57D</t>
  </si>
  <si>
    <t>LB58C</t>
  </si>
  <si>
    <t>LB58D</t>
  </si>
  <si>
    <t>LB59Z</t>
  </si>
  <si>
    <t>LB60C</t>
  </si>
  <si>
    <t>LB60D</t>
  </si>
  <si>
    <t>LB60E</t>
  </si>
  <si>
    <t>LB60F</t>
  </si>
  <si>
    <t>LB61C</t>
  </si>
  <si>
    <t>LB61D</t>
  </si>
  <si>
    <t>LB61E</t>
  </si>
  <si>
    <t>LB61F</t>
  </si>
  <si>
    <t>LB61G</t>
  </si>
  <si>
    <t>LB62C</t>
  </si>
  <si>
    <t>LB62D</t>
  </si>
  <si>
    <t>LB63C</t>
  </si>
  <si>
    <t>LB63D</t>
  </si>
  <si>
    <t>LB64C</t>
  </si>
  <si>
    <t>LB64D</t>
  </si>
  <si>
    <t>LB64E</t>
  </si>
  <si>
    <t>LB65C</t>
  </si>
  <si>
    <t>LB65D</t>
  </si>
  <si>
    <t>LB65E</t>
  </si>
  <si>
    <t>LB66Z</t>
  </si>
  <si>
    <t>LB67C</t>
  </si>
  <si>
    <t>LB67D</t>
  </si>
  <si>
    <t>LB68A</t>
  </si>
  <si>
    <t>LB68B</t>
  </si>
  <si>
    <t>LB69Z</t>
  </si>
  <si>
    <t>LB70C</t>
  </si>
  <si>
    <t>LB70D</t>
  </si>
  <si>
    <t>LB71Z</t>
  </si>
  <si>
    <t>LB72A</t>
  </si>
  <si>
    <t>LB72B</t>
  </si>
  <si>
    <t>LB73Z</t>
  </si>
  <si>
    <t>LB74Z</t>
  </si>
  <si>
    <t>LB75A</t>
  </si>
  <si>
    <t>LB75B</t>
  </si>
  <si>
    <t>LB76Z</t>
  </si>
  <si>
    <t>LB77Z</t>
  </si>
  <si>
    <t>LB78Z</t>
  </si>
  <si>
    <t>LB79Z</t>
  </si>
  <si>
    <t>LB80Z</t>
  </si>
  <si>
    <t>MA01Z</t>
  </si>
  <si>
    <t>MA02A</t>
  </si>
  <si>
    <t>MA02B</t>
  </si>
  <si>
    <t>MA02C</t>
  </si>
  <si>
    <t>MA03C</t>
  </si>
  <si>
    <t>MA03D</t>
  </si>
  <si>
    <t>MA04C</t>
  </si>
  <si>
    <t>MA04D</t>
  </si>
  <si>
    <t>MA06A</t>
  </si>
  <si>
    <t>MA06B</t>
  </si>
  <si>
    <t>MA06C</t>
  </si>
  <si>
    <t>MA07E</t>
  </si>
  <si>
    <t>MA07F</t>
  </si>
  <si>
    <t>MA07G</t>
  </si>
  <si>
    <t>MA08A</t>
  </si>
  <si>
    <t>MA08B</t>
  </si>
  <si>
    <t>MA09Z</t>
  </si>
  <si>
    <t>MA10Z</t>
  </si>
  <si>
    <t>MA11Z</t>
  </si>
  <si>
    <t>MA12Z</t>
  </si>
  <si>
    <t>MA17C</t>
  </si>
  <si>
    <t>MA17D</t>
  </si>
  <si>
    <t>MA18C</t>
  </si>
  <si>
    <t>MA18D</t>
  </si>
  <si>
    <t>MA19A</t>
  </si>
  <si>
    <t>MA19B</t>
  </si>
  <si>
    <t>MA20Z</t>
  </si>
  <si>
    <t>MA22Z</t>
  </si>
  <si>
    <t>MA23Z</t>
  </si>
  <si>
    <t>MA24Z</t>
  </si>
  <si>
    <t>MA25Z</t>
  </si>
  <si>
    <t>MA26A</t>
  </si>
  <si>
    <t>MA26B</t>
  </si>
  <si>
    <t>MA26C</t>
  </si>
  <si>
    <t>MA27Z</t>
  </si>
  <si>
    <t>MA28Z</t>
  </si>
  <si>
    <t>MA29Z</t>
  </si>
  <si>
    <t>MA30Z</t>
  </si>
  <si>
    <t>MA31Z</t>
  </si>
  <si>
    <t>MA32Z</t>
  </si>
  <si>
    <t>MA33Z</t>
  </si>
  <si>
    <t>MA34Z</t>
  </si>
  <si>
    <t>MA35Z</t>
  </si>
  <si>
    <t>MA36Z</t>
  </si>
  <si>
    <t>MA37Z</t>
  </si>
  <si>
    <t>MA38Z</t>
  </si>
  <si>
    <t>MA39Z</t>
  </si>
  <si>
    <t>MA40Z</t>
  </si>
  <si>
    <t>MB05C</t>
  </si>
  <si>
    <t>MB05D</t>
  </si>
  <si>
    <t>MB05E</t>
  </si>
  <si>
    <t>MB05F</t>
  </si>
  <si>
    <t>MB05G</t>
  </si>
  <si>
    <t>MB05H</t>
  </si>
  <si>
    <t>MB05J</t>
  </si>
  <si>
    <t>MB05K</t>
  </si>
  <si>
    <t>MB05L</t>
  </si>
  <si>
    <t>MB08A</t>
  </si>
  <si>
    <t>MB08B</t>
  </si>
  <si>
    <t>MB09A</t>
  </si>
  <si>
    <t>MB09B</t>
  </si>
  <si>
    <t>MB09C</t>
  </si>
  <si>
    <t>MB09D</t>
  </si>
  <si>
    <t>MB09E</t>
  </si>
  <si>
    <t>MB09F</t>
  </si>
  <si>
    <t>PB03Z</t>
  </si>
  <si>
    <t>PB04A</t>
  </si>
  <si>
    <t>PB04B</t>
  </si>
  <si>
    <t>PB04C</t>
  </si>
  <si>
    <t>PB04D</t>
  </si>
  <si>
    <t>PB05A</t>
  </si>
  <si>
    <t>PB05B</t>
  </si>
  <si>
    <t>PB05C</t>
  </si>
  <si>
    <t>PB06A</t>
  </si>
  <si>
    <t>PB06B</t>
  </si>
  <si>
    <t>PB06C</t>
  </si>
  <si>
    <t>PB06D</t>
  </si>
  <si>
    <t>PB06E</t>
  </si>
  <si>
    <t>PB06F</t>
  </si>
  <si>
    <t>PB06G</t>
  </si>
  <si>
    <t>PB06H</t>
  </si>
  <si>
    <t>PB06J</t>
  </si>
  <si>
    <t>PB06K</t>
  </si>
  <si>
    <t>PB06L</t>
  </si>
  <si>
    <t>PB06M</t>
  </si>
  <si>
    <t>PC63A</t>
  </si>
  <si>
    <t>PC63B</t>
  </si>
  <si>
    <t>PC63C</t>
  </si>
  <si>
    <t>PC63D</t>
  </si>
  <si>
    <t>PD11A</t>
  </si>
  <si>
    <t>PD11B</t>
  </si>
  <si>
    <t>PD11C</t>
  </si>
  <si>
    <t>PD12A</t>
  </si>
  <si>
    <t>PD12B</t>
  </si>
  <si>
    <t>PD12C</t>
  </si>
  <si>
    <t>PD14A</t>
  </si>
  <si>
    <t>PD14B</t>
  </si>
  <si>
    <t>PD14C</t>
  </si>
  <si>
    <t>PD14D</t>
  </si>
  <si>
    <t>PD14E</t>
  </si>
  <si>
    <t>PD14F</t>
  </si>
  <si>
    <t>PD15A</t>
  </si>
  <si>
    <t>PD15B</t>
  </si>
  <si>
    <t>PD15C</t>
  </si>
  <si>
    <t>PD15D</t>
  </si>
  <si>
    <t>PD65A</t>
  </si>
  <si>
    <t>PD65B</t>
  </si>
  <si>
    <t>PD65C</t>
  </si>
  <si>
    <t>PD65D</t>
  </si>
  <si>
    <t>PE23A</t>
  </si>
  <si>
    <t>PE23B</t>
  </si>
  <si>
    <t>PE23C</t>
  </si>
  <si>
    <t>PE23D</t>
  </si>
  <si>
    <t>PE23E</t>
  </si>
  <si>
    <t>PE23F</t>
  </si>
  <si>
    <t>PE24A</t>
  </si>
  <si>
    <t>PE24B</t>
  </si>
  <si>
    <t>PE24C</t>
  </si>
  <si>
    <t>PE62A</t>
  </si>
  <si>
    <t>PE62B</t>
  </si>
  <si>
    <t>PE62C</t>
  </si>
  <si>
    <t>PF21A</t>
  </si>
  <si>
    <t>PF21B</t>
  </si>
  <si>
    <t>PF25A</t>
  </si>
  <si>
    <t>PF25B</t>
  </si>
  <si>
    <t>PF25C</t>
  </si>
  <si>
    <t>PF25D</t>
  </si>
  <si>
    <t>PF25E</t>
  </si>
  <si>
    <t>PF26A</t>
  </si>
  <si>
    <t>PF26B</t>
  </si>
  <si>
    <t>PF26C</t>
  </si>
  <si>
    <t>PF27A</t>
  </si>
  <si>
    <t>PF27B</t>
  </si>
  <si>
    <t>PF28A</t>
  </si>
  <si>
    <t>PF28B</t>
  </si>
  <si>
    <t>PF28C</t>
  </si>
  <si>
    <t>PF28D</t>
  </si>
  <si>
    <t>PF28E</t>
  </si>
  <si>
    <t>PG71A</t>
  </si>
  <si>
    <t>PG71B</t>
  </si>
  <si>
    <t>PG71C</t>
  </si>
  <si>
    <t>PH34A</t>
  </si>
  <si>
    <t>PH34B</t>
  </si>
  <si>
    <t>PH34C</t>
  </si>
  <si>
    <t>PH34D</t>
  </si>
  <si>
    <t>PJ35A</t>
  </si>
  <si>
    <t>PJ35B</t>
  </si>
  <si>
    <t>PJ35C</t>
  </si>
  <si>
    <t>PJ35D</t>
  </si>
  <si>
    <t>PJ66A</t>
  </si>
  <si>
    <t>PJ66B</t>
  </si>
  <si>
    <t>PJ66C</t>
  </si>
  <si>
    <t>PK36A</t>
  </si>
  <si>
    <t>PK36B</t>
  </si>
  <si>
    <t>PK36C</t>
  </si>
  <si>
    <t>PK67A</t>
  </si>
  <si>
    <t>PK67B</t>
  </si>
  <si>
    <t>PK68A</t>
  </si>
  <si>
    <t>PK68B</t>
  </si>
  <si>
    <t>PK68C</t>
  </si>
  <si>
    <t>PK72A</t>
  </si>
  <si>
    <t>PK72B</t>
  </si>
  <si>
    <t>PK72C</t>
  </si>
  <si>
    <t>PL38A</t>
  </si>
  <si>
    <t>PL38B</t>
  </si>
  <si>
    <t>PL38C</t>
  </si>
  <si>
    <t>PL69A</t>
  </si>
  <si>
    <t>PL69B</t>
  </si>
  <si>
    <t>PL69C</t>
  </si>
  <si>
    <t>PL70A</t>
  </si>
  <si>
    <t>PL70B</t>
  </si>
  <si>
    <t>PL70C</t>
  </si>
  <si>
    <t>PL70D</t>
  </si>
  <si>
    <t>PM40A</t>
  </si>
  <si>
    <t>PM40B</t>
  </si>
  <si>
    <t>PM40C</t>
  </si>
  <si>
    <t>PM41Z</t>
  </si>
  <si>
    <t>PM42A</t>
  </si>
  <si>
    <t>PM42B</t>
  </si>
  <si>
    <t>PM43A</t>
  </si>
  <si>
    <t>PM43B</t>
  </si>
  <si>
    <t>PM43C</t>
  </si>
  <si>
    <t>PM44Z</t>
  </si>
  <si>
    <t>PM45A</t>
  </si>
  <si>
    <t>PM45B</t>
  </si>
  <si>
    <t>PM45C</t>
  </si>
  <si>
    <t>PM45D</t>
  </si>
  <si>
    <t>PN46A</t>
  </si>
  <si>
    <t>PN46B</t>
  </si>
  <si>
    <t>PN47A</t>
  </si>
  <si>
    <t>PN47B</t>
  </si>
  <si>
    <t>PN48A</t>
  </si>
  <si>
    <t>PN48B</t>
  </si>
  <si>
    <t>PN48C</t>
  </si>
  <si>
    <t>PN49A</t>
  </si>
  <si>
    <t>PN49B</t>
  </si>
  <si>
    <t>PP64A</t>
  </si>
  <si>
    <t>PP64B</t>
  </si>
  <si>
    <t>PQ01A</t>
  </si>
  <si>
    <t>PQ01B</t>
  </si>
  <si>
    <t>PR01A</t>
  </si>
  <si>
    <t>PR01B</t>
  </si>
  <si>
    <t>PR01C</t>
  </si>
  <si>
    <t>PR01D</t>
  </si>
  <si>
    <t>PR01E</t>
  </si>
  <si>
    <t>PR02A</t>
  </si>
  <si>
    <t>PR02B</t>
  </si>
  <si>
    <t>PR02C</t>
  </si>
  <si>
    <t>PR03A</t>
  </si>
  <si>
    <t>PR03B</t>
  </si>
  <si>
    <t>PR03C</t>
  </si>
  <si>
    <t>PR04A</t>
  </si>
  <si>
    <t>PR04B</t>
  </si>
  <si>
    <t>PR04C</t>
  </si>
  <si>
    <t>PR06A</t>
  </si>
  <si>
    <t>PR06B</t>
  </si>
  <si>
    <t>PR06C</t>
  </si>
  <si>
    <t>PR07A</t>
  </si>
  <si>
    <t>PR07B</t>
  </si>
  <si>
    <t>PV08A</t>
  </si>
  <si>
    <t>PV08B</t>
  </si>
  <si>
    <t>PV31A</t>
  </si>
  <si>
    <t>PV31B</t>
  </si>
  <si>
    <t>PV32A</t>
  </si>
  <si>
    <t>PV32B</t>
  </si>
  <si>
    <t>PV32C</t>
  </si>
  <si>
    <t>PW01A</t>
  </si>
  <si>
    <t>PW01B</t>
  </si>
  <si>
    <t>PW01C</t>
  </si>
  <si>
    <t>PW16A</t>
  </si>
  <si>
    <t>PW16B</t>
  </si>
  <si>
    <t>PW16C</t>
  </si>
  <si>
    <t>PW16D</t>
  </si>
  <si>
    <t>PW16E</t>
  </si>
  <si>
    <t>PW17D</t>
  </si>
  <si>
    <t>PW17E</t>
  </si>
  <si>
    <t>PW17F</t>
  </si>
  <si>
    <t>PW17G</t>
  </si>
  <si>
    <t>PW20A</t>
  </si>
  <si>
    <t>PW20B</t>
  </si>
  <si>
    <t>PW20C</t>
  </si>
  <si>
    <t>PX01A</t>
  </si>
  <si>
    <t>PX01B</t>
  </si>
  <si>
    <t>PX01C</t>
  </si>
  <si>
    <t>PX01D</t>
  </si>
  <si>
    <t>PX02A</t>
  </si>
  <si>
    <t>PX02B</t>
  </si>
  <si>
    <t>PX02C</t>
  </si>
  <si>
    <t>PX03A</t>
  </si>
  <si>
    <t>PX03B</t>
  </si>
  <si>
    <t>PX04A</t>
  </si>
  <si>
    <t>PX04B</t>
  </si>
  <si>
    <t>PX05A</t>
  </si>
  <si>
    <t>PX05B</t>
  </si>
  <si>
    <t>PX05C</t>
  </si>
  <si>
    <t>PX06A</t>
  </si>
  <si>
    <t>PX06B</t>
  </si>
  <si>
    <t>PX07A</t>
  </si>
  <si>
    <t>PX07B</t>
  </si>
  <si>
    <t>PX07C</t>
  </si>
  <si>
    <t>PX08A</t>
  </si>
  <si>
    <t>PX08B</t>
  </si>
  <si>
    <t>PX08C</t>
  </si>
  <si>
    <t>PX09A</t>
  </si>
  <si>
    <t>PX09B</t>
  </si>
  <si>
    <t>PX09C</t>
  </si>
  <si>
    <t>PX10A</t>
  </si>
  <si>
    <t>PX10B</t>
  </si>
  <si>
    <t>PX22A</t>
  </si>
  <si>
    <t>PX22B</t>
  </si>
  <si>
    <t>PX29A</t>
  </si>
  <si>
    <t>PX29B</t>
  </si>
  <si>
    <t>PX29C</t>
  </si>
  <si>
    <t>PX30A</t>
  </si>
  <si>
    <t>PX30B</t>
  </si>
  <si>
    <t>PX30C</t>
  </si>
  <si>
    <t>PX50A</t>
  </si>
  <si>
    <t>PX50B</t>
  </si>
  <si>
    <t>PX50C</t>
  </si>
  <si>
    <t>PX51Z</t>
  </si>
  <si>
    <t>PX54Z</t>
  </si>
  <si>
    <t>PX55Z</t>
  </si>
  <si>
    <t>PX56A</t>
  </si>
  <si>
    <t>PX56B</t>
  </si>
  <si>
    <t>PX57A</t>
  </si>
  <si>
    <t>PX57B</t>
  </si>
  <si>
    <t>PX57C</t>
  </si>
  <si>
    <t>SA01G</t>
  </si>
  <si>
    <t>SA01H</t>
  </si>
  <si>
    <t>SA01J</t>
  </si>
  <si>
    <t>SA01K</t>
  </si>
  <si>
    <t>SA02G</t>
  </si>
  <si>
    <t>SA02H</t>
  </si>
  <si>
    <t>SA02J</t>
  </si>
  <si>
    <t>SA03G</t>
  </si>
  <si>
    <t>SA03H</t>
  </si>
  <si>
    <t>SA04G</t>
  </si>
  <si>
    <t>SA04H</t>
  </si>
  <si>
    <t>SA04J</t>
  </si>
  <si>
    <t>SA04K</t>
  </si>
  <si>
    <t>SA04L</t>
  </si>
  <si>
    <t>SA05G</t>
  </si>
  <si>
    <t>SA05H</t>
  </si>
  <si>
    <t>SA05J</t>
  </si>
  <si>
    <t>SA06G</t>
  </si>
  <si>
    <t>SA06H</t>
  </si>
  <si>
    <t>SA06J</t>
  </si>
  <si>
    <t>SA06K</t>
  </si>
  <si>
    <t>SA07G</t>
  </si>
  <si>
    <t>SA07H</t>
  </si>
  <si>
    <t>SA07J</t>
  </si>
  <si>
    <t>SA08G</t>
  </si>
  <si>
    <t>SA08H</t>
  </si>
  <si>
    <t>SA08J</t>
  </si>
  <si>
    <t>SA09G</t>
  </si>
  <si>
    <t>SA09H</t>
  </si>
  <si>
    <t>SA09J</t>
  </si>
  <si>
    <t>SA09K</t>
  </si>
  <si>
    <t>SA09L</t>
  </si>
  <si>
    <t>SA11Z</t>
  </si>
  <si>
    <t>SA12G</t>
  </si>
  <si>
    <t>SA12H</t>
  </si>
  <si>
    <t>SA12J</t>
  </si>
  <si>
    <t>SA12K</t>
  </si>
  <si>
    <t>SA13A</t>
  </si>
  <si>
    <t>SA13B</t>
  </si>
  <si>
    <t>SA14Z</t>
  </si>
  <si>
    <t>SA15Z</t>
  </si>
  <si>
    <t>SA16Z</t>
  </si>
  <si>
    <t>SA17G</t>
  </si>
  <si>
    <t>SA17H</t>
  </si>
  <si>
    <t>SA18Z</t>
  </si>
  <si>
    <t>SA24G</t>
  </si>
  <si>
    <t>SA24H</t>
  </si>
  <si>
    <t>SA24J</t>
  </si>
  <si>
    <t>SA25G</t>
  </si>
  <si>
    <t>SA25H</t>
  </si>
  <si>
    <t>SA25J</t>
  </si>
  <si>
    <t>SA25K</t>
  </si>
  <si>
    <t>SA25L</t>
  </si>
  <si>
    <t>SA25M</t>
  </si>
  <si>
    <t>SA30A</t>
  </si>
  <si>
    <t>SA30B</t>
  </si>
  <si>
    <t>SA30C</t>
  </si>
  <si>
    <t>SA30D</t>
  </si>
  <si>
    <t>SA30E</t>
  </si>
  <si>
    <t>SA31A</t>
  </si>
  <si>
    <t>SA31B</t>
  </si>
  <si>
    <t>SA31C</t>
  </si>
  <si>
    <t>SA31D</t>
  </si>
  <si>
    <t>SA31E</t>
  </si>
  <si>
    <t>SA31F</t>
  </si>
  <si>
    <t>SA32A</t>
  </si>
  <si>
    <t>SA32B</t>
  </si>
  <si>
    <t>SA32C</t>
  </si>
  <si>
    <t>SA32D</t>
  </si>
  <si>
    <t>SA33Z</t>
  </si>
  <si>
    <t>SA35A</t>
  </si>
  <si>
    <t>SA35B</t>
  </si>
  <si>
    <t>SA35C</t>
  </si>
  <si>
    <t>SA35D</t>
  </si>
  <si>
    <t>SA35E</t>
  </si>
  <si>
    <t>SA36A</t>
  </si>
  <si>
    <t>SA36B</t>
  </si>
  <si>
    <t>SA36C</t>
  </si>
  <si>
    <t>SA37Z</t>
  </si>
  <si>
    <t>SC97Z</t>
  </si>
  <si>
    <t>UZ01Z</t>
  </si>
  <si>
    <t>VA10A</t>
  </si>
  <si>
    <t>VA10B</t>
  </si>
  <si>
    <t>VA10C</t>
  </si>
  <si>
    <t>VA10D</t>
  </si>
  <si>
    <t>VA11A</t>
  </si>
  <si>
    <t>VA11B</t>
  </si>
  <si>
    <t>VA11C</t>
  </si>
  <si>
    <t>VA11D</t>
  </si>
  <si>
    <t>VA12A</t>
  </si>
  <si>
    <t>VA12B</t>
  </si>
  <si>
    <t>VA12C</t>
  </si>
  <si>
    <t>VA12D</t>
  </si>
  <si>
    <t>VA13A</t>
  </si>
  <si>
    <t>VA13B</t>
  </si>
  <si>
    <t>VA13C</t>
  </si>
  <si>
    <t>VA13D</t>
  </si>
  <si>
    <t>VA14A</t>
  </si>
  <si>
    <t>VA14B</t>
  </si>
  <si>
    <t>VA14C</t>
  </si>
  <si>
    <t>VA14D</t>
  </si>
  <si>
    <t>VA15A</t>
  </si>
  <si>
    <t>VA15B</t>
  </si>
  <si>
    <t>VA15C</t>
  </si>
  <si>
    <t>VA15D</t>
  </si>
  <si>
    <t>WH02Z</t>
  </si>
  <si>
    <t>WH03A</t>
  </si>
  <si>
    <t>WH03B</t>
  </si>
  <si>
    <t>WH04A</t>
  </si>
  <si>
    <t>WH04B</t>
  </si>
  <si>
    <t>WH04C</t>
  </si>
  <si>
    <t>WH04D</t>
  </si>
  <si>
    <t>WH04E</t>
  </si>
  <si>
    <t>WH05Z</t>
  </si>
  <si>
    <t>WH06Z</t>
  </si>
  <si>
    <t>WH07A</t>
  </si>
  <si>
    <t>WH07B</t>
  </si>
  <si>
    <t>WH07C</t>
  </si>
  <si>
    <t>WH07D</t>
  </si>
  <si>
    <t>WH07E</t>
  </si>
  <si>
    <t>WH07F</t>
  </si>
  <si>
    <t>WH07G</t>
  </si>
  <si>
    <t>WH08A</t>
  </si>
  <si>
    <t>WH08B</t>
  </si>
  <si>
    <t>WH09A</t>
  </si>
  <si>
    <t>WH09B</t>
  </si>
  <si>
    <t>WH09C</t>
  </si>
  <si>
    <t>WH09D</t>
  </si>
  <si>
    <t>WH09E</t>
  </si>
  <si>
    <t>WH09F</t>
  </si>
  <si>
    <t>WH09G</t>
  </si>
  <si>
    <t>WH10A</t>
  </si>
  <si>
    <t>WH10B</t>
  </si>
  <si>
    <t>WH11A</t>
  </si>
  <si>
    <t>WH11B</t>
  </si>
  <si>
    <t>WH12A</t>
  </si>
  <si>
    <t>WH12B</t>
  </si>
  <si>
    <t>WH13A</t>
  </si>
  <si>
    <t>WH13B</t>
  </si>
  <si>
    <t>WH13C</t>
  </si>
  <si>
    <t>WH14A</t>
  </si>
  <si>
    <t>WH14B</t>
  </si>
  <si>
    <t>WH14C</t>
  </si>
  <si>
    <t>WH14D</t>
  </si>
  <si>
    <t>WH15Z</t>
  </si>
  <si>
    <t>WH16A</t>
  </si>
  <si>
    <t>WH16B</t>
  </si>
  <si>
    <t>WH17A</t>
  </si>
  <si>
    <t>WH17B</t>
  </si>
  <si>
    <t>WH17C</t>
  </si>
  <si>
    <t>WH18A</t>
  </si>
  <si>
    <t>WH18B</t>
  </si>
  <si>
    <t>WH19Z</t>
  </si>
  <si>
    <t>WH20A</t>
  </si>
  <si>
    <t>WH20B</t>
  </si>
  <si>
    <t>WH20C</t>
  </si>
  <si>
    <t>WH51Z</t>
  </si>
  <si>
    <t>WH52A</t>
  </si>
  <si>
    <t>WH52B</t>
  </si>
  <si>
    <t>WH53A</t>
  </si>
  <si>
    <t>WH53B</t>
  </si>
  <si>
    <t>WH54A</t>
  </si>
  <si>
    <t>WH54B</t>
  </si>
  <si>
    <t>WJ01A</t>
  </si>
  <si>
    <t>WJ01B</t>
  </si>
  <si>
    <t>WJ01C</t>
  </si>
  <si>
    <t>WJ01D</t>
  </si>
  <si>
    <t>WJ01E</t>
  </si>
  <si>
    <t>WJ02A</t>
  </si>
  <si>
    <t>WJ02B</t>
  </si>
  <si>
    <t>WJ02C</t>
  </si>
  <si>
    <t>WJ02D</t>
  </si>
  <si>
    <t>WJ02E</t>
  </si>
  <si>
    <t>WJ03A</t>
  </si>
  <si>
    <t>WJ03B</t>
  </si>
  <si>
    <t>WJ03C</t>
  </si>
  <si>
    <t>WJ03D</t>
  </si>
  <si>
    <t>WJ03E</t>
  </si>
  <si>
    <t>WJ03F</t>
  </si>
  <si>
    <t>WJ03G</t>
  </si>
  <si>
    <t>WJ04Z</t>
  </si>
  <si>
    <t>WJ05A</t>
  </si>
  <si>
    <t>WJ05B</t>
  </si>
  <si>
    <t>WJ06A</t>
  </si>
  <si>
    <t>WJ06B</t>
  </si>
  <si>
    <t>WJ06C</t>
  </si>
  <si>
    <t>WJ06D</t>
  </si>
  <si>
    <t>WJ06E</t>
  </si>
  <si>
    <t>WJ06F</t>
  </si>
  <si>
    <t>WJ06G</t>
  </si>
  <si>
    <t>WJ06H</t>
  </si>
  <si>
    <t>WJ06J</t>
  </si>
  <si>
    <t>WJ07A</t>
  </si>
  <si>
    <t>WJ07B</t>
  </si>
  <si>
    <t>WJ07C</t>
  </si>
  <si>
    <t>WJ07D</t>
  </si>
  <si>
    <t>WJ10A</t>
  </si>
  <si>
    <t>WJ10B</t>
  </si>
  <si>
    <t>WJ10C</t>
  </si>
  <si>
    <t>WJ10D</t>
  </si>
  <si>
    <t>WJ10E</t>
  </si>
  <si>
    <t>WJ10F</t>
  </si>
  <si>
    <t>WJ11Z</t>
  </si>
  <si>
    <t>YA01Z</t>
  </si>
  <si>
    <t>YA02A</t>
  </si>
  <si>
    <t>YA02B</t>
  </si>
  <si>
    <t>YA03A</t>
  </si>
  <si>
    <t>YA03B</t>
  </si>
  <si>
    <t>YA03C</t>
  </si>
  <si>
    <t>YA04Z</t>
  </si>
  <si>
    <t>YA10Z</t>
  </si>
  <si>
    <t>YA11Z</t>
  </si>
  <si>
    <t>YA12Z</t>
  </si>
  <si>
    <t>YD01Z</t>
  </si>
  <si>
    <t>YD02Z</t>
  </si>
  <si>
    <t>YD03Z</t>
  </si>
  <si>
    <t>YD04Z</t>
  </si>
  <si>
    <t>YD05Z</t>
  </si>
  <si>
    <t>YF01A</t>
  </si>
  <si>
    <t>YF01B</t>
  </si>
  <si>
    <t>YF02Z</t>
  </si>
  <si>
    <t>YF03A</t>
  </si>
  <si>
    <t>YF03B</t>
  </si>
  <si>
    <t>YF04A</t>
  </si>
  <si>
    <t>YF04B</t>
  </si>
  <si>
    <t>YF04C</t>
  </si>
  <si>
    <t>YG01A</t>
  </si>
  <si>
    <t>YG01B</t>
  </si>
  <si>
    <t>YG02Z</t>
  </si>
  <si>
    <t>YG03A</t>
  </si>
  <si>
    <t>YG03B</t>
  </si>
  <si>
    <t>YG04A</t>
  </si>
  <si>
    <t>YG04B</t>
  </si>
  <si>
    <t>YG05A</t>
  </si>
  <si>
    <t>YG05B</t>
  </si>
  <si>
    <t>YG06Z</t>
  </si>
  <si>
    <t>YG07A</t>
  </si>
  <si>
    <t>YG07B</t>
  </si>
  <si>
    <t>YG10Z</t>
  </si>
  <si>
    <t>YG11A</t>
  </si>
  <si>
    <t>YG11B</t>
  </si>
  <si>
    <t>YG12Z</t>
  </si>
  <si>
    <t>YH01Z</t>
  </si>
  <si>
    <t>YH02Z</t>
  </si>
  <si>
    <t>YH03Z</t>
  </si>
  <si>
    <t>YH10Z</t>
  </si>
  <si>
    <t>YH20Z</t>
  </si>
  <si>
    <t>YH30Z</t>
  </si>
  <si>
    <t>YH31Z</t>
  </si>
  <si>
    <t>YH32Z</t>
  </si>
  <si>
    <t>YJ01Z</t>
  </si>
  <si>
    <t>YJ02Z</t>
  </si>
  <si>
    <t>YJ03Z</t>
  </si>
  <si>
    <t>YJ04Z</t>
  </si>
  <si>
    <t>YJ05Z</t>
  </si>
  <si>
    <t>YJ06Z</t>
  </si>
  <si>
    <t>YJ07Z</t>
  </si>
  <si>
    <t>YJ08Z</t>
  </si>
  <si>
    <t>YJ09Z</t>
  </si>
  <si>
    <t>YJ10Z</t>
  </si>
  <si>
    <t>YJ11Z</t>
  </si>
  <si>
    <t>YJ12Z</t>
  </si>
  <si>
    <t>YL01Z</t>
  </si>
  <si>
    <t>YL02Z</t>
  </si>
  <si>
    <t>YL10Z</t>
  </si>
  <si>
    <t>YL11Z</t>
  </si>
  <si>
    <t>YL12Z</t>
  </si>
  <si>
    <t>YL20A</t>
  </si>
  <si>
    <t>YL20B</t>
  </si>
  <si>
    <t>YL21Z</t>
  </si>
  <si>
    <t>YQ01A</t>
  </si>
  <si>
    <t>YQ01B</t>
  </si>
  <si>
    <t>YQ02Z</t>
  </si>
  <si>
    <t>YQ03A</t>
  </si>
  <si>
    <t>YQ03B</t>
  </si>
  <si>
    <t>YQ04A</t>
  </si>
  <si>
    <t>YQ04B</t>
  </si>
  <si>
    <t>YQ05A</t>
  </si>
  <si>
    <t>YQ05B</t>
  </si>
  <si>
    <t>YQ10A</t>
  </si>
  <si>
    <t>YQ10B</t>
  </si>
  <si>
    <t>YQ10C</t>
  </si>
  <si>
    <t>YQ10D</t>
  </si>
  <si>
    <t>YQ11A</t>
  </si>
  <si>
    <t>YQ11B</t>
  </si>
  <si>
    <t>YQ11C</t>
  </si>
  <si>
    <t>YQ12A</t>
  </si>
  <si>
    <t>YQ12B</t>
  </si>
  <si>
    <t>YQ12C</t>
  </si>
  <si>
    <t>YQ12D</t>
  </si>
  <si>
    <t>YQ13A</t>
  </si>
  <si>
    <t>YQ13B</t>
  </si>
  <si>
    <t>YQ14Z</t>
  </si>
  <si>
    <t>YQ15Z</t>
  </si>
  <si>
    <t>YQ16Z</t>
  </si>
  <si>
    <t>YQ20A</t>
  </si>
  <si>
    <t>YQ20B</t>
  </si>
  <si>
    <t>YQ21A</t>
  </si>
  <si>
    <t>YQ21B</t>
  </si>
  <si>
    <t>YQ22A</t>
  </si>
  <si>
    <t>YQ22B</t>
  </si>
  <si>
    <t>YQ23A</t>
  </si>
  <si>
    <t>YQ23B</t>
  </si>
  <si>
    <t>YQ24A</t>
  </si>
  <si>
    <t>YQ24B</t>
  </si>
  <si>
    <t>YQ25A</t>
  </si>
  <si>
    <t>YQ25B</t>
  </si>
  <si>
    <t>YQ26A</t>
  </si>
  <si>
    <t>YQ26B</t>
  </si>
  <si>
    <t>YQ26C</t>
  </si>
  <si>
    <t>YQ30Z</t>
  </si>
  <si>
    <t>YQ31A</t>
  </si>
  <si>
    <t>YQ31B</t>
  </si>
  <si>
    <t>YQ32A</t>
  </si>
  <si>
    <t>YQ32B</t>
  </si>
  <si>
    <t>YQ40Z</t>
  </si>
  <si>
    <t>YQ41A</t>
  </si>
  <si>
    <t>YQ41B</t>
  </si>
  <si>
    <t>YQ42Z</t>
  </si>
  <si>
    <t>YQ50A</t>
  </si>
  <si>
    <t>YQ50B</t>
  </si>
  <si>
    <t>YQ50C</t>
  </si>
  <si>
    <t>YQ50D</t>
  </si>
  <si>
    <t>YQ50E</t>
  </si>
  <si>
    <t>YQ50F</t>
  </si>
  <si>
    <t>YQ51A</t>
  </si>
  <si>
    <t>YQ51B</t>
  </si>
  <si>
    <t>YQ51C</t>
  </si>
  <si>
    <t>YQ51D</t>
  </si>
  <si>
    <t>YQ51E</t>
  </si>
  <si>
    <t>YR01Z</t>
  </si>
  <si>
    <t>YR02Z</t>
  </si>
  <si>
    <t>YR03Z</t>
  </si>
  <si>
    <t>YR04Z</t>
  </si>
  <si>
    <t>YR10A</t>
  </si>
  <si>
    <t>YR10B</t>
  </si>
  <si>
    <t>YR10C</t>
  </si>
  <si>
    <t>YR11A</t>
  </si>
  <si>
    <t>YR11B</t>
  </si>
  <si>
    <t>YR11C</t>
  </si>
  <si>
    <t>YR11D</t>
  </si>
  <si>
    <t>YR12Z</t>
  </si>
  <si>
    <t>YR13Z</t>
  </si>
  <si>
    <t>YR14A</t>
  </si>
  <si>
    <t>YR14B</t>
  </si>
  <si>
    <t>YR15A</t>
  </si>
  <si>
    <t>YR15B</t>
  </si>
  <si>
    <t>YR15C</t>
  </si>
  <si>
    <t>YR16A</t>
  </si>
  <si>
    <t>YR16B</t>
  </si>
  <si>
    <t>YR22A</t>
  </si>
  <si>
    <t>YR22B</t>
  </si>
  <si>
    <t>YR22C</t>
  </si>
  <si>
    <t>YR23A</t>
  </si>
  <si>
    <t>YR23B</t>
  </si>
  <si>
    <t>YR24C</t>
  </si>
  <si>
    <t>YR24D</t>
  </si>
  <si>
    <t>YR25Z</t>
  </si>
  <si>
    <t>YR26Z</t>
  </si>
  <si>
    <t>YR30Z</t>
  </si>
  <si>
    <t>YR31Z</t>
  </si>
  <si>
    <t>YR32Z</t>
  </si>
  <si>
    <t>YR33Z</t>
  </si>
  <si>
    <t>YR40A</t>
  </si>
  <si>
    <t>YR40B</t>
  </si>
  <si>
    <t>YR41A</t>
  </si>
  <si>
    <t>YR41B</t>
  </si>
  <si>
    <t>YR42A</t>
  </si>
  <si>
    <t>YR42B</t>
  </si>
  <si>
    <t>YR43A</t>
  </si>
  <si>
    <t>YR43B</t>
  </si>
  <si>
    <t>YR44A</t>
  </si>
  <si>
    <t>YR44B</t>
  </si>
  <si>
    <t>YR45Z</t>
  </si>
  <si>
    <t>YR46Z</t>
  </si>
  <si>
    <t>YR47Z</t>
  </si>
  <si>
    <t>YR48Z</t>
  </si>
  <si>
    <t>YR50Z</t>
  </si>
  <si>
    <t>YR51Z</t>
  </si>
  <si>
    <t>YR52A</t>
  </si>
  <si>
    <t>YR52B</t>
  </si>
  <si>
    <t>YR53Z</t>
  </si>
  <si>
    <t>YR54A</t>
  </si>
  <si>
    <t>YR54B</t>
  </si>
  <si>
    <t>YR54C</t>
  </si>
  <si>
    <t>YR55Z</t>
  </si>
  <si>
    <t>YR56Z</t>
  </si>
  <si>
    <t>YR57Z</t>
  </si>
  <si>
    <t>Prices after implementing QR1, IA and &amp; CB factors (£)</t>
  </si>
  <si>
    <t>DZ36Z</t>
  </si>
  <si>
    <t>DZ38Z</t>
  </si>
  <si>
    <t>DZ45Z</t>
  </si>
  <si>
    <t>DZ46Z</t>
  </si>
  <si>
    <t>DZ55Z</t>
  </si>
  <si>
    <t>DZ56Z</t>
  </si>
  <si>
    <t>DZ57Z</t>
  </si>
  <si>
    <t>DZ59Z</t>
  </si>
  <si>
    <t>DZ60Z</t>
  </si>
  <si>
    <t>LA01A</t>
  </si>
  <si>
    <t>LA02A</t>
  </si>
  <si>
    <t>LA03A</t>
  </si>
  <si>
    <t>LA10Z</t>
  </si>
  <si>
    <t>LA11Z</t>
  </si>
  <si>
    <t>LA12A</t>
  </si>
  <si>
    <t>LA13A</t>
  </si>
  <si>
    <t>LA14Z</t>
  </si>
  <si>
    <t>LB46Z</t>
  </si>
  <si>
    <t>SB97Z</t>
  </si>
  <si>
    <t>CA40Z</t>
  </si>
  <si>
    <t>DZ52Z</t>
  </si>
  <si>
    <t>2016-17 A&amp;E Tariff</t>
  </si>
  <si>
    <t>https://www.gov.uk/government/uploads/system/uploads/attachment_data/file/509698/Annex_A_national_prices_and_national_tariff_workbook.xlsx, Sheet 3 A&amp;E</t>
  </si>
  <si>
    <t>2016-17 Tariff - A&amp;E</t>
  </si>
  <si>
    <t>Please note that patients who are dead on arrival (DOA) and/or are grouped to VB99Z attract the tariff for VB09Z</t>
  </si>
  <si>
    <t>2016/17 Tariff</t>
  </si>
  <si>
    <t>A&amp;E Model Manual Adjustments 2017/18</t>
  </si>
  <si>
    <t>Database_Name</t>
  </si>
  <si>
    <t>Source:</t>
  </si>
  <si>
    <t>Function:</t>
  </si>
  <si>
    <t>Published prices on the [3 A&amp;E] sheet in the 2016/17 tariff, Annex A spreadsheet.</t>
  </si>
  <si>
    <t>AE</t>
  </si>
  <si>
    <t>POD</t>
  </si>
  <si>
    <t>QuantumRec_Values</t>
  </si>
  <si>
    <t>SQL QR A&amp;E Output</t>
  </si>
  <si>
    <t>QR1 (No Longer in Use)</t>
  </si>
  <si>
    <t>2017-18 Proposed tariff - A&amp;E</t>
  </si>
  <si>
    <t>Prices pre CNST 2017/18</t>
  </si>
  <si>
    <t>N/A</t>
  </si>
  <si>
    <t>Prices after implementing scaling factor</t>
  </si>
  <si>
    <t>Quantum pre CNST 2017/18</t>
  </si>
  <si>
    <t>2) CNST uplifts are not applied to HRGs VB10Z, VB11Z, VB99Z</t>
  </si>
  <si>
    <t>Manual adjustments for A&amp;E</t>
  </si>
  <si>
    <t>Activity counts in the 17/18 tariff</t>
  </si>
  <si>
    <t>Less than</t>
  </si>
  <si>
    <t>More than</t>
  </si>
  <si>
    <t>2017/18 TED tariff price relativities</t>
  </si>
  <si>
    <t>Less 
than</t>
  </si>
  <si>
    <t>More 
than</t>
  </si>
  <si>
    <t>Type 1 and 2 Departments
(Type 3 Departments are included in VB11Z)</t>
  </si>
  <si>
    <t>Summary of sector comments</t>
  </si>
  <si>
    <t>Unique comments</t>
  </si>
  <si>
    <t>Primary source of comments</t>
  </si>
  <si>
    <t>Proposed manual adjustment</t>
  </si>
  <si>
    <t>Details of proposed manual adjustment</t>
  </si>
  <si>
    <t>No change; maintain current relativities</t>
  </si>
  <si>
    <t>No adjustment</t>
  </si>
  <si>
    <t>Price is high for HRG expected resource requirements</t>
  </si>
  <si>
    <t>Set price equal to another HRG</t>
  </si>
  <si>
    <t>-</t>
  </si>
  <si>
    <t>Pbr1718_Draft_28</t>
  </si>
  <si>
    <t>Adjusted</t>
  </si>
  <si>
    <t>This worksheet implements manual adjustments to tariffs agreed by NHSI, applies smoothing and scaling factors, prospective adjustments and calculates final prices</t>
  </si>
  <si>
    <t>Calculation of the QR1 adjustment factor, quanta for scaling factor and CNST adjustments models and a comparison of cost quanta before and after QR1 adjustments</t>
  </si>
  <si>
    <t>HRG Descriptions</t>
  </si>
  <si>
    <t>2017/18 A&amp;E model</t>
  </si>
  <si>
    <t>Tariff Engagement Document Notes</t>
  </si>
  <si>
    <t xml:space="preserve">     17/18 draft tariff price (Consultation) relativities</t>
  </si>
  <si>
    <t>Price change Consultation vs Tariff Engagement Document</t>
  </si>
  <si>
    <t>NHSE and NHSI</t>
  </si>
  <si>
    <t>Produced by: NHSI</t>
  </si>
  <si>
    <t>Important notes:</t>
  </si>
  <si>
    <t>This model only relates to 2017/18 prices, for 2018/19 please see the 2018/19 calculation model</t>
  </si>
  <si>
    <t xml:space="preserve">For further information please contact pricing@improvement.nhs.uk </t>
  </si>
  <si>
    <t xml:space="preserve">This worksheet has the consultation prices for A&amp;E </t>
  </si>
  <si>
    <t>This model should be used in conjunction with  '2017/19 National Tariff Payment System'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</si>
</sst>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_(* #,##0.00_);_(* \(#,##0.00\);_(* &quot;-&quot;??_);_(@_)"/>
    <numFmt numFmtId="165" formatCode="#,##0_ ;\-#,##0\ "/>
    <numFmt numFmtId="166" formatCode="0.0%"/>
    <numFmt numFmtId="167" formatCode="#,##0_ ;\-#,##0;\ &quot;-&quot;\ "/>
    <numFmt numFmtId="168" formatCode="_-* #,##0_-;\-* #,##0_-;_-* &quot;-&quot;??_-;_-@_-"/>
    <numFmt numFmtId="169" formatCode="_-* #,##0.00000_-;\-* #,##0.00000_-;_-* &quot;-&quot;??_-;_-@_-"/>
    <numFmt numFmtId="170" formatCode="_(&quot;$&quot;* #,##0.00_);_(&quot;$&quot;* \(#,##0.00\);_(&quot;$&quot;* &quot;-&quot;??_);_(@_)"/>
    <numFmt numFmtId="171" formatCode="0.0000000000000%"/>
    <numFmt numFmtId="172" formatCode="0%;\-0%;"/>
    <numFmt numFmtId="173" formatCode="#,##0_ ;\-#,##0\ ;&quot;-&quot;"/>
  </numFmts>
  <fonts count="91" x14ac:knownFonts="1">
    <font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8"/>
      <name val="Arial"/>
      <family val="2"/>
    </font>
    <font>
      <b/>
      <i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6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u/>
      <sz val="10"/>
      <color indexed="12"/>
      <name val="Arial"/>
      <family val="2"/>
    </font>
    <font>
      <i/>
      <u/>
      <sz val="12"/>
      <color rgb="FFFF0000"/>
      <name val="Calibri"/>
      <family val="2"/>
      <scheme val="minor"/>
    </font>
    <font>
      <sz val="16"/>
      <color rgb="FF7030A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u/>
      <sz val="10"/>
      <name val="Arial"/>
      <family val="2"/>
    </font>
    <font>
      <sz val="8"/>
      <color indexed="9"/>
      <name val="Arial"/>
      <family val="2"/>
    </font>
    <font>
      <b/>
      <sz val="10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8"/>
      <color rgb="FF002060"/>
      <name val="Calibri"/>
      <family val="2"/>
      <scheme val="minor"/>
    </font>
    <font>
      <i/>
      <sz val="11"/>
      <color rgb="FF002060"/>
      <name val="Calibri"/>
      <family val="2"/>
      <scheme val="minor"/>
    </font>
    <font>
      <sz val="8"/>
      <color theme="3"/>
      <name val="Calibri"/>
      <family val="2"/>
      <scheme val="minor"/>
    </font>
    <font>
      <sz val="10"/>
      <color indexed="9"/>
      <name val="Arial"/>
      <family val="2"/>
    </font>
    <font>
      <sz val="16"/>
      <color theme="3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rgb="FF0000FF"/>
      <name val="Calibri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sz val="11"/>
      <color rgb="FF000000"/>
      <name val="Calibri"/>
      <family val="2"/>
      <scheme val="minor"/>
    </font>
    <font>
      <b/>
      <sz val="12"/>
      <name val="Calibri"/>
      <family val="2"/>
      <scheme val="minor"/>
    </font>
    <font>
      <sz val="8"/>
      <color theme="1"/>
      <name val="Arial"/>
      <family val="2"/>
    </font>
    <font>
      <sz val="8"/>
      <color theme="0" tint="-0.249977111117893"/>
      <name val="Calibri"/>
      <family val="2"/>
      <scheme val="minor"/>
    </font>
    <font>
      <b/>
      <sz val="10"/>
      <color rgb="FF002060"/>
      <name val="Calibri"/>
      <family val="2"/>
      <scheme val="minor"/>
    </font>
    <font>
      <b/>
      <sz val="9"/>
      <color theme="1"/>
      <name val="Arial"/>
      <family val="2"/>
    </font>
    <font>
      <i/>
      <sz val="14"/>
      <color rgb="FF002060"/>
      <name val="Calibri"/>
      <family val="2"/>
      <scheme val="minor"/>
    </font>
    <font>
      <b/>
      <i/>
      <sz val="11"/>
      <color rgb="FF002060"/>
      <name val="Calibri"/>
      <family val="2"/>
      <scheme val="minor"/>
    </font>
    <font>
      <sz val="6"/>
      <color theme="0" tint="-0.14999847407452621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u/>
      <sz val="8"/>
      <color theme="10"/>
      <name val="Arial"/>
      <family val="2"/>
    </font>
    <font>
      <sz val="9"/>
      <color theme="1"/>
      <name val="Calibri"/>
      <family val="2"/>
      <scheme val="minor"/>
    </font>
    <font>
      <sz val="6"/>
      <color theme="0" tint="-0.34998626667073579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2"/>
      <color theme="3"/>
      <name val="Calibri"/>
      <family val="2"/>
      <scheme val="minor"/>
    </font>
    <font>
      <u/>
      <sz val="10"/>
      <color theme="1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  <font>
      <sz val="12"/>
      <name val="Arial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u/>
      <sz val="12"/>
      <color theme="10"/>
      <name val="Arial"/>
      <family val="2"/>
    </font>
    <font>
      <sz val="12"/>
      <color theme="1"/>
      <name val="Arial"/>
      <family val="2"/>
    </font>
    <font>
      <sz val="10"/>
      <name val="Tahoma"/>
      <family val="2"/>
    </font>
    <font>
      <sz val="10"/>
      <name val="MS Sans Serif"/>
      <family val="2"/>
    </font>
    <font>
      <u/>
      <sz val="10"/>
      <color indexed="12"/>
      <name val="MS Sans Serif"/>
      <family val="2"/>
    </font>
    <font>
      <sz val="12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1"/>
      <name val="Calibri"/>
      <family val="2"/>
    </font>
    <font>
      <u/>
      <sz val="11"/>
      <color theme="10"/>
      <name val="Calibri"/>
      <family val="2"/>
    </font>
    <font>
      <b/>
      <sz val="11"/>
      <name val="Calibri"/>
      <family val="2"/>
    </font>
    <font>
      <u/>
      <sz val="11"/>
      <color indexed="12"/>
      <name val="Calibri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b/>
      <i/>
      <sz val="10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</fonts>
  <fills count="51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C0504D"/>
        <bgColor rgb="FF000000"/>
      </patternFill>
    </fill>
    <fill>
      <patternFill patternType="solid">
        <fgColor rgb="FFF79646"/>
        <bgColor rgb="FF000000"/>
      </patternFill>
    </fill>
    <fill>
      <patternFill patternType="solid">
        <fgColor rgb="FF9BBB59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EB9C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0.59999389629810485"/>
        <bgColor indexed="64"/>
      </patternFill>
    </fill>
  </fills>
  <borders count="1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rgb="FF0070C0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tted">
        <color theme="4"/>
      </left>
      <right style="medium">
        <color indexed="64"/>
      </right>
      <top style="dotted">
        <color theme="4"/>
      </top>
      <bottom style="medium">
        <color indexed="64"/>
      </bottom>
      <diagonal/>
    </border>
    <border>
      <left style="medium">
        <color indexed="64"/>
      </left>
      <right style="dotted">
        <color theme="4"/>
      </right>
      <top style="dotted">
        <color theme="4"/>
      </top>
      <bottom style="dotted">
        <color theme="4"/>
      </bottom>
      <diagonal/>
    </border>
    <border>
      <left style="medium">
        <color indexed="64"/>
      </left>
      <right/>
      <top style="medium">
        <color indexed="64"/>
      </top>
      <bottom style="dotted">
        <color theme="4"/>
      </bottom>
      <diagonal/>
    </border>
    <border>
      <left/>
      <right style="medium">
        <color indexed="64"/>
      </right>
      <top style="medium">
        <color indexed="64"/>
      </top>
      <bottom style="dotted">
        <color theme="4"/>
      </bottom>
      <diagonal/>
    </border>
    <border>
      <left style="medium">
        <color indexed="64"/>
      </left>
      <right/>
      <top style="dotted">
        <color theme="4"/>
      </top>
      <bottom style="dotted">
        <color theme="4"/>
      </bottom>
      <diagonal/>
    </border>
    <border>
      <left/>
      <right style="medium">
        <color indexed="64"/>
      </right>
      <top style="dotted">
        <color theme="4"/>
      </top>
      <bottom style="dotted">
        <color theme="4"/>
      </bottom>
      <diagonal/>
    </border>
    <border>
      <left style="medium">
        <color indexed="64"/>
      </left>
      <right/>
      <top style="dotted">
        <color theme="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theme="0" tint="-0.34998626667073579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theme="4"/>
      </top>
      <bottom style="medium">
        <color indexed="64"/>
      </bottom>
      <diagonal/>
    </border>
    <border>
      <left style="medium">
        <color indexed="64"/>
      </left>
      <right style="dotted">
        <color rgb="FF0070C0"/>
      </right>
      <top style="dotted">
        <color rgb="FF0070C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/>
      <diagonal/>
    </border>
    <border>
      <left style="thin">
        <color theme="0" tint="-0.34998626667073579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377">
    <xf numFmtId="0" fontId="0" fillId="0" borderId="0"/>
    <xf numFmtId="9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5" fillId="0" borderId="0"/>
    <xf numFmtId="0" fontId="29" fillId="0" borderId="0"/>
    <xf numFmtId="44" fontId="27" fillId="0" borderId="0" applyFont="0" applyFill="0" applyBorder="0" applyAlignment="0" applyProtection="0"/>
    <xf numFmtId="0" fontId="27" fillId="0" borderId="0"/>
    <xf numFmtId="0" fontId="27" fillId="0" borderId="0"/>
    <xf numFmtId="0" fontId="5" fillId="0" borderId="0"/>
    <xf numFmtId="0" fontId="27" fillId="0" borderId="0"/>
    <xf numFmtId="0" fontId="40" fillId="15" borderId="0" applyNumberFormat="0" applyBorder="0" applyAlignment="0" applyProtection="0"/>
    <xf numFmtId="0" fontId="5" fillId="0" borderId="0"/>
    <xf numFmtId="0" fontId="27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55" fillId="0" borderId="0"/>
    <xf numFmtId="9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3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0" fontId="5" fillId="0" borderId="0"/>
    <xf numFmtId="0" fontId="55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45" fillId="21" borderId="0" applyNumberFormat="0" applyBorder="0" applyAlignment="0" applyProtection="0"/>
    <xf numFmtId="0" fontId="45" fillId="22" borderId="0" applyNumberFormat="0" applyBorder="0" applyAlignment="0" applyProtection="0"/>
    <xf numFmtId="0" fontId="45" fillId="23" borderId="0" applyNumberFormat="0" applyBorder="0" applyAlignment="0" applyProtection="0"/>
    <xf numFmtId="0" fontId="45" fillId="24" borderId="0" applyNumberFormat="0" applyBorder="0" applyAlignment="0" applyProtection="0"/>
    <xf numFmtId="0" fontId="45" fillId="25" borderId="0" applyNumberFormat="0" applyBorder="0" applyAlignment="0" applyProtection="0"/>
    <xf numFmtId="0" fontId="45" fillId="26" borderId="0" applyNumberFormat="0" applyBorder="0" applyAlignment="0" applyProtection="0"/>
    <xf numFmtId="0" fontId="45" fillId="27" borderId="0" applyNumberFormat="0" applyBorder="0" applyAlignment="0" applyProtection="0"/>
    <xf numFmtId="0" fontId="45" fillId="28" borderId="0" applyNumberFormat="0" applyBorder="0" applyAlignment="0" applyProtection="0"/>
    <xf numFmtId="0" fontId="45" fillId="29" borderId="0" applyNumberFormat="0" applyBorder="0" applyAlignment="0" applyProtection="0"/>
    <xf numFmtId="0" fontId="45" fillId="24" borderId="0" applyNumberFormat="0" applyBorder="0" applyAlignment="0" applyProtection="0"/>
    <xf numFmtId="0" fontId="45" fillId="27" borderId="0" applyNumberFormat="0" applyBorder="0" applyAlignment="0" applyProtection="0"/>
    <xf numFmtId="0" fontId="45" fillId="30" borderId="0" applyNumberFormat="0" applyBorder="0" applyAlignment="0" applyProtection="0"/>
    <xf numFmtId="0" fontId="46" fillId="31" borderId="0" applyNumberFormat="0" applyBorder="0" applyAlignment="0" applyProtection="0"/>
    <xf numFmtId="0" fontId="46" fillId="28" borderId="0" applyNumberFormat="0" applyBorder="0" applyAlignment="0" applyProtection="0"/>
    <xf numFmtId="0" fontId="46" fillId="29" borderId="0" applyNumberFormat="0" applyBorder="0" applyAlignment="0" applyProtection="0"/>
    <xf numFmtId="0" fontId="46" fillId="32" borderId="0" applyNumberFormat="0" applyBorder="0" applyAlignment="0" applyProtection="0"/>
    <xf numFmtId="0" fontId="46" fillId="33" borderId="0" applyNumberFormat="0" applyBorder="0" applyAlignment="0" applyProtection="0"/>
    <xf numFmtId="0" fontId="46" fillId="34" borderId="0" applyNumberFormat="0" applyBorder="0" applyAlignment="0" applyProtection="0"/>
    <xf numFmtId="0" fontId="46" fillId="35" borderId="0" applyNumberFormat="0" applyBorder="0" applyAlignment="0" applyProtection="0"/>
    <xf numFmtId="0" fontId="46" fillId="36" borderId="0" applyNumberFormat="0" applyBorder="0" applyAlignment="0" applyProtection="0"/>
    <xf numFmtId="0" fontId="46" fillId="37" borderId="0" applyNumberFormat="0" applyBorder="0" applyAlignment="0" applyProtection="0"/>
    <xf numFmtId="0" fontId="46" fillId="32" borderId="0" applyNumberFormat="0" applyBorder="0" applyAlignment="0" applyProtection="0"/>
    <xf numFmtId="0" fontId="46" fillId="33" borderId="0" applyNumberFormat="0" applyBorder="0" applyAlignment="0" applyProtection="0"/>
    <xf numFmtId="0" fontId="46" fillId="38" borderId="0" applyNumberFormat="0" applyBorder="0" applyAlignment="0" applyProtection="0"/>
    <xf numFmtId="0" fontId="2" fillId="0" borderId="0"/>
    <xf numFmtId="0" fontId="56" fillId="22" borderId="0" applyNumberFormat="0" applyBorder="0" applyAlignment="0" applyProtection="0"/>
    <xf numFmtId="0" fontId="57" fillId="39" borderId="98" applyNumberFormat="0" applyAlignment="0" applyProtection="0"/>
    <xf numFmtId="0" fontId="58" fillId="40" borderId="99" applyNumberFormat="0" applyAlignment="0" applyProtection="0"/>
    <xf numFmtId="0" fontId="59" fillId="0" borderId="0" applyNumberFormat="0" applyFill="0" applyBorder="0" applyAlignment="0" applyProtection="0"/>
    <xf numFmtId="0" fontId="60" fillId="23" borderId="0" applyNumberFormat="0" applyBorder="0" applyAlignment="0" applyProtection="0"/>
    <xf numFmtId="0" fontId="61" fillId="0" borderId="100" applyNumberFormat="0" applyFill="0" applyAlignment="0" applyProtection="0"/>
    <xf numFmtId="0" fontId="62" fillId="0" borderId="101" applyNumberFormat="0" applyFill="0" applyAlignment="0" applyProtection="0"/>
    <xf numFmtId="0" fontId="63" fillId="0" borderId="102" applyNumberFormat="0" applyFill="0" applyAlignment="0" applyProtection="0"/>
    <xf numFmtId="0" fontId="63" fillId="0" borderId="0" applyNumberFormat="0" applyFill="0" applyBorder="0" applyAlignment="0" applyProtection="0"/>
    <xf numFmtId="0" fontId="64" fillId="26" borderId="98" applyNumberFormat="0" applyAlignment="0" applyProtection="0"/>
    <xf numFmtId="0" fontId="65" fillId="0" borderId="103" applyNumberFormat="0" applyFill="0" applyAlignment="0" applyProtection="0"/>
    <xf numFmtId="0" fontId="66" fillId="41" borderId="0" applyNumberFormat="0" applyBorder="0" applyAlignment="0" applyProtection="0"/>
    <xf numFmtId="0" fontId="45" fillId="42" borderId="104" applyNumberFormat="0" applyFont="0" applyAlignment="0" applyProtection="0"/>
    <xf numFmtId="0" fontId="67" fillId="39" borderId="105" applyNumberFormat="0" applyAlignment="0" applyProtection="0"/>
    <xf numFmtId="0" fontId="68" fillId="0" borderId="0" applyNumberFormat="0" applyFill="0" applyBorder="0" applyAlignment="0" applyProtection="0"/>
    <xf numFmtId="0" fontId="69" fillId="0" borderId="106" applyNumberFormat="0" applyFill="0" applyAlignment="0" applyProtection="0"/>
    <xf numFmtId="0" fontId="70" fillId="0" borderId="0" applyNumberFormat="0" applyFill="0" applyBorder="0" applyAlignment="0" applyProtection="0"/>
    <xf numFmtId="0" fontId="5" fillId="0" borderId="0"/>
    <xf numFmtId="0" fontId="27" fillId="0" borderId="0"/>
    <xf numFmtId="9" fontId="27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24" fillId="0" borderId="0" applyNumberFormat="0" applyFill="0" applyBorder="0" applyAlignment="0" applyProtection="0"/>
    <xf numFmtId="0" fontId="5" fillId="0" borderId="0"/>
    <xf numFmtId="0" fontId="45" fillId="21" borderId="0" applyNumberFormat="0" applyBorder="0" applyAlignment="0" applyProtection="0"/>
    <xf numFmtId="0" fontId="45" fillId="22" borderId="0" applyNumberFormat="0" applyBorder="0" applyAlignment="0" applyProtection="0"/>
    <xf numFmtId="0" fontId="45" fillId="23" borderId="0" applyNumberFormat="0" applyBorder="0" applyAlignment="0" applyProtection="0"/>
    <xf numFmtId="0" fontId="45" fillId="24" borderId="0" applyNumberFormat="0" applyBorder="0" applyAlignment="0" applyProtection="0"/>
    <xf numFmtId="0" fontId="45" fillId="25" borderId="0" applyNumberFormat="0" applyBorder="0" applyAlignment="0" applyProtection="0"/>
    <xf numFmtId="0" fontId="45" fillId="26" borderId="0" applyNumberFormat="0" applyBorder="0" applyAlignment="0" applyProtection="0"/>
    <xf numFmtId="0" fontId="45" fillId="27" borderId="0" applyNumberFormat="0" applyBorder="0" applyAlignment="0" applyProtection="0"/>
    <xf numFmtId="0" fontId="45" fillId="28" borderId="0" applyNumberFormat="0" applyBorder="0" applyAlignment="0" applyProtection="0"/>
    <xf numFmtId="0" fontId="45" fillId="29" borderId="0" applyNumberFormat="0" applyBorder="0" applyAlignment="0" applyProtection="0"/>
    <xf numFmtId="0" fontId="45" fillId="24" borderId="0" applyNumberFormat="0" applyBorder="0" applyAlignment="0" applyProtection="0"/>
    <xf numFmtId="0" fontId="45" fillId="27" borderId="0" applyNumberFormat="0" applyBorder="0" applyAlignment="0" applyProtection="0"/>
    <xf numFmtId="0" fontId="45" fillId="30" borderId="0" applyNumberFormat="0" applyBorder="0" applyAlignment="0" applyProtection="0"/>
    <xf numFmtId="0" fontId="45" fillId="42" borderId="104" applyNumberFormat="0" applyFont="0" applyAlignment="0" applyProtection="0"/>
    <xf numFmtId="0" fontId="66" fillId="41" borderId="0" applyNumberFormat="0" applyBorder="0" applyAlignment="0" applyProtection="0"/>
    <xf numFmtId="43" fontId="27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7" fillId="39" borderId="98" applyNumberFormat="0" applyAlignment="0" applyProtection="0"/>
    <xf numFmtId="0" fontId="64" fillId="26" borderId="98" applyNumberFormat="0" applyAlignment="0" applyProtection="0"/>
    <xf numFmtId="0" fontId="5" fillId="0" borderId="0"/>
    <xf numFmtId="0" fontId="45" fillId="42" borderId="104" applyNumberFormat="0" applyFont="0" applyAlignment="0" applyProtection="0"/>
    <xf numFmtId="0" fontId="67" fillId="39" borderId="105" applyNumberFormat="0" applyAlignment="0" applyProtection="0"/>
    <xf numFmtId="0" fontId="69" fillId="0" borderId="106" applyNumberFormat="0" applyFill="0" applyAlignment="0" applyProtection="0"/>
    <xf numFmtId="43" fontId="5" fillId="0" borderId="0" applyFont="0" applyFill="0" applyBorder="0" applyAlignment="0" applyProtection="0"/>
    <xf numFmtId="0" fontId="57" fillId="39" borderId="98" applyNumberFormat="0" applyAlignment="0" applyProtection="0"/>
    <xf numFmtId="0" fontId="64" fillId="26" borderId="98" applyNumberFormat="0" applyAlignment="0" applyProtection="0"/>
    <xf numFmtId="0" fontId="45" fillId="42" borderId="104" applyNumberFormat="0" applyFont="0" applyAlignment="0" applyProtection="0"/>
    <xf numFmtId="0" fontId="67" fillId="39" borderId="105" applyNumberFormat="0" applyAlignment="0" applyProtection="0"/>
    <xf numFmtId="0" fontId="69" fillId="0" borderId="106" applyNumberFormat="0" applyFill="0" applyAlignment="0" applyProtection="0"/>
    <xf numFmtId="0" fontId="5" fillId="0" borderId="0"/>
    <xf numFmtId="0" fontId="27" fillId="0" borderId="0"/>
    <xf numFmtId="0" fontId="57" fillId="39" borderId="98" applyNumberFormat="0" applyAlignment="0" applyProtection="0"/>
    <xf numFmtId="0" fontId="64" fillId="26" borderId="98" applyNumberFormat="0" applyAlignment="0" applyProtection="0"/>
    <xf numFmtId="0" fontId="45" fillId="42" borderId="104" applyNumberFormat="0" applyFont="0" applyAlignment="0" applyProtection="0"/>
    <xf numFmtId="0" fontId="67" fillId="39" borderId="105" applyNumberFormat="0" applyAlignment="0" applyProtection="0"/>
    <xf numFmtId="0" fontId="69" fillId="0" borderId="106" applyNumberFormat="0" applyFill="0" applyAlignment="0" applyProtection="0"/>
    <xf numFmtId="0" fontId="27" fillId="0" borderId="0"/>
    <xf numFmtId="43" fontId="27" fillId="0" borderId="0" applyFont="0" applyFill="0" applyBorder="0" applyAlignment="0" applyProtection="0"/>
    <xf numFmtId="0" fontId="27" fillId="0" borderId="0"/>
    <xf numFmtId="0" fontId="57" fillId="39" borderId="98" applyNumberFormat="0" applyAlignment="0" applyProtection="0"/>
    <xf numFmtId="0" fontId="45" fillId="42" borderId="104" applyNumberFormat="0" applyFont="0" applyAlignment="0" applyProtection="0"/>
    <xf numFmtId="0" fontId="67" fillId="39" borderId="105" applyNumberFormat="0" applyAlignment="0" applyProtection="0"/>
    <xf numFmtId="0" fontId="69" fillId="0" borderId="106" applyNumberFormat="0" applyFill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64" fillId="26" borderId="98" applyNumberFormat="0" applyAlignment="0" applyProtection="0"/>
    <xf numFmtId="43" fontId="27" fillId="0" borderId="0" applyFont="0" applyFill="0" applyBorder="0" applyAlignment="0" applyProtection="0"/>
    <xf numFmtId="0" fontId="27" fillId="0" borderId="0"/>
    <xf numFmtId="0" fontId="27" fillId="0" borderId="0"/>
    <xf numFmtId="43" fontId="27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7" fillId="0" borderId="0"/>
    <xf numFmtId="0" fontId="63" fillId="0" borderId="102" applyNumberFormat="0" applyFill="0" applyAlignment="0" applyProtection="0"/>
    <xf numFmtId="0" fontId="63" fillId="0" borderId="102" applyNumberFormat="0" applyFill="0" applyAlignment="0" applyProtection="0"/>
    <xf numFmtId="0" fontId="27" fillId="0" borderId="0"/>
    <xf numFmtId="43" fontId="27" fillId="0" borderId="0" applyFont="0" applyFill="0" applyBorder="0" applyAlignment="0" applyProtection="0"/>
    <xf numFmtId="0" fontId="57" fillId="39" borderId="98" applyNumberFormat="0" applyAlignment="0" applyProtection="0"/>
    <xf numFmtId="0" fontId="64" fillId="26" borderId="98" applyNumberFormat="0" applyAlignment="0" applyProtection="0"/>
    <xf numFmtId="0" fontId="45" fillId="42" borderId="104" applyNumberFormat="0" applyFont="0" applyAlignment="0" applyProtection="0"/>
    <xf numFmtId="0" fontId="67" fillId="39" borderId="105" applyNumberFormat="0" applyAlignment="0" applyProtection="0"/>
    <xf numFmtId="0" fontId="69" fillId="0" borderId="106" applyNumberFormat="0" applyFill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45" fillId="42" borderId="104" applyNumberFormat="0" applyFont="0" applyAlignment="0" applyProtection="0"/>
    <xf numFmtId="0" fontId="57" fillId="39" borderId="98" applyNumberFormat="0" applyAlignment="0" applyProtection="0"/>
    <xf numFmtId="0" fontId="45" fillId="42" borderId="104" applyNumberFormat="0" applyFont="0" applyAlignment="0" applyProtection="0"/>
    <xf numFmtId="0" fontId="67" fillId="39" borderId="105" applyNumberFormat="0" applyAlignment="0" applyProtection="0"/>
    <xf numFmtId="0" fontId="69" fillId="0" borderId="106" applyNumberFormat="0" applyFill="0" applyAlignment="0" applyProtection="0"/>
    <xf numFmtId="0" fontId="64" fillId="26" borderId="98" applyNumberFormat="0" applyAlignment="0" applyProtection="0"/>
    <xf numFmtId="0" fontId="57" fillId="39" borderId="98" applyNumberFormat="0" applyAlignment="0" applyProtection="0"/>
    <xf numFmtId="0" fontId="64" fillId="26" borderId="98" applyNumberFormat="0" applyAlignment="0" applyProtection="0"/>
    <xf numFmtId="0" fontId="45" fillId="42" borderId="104" applyNumberFormat="0" applyFont="0" applyAlignment="0" applyProtection="0"/>
    <xf numFmtId="0" fontId="67" fillId="39" borderId="105" applyNumberFormat="0" applyAlignment="0" applyProtection="0"/>
    <xf numFmtId="0" fontId="69" fillId="0" borderId="106" applyNumberFormat="0" applyFill="0" applyAlignment="0" applyProtection="0"/>
    <xf numFmtId="0" fontId="30" fillId="0" borderId="0" applyNumberFormat="0" applyFill="0" applyBorder="0" applyAlignment="0" applyProtection="0"/>
    <xf numFmtId="0" fontId="27" fillId="0" borderId="0"/>
    <xf numFmtId="0" fontId="71" fillId="0" borderId="0" applyNumberFormat="0" applyFill="0" applyBorder="0" applyAlignment="0" applyProtection="0"/>
    <xf numFmtId="9" fontId="72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57" fillId="39" borderId="98" applyNumberFormat="0" applyAlignment="0" applyProtection="0"/>
    <xf numFmtId="0" fontId="64" fillId="26" borderId="98" applyNumberFormat="0" applyAlignment="0" applyProtection="0"/>
    <xf numFmtId="0" fontId="45" fillId="42" borderId="104" applyNumberFormat="0" applyFont="0" applyAlignment="0" applyProtection="0"/>
    <xf numFmtId="0" fontId="67" fillId="39" borderId="105" applyNumberFormat="0" applyAlignment="0" applyProtection="0"/>
    <xf numFmtId="0" fontId="69" fillId="0" borderId="106" applyNumberFormat="0" applyFill="0" applyAlignment="0" applyProtection="0"/>
    <xf numFmtId="0" fontId="57" fillId="39" borderId="98" applyNumberFormat="0" applyAlignment="0" applyProtection="0"/>
    <xf numFmtId="0" fontId="64" fillId="26" borderId="98" applyNumberFormat="0" applyAlignment="0" applyProtection="0"/>
    <xf numFmtId="0" fontId="45" fillId="42" borderId="104" applyNumberFormat="0" applyFont="0" applyAlignment="0" applyProtection="0"/>
    <xf numFmtId="0" fontId="67" fillId="39" borderId="105" applyNumberFormat="0" applyAlignment="0" applyProtection="0"/>
    <xf numFmtId="0" fontId="69" fillId="0" borderId="106" applyNumberFormat="0" applyFill="0" applyAlignment="0" applyProtection="0"/>
    <xf numFmtId="0" fontId="57" fillId="39" borderId="98" applyNumberFormat="0" applyAlignment="0" applyProtection="0"/>
    <xf numFmtId="0" fontId="64" fillId="26" borderId="98" applyNumberFormat="0" applyAlignment="0" applyProtection="0"/>
    <xf numFmtId="0" fontId="45" fillId="42" borderId="104" applyNumberFormat="0" applyFont="0" applyAlignment="0" applyProtection="0"/>
    <xf numFmtId="0" fontId="67" fillId="39" borderId="105" applyNumberFormat="0" applyAlignment="0" applyProtection="0"/>
    <xf numFmtId="0" fontId="69" fillId="0" borderId="106" applyNumberFormat="0" applyFill="0" applyAlignment="0" applyProtection="0"/>
    <xf numFmtId="0" fontId="5" fillId="0" borderId="0"/>
    <xf numFmtId="0" fontId="57" fillId="39" borderId="98" applyNumberFormat="0" applyAlignment="0" applyProtection="0"/>
    <xf numFmtId="0" fontId="64" fillId="26" borderId="98" applyNumberFormat="0" applyAlignment="0" applyProtection="0"/>
    <xf numFmtId="0" fontId="45" fillId="42" borderId="104" applyNumberFormat="0" applyFont="0" applyAlignment="0" applyProtection="0"/>
    <xf numFmtId="0" fontId="67" fillId="39" borderId="105" applyNumberFormat="0" applyAlignment="0" applyProtection="0"/>
    <xf numFmtId="0" fontId="69" fillId="0" borderId="106" applyNumberFormat="0" applyFill="0" applyAlignment="0" applyProtection="0"/>
    <xf numFmtId="0" fontId="57" fillId="39" borderId="98" applyNumberFormat="0" applyAlignment="0" applyProtection="0"/>
    <xf numFmtId="0" fontId="45" fillId="42" borderId="104" applyNumberFormat="0" applyFont="0" applyAlignment="0" applyProtection="0"/>
    <xf numFmtId="0" fontId="67" fillId="39" borderId="105" applyNumberFormat="0" applyAlignment="0" applyProtection="0"/>
    <xf numFmtId="0" fontId="69" fillId="0" borderId="106" applyNumberFormat="0" applyFill="0" applyAlignment="0" applyProtection="0"/>
    <xf numFmtId="0" fontId="64" fillId="26" borderId="98" applyNumberFormat="0" applyAlignment="0" applyProtection="0"/>
    <xf numFmtId="0" fontId="57" fillId="39" borderId="98" applyNumberFormat="0" applyAlignment="0" applyProtection="0"/>
    <xf numFmtId="0" fontId="64" fillId="26" borderId="98" applyNumberFormat="0" applyAlignment="0" applyProtection="0"/>
    <xf numFmtId="0" fontId="45" fillId="42" borderId="104" applyNumberFormat="0" applyFont="0" applyAlignment="0" applyProtection="0"/>
    <xf numFmtId="0" fontId="67" fillId="39" borderId="105" applyNumberFormat="0" applyAlignment="0" applyProtection="0"/>
    <xf numFmtId="0" fontId="69" fillId="0" borderId="106" applyNumberFormat="0" applyFill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45" fillId="42" borderId="104" applyNumberFormat="0" applyFont="0" applyAlignment="0" applyProtection="0"/>
    <xf numFmtId="0" fontId="45" fillId="26" borderId="0" applyNumberFormat="0" applyBorder="0" applyAlignment="0" applyProtection="0"/>
    <xf numFmtId="0" fontId="46" fillId="34" borderId="0" applyNumberFormat="0" applyBorder="0" applyAlignment="0" applyProtection="0"/>
    <xf numFmtId="0" fontId="46" fillId="32" borderId="0" applyNumberFormat="0" applyBorder="0" applyAlignment="0" applyProtection="0"/>
    <xf numFmtId="0" fontId="46" fillId="31" borderId="0" applyNumberFormat="0" applyBorder="0" applyAlignment="0" applyProtection="0"/>
    <xf numFmtId="0" fontId="5" fillId="0" borderId="0"/>
    <xf numFmtId="0" fontId="56" fillId="22" borderId="0" applyNumberFormat="0" applyBorder="0" applyAlignment="0" applyProtection="0"/>
    <xf numFmtId="0" fontId="45" fillId="23" borderId="0" applyNumberFormat="0" applyBorder="0" applyAlignment="0" applyProtection="0"/>
    <xf numFmtId="0" fontId="58" fillId="40" borderId="99" applyNumberFormat="0" applyAlignment="0" applyProtection="0"/>
    <xf numFmtId="0" fontId="45" fillId="25" borderId="0" applyNumberFormat="0" applyBorder="0" applyAlignment="0" applyProtection="0"/>
    <xf numFmtId="0" fontId="65" fillId="0" borderId="103" applyNumberFormat="0" applyFill="0" applyAlignment="0" applyProtection="0"/>
    <xf numFmtId="0" fontId="62" fillId="0" borderId="101" applyNumberFormat="0" applyFill="0" applyAlignment="0" applyProtection="0"/>
    <xf numFmtId="0" fontId="61" fillId="0" borderId="100" applyNumberFormat="0" applyFill="0" applyAlignment="0" applyProtection="0"/>
    <xf numFmtId="0" fontId="60" fillId="23" borderId="0" applyNumberFormat="0" applyBorder="0" applyAlignment="0" applyProtection="0"/>
    <xf numFmtId="9" fontId="5" fillId="0" borderId="0" applyFont="0" applyFill="0" applyBorder="0" applyAlignment="0" applyProtection="0"/>
    <xf numFmtId="0" fontId="45" fillId="22" borderId="0" applyNumberFormat="0" applyBorder="0" applyAlignment="0" applyProtection="0"/>
    <xf numFmtId="0" fontId="45" fillId="24" borderId="0" applyNumberFormat="0" applyBorder="0" applyAlignment="0" applyProtection="0"/>
    <xf numFmtId="0" fontId="63" fillId="0" borderId="0" applyNumberFormat="0" applyFill="0" applyBorder="0" applyAlignment="0" applyProtection="0"/>
    <xf numFmtId="0" fontId="45" fillId="29" borderId="0" applyNumberFormat="0" applyBorder="0" applyAlignment="0" applyProtection="0"/>
    <xf numFmtId="0" fontId="45" fillId="28" borderId="0" applyNumberFormat="0" applyBorder="0" applyAlignment="0" applyProtection="0"/>
    <xf numFmtId="0" fontId="45" fillId="27" borderId="0" applyNumberFormat="0" applyBorder="0" applyAlignment="0" applyProtection="0"/>
    <xf numFmtId="0" fontId="45" fillId="21" borderId="0" applyNumberFormat="0" applyBorder="0" applyAlignment="0" applyProtection="0"/>
    <xf numFmtId="0" fontId="46" fillId="32" borderId="0" applyNumberFormat="0" applyBorder="0" applyAlignment="0" applyProtection="0"/>
    <xf numFmtId="0" fontId="68" fillId="0" borderId="0" applyNumberFormat="0" applyFill="0" applyBorder="0" applyAlignment="0" applyProtection="0"/>
    <xf numFmtId="0" fontId="46" fillId="37" borderId="0" applyNumberFormat="0" applyBorder="0" applyAlignment="0" applyProtection="0"/>
    <xf numFmtId="0" fontId="45" fillId="30" borderId="0" applyNumberFormat="0" applyBorder="0" applyAlignment="0" applyProtection="0"/>
    <xf numFmtId="0" fontId="59" fillId="0" borderId="0" applyNumberFormat="0" applyFill="0" applyBorder="0" applyAlignment="0" applyProtection="0"/>
    <xf numFmtId="0" fontId="46" fillId="29" borderId="0" applyNumberFormat="0" applyBorder="0" applyAlignment="0" applyProtection="0"/>
    <xf numFmtId="0" fontId="46" fillId="33" borderId="0" applyNumberFormat="0" applyBorder="0" applyAlignment="0" applyProtection="0"/>
    <xf numFmtId="0" fontId="46" fillId="36" borderId="0" applyNumberFormat="0" applyBorder="0" applyAlignment="0" applyProtection="0"/>
    <xf numFmtId="0" fontId="45" fillId="27" borderId="0" applyNumberFormat="0" applyBorder="0" applyAlignment="0" applyProtection="0"/>
    <xf numFmtId="0" fontId="70" fillId="0" borderId="0" applyNumberFormat="0" applyFill="0" applyBorder="0" applyAlignment="0" applyProtection="0"/>
    <xf numFmtId="0" fontId="46" fillId="35" borderId="0" applyNumberFormat="0" applyBorder="0" applyAlignment="0" applyProtection="0"/>
    <xf numFmtId="0" fontId="46" fillId="38" borderId="0" applyNumberFormat="0" applyBorder="0" applyAlignment="0" applyProtection="0"/>
    <xf numFmtId="0" fontId="45" fillId="24" borderId="0" applyNumberFormat="0" applyBorder="0" applyAlignment="0" applyProtection="0"/>
    <xf numFmtId="0" fontId="46" fillId="28" borderId="0" applyNumberFormat="0" applyBorder="0" applyAlignment="0" applyProtection="0"/>
    <xf numFmtId="0" fontId="46" fillId="33" borderId="0" applyNumberFormat="0" applyBorder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67" fillId="39" borderId="105" applyNumberFormat="0" applyAlignment="0" applyProtection="0"/>
    <xf numFmtId="0" fontId="64" fillId="26" borderId="98" applyNumberFormat="0" applyAlignment="0" applyProtection="0"/>
    <xf numFmtId="0" fontId="57" fillId="39" borderId="98" applyNumberFormat="0" applyAlignment="0" applyProtection="0"/>
    <xf numFmtId="0" fontId="67" fillId="39" borderId="105" applyNumberFormat="0" applyAlignment="0" applyProtection="0"/>
    <xf numFmtId="0" fontId="57" fillId="39" borderId="98" applyNumberFormat="0" applyAlignment="0" applyProtection="0"/>
    <xf numFmtId="0" fontId="45" fillId="42" borderId="104" applyNumberFormat="0" applyFont="0" applyAlignment="0" applyProtection="0"/>
    <xf numFmtId="0" fontId="64" fillId="26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69" fillId="0" borderId="106" applyNumberFormat="0" applyFill="0" applyAlignment="0" applyProtection="0"/>
    <xf numFmtId="0" fontId="57" fillId="39" borderId="98" applyNumberFormat="0" applyAlignment="0" applyProtection="0"/>
    <xf numFmtId="0" fontId="64" fillId="26" borderId="98" applyNumberFormat="0" applyAlignment="0" applyProtection="0"/>
    <xf numFmtId="0" fontId="57" fillId="39" borderId="98" applyNumberFormat="0" applyAlignment="0" applyProtection="0"/>
    <xf numFmtId="0" fontId="45" fillId="42" borderId="104" applyNumberFormat="0" applyFont="0" applyAlignment="0" applyProtection="0"/>
    <xf numFmtId="0" fontId="67" fillId="39" borderId="105" applyNumberFormat="0" applyAlignment="0" applyProtection="0"/>
    <xf numFmtId="0" fontId="69" fillId="0" borderId="106" applyNumberFormat="0" applyFill="0" applyAlignment="0" applyProtection="0"/>
    <xf numFmtId="0" fontId="57" fillId="39" borderId="98" applyNumberFormat="0" applyAlignment="0" applyProtection="0"/>
    <xf numFmtId="0" fontId="45" fillId="42" borderId="104" applyNumberFormat="0" applyFont="0" applyAlignment="0" applyProtection="0"/>
    <xf numFmtId="0" fontId="64" fillId="26" borderId="98" applyNumberFormat="0" applyAlignment="0" applyProtection="0"/>
    <xf numFmtId="0" fontId="67" fillId="39" borderId="105" applyNumberFormat="0" applyAlignment="0" applyProtection="0"/>
    <xf numFmtId="0" fontId="57" fillId="39" borderId="98" applyNumberFormat="0" applyAlignment="0" applyProtection="0"/>
    <xf numFmtId="0" fontId="64" fillId="26" borderId="98" applyNumberFormat="0" applyAlignment="0" applyProtection="0"/>
    <xf numFmtId="0" fontId="45" fillId="42" borderId="104" applyNumberFormat="0" applyFont="0" applyAlignment="0" applyProtection="0"/>
    <xf numFmtId="0" fontId="67" fillId="39" borderId="105" applyNumberFormat="0" applyAlignment="0" applyProtection="0"/>
    <xf numFmtId="0" fontId="69" fillId="0" borderId="106" applyNumberFormat="0" applyFill="0" applyAlignment="0" applyProtection="0"/>
    <xf numFmtId="0" fontId="45" fillId="42" borderId="104" applyNumberFormat="0" applyFont="0" applyAlignment="0" applyProtection="0"/>
    <xf numFmtId="0" fontId="57" fillId="39" borderId="98" applyNumberFormat="0" applyAlignment="0" applyProtection="0"/>
    <xf numFmtId="0" fontId="64" fillId="26" borderId="98" applyNumberFormat="0" applyAlignment="0" applyProtection="0"/>
    <xf numFmtId="0" fontId="45" fillId="42" borderId="104" applyNumberFormat="0" applyFont="0" applyAlignment="0" applyProtection="0"/>
    <xf numFmtId="0" fontId="67" fillId="39" borderId="105" applyNumberFormat="0" applyAlignment="0" applyProtection="0"/>
    <xf numFmtId="0" fontId="69" fillId="0" borderId="106" applyNumberFormat="0" applyFill="0" applyAlignment="0" applyProtection="0"/>
    <xf numFmtId="0" fontId="5" fillId="0" borderId="0"/>
    <xf numFmtId="0" fontId="57" fillId="39" borderId="98" applyNumberFormat="0" applyAlignment="0" applyProtection="0"/>
    <xf numFmtId="0" fontId="64" fillId="26" borderId="98" applyNumberFormat="0" applyAlignment="0" applyProtection="0"/>
    <xf numFmtId="0" fontId="45" fillId="42" borderId="104" applyNumberFormat="0" applyFont="0" applyAlignment="0" applyProtection="0"/>
    <xf numFmtId="0" fontId="67" fillId="39" borderId="105" applyNumberFormat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57" fillId="39" borderId="98" applyNumberFormat="0" applyAlignment="0" applyProtection="0"/>
    <xf numFmtId="0" fontId="45" fillId="42" borderId="104" applyNumberFormat="0" applyFont="0" applyAlignment="0" applyProtection="0"/>
    <xf numFmtId="0" fontId="67" fillId="39" borderId="105" applyNumberFormat="0" applyAlignment="0" applyProtection="0"/>
    <xf numFmtId="0" fontId="69" fillId="0" borderId="106" applyNumberFormat="0" applyFill="0" applyAlignment="0" applyProtection="0"/>
    <xf numFmtId="0" fontId="57" fillId="39" borderId="98" applyNumberFormat="0" applyAlignment="0" applyProtection="0"/>
    <xf numFmtId="0" fontId="64" fillId="26" borderId="98" applyNumberFormat="0" applyAlignment="0" applyProtection="0"/>
    <xf numFmtId="0" fontId="45" fillId="42" borderId="104" applyNumberFormat="0" applyFont="0" applyAlignment="0" applyProtection="0"/>
    <xf numFmtId="0" fontId="69" fillId="0" borderId="106" applyNumberFormat="0" applyFill="0" applyAlignment="0" applyProtection="0"/>
    <xf numFmtId="0" fontId="64" fillId="26" borderId="98" applyNumberFormat="0" applyAlignment="0" applyProtection="0"/>
    <xf numFmtId="0" fontId="45" fillId="42" borderId="104" applyNumberFormat="0" applyFont="0" applyAlignment="0" applyProtection="0"/>
    <xf numFmtId="0" fontId="64" fillId="26" borderId="98" applyNumberFormat="0" applyAlignment="0" applyProtection="0"/>
    <xf numFmtId="0" fontId="57" fillId="39" borderId="98" applyNumberFormat="0" applyAlignment="0" applyProtection="0"/>
    <xf numFmtId="0" fontId="64" fillId="26" borderId="98" applyNumberFormat="0" applyAlignment="0" applyProtection="0"/>
    <xf numFmtId="0" fontId="45" fillId="42" borderId="104" applyNumberFormat="0" applyFont="0" applyAlignment="0" applyProtection="0"/>
    <xf numFmtId="0" fontId="67" fillId="39" borderId="105" applyNumberFormat="0" applyAlignment="0" applyProtection="0"/>
    <xf numFmtId="0" fontId="69" fillId="0" borderId="106" applyNumberFormat="0" applyFill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45" fillId="42" borderId="104" applyNumberFormat="0" applyFont="0" applyAlignment="0" applyProtection="0"/>
    <xf numFmtId="0" fontId="57" fillId="39" borderId="98" applyNumberFormat="0" applyAlignment="0" applyProtection="0"/>
    <xf numFmtId="0" fontId="45" fillId="42" borderId="104" applyNumberFormat="0" applyFont="0" applyAlignment="0" applyProtection="0"/>
    <xf numFmtId="0" fontId="67" fillId="39" borderId="105" applyNumberFormat="0" applyAlignment="0" applyProtection="0"/>
    <xf numFmtId="0" fontId="69" fillId="0" borderId="106" applyNumberFormat="0" applyFill="0" applyAlignment="0" applyProtection="0"/>
    <xf numFmtId="0" fontId="64" fillId="26" borderId="98" applyNumberFormat="0" applyAlignment="0" applyProtection="0"/>
    <xf numFmtId="0" fontId="57" fillId="39" borderId="98" applyNumberFormat="0" applyAlignment="0" applyProtection="0"/>
    <xf numFmtId="0" fontId="64" fillId="26" borderId="98" applyNumberFormat="0" applyAlignment="0" applyProtection="0"/>
    <xf numFmtId="0" fontId="45" fillId="42" borderId="104" applyNumberFormat="0" applyFont="0" applyAlignment="0" applyProtection="0"/>
    <xf numFmtId="0" fontId="67" fillId="39" borderId="105" applyNumberFormat="0" applyAlignment="0" applyProtection="0"/>
    <xf numFmtId="0" fontId="69" fillId="0" borderId="106" applyNumberFormat="0" applyFill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64" fillId="26" borderId="98" applyNumberFormat="0" applyAlignment="0" applyProtection="0"/>
    <xf numFmtId="0" fontId="45" fillId="42" borderId="104" applyNumberFormat="0" applyFont="0" applyAlignment="0" applyProtection="0"/>
    <xf numFmtId="0" fontId="67" fillId="39" borderId="105" applyNumberFormat="0" applyAlignment="0" applyProtection="0"/>
    <xf numFmtId="0" fontId="69" fillId="0" borderId="106" applyNumberFormat="0" applyFill="0" applyAlignment="0" applyProtection="0"/>
    <xf numFmtId="0" fontId="57" fillId="39" borderId="98" applyNumberFormat="0" applyAlignment="0" applyProtection="0"/>
    <xf numFmtId="0" fontId="64" fillId="26" borderId="98" applyNumberFormat="0" applyAlignment="0" applyProtection="0"/>
    <xf numFmtId="0" fontId="45" fillId="42" borderId="104" applyNumberFormat="0" applyFont="0" applyAlignment="0" applyProtection="0"/>
    <xf numFmtId="0" fontId="67" fillId="39" borderId="105" applyNumberFormat="0" applyAlignment="0" applyProtection="0"/>
    <xf numFmtId="0" fontId="69" fillId="0" borderId="106" applyNumberFormat="0" applyFill="0" applyAlignment="0" applyProtection="0"/>
    <xf numFmtId="0" fontId="57" fillId="39" borderId="98" applyNumberFormat="0" applyAlignment="0" applyProtection="0"/>
    <xf numFmtId="0" fontId="64" fillId="26" borderId="98" applyNumberFormat="0" applyAlignment="0" applyProtection="0"/>
    <xf numFmtId="0" fontId="45" fillId="42" borderId="104" applyNumberFormat="0" applyFont="0" applyAlignment="0" applyProtection="0"/>
    <xf numFmtId="0" fontId="67" fillId="39" borderId="105" applyNumberFormat="0" applyAlignment="0" applyProtection="0"/>
    <xf numFmtId="0" fontId="69" fillId="0" borderId="106" applyNumberFormat="0" applyFill="0" applyAlignment="0" applyProtection="0"/>
    <xf numFmtId="0" fontId="5" fillId="0" borderId="0"/>
    <xf numFmtId="0" fontId="57" fillId="39" borderId="98" applyNumberFormat="0" applyAlignment="0" applyProtection="0"/>
    <xf numFmtId="0" fontId="64" fillId="26" borderId="98" applyNumberFormat="0" applyAlignment="0" applyProtection="0"/>
    <xf numFmtId="0" fontId="45" fillId="42" borderId="104" applyNumberFormat="0" applyFont="0" applyAlignment="0" applyProtection="0"/>
    <xf numFmtId="0" fontId="67" fillId="39" borderId="105" applyNumberFormat="0" applyAlignment="0" applyProtection="0"/>
    <xf numFmtId="0" fontId="69" fillId="0" borderId="106" applyNumberFormat="0" applyFill="0" applyAlignment="0" applyProtection="0"/>
    <xf numFmtId="0" fontId="57" fillId="39" borderId="98" applyNumberFormat="0" applyAlignment="0" applyProtection="0"/>
    <xf numFmtId="0" fontId="45" fillId="42" borderId="104" applyNumberFormat="0" applyFont="0" applyAlignment="0" applyProtection="0"/>
    <xf numFmtId="0" fontId="67" fillId="39" borderId="105" applyNumberFormat="0" applyAlignment="0" applyProtection="0"/>
    <xf numFmtId="0" fontId="69" fillId="0" borderId="106" applyNumberFormat="0" applyFill="0" applyAlignment="0" applyProtection="0"/>
    <xf numFmtId="0" fontId="64" fillId="26" borderId="98" applyNumberFormat="0" applyAlignment="0" applyProtection="0"/>
    <xf numFmtId="0" fontId="57" fillId="39" borderId="98" applyNumberFormat="0" applyAlignment="0" applyProtection="0"/>
    <xf numFmtId="0" fontId="64" fillId="26" borderId="98" applyNumberFormat="0" applyAlignment="0" applyProtection="0"/>
    <xf numFmtId="0" fontId="45" fillId="42" borderId="104" applyNumberFormat="0" applyFont="0" applyAlignment="0" applyProtection="0"/>
    <xf numFmtId="0" fontId="67" fillId="39" borderId="105" applyNumberFormat="0" applyAlignment="0" applyProtection="0"/>
    <xf numFmtId="0" fontId="69" fillId="0" borderId="106" applyNumberFormat="0" applyFill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45" fillId="42" borderId="104" applyNumberFormat="0" applyFont="0" applyAlignment="0" applyProtection="0"/>
    <xf numFmtId="0" fontId="57" fillId="39" borderId="98" applyNumberFormat="0" applyAlignment="0" applyProtection="0"/>
    <xf numFmtId="0" fontId="64" fillId="26" borderId="98" applyNumberFormat="0" applyAlignment="0" applyProtection="0"/>
    <xf numFmtId="0" fontId="67" fillId="39" borderId="105" applyNumberFormat="0" applyAlignment="0" applyProtection="0"/>
    <xf numFmtId="0" fontId="69" fillId="0" borderId="106" applyNumberFormat="0" applyFill="0" applyAlignment="0" applyProtection="0"/>
    <xf numFmtId="0" fontId="57" fillId="39" borderId="98" applyNumberFormat="0" applyAlignment="0" applyProtection="0"/>
    <xf numFmtId="0" fontId="64" fillId="26" borderId="98" applyNumberFormat="0" applyAlignment="0" applyProtection="0"/>
    <xf numFmtId="0" fontId="67" fillId="39" borderId="105" applyNumberFormat="0" applyAlignment="0" applyProtection="0"/>
    <xf numFmtId="0" fontId="69" fillId="0" borderId="106" applyNumberFormat="0" applyFill="0" applyAlignment="0" applyProtection="0"/>
    <xf numFmtId="0" fontId="57" fillId="39" borderId="98" applyNumberFormat="0" applyAlignment="0" applyProtection="0"/>
    <xf numFmtId="0" fontId="64" fillId="26" borderId="98" applyNumberFormat="0" applyAlignment="0" applyProtection="0"/>
    <xf numFmtId="0" fontId="45" fillId="42" borderId="104" applyNumberFormat="0" applyFont="0" applyAlignment="0" applyProtection="0"/>
    <xf numFmtId="0" fontId="67" fillId="39" borderId="105" applyNumberFormat="0" applyAlignment="0" applyProtection="0"/>
    <xf numFmtId="0" fontId="69" fillId="0" borderId="106" applyNumberFormat="0" applyFill="0" applyAlignment="0" applyProtection="0"/>
    <xf numFmtId="0" fontId="5" fillId="0" borderId="0"/>
    <xf numFmtId="0" fontId="57" fillId="39" borderId="98" applyNumberFormat="0" applyAlignment="0" applyProtection="0"/>
    <xf numFmtId="0" fontId="64" fillId="26" borderId="98" applyNumberFormat="0" applyAlignment="0" applyProtection="0"/>
    <xf numFmtId="0" fontId="45" fillId="42" borderId="104" applyNumberFormat="0" applyFont="0" applyAlignment="0" applyProtection="0"/>
    <xf numFmtId="0" fontId="67" fillId="39" borderId="105" applyNumberFormat="0" applyAlignment="0" applyProtection="0"/>
    <xf numFmtId="0" fontId="69" fillId="0" borderId="106" applyNumberFormat="0" applyFill="0" applyAlignment="0" applyProtection="0"/>
    <xf numFmtId="0" fontId="57" fillId="39" borderId="98" applyNumberFormat="0" applyAlignment="0" applyProtection="0"/>
    <xf numFmtId="0" fontId="45" fillId="42" borderId="104" applyNumberFormat="0" applyFont="0" applyAlignment="0" applyProtection="0"/>
    <xf numFmtId="0" fontId="67" fillId="39" borderId="105" applyNumberFormat="0" applyAlignment="0" applyProtection="0"/>
    <xf numFmtId="0" fontId="69" fillId="0" borderId="106" applyNumberFormat="0" applyFill="0" applyAlignment="0" applyProtection="0"/>
    <xf numFmtId="0" fontId="64" fillId="26" borderId="98" applyNumberFormat="0" applyAlignment="0" applyProtection="0"/>
    <xf numFmtId="0" fontId="57" fillId="39" borderId="98" applyNumberFormat="0" applyAlignment="0" applyProtection="0"/>
    <xf numFmtId="0" fontId="64" fillId="26" borderId="98" applyNumberFormat="0" applyAlignment="0" applyProtection="0"/>
    <xf numFmtId="0" fontId="45" fillId="42" borderId="104" applyNumberFormat="0" applyFont="0" applyAlignment="0" applyProtection="0"/>
    <xf numFmtId="0" fontId="67" fillId="39" borderId="105" applyNumberFormat="0" applyAlignment="0" applyProtection="0"/>
    <xf numFmtId="0" fontId="69" fillId="0" borderId="106" applyNumberFormat="0" applyFill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64" fillId="26" borderId="98" applyNumberFormat="0" applyAlignment="0" applyProtection="0"/>
    <xf numFmtId="0" fontId="67" fillId="39" borderId="105" applyNumberFormat="0" applyAlignment="0" applyProtection="0"/>
    <xf numFmtId="0" fontId="45" fillId="42" borderId="104" applyNumberFormat="0" applyFont="0" applyAlignment="0" applyProtection="0"/>
    <xf numFmtId="0" fontId="57" fillId="39" borderId="98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57" fillId="39" borderId="98" applyNumberFormat="0" applyAlignment="0" applyProtection="0"/>
    <xf numFmtId="0" fontId="45" fillId="42" borderId="104" applyNumberFormat="0" applyFont="0" applyAlignment="0" applyProtection="0"/>
    <xf numFmtId="0" fontId="67" fillId="39" borderId="105" applyNumberFormat="0" applyAlignment="0" applyProtection="0"/>
    <xf numFmtId="0" fontId="45" fillId="42" borderId="104" applyNumberFormat="0" applyFont="0" applyAlignment="0" applyProtection="0"/>
    <xf numFmtId="0" fontId="67" fillId="39" borderId="105" applyNumberFormat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45" fillId="42" borderId="104" applyNumberFormat="0" applyFont="0" applyAlignment="0" applyProtection="0"/>
    <xf numFmtId="0" fontId="64" fillId="26" borderId="98" applyNumberForma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67" fillId="39" borderId="105" applyNumberFormat="0" applyAlignment="0" applyProtection="0"/>
    <xf numFmtId="0" fontId="45" fillId="42" borderId="104" applyNumberFormat="0" applyFont="0" applyAlignment="0" applyProtection="0"/>
    <xf numFmtId="0" fontId="64" fillId="26" borderId="98" applyNumberFormat="0" applyAlignment="0" applyProtection="0"/>
    <xf numFmtId="0" fontId="67" fillId="39" borderId="105" applyNumberFormat="0" applyAlignment="0" applyProtection="0"/>
    <xf numFmtId="0" fontId="45" fillId="42" borderId="104" applyNumberFormat="0" applyFont="0" applyAlignment="0" applyProtection="0"/>
    <xf numFmtId="0" fontId="69" fillId="0" borderId="106" applyNumberFormat="0" applyFill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7" fillId="39" borderId="105" applyNumberFormat="0" applyAlignment="0" applyProtection="0"/>
    <xf numFmtId="0" fontId="45" fillId="42" borderId="104" applyNumberFormat="0" applyFont="0" applyAlignment="0" applyProtection="0"/>
    <xf numFmtId="0" fontId="67" fillId="39" borderId="105" applyNumberFormat="0" applyAlignment="0" applyProtection="0"/>
    <xf numFmtId="0" fontId="69" fillId="0" borderId="106" applyNumberFormat="0" applyFill="0" applyAlignment="0" applyProtection="0"/>
    <xf numFmtId="0" fontId="45" fillId="42" borderId="104" applyNumberFormat="0" applyFon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69" fillId="0" borderId="106" applyNumberFormat="0" applyFill="0" applyAlignment="0" applyProtection="0"/>
    <xf numFmtId="0" fontId="67" fillId="39" borderId="105" applyNumberFormat="0" applyAlignment="0" applyProtection="0"/>
    <xf numFmtId="0" fontId="57" fillId="39" borderId="98" applyNumberFormat="0" applyAlignment="0" applyProtection="0"/>
    <xf numFmtId="0" fontId="64" fillId="26" borderId="98" applyNumberFormat="0" applyAlignment="0" applyProtection="0"/>
    <xf numFmtId="0" fontId="67" fillId="39" borderId="105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64" fillId="26" borderId="98" applyNumberFormat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4" fillId="26" borderId="98" applyNumberFormat="0" applyAlignment="0" applyProtection="0"/>
    <xf numFmtId="0" fontId="57" fillId="39" borderId="98" applyNumberFormat="0" applyAlignment="0" applyProtection="0"/>
    <xf numFmtId="0" fontId="45" fillId="42" borderId="104" applyNumberFormat="0" applyFont="0" applyAlignment="0" applyProtection="0"/>
    <xf numFmtId="0" fontId="67" fillId="39" borderId="105" applyNumberFormat="0" applyAlignment="0" applyProtection="0"/>
    <xf numFmtId="0" fontId="57" fillId="39" borderId="98" applyNumberFormat="0" applyAlignment="0" applyProtection="0"/>
    <xf numFmtId="0" fontId="69" fillId="0" borderId="106" applyNumberFormat="0" applyFill="0" applyAlignment="0" applyProtection="0"/>
    <xf numFmtId="0" fontId="67" fillId="39" borderId="105" applyNumberFormat="0" applyAlignment="0" applyProtection="0"/>
    <xf numFmtId="0" fontId="64" fillId="26" borderId="98" applyNumberFormat="0" applyAlignment="0" applyProtection="0"/>
    <xf numFmtId="0" fontId="67" fillId="39" borderId="105" applyNumberFormat="0" applyAlignment="0" applyProtection="0"/>
    <xf numFmtId="0" fontId="45" fillId="42" borderId="104" applyNumberFormat="0" applyFon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4" fillId="26" borderId="98" applyNumberFormat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57" fillId="39" borderId="98" applyNumberFormat="0" applyAlignment="0" applyProtection="0"/>
    <xf numFmtId="0" fontId="69" fillId="0" borderId="106" applyNumberFormat="0" applyFill="0" applyAlignment="0" applyProtection="0"/>
    <xf numFmtId="0" fontId="67" fillId="39" borderId="105" applyNumberFormat="0" applyAlignment="0" applyProtection="0"/>
    <xf numFmtId="0" fontId="57" fillId="39" borderId="98" applyNumberFormat="0" applyAlignment="0" applyProtection="0"/>
    <xf numFmtId="0" fontId="69" fillId="0" borderId="106" applyNumberFormat="0" applyFill="0" applyAlignment="0" applyProtection="0"/>
    <xf numFmtId="0" fontId="67" fillId="39" borderId="105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9" fillId="0" borderId="106" applyNumberFormat="0" applyFill="0" applyAlignment="0" applyProtection="0"/>
    <xf numFmtId="0" fontId="64" fillId="26" borderId="98" applyNumberFormat="0" applyAlignment="0" applyProtection="0"/>
    <xf numFmtId="0" fontId="69" fillId="0" borderId="106" applyNumberFormat="0" applyFill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45" fillId="42" borderId="104" applyNumberFormat="0" applyFont="0" applyAlignment="0" applyProtection="0"/>
    <xf numFmtId="0" fontId="67" fillId="39" borderId="105" applyNumberFormat="0" applyAlignment="0" applyProtection="0"/>
    <xf numFmtId="0" fontId="69" fillId="0" borderId="106" applyNumberFormat="0" applyFill="0" applyAlignment="0" applyProtection="0"/>
    <xf numFmtId="0" fontId="57" fillId="39" borderId="98" applyNumberFormat="0" applyAlignment="0" applyProtection="0"/>
    <xf numFmtId="0" fontId="45" fillId="42" borderId="104" applyNumberFormat="0" applyFon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5" fillId="0" borderId="0"/>
    <xf numFmtId="0" fontId="69" fillId="0" borderId="106" applyNumberFormat="0" applyFill="0" applyAlignment="0" applyProtection="0"/>
    <xf numFmtId="0" fontId="67" fillId="39" borderId="105" applyNumberFormat="0" applyAlignment="0" applyProtection="0"/>
    <xf numFmtId="0" fontId="45" fillId="42" borderId="104" applyNumberFormat="0" applyFont="0" applyAlignment="0" applyProtection="0"/>
    <xf numFmtId="0" fontId="69" fillId="0" borderId="106" applyNumberFormat="0" applyFill="0" applyAlignment="0" applyProtection="0"/>
    <xf numFmtId="0" fontId="57" fillId="39" borderId="98" applyNumberFormat="0" applyAlignment="0" applyProtection="0"/>
    <xf numFmtId="0" fontId="69" fillId="0" borderId="106" applyNumberFormat="0" applyFill="0" applyAlignment="0" applyProtection="0"/>
    <xf numFmtId="0" fontId="45" fillId="42" borderId="104" applyNumberFormat="0" applyFont="0" applyAlignment="0" applyProtection="0"/>
    <xf numFmtId="0" fontId="69" fillId="0" borderId="106" applyNumberFormat="0" applyFill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7" fillId="39" borderId="105" applyNumberFormat="0" applyAlignment="0" applyProtection="0"/>
    <xf numFmtId="0" fontId="45" fillId="42" borderId="104" applyNumberFormat="0" applyFont="0" applyAlignment="0" applyProtection="0"/>
    <xf numFmtId="0" fontId="67" fillId="39" borderId="105" applyNumberFormat="0" applyAlignment="0" applyProtection="0"/>
    <xf numFmtId="0" fontId="57" fillId="39" borderId="98" applyNumberFormat="0" applyAlignment="0" applyProtection="0"/>
    <xf numFmtId="0" fontId="64" fillId="26" borderId="98" applyNumberFormat="0" applyAlignment="0" applyProtection="0"/>
    <xf numFmtId="0" fontId="45" fillId="42" borderId="104" applyNumberFormat="0" applyFont="0" applyAlignment="0" applyProtection="0"/>
    <xf numFmtId="0" fontId="57" fillId="39" borderId="98" applyNumberFormat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45" fillId="42" borderId="104" applyNumberFormat="0" applyFont="0" applyAlignment="0" applyProtection="0"/>
    <xf numFmtId="0" fontId="57" fillId="39" borderId="98" applyNumberFormat="0" applyAlignment="0" applyProtection="0"/>
    <xf numFmtId="0" fontId="67" fillId="39" borderId="105" applyNumberFormat="0" applyAlignment="0" applyProtection="0"/>
    <xf numFmtId="0" fontId="69" fillId="0" borderId="106" applyNumberFormat="0" applyFill="0" applyAlignment="0" applyProtection="0"/>
    <xf numFmtId="0" fontId="64" fillId="26" borderId="98" applyNumberFormat="0" applyAlignment="0" applyProtection="0"/>
    <xf numFmtId="0" fontId="69" fillId="0" borderId="106" applyNumberFormat="0" applyFill="0" applyAlignment="0" applyProtection="0"/>
    <xf numFmtId="0" fontId="45" fillId="42" borderId="104" applyNumberFormat="0" applyFont="0" applyAlignment="0" applyProtection="0"/>
    <xf numFmtId="0" fontId="67" fillId="39" borderId="105" applyNumberForma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67" fillId="39" borderId="105" applyNumberFormat="0" applyAlignment="0" applyProtection="0"/>
    <xf numFmtId="0" fontId="45" fillId="42" borderId="104" applyNumberFormat="0" applyFont="0" applyAlignment="0" applyProtection="0"/>
    <xf numFmtId="0" fontId="67" fillId="39" borderId="105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9" fillId="0" borderId="106" applyNumberFormat="0" applyFill="0" applyAlignment="0" applyProtection="0"/>
    <xf numFmtId="0" fontId="64" fillId="26" borderId="98" applyNumberFormat="0" applyAlignment="0" applyProtection="0"/>
    <xf numFmtId="0" fontId="45" fillId="42" borderId="104" applyNumberFormat="0" applyFont="0" applyAlignment="0" applyProtection="0"/>
    <xf numFmtId="0" fontId="69" fillId="0" borderId="106" applyNumberFormat="0" applyFill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57" fillId="39" borderId="98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4" fillId="26" borderId="98" applyNumberFormat="0" applyAlignment="0" applyProtection="0"/>
    <xf numFmtId="0" fontId="57" fillId="39" borderId="98" applyNumberFormat="0" applyAlignment="0" applyProtection="0"/>
    <xf numFmtId="0" fontId="67" fillId="39" borderId="105" applyNumberFormat="0" applyAlignment="0" applyProtection="0"/>
    <xf numFmtId="0" fontId="69" fillId="0" borderId="106" applyNumberFormat="0" applyFill="0" applyAlignment="0" applyProtection="0"/>
    <xf numFmtId="0" fontId="67" fillId="39" borderId="105" applyNumberFormat="0" applyAlignment="0" applyProtection="0"/>
    <xf numFmtId="0" fontId="57" fillId="39" borderId="98" applyNumberFormat="0" applyAlignment="0" applyProtection="0"/>
    <xf numFmtId="0" fontId="45" fillId="42" borderId="104" applyNumberFormat="0" applyFont="0" applyAlignment="0" applyProtection="0"/>
    <xf numFmtId="0" fontId="67" fillId="39" borderId="105" applyNumberFormat="0" applyAlignment="0" applyProtection="0"/>
    <xf numFmtId="0" fontId="69" fillId="0" borderId="106" applyNumberFormat="0" applyFill="0" applyAlignment="0" applyProtection="0"/>
    <xf numFmtId="0" fontId="64" fillId="26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64" fillId="26" borderId="98" applyNumberFormat="0" applyAlignment="0" applyProtection="0"/>
    <xf numFmtId="0" fontId="45" fillId="42" borderId="104" applyNumberFormat="0" applyFont="0" applyAlignment="0" applyProtection="0"/>
    <xf numFmtId="0" fontId="67" fillId="39" borderId="105" applyNumberFormat="0" applyAlignment="0" applyProtection="0"/>
    <xf numFmtId="0" fontId="69" fillId="0" borderId="106" applyNumberFormat="0" applyFill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67" fillId="39" borderId="105" applyNumberFormat="0" applyAlignment="0" applyProtection="0"/>
    <xf numFmtId="0" fontId="69" fillId="0" borderId="106" applyNumberFormat="0" applyFill="0" applyAlignment="0" applyProtection="0"/>
    <xf numFmtId="0" fontId="45" fillId="42" borderId="104" applyNumberFormat="0" applyFon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64" fillId="26" borderId="98" applyNumberFormat="0" applyAlignment="0" applyProtection="0"/>
    <xf numFmtId="0" fontId="67" fillId="39" borderId="105" applyNumberFormat="0" applyAlignment="0" applyProtection="0"/>
    <xf numFmtId="0" fontId="69" fillId="0" borderId="106" applyNumberFormat="0" applyFill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45" fillId="42" borderId="104" applyNumberFormat="0" applyFont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45" fillId="42" borderId="104" applyNumberFormat="0" applyFont="0" applyAlignment="0" applyProtection="0"/>
    <xf numFmtId="0" fontId="69" fillId="0" borderId="106" applyNumberFormat="0" applyFill="0" applyAlignment="0" applyProtection="0"/>
    <xf numFmtId="0" fontId="45" fillId="42" borderId="104" applyNumberFormat="0" applyFont="0" applyAlignment="0" applyProtection="0"/>
    <xf numFmtId="0" fontId="69" fillId="0" borderId="106" applyNumberFormat="0" applyFill="0" applyAlignment="0" applyProtection="0"/>
    <xf numFmtId="0" fontId="57" fillId="39" borderId="98" applyNumberFormat="0" applyAlignment="0" applyProtection="0"/>
    <xf numFmtId="0" fontId="67" fillId="39" borderId="105" applyNumberFormat="0" applyAlignment="0" applyProtection="0"/>
    <xf numFmtId="0" fontId="69" fillId="0" borderId="106" applyNumberFormat="0" applyFill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64" fillId="26" borderId="98" applyNumberFormat="0" applyAlignment="0" applyProtection="0"/>
    <xf numFmtId="0" fontId="57" fillId="39" borderId="98" applyNumberFormat="0" applyAlignment="0" applyProtection="0"/>
    <xf numFmtId="0" fontId="69" fillId="0" borderId="106" applyNumberFormat="0" applyFill="0" applyAlignment="0" applyProtection="0"/>
    <xf numFmtId="0" fontId="67" fillId="39" borderId="105" applyNumberFormat="0" applyAlignment="0" applyProtection="0"/>
    <xf numFmtId="0" fontId="57" fillId="39" borderId="98" applyNumberFormat="0" applyAlignment="0" applyProtection="0"/>
    <xf numFmtId="0" fontId="45" fillId="42" borderId="104" applyNumberFormat="0" applyFont="0" applyAlignment="0" applyProtection="0"/>
    <xf numFmtId="0" fontId="64" fillId="26" borderId="98" applyNumberFormat="0" applyAlignment="0" applyProtection="0"/>
    <xf numFmtId="0" fontId="67" fillId="39" borderId="105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45" fillId="42" borderId="104" applyNumberFormat="0" applyFon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5" fillId="0" borderId="0"/>
    <xf numFmtId="9" fontId="27" fillId="0" borderId="0" applyFont="0" applyFill="0" applyBorder="0" applyAlignment="0" applyProtection="0"/>
    <xf numFmtId="0" fontId="5" fillId="0" borderId="0"/>
    <xf numFmtId="0" fontId="5" fillId="0" borderId="0"/>
    <xf numFmtId="0" fontId="24" fillId="0" borderId="0" applyNumberFormat="0" applyFill="0" applyBorder="0" applyAlignment="0" applyProtection="0"/>
    <xf numFmtId="0" fontId="5" fillId="0" borderId="0"/>
    <xf numFmtId="0" fontId="5" fillId="0" borderId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5" fillId="0" borderId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5" fillId="0" borderId="0"/>
    <xf numFmtId="0" fontId="55" fillId="0" borderId="0"/>
    <xf numFmtId="9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0" fontId="54" fillId="0" borderId="0"/>
    <xf numFmtId="0" fontId="54" fillId="0" borderId="0"/>
    <xf numFmtId="0" fontId="54" fillId="0" borderId="0"/>
    <xf numFmtId="0" fontId="54" fillId="0" borderId="0"/>
    <xf numFmtId="0" fontId="5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57" fillId="39" borderId="98" applyNumberFormat="0" applyAlignment="0" applyProtection="0"/>
    <xf numFmtId="0" fontId="64" fillId="26" borderId="98" applyNumberFormat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57" fillId="39" borderId="98" applyNumberFormat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57" fillId="39" borderId="98" applyNumberFormat="0" applyAlignment="0" applyProtection="0"/>
    <xf numFmtId="0" fontId="45" fillId="42" borderId="104" applyNumberFormat="0" applyFont="0" applyAlignment="0" applyProtection="0"/>
    <xf numFmtId="0" fontId="54" fillId="0" borderId="0"/>
    <xf numFmtId="164" fontId="73" fillId="0" borderId="0" applyFont="0" applyFill="0" applyBorder="0" applyAlignment="0" applyProtection="0"/>
    <xf numFmtId="0" fontId="45" fillId="42" borderId="104" applyNumberFormat="0" applyFont="0" applyAlignment="0" applyProtection="0"/>
    <xf numFmtId="0" fontId="63" fillId="0" borderId="102" applyNumberFormat="0" applyFill="0" applyAlignment="0" applyProtection="0"/>
    <xf numFmtId="0" fontId="64" fillId="26" borderId="98" applyNumberFormat="0" applyAlignment="0" applyProtection="0"/>
    <xf numFmtId="0" fontId="57" fillId="39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164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5" fillId="0" borderId="0"/>
    <xf numFmtId="0" fontId="45" fillId="42" borderId="104" applyNumberFormat="0" applyFont="0" applyAlignment="0" applyProtection="0"/>
    <xf numFmtId="0" fontId="67" fillId="39" borderId="105" applyNumberFormat="0" applyAlignment="0" applyProtection="0"/>
    <xf numFmtId="0" fontId="64" fillId="26" borderId="98" applyNumberFormat="0" applyAlignment="0" applyProtection="0"/>
    <xf numFmtId="0" fontId="45" fillId="42" borderId="104" applyNumberFormat="0" applyFont="0" applyAlignment="0" applyProtection="0"/>
    <xf numFmtId="0" fontId="57" fillId="39" borderId="98" applyNumberFormat="0" applyAlignment="0" applyProtection="0"/>
    <xf numFmtId="0" fontId="63" fillId="0" borderId="102" applyNumberFormat="0" applyFill="0" applyAlignment="0" applyProtection="0"/>
    <xf numFmtId="0" fontId="57" fillId="39" borderId="98" applyNumberFormat="0" applyAlignment="0" applyProtection="0"/>
    <xf numFmtId="0" fontId="67" fillId="39" borderId="105" applyNumberFormat="0" applyAlignment="0" applyProtection="0"/>
    <xf numFmtId="0" fontId="57" fillId="39" borderId="98" applyNumberFormat="0" applyAlignment="0" applyProtection="0"/>
    <xf numFmtId="0" fontId="67" fillId="39" borderId="105" applyNumberForma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57" fillId="39" borderId="98" applyNumberFormat="0" applyAlignment="0" applyProtection="0"/>
    <xf numFmtId="0" fontId="45" fillId="42" borderId="104" applyNumberFormat="0" applyFont="0" applyAlignment="0" applyProtection="0"/>
    <xf numFmtId="0" fontId="57" fillId="39" borderId="98" applyNumberFormat="0" applyAlignment="0" applyProtection="0"/>
    <xf numFmtId="0" fontId="45" fillId="42" borderId="104" applyNumberFormat="0" applyFont="0" applyAlignment="0" applyProtection="0"/>
    <xf numFmtId="0" fontId="64" fillId="26" borderId="98" applyNumberFormat="0" applyAlignment="0" applyProtection="0"/>
    <xf numFmtId="0" fontId="45" fillId="42" borderId="104" applyNumberFormat="0" applyFont="0" applyAlignment="0" applyProtection="0"/>
    <xf numFmtId="0" fontId="64" fillId="26" borderId="98" applyNumberFormat="0" applyAlignment="0" applyProtection="0"/>
    <xf numFmtId="0" fontId="57" fillId="39" borderId="98" applyNumberFormat="0" applyAlignment="0" applyProtection="0"/>
    <xf numFmtId="0" fontId="69" fillId="0" borderId="106" applyNumberFormat="0" applyFill="0" applyAlignment="0" applyProtection="0"/>
    <xf numFmtId="0" fontId="45" fillId="42" borderId="104" applyNumberFormat="0" applyFont="0" applyAlignment="0" applyProtection="0"/>
    <xf numFmtId="0" fontId="64" fillId="26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64" fillId="26" borderId="98" applyNumberFormat="0" applyAlignment="0" applyProtection="0"/>
    <xf numFmtId="0" fontId="57" fillId="39" borderId="98" applyNumberForma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63" fillId="0" borderId="102" applyNumberFormat="0" applyFill="0" applyAlignment="0" applyProtection="0"/>
    <xf numFmtId="0" fontId="64" fillId="26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45" fillId="42" borderId="104" applyNumberFormat="0" applyFont="0" applyAlignment="0" applyProtection="0"/>
    <xf numFmtId="0" fontId="57" fillId="39" borderId="98" applyNumberFormat="0" applyAlignment="0" applyProtection="0"/>
    <xf numFmtId="0" fontId="64" fillId="26" borderId="98" applyNumberFormat="0" applyAlignment="0" applyProtection="0"/>
    <xf numFmtId="0" fontId="45" fillId="42" borderId="104" applyNumberFormat="0" applyFont="0" applyAlignment="0" applyProtection="0"/>
    <xf numFmtId="0" fontId="67" fillId="39" borderId="105" applyNumberFormat="0" applyAlignment="0" applyProtection="0"/>
    <xf numFmtId="0" fontId="69" fillId="0" borderId="106" applyNumberFormat="0" applyFill="0" applyAlignment="0" applyProtection="0"/>
    <xf numFmtId="0" fontId="67" fillId="39" borderId="105" applyNumberFormat="0" applyAlignment="0" applyProtection="0"/>
    <xf numFmtId="0" fontId="57" fillId="39" borderId="98" applyNumberForma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64" fillId="26" borderId="98" applyNumberFormat="0" applyAlignment="0" applyProtection="0"/>
    <xf numFmtId="0" fontId="57" fillId="39" borderId="98" applyNumberFormat="0" applyAlignment="0" applyProtection="0"/>
    <xf numFmtId="0" fontId="67" fillId="39" borderId="105" applyNumberFormat="0" applyAlignment="0" applyProtection="0"/>
    <xf numFmtId="0" fontId="45" fillId="42" borderId="104" applyNumberFormat="0" applyFont="0" applyAlignment="0" applyProtection="0"/>
    <xf numFmtId="0" fontId="64" fillId="26" borderId="98" applyNumberFormat="0" applyAlignment="0" applyProtection="0"/>
    <xf numFmtId="0" fontId="57" fillId="39" borderId="98" applyNumberFormat="0" applyAlignment="0" applyProtection="0"/>
    <xf numFmtId="0" fontId="64" fillId="26" borderId="98" applyNumberFormat="0" applyAlignment="0" applyProtection="0"/>
    <xf numFmtId="9" fontId="27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5" fillId="0" borderId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57" fillId="39" borderId="98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57" fillId="39" borderId="98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43" fontId="45" fillId="0" borderId="0" applyFont="0" applyFill="0" applyBorder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164" fontId="5" fillId="0" borderId="0" applyFont="0" applyFill="0" applyBorder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43" fontId="74" fillId="0" borderId="0" applyFont="0" applyFill="0" applyBorder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43" fontId="72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44" fontId="54" fillId="0" borderId="0" applyFont="0" applyFill="0" applyBorder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44" fontId="5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75" fillId="0" borderId="0" applyNumberFormat="0" applyFill="0" applyBorder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45" fillId="42" borderId="104" applyNumberFormat="0" applyFon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27" fillId="0" borderId="0"/>
    <xf numFmtId="0" fontId="76" fillId="0" borderId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27" fillId="0" borderId="0"/>
    <xf numFmtId="0" fontId="27" fillId="0" borderId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5" fillId="0" borderId="0"/>
    <xf numFmtId="0" fontId="64" fillId="26" borderId="98" applyNumberFormat="0" applyAlignment="0" applyProtection="0"/>
    <xf numFmtId="0" fontId="54" fillId="0" borderId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27" fillId="0" borderId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74" fillId="0" borderId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5" fillId="0" borderId="0"/>
    <xf numFmtId="0" fontId="27" fillId="0" borderId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27" fillId="0" borderId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5" fillId="0" borderId="0"/>
    <xf numFmtId="0" fontId="57" fillId="39" borderId="98" applyNumberFormat="0" applyAlignment="0" applyProtection="0"/>
    <xf numFmtId="0" fontId="45" fillId="42" borderId="104" applyNumberFormat="0" applyFon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45" fillId="42" borderId="104" applyNumberFormat="0" applyFon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69" fillId="0" borderId="106" applyNumberFormat="0" applyFill="0" applyAlignment="0" applyProtection="0"/>
    <xf numFmtId="0" fontId="67" fillId="39" borderId="105" applyNumberFormat="0" applyAlignment="0" applyProtection="0"/>
    <xf numFmtId="0" fontId="45" fillId="42" borderId="104" applyNumberFormat="0" applyFont="0" applyAlignment="0" applyProtection="0"/>
    <xf numFmtId="0" fontId="64" fillId="26" borderId="98" applyNumberFormat="0" applyAlignment="0" applyProtection="0"/>
    <xf numFmtId="0" fontId="57" fillId="39" borderId="98" applyNumberFormat="0" applyAlignment="0" applyProtection="0"/>
    <xf numFmtId="0" fontId="69" fillId="0" borderId="106" applyNumberFormat="0" applyFill="0" applyAlignment="0" applyProtection="0"/>
    <xf numFmtId="0" fontId="67" fillId="39" borderId="105" applyNumberFormat="0" applyAlignment="0" applyProtection="0"/>
    <xf numFmtId="0" fontId="45" fillId="42" borderId="104" applyNumberFormat="0" applyFont="0" applyAlignment="0" applyProtection="0"/>
    <xf numFmtId="0" fontId="64" fillId="26" borderId="98" applyNumberFormat="0" applyAlignment="0" applyProtection="0"/>
    <xf numFmtId="0" fontId="67" fillId="39" borderId="105" applyNumberFormat="0" applyAlignment="0" applyProtection="0"/>
    <xf numFmtId="0" fontId="69" fillId="0" borderId="106" applyNumberFormat="0" applyFill="0" applyAlignment="0" applyProtection="0"/>
    <xf numFmtId="0" fontId="67" fillId="39" borderId="105" applyNumberFormat="0" applyAlignment="0" applyProtection="0"/>
    <xf numFmtId="0" fontId="45" fillId="42" borderId="104" applyNumberFormat="0" applyFont="0" applyAlignment="0" applyProtection="0"/>
    <xf numFmtId="0" fontId="64" fillId="26" borderId="98" applyNumberFormat="0" applyAlignment="0" applyProtection="0"/>
    <xf numFmtId="0" fontId="57" fillId="39" borderId="98" applyNumberFormat="0" applyAlignment="0" applyProtection="0"/>
    <xf numFmtId="0" fontId="69" fillId="0" borderId="106" applyNumberFormat="0" applyFill="0" applyAlignment="0" applyProtection="0"/>
    <xf numFmtId="0" fontId="67" fillId="39" borderId="105" applyNumberFormat="0" applyAlignment="0" applyProtection="0"/>
    <xf numFmtId="0" fontId="45" fillId="42" borderId="104" applyNumberFormat="0" applyFont="0" applyAlignment="0" applyProtection="0"/>
    <xf numFmtId="0" fontId="64" fillId="26" borderId="98" applyNumberFormat="0" applyAlignment="0" applyProtection="0"/>
    <xf numFmtId="0" fontId="57" fillId="39" borderId="98" applyNumberFormat="0" applyAlignment="0" applyProtection="0"/>
    <xf numFmtId="0" fontId="69" fillId="0" borderId="106" applyNumberFormat="0" applyFill="0" applyAlignment="0" applyProtection="0"/>
    <xf numFmtId="0" fontId="67" fillId="39" borderId="105" applyNumberFormat="0" applyAlignment="0" applyProtection="0"/>
    <xf numFmtId="0" fontId="67" fillId="39" borderId="105" applyNumberFormat="0" applyAlignment="0" applyProtection="0"/>
    <xf numFmtId="0" fontId="69" fillId="0" borderId="106" applyNumberFormat="0" applyFill="0" applyAlignment="0" applyProtection="0"/>
    <xf numFmtId="0" fontId="67" fillId="39" borderId="105" applyNumberFormat="0" applyAlignment="0" applyProtection="0"/>
    <xf numFmtId="0" fontId="45" fillId="42" borderId="104" applyNumberFormat="0" applyFont="0" applyAlignment="0" applyProtection="0"/>
    <xf numFmtId="0" fontId="64" fillId="26" borderId="98" applyNumberFormat="0" applyAlignment="0" applyProtection="0"/>
    <xf numFmtId="0" fontId="57" fillId="39" borderId="98" applyNumberFormat="0" applyAlignment="0" applyProtection="0"/>
    <xf numFmtId="0" fontId="69" fillId="0" borderId="106" applyNumberFormat="0" applyFill="0" applyAlignment="0" applyProtection="0"/>
    <xf numFmtId="0" fontId="67" fillId="39" borderId="105" applyNumberFormat="0" applyAlignment="0" applyProtection="0"/>
    <xf numFmtId="0" fontId="45" fillId="42" borderId="104" applyNumberFormat="0" applyFont="0" applyAlignment="0" applyProtection="0"/>
    <xf numFmtId="0" fontId="64" fillId="26" borderId="98" applyNumberFormat="0" applyAlignment="0" applyProtection="0"/>
    <xf numFmtId="0" fontId="69" fillId="0" borderId="106" applyNumberFormat="0" applyFill="0" applyAlignment="0" applyProtection="0"/>
    <xf numFmtId="0" fontId="67" fillId="39" borderId="105" applyNumberFormat="0" applyAlignment="0" applyProtection="0"/>
    <xf numFmtId="0" fontId="64" fillId="26" borderId="98" applyNumberFormat="0" applyAlignment="0" applyProtection="0"/>
    <xf numFmtId="0" fontId="57" fillId="39" borderId="98" applyNumberFormat="0" applyAlignment="0" applyProtection="0"/>
    <xf numFmtId="0" fontId="69" fillId="0" borderId="106" applyNumberFormat="0" applyFill="0" applyAlignment="0" applyProtection="0"/>
    <xf numFmtId="0" fontId="67" fillId="39" borderId="105" applyNumberFormat="0" applyAlignment="0" applyProtection="0"/>
    <xf numFmtId="0" fontId="45" fillId="42" borderId="104" applyNumberFormat="0" applyFont="0" applyAlignment="0" applyProtection="0"/>
    <xf numFmtId="0" fontId="64" fillId="26" borderId="98" applyNumberFormat="0" applyAlignment="0" applyProtection="0"/>
    <xf numFmtId="0" fontId="57" fillId="39" borderId="98" applyNumberFormat="0" applyAlignment="0" applyProtection="0"/>
    <xf numFmtId="0" fontId="64" fillId="26" borderId="98" applyNumberFormat="0" applyAlignment="0" applyProtection="0"/>
    <xf numFmtId="0" fontId="57" fillId="39" borderId="98" applyNumberFormat="0" applyAlignment="0" applyProtection="0"/>
    <xf numFmtId="0" fontId="69" fillId="0" borderId="106" applyNumberFormat="0" applyFill="0" applyAlignment="0" applyProtection="0"/>
    <xf numFmtId="0" fontId="64" fillId="26" borderId="98" applyNumberFormat="0" applyAlignment="0" applyProtection="0"/>
    <xf numFmtId="0" fontId="57" fillId="39" borderId="98" applyNumberFormat="0" applyAlignment="0" applyProtection="0"/>
    <xf numFmtId="0" fontId="69" fillId="0" borderId="106" applyNumberFormat="0" applyFill="0" applyAlignment="0" applyProtection="0"/>
    <xf numFmtId="0" fontId="67" fillId="39" borderId="105" applyNumberFormat="0" applyAlignment="0" applyProtection="0"/>
    <xf numFmtId="0" fontId="64" fillId="26" borderId="98" applyNumberFormat="0" applyAlignment="0" applyProtection="0"/>
    <xf numFmtId="0" fontId="57" fillId="39" borderId="98" applyNumberFormat="0" applyAlignment="0" applyProtection="0"/>
    <xf numFmtId="0" fontId="57" fillId="39" borderId="98" applyNumberFormat="0" applyAlignment="0" applyProtection="0"/>
    <xf numFmtId="0" fontId="69" fillId="0" borderId="106" applyNumberFormat="0" applyFill="0" applyAlignment="0" applyProtection="0"/>
    <xf numFmtId="0" fontId="67" fillId="39" borderId="105" applyNumberFormat="0" applyAlignment="0" applyProtection="0"/>
    <xf numFmtId="0" fontId="45" fillId="42" borderId="104" applyNumberFormat="0" applyFont="0" applyAlignment="0" applyProtection="0"/>
    <xf numFmtId="0" fontId="67" fillId="39" borderId="105" applyNumberFormat="0" applyAlignment="0" applyProtection="0"/>
    <xf numFmtId="0" fontId="57" fillId="39" borderId="98" applyNumberFormat="0" applyAlignment="0" applyProtection="0"/>
    <xf numFmtId="0" fontId="64" fillId="26" borderId="98" applyNumberFormat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5" fillId="0" borderId="0"/>
    <xf numFmtId="9" fontId="5" fillId="0" borderId="0" applyFont="0" applyFill="0" applyBorder="0" applyAlignment="0" applyProtection="0"/>
    <xf numFmtId="0" fontId="2" fillId="0" borderId="0"/>
    <xf numFmtId="43" fontId="27" fillId="0" borderId="0" applyFont="0" applyFill="0" applyBorder="0" applyAlignment="0" applyProtection="0"/>
    <xf numFmtId="0" fontId="45" fillId="42" borderId="104" applyNumberFormat="0" applyFon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64" fillId="26" borderId="98" applyNumberFormat="0" applyAlignment="0" applyProtection="0"/>
    <xf numFmtId="0" fontId="27" fillId="0" borderId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69" fillId="0" borderId="106" applyNumberFormat="0" applyFill="0" applyAlignment="0" applyProtection="0"/>
    <xf numFmtId="0" fontId="27" fillId="0" borderId="0"/>
  </cellStyleXfs>
  <cellXfs count="496">
    <xf numFmtId="0" fontId="0" fillId="0" borderId="0" xfId="0"/>
    <xf numFmtId="0" fontId="0" fillId="0" borderId="0" xfId="0"/>
    <xf numFmtId="0" fontId="0" fillId="0" borderId="0" xfId="0" applyBorder="1"/>
    <xf numFmtId="0" fontId="7" fillId="0" borderId="0" xfId="0" applyFont="1"/>
    <xf numFmtId="0" fontId="8" fillId="0" borderId="5" xfId="0" applyFont="1" applyBorder="1"/>
    <xf numFmtId="0" fontId="9" fillId="0" borderId="5" xfId="0" applyFont="1" applyBorder="1"/>
    <xf numFmtId="0" fontId="11" fillId="0" borderId="0" xfId="0" applyFont="1"/>
    <xf numFmtId="0" fontId="0" fillId="0" borderId="0" xfId="0" applyFill="1"/>
    <xf numFmtId="0" fontId="0" fillId="0" borderId="0" xfId="0" applyFill="1" applyBorder="1"/>
    <xf numFmtId="0" fontId="0" fillId="0" borderId="0" xfId="0" applyAlignment="1">
      <alignment horizontal="center"/>
    </xf>
    <xf numFmtId="0" fontId="6" fillId="0" borderId="0" xfId="0" applyFont="1" applyBorder="1" applyAlignment="1">
      <alignment horizontal="center"/>
    </xf>
    <xf numFmtId="0" fontId="12" fillId="0" borderId="0" xfId="0" applyFont="1"/>
    <xf numFmtId="0" fontId="10" fillId="0" borderId="0" xfId="0" applyFont="1" applyFill="1" applyBorder="1" applyAlignment="1" applyProtection="1">
      <alignment horizontal="center"/>
    </xf>
    <xf numFmtId="165" fontId="19" fillId="6" borderId="8" xfId="0" applyNumberFormat="1" applyFont="1" applyFill="1" applyBorder="1" applyAlignment="1">
      <alignment vertical="top"/>
    </xf>
    <xf numFmtId="165" fontId="19" fillId="6" borderId="9" xfId="0" applyNumberFormat="1" applyFont="1" applyFill="1" applyBorder="1" applyAlignment="1">
      <alignment vertical="top"/>
    </xf>
    <xf numFmtId="0" fontId="19" fillId="6" borderId="24" xfId="0" applyFont="1" applyFill="1" applyBorder="1"/>
    <xf numFmtId="165" fontId="19" fillId="6" borderId="25" xfId="0" applyNumberFormat="1" applyFont="1" applyFill="1" applyBorder="1"/>
    <xf numFmtId="1" fontId="0" fillId="0" borderId="0" xfId="0" applyNumberFormat="1"/>
    <xf numFmtId="165" fontId="5" fillId="0" borderId="0" xfId="0" applyNumberFormat="1" applyFont="1" applyFill="1" applyAlignment="1">
      <alignment vertical="top"/>
    </xf>
    <xf numFmtId="0" fontId="20" fillId="0" borderId="0" xfId="0" applyFont="1"/>
    <xf numFmtId="167" fontId="19" fillId="0" borderId="10" xfId="0" applyNumberFormat="1" applyFont="1" applyFill="1" applyBorder="1"/>
    <xf numFmtId="165" fontId="2" fillId="0" borderId="17" xfId="0" applyNumberFormat="1" applyFont="1" applyFill="1" applyBorder="1" applyAlignment="1">
      <alignment horizontal="right" vertical="top"/>
    </xf>
    <xf numFmtId="165" fontId="2" fillId="0" borderId="19" xfId="0" applyNumberFormat="1" applyFont="1" applyFill="1" applyBorder="1" applyAlignment="1">
      <alignment horizontal="right" vertical="top"/>
    </xf>
    <xf numFmtId="165" fontId="2" fillId="0" borderId="20" xfId="0" applyNumberFormat="1" applyFont="1" applyFill="1" applyBorder="1" applyAlignment="1">
      <alignment horizontal="right" vertical="top"/>
    </xf>
    <xf numFmtId="165" fontId="2" fillId="0" borderId="21" xfId="0" applyNumberFormat="1" applyFont="1" applyFill="1" applyBorder="1" applyAlignment="1">
      <alignment horizontal="right" vertical="top"/>
    </xf>
    <xf numFmtId="165" fontId="2" fillId="0" borderId="22" xfId="0" applyNumberFormat="1" applyFont="1" applyFill="1" applyBorder="1" applyAlignment="1">
      <alignment vertical="top"/>
    </xf>
    <xf numFmtId="165" fontId="2" fillId="0" borderId="3" xfId="0" applyNumberFormat="1" applyFont="1" applyFill="1" applyBorder="1" applyAlignment="1">
      <alignment vertical="top"/>
    </xf>
    <xf numFmtId="165" fontId="2" fillId="0" borderId="22" xfId="0" applyNumberFormat="1" applyFont="1" applyFill="1" applyBorder="1" applyAlignment="1">
      <alignment horizontal="right" vertical="top"/>
    </xf>
    <xf numFmtId="165" fontId="2" fillId="0" borderId="23" xfId="0" applyNumberFormat="1" applyFont="1" applyFill="1" applyBorder="1" applyAlignment="1">
      <alignment horizontal="right" vertical="top"/>
    </xf>
    <xf numFmtId="0" fontId="18" fillId="2" borderId="17" xfId="0" applyFont="1" applyFill="1" applyBorder="1" applyAlignment="1">
      <alignment horizontal="center" vertical="center" wrapText="1"/>
    </xf>
    <xf numFmtId="165" fontId="5" fillId="4" borderId="0" xfId="0" applyNumberFormat="1" applyFont="1" applyFill="1" applyAlignment="1">
      <alignment vertical="top"/>
    </xf>
    <xf numFmtId="165" fontId="22" fillId="4" borderId="0" xfId="0" applyNumberFormat="1" applyFont="1" applyFill="1" applyAlignment="1">
      <alignment horizontal="right" vertical="top"/>
    </xf>
    <xf numFmtId="165" fontId="2" fillId="5" borderId="27" xfId="0" applyNumberFormat="1" applyFont="1" applyFill="1" applyBorder="1" applyAlignment="1">
      <alignment horizontal="center" vertical="center" wrapText="1"/>
    </xf>
    <xf numFmtId="165" fontId="2" fillId="5" borderId="19" xfId="0" applyNumberFormat="1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 vertical="center"/>
    </xf>
    <xf numFmtId="0" fontId="14" fillId="0" borderId="0" xfId="0" applyFont="1"/>
    <xf numFmtId="0" fontId="13" fillId="0" borderId="41" xfId="0" applyFont="1" applyBorder="1" applyAlignment="1">
      <alignment horizontal="left" indent="1"/>
    </xf>
    <xf numFmtId="0" fontId="13" fillId="0" borderId="42" xfId="0" applyFont="1" applyBorder="1" applyAlignment="1">
      <alignment horizontal="left" indent="1"/>
    </xf>
    <xf numFmtId="0" fontId="13" fillId="0" borderId="43" xfId="0" applyFont="1" applyBorder="1" applyAlignment="1">
      <alignment horizontal="left" indent="1"/>
    </xf>
    <xf numFmtId="0" fontId="13" fillId="0" borderId="44" xfId="0" applyFont="1" applyBorder="1" applyAlignment="1">
      <alignment horizontal="left" indent="1"/>
    </xf>
    <xf numFmtId="0" fontId="13" fillId="0" borderId="44" xfId="0" applyFont="1" applyFill="1" applyBorder="1" applyAlignment="1">
      <alignment horizontal="left"/>
    </xf>
    <xf numFmtId="0" fontId="0" fillId="0" borderId="0" xfId="0"/>
    <xf numFmtId="0" fontId="0" fillId="0" borderId="0" xfId="0" applyBorder="1"/>
    <xf numFmtId="0" fontId="0" fillId="3" borderId="0" xfId="0" applyFill="1"/>
    <xf numFmtId="165" fontId="15" fillId="4" borderId="0" xfId="0" applyNumberFormat="1" applyFont="1" applyFill="1" applyAlignment="1">
      <alignment vertical="top"/>
    </xf>
    <xf numFmtId="165" fontId="5" fillId="4" borderId="0" xfId="0" applyNumberFormat="1" applyFont="1" applyFill="1" applyAlignment="1">
      <alignment vertical="top"/>
    </xf>
    <xf numFmtId="165" fontId="2" fillId="4" borderId="0" xfId="0" applyNumberFormat="1" applyFont="1" applyFill="1" applyAlignment="1">
      <alignment vertical="top"/>
    </xf>
    <xf numFmtId="165" fontId="16" fillId="4" borderId="0" xfId="0" applyNumberFormat="1" applyFont="1" applyFill="1" applyAlignment="1">
      <alignment horizontal="right" vertical="top"/>
    </xf>
    <xf numFmtId="165" fontId="2" fillId="5" borderId="12" xfId="0" applyNumberFormat="1" applyFont="1" applyFill="1" applyBorder="1" applyAlignment="1">
      <alignment horizontal="center" vertical="center" wrapText="1"/>
    </xf>
    <xf numFmtId="165" fontId="2" fillId="5" borderId="16" xfId="0" applyNumberFormat="1" applyFont="1" applyFill="1" applyBorder="1" applyAlignment="1">
      <alignment horizontal="center" vertical="center" wrapText="1"/>
    </xf>
    <xf numFmtId="165" fontId="2" fillId="5" borderId="14" xfId="0" applyNumberFormat="1" applyFont="1" applyFill="1" applyBorder="1" applyAlignment="1">
      <alignment horizontal="center" vertical="center" wrapText="1"/>
    </xf>
    <xf numFmtId="165" fontId="2" fillId="5" borderId="13" xfId="0" applyNumberFormat="1" applyFont="1" applyFill="1" applyBorder="1" applyAlignment="1">
      <alignment horizontal="center" vertical="center" wrapText="1"/>
    </xf>
    <xf numFmtId="165" fontId="2" fillId="4" borderId="0" xfId="0" applyNumberFormat="1" applyFont="1" applyFill="1" applyAlignment="1">
      <alignment vertical="center"/>
    </xf>
    <xf numFmtId="165" fontId="2" fillId="0" borderId="17" xfId="0" applyNumberFormat="1" applyFont="1" applyFill="1" applyBorder="1" applyAlignment="1">
      <alignment vertical="top"/>
    </xf>
    <xf numFmtId="165" fontId="2" fillId="0" borderId="18" xfId="0" applyNumberFormat="1" applyFont="1" applyFill="1" applyBorder="1" applyAlignment="1">
      <alignment vertical="top"/>
    </xf>
    <xf numFmtId="165" fontId="2" fillId="0" borderId="20" xfId="0" applyNumberFormat="1" applyFont="1" applyFill="1" applyBorder="1" applyAlignment="1">
      <alignment vertical="top"/>
    </xf>
    <xf numFmtId="165" fontId="2" fillId="0" borderId="2" xfId="0" applyNumberFormat="1" applyFont="1" applyFill="1" applyBorder="1" applyAlignment="1">
      <alignment vertical="top"/>
    </xf>
    <xf numFmtId="0" fontId="2" fillId="4" borderId="0" xfId="0" applyFont="1" applyFill="1" applyAlignment="1">
      <alignment horizontal="left" vertical="center"/>
    </xf>
    <xf numFmtId="0" fontId="6" fillId="0" borderId="0" xfId="0" applyFont="1"/>
    <xf numFmtId="10" fontId="4" fillId="8" borderId="40" xfId="0" applyNumberFormat="1" applyFont="1" applyFill="1" applyBorder="1" applyAlignment="1">
      <alignment horizontal="center" vertical="center"/>
    </xf>
    <xf numFmtId="10" fontId="4" fillId="8" borderId="39" xfId="0" applyNumberFormat="1" applyFont="1" applyFill="1" applyBorder="1" applyAlignment="1">
      <alignment horizontal="center" vertical="center"/>
    </xf>
    <xf numFmtId="168" fontId="0" fillId="0" borderId="0" xfId="2" applyNumberFormat="1" applyFont="1"/>
    <xf numFmtId="0" fontId="13" fillId="0" borderId="49" xfId="0" applyFont="1" applyFill="1" applyBorder="1" applyAlignment="1">
      <alignment horizontal="left"/>
    </xf>
    <xf numFmtId="165" fontId="5" fillId="4" borderId="0" xfId="5" applyNumberFormat="1" applyFont="1" applyFill="1" applyAlignment="1">
      <alignment vertical="top"/>
    </xf>
    <xf numFmtId="165" fontId="2" fillId="4" borderId="0" xfId="5" applyNumberFormat="1" applyFont="1" applyFill="1" applyAlignment="1">
      <alignment vertical="top"/>
    </xf>
    <xf numFmtId="165" fontId="16" fillId="4" borderId="0" xfId="5" applyNumberFormat="1" applyFont="1" applyFill="1" applyAlignment="1">
      <alignment horizontal="right" vertical="top"/>
    </xf>
    <xf numFmtId="165" fontId="2" fillId="4" borderId="0" xfId="5" applyNumberFormat="1" applyFont="1" applyFill="1" applyBorder="1" applyAlignment="1">
      <alignment vertical="top"/>
    </xf>
    <xf numFmtId="165" fontId="2" fillId="4" borderId="0" xfId="5" applyNumberFormat="1" applyFont="1" applyFill="1" applyAlignment="1">
      <alignment vertical="center"/>
    </xf>
    <xf numFmtId="10" fontId="4" fillId="8" borderId="50" xfId="0" applyNumberFormat="1" applyFont="1" applyFill="1" applyBorder="1" applyAlignment="1">
      <alignment horizontal="center" vertical="center"/>
    </xf>
    <xf numFmtId="0" fontId="13" fillId="0" borderId="43" xfId="0" applyFont="1" applyFill="1" applyBorder="1" applyAlignment="1">
      <alignment horizontal="left" indent="1"/>
    </xf>
    <xf numFmtId="0" fontId="13" fillId="0" borderId="45" xfId="0" applyFont="1" applyFill="1" applyBorder="1" applyAlignment="1">
      <alignment horizontal="left" indent="1"/>
    </xf>
    <xf numFmtId="3" fontId="0" fillId="0" borderId="0" xfId="0" applyNumberFormat="1"/>
    <xf numFmtId="44" fontId="0" fillId="0" borderId="0" xfId="6" applyFont="1"/>
    <xf numFmtId="0" fontId="31" fillId="0" borderId="0" xfId="0" applyFont="1"/>
    <xf numFmtId="0" fontId="26" fillId="0" borderId="0" xfId="4" applyFont="1"/>
    <xf numFmtId="0" fontId="28" fillId="0" borderId="0" xfId="4" applyFont="1"/>
    <xf numFmtId="0" fontId="26" fillId="0" borderId="1" xfId="4" applyFont="1" applyBorder="1"/>
    <xf numFmtId="0" fontId="26" fillId="0" borderId="57" xfId="4" applyFont="1" applyBorder="1"/>
    <xf numFmtId="168" fontId="26" fillId="0" borderId="56" xfId="2" applyNumberFormat="1" applyFont="1" applyBorder="1"/>
    <xf numFmtId="168" fontId="26" fillId="0" borderId="51" xfId="2" applyNumberFormat="1" applyFont="1" applyBorder="1"/>
    <xf numFmtId="168" fontId="26" fillId="0" borderId="58" xfId="2" applyNumberFormat="1" applyFont="1" applyBorder="1"/>
    <xf numFmtId="0" fontId="26" fillId="0" borderId="52" xfId="4" applyFont="1" applyBorder="1"/>
    <xf numFmtId="168" fontId="26" fillId="0" borderId="35" xfId="2" applyNumberFormat="1" applyFont="1" applyBorder="1"/>
    <xf numFmtId="168" fontId="26" fillId="0" borderId="62" xfId="2" applyNumberFormat="1" applyFont="1" applyBorder="1"/>
    <xf numFmtId="168" fontId="26" fillId="0" borderId="53" xfId="2" applyNumberFormat="1" applyFont="1" applyBorder="1"/>
    <xf numFmtId="0" fontId="28" fillId="0" borderId="55" xfId="4" applyFont="1" applyBorder="1"/>
    <xf numFmtId="0" fontId="28" fillId="0" borderId="63" xfId="4" applyFont="1" applyBorder="1" applyAlignment="1">
      <alignment horizontal="center" wrapText="1"/>
    </xf>
    <xf numFmtId="0" fontId="28" fillId="0" borderId="54" xfId="4" applyFont="1" applyBorder="1" applyAlignment="1">
      <alignment horizontal="center"/>
    </xf>
    <xf numFmtId="0" fontId="28" fillId="0" borderId="61" xfId="4" applyFont="1" applyBorder="1" applyAlignment="1">
      <alignment horizontal="center"/>
    </xf>
    <xf numFmtId="168" fontId="32" fillId="0" borderId="12" xfId="2" applyNumberFormat="1" applyFont="1" applyBorder="1"/>
    <xf numFmtId="168" fontId="32" fillId="0" borderId="16" xfId="2" applyNumberFormat="1" applyFont="1" applyBorder="1"/>
    <xf numFmtId="168" fontId="32" fillId="0" borderId="13" xfId="2" applyNumberFormat="1" applyFont="1" applyBorder="1"/>
    <xf numFmtId="10" fontId="4" fillId="8" borderId="44" xfId="0" applyNumberFormat="1" applyFont="1" applyFill="1" applyBorder="1" applyAlignment="1">
      <alignment horizontal="center" vertical="center"/>
    </xf>
    <xf numFmtId="0" fontId="6" fillId="0" borderId="36" xfId="7" applyFont="1" applyBorder="1" applyAlignment="1">
      <alignment horizontal="center" vertical="center" wrapText="1"/>
    </xf>
    <xf numFmtId="10" fontId="26" fillId="0" borderId="52" xfId="0" applyNumberFormat="1" applyFont="1" applyFill="1" applyBorder="1" applyAlignment="1">
      <alignment horizontal="center" vertical="center"/>
    </xf>
    <xf numFmtId="10" fontId="26" fillId="0" borderId="55" xfId="0" applyNumberFormat="1" applyFont="1" applyFill="1" applyBorder="1" applyAlignment="1">
      <alignment horizontal="center" vertical="center"/>
    </xf>
    <xf numFmtId="10" fontId="26" fillId="0" borderId="61" xfId="0" applyNumberFormat="1" applyFont="1" applyFill="1" applyBorder="1" applyAlignment="1">
      <alignment horizontal="center" vertical="center"/>
    </xf>
    <xf numFmtId="0" fontId="4" fillId="0" borderId="0" xfId="0" applyFont="1"/>
    <xf numFmtId="168" fontId="26" fillId="0" borderId="0" xfId="4" applyNumberFormat="1" applyFont="1"/>
    <xf numFmtId="10" fontId="26" fillId="0" borderId="0" xfId="1" applyNumberFormat="1" applyFont="1"/>
    <xf numFmtId="0" fontId="18" fillId="2" borderId="17" xfId="0" applyFont="1" applyFill="1" applyBorder="1" applyAlignment="1">
      <alignment horizontal="center" vertical="center" wrapText="1"/>
    </xf>
    <xf numFmtId="0" fontId="2" fillId="5" borderId="37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18" xfId="0" applyFont="1" applyFill="1" applyBorder="1" applyAlignment="1">
      <alignment horizontal="center" vertical="center" wrapText="1"/>
    </xf>
    <xf numFmtId="10" fontId="33" fillId="0" borderId="0" xfId="1" applyNumberFormat="1" applyFont="1" applyFill="1" applyBorder="1"/>
    <xf numFmtId="165" fontId="2" fillId="5" borderId="30" xfId="0" applyNumberFormat="1" applyFont="1" applyFill="1" applyBorder="1" applyAlignment="1">
      <alignment horizontal="center" vertical="center" wrapText="1"/>
    </xf>
    <xf numFmtId="165" fontId="22" fillId="0" borderId="0" xfId="0" applyNumberFormat="1" applyFont="1" applyFill="1" applyAlignment="1">
      <alignment horizontal="right" vertical="top"/>
    </xf>
    <xf numFmtId="165" fontId="2" fillId="0" borderId="6" xfId="0" applyNumberFormat="1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4" fillId="0" borderId="0" xfId="0" applyFont="1" applyFill="1"/>
    <xf numFmtId="0" fontId="17" fillId="0" borderId="0" xfId="0" applyFont="1" applyAlignment="1">
      <alignment horizontal="right"/>
    </xf>
    <xf numFmtId="10" fontId="36" fillId="0" borderId="15" xfId="1" applyNumberFormat="1" applyFont="1" applyFill="1" applyBorder="1"/>
    <xf numFmtId="0" fontId="34" fillId="0" borderId="0" xfId="0" applyFont="1" applyAlignment="1">
      <alignment horizontal="center" vertical="center"/>
    </xf>
    <xf numFmtId="165" fontId="2" fillId="5" borderId="36" xfId="0" applyNumberFormat="1" applyFont="1" applyFill="1" applyBorder="1" applyAlignment="1">
      <alignment horizontal="center"/>
    </xf>
    <xf numFmtId="165" fontId="2" fillId="0" borderId="0" xfId="0" applyNumberFormat="1" applyFont="1" applyFill="1" applyBorder="1" applyAlignment="1"/>
    <xf numFmtId="44" fontId="0" fillId="0" borderId="0" xfId="0" applyNumberFormat="1"/>
    <xf numFmtId="43" fontId="4" fillId="0" borderId="0" xfId="2" applyNumberFormat="1" applyFont="1"/>
    <xf numFmtId="169" fontId="0" fillId="0" borderId="0" xfId="2" applyNumberFormat="1" applyFont="1"/>
    <xf numFmtId="168" fontId="19" fillId="0" borderId="10" xfId="2" applyNumberFormat="1" applyFont="1" applyFill="1" applyBorder="1"/>
    <xf numFmtId="0" fontId="37" fillId="0" borderId="0" xfId="0" applyFont="1"/>
    <xf numFmtId="0" fontId="38" fillId="0" borderId="36" xfId="0" applyFont="1" applyBorder="1" applyAlignment="1">
      <alignment horizontal="center"/>
    </xf>
    <xf numFmtId="0" fontId="0" fillId="0" borderId="4" xfId="0" applyBorder="1" applyAlignment="1"/>
    <xf numFmtId="0" fontId="0" fillId="0" borderId="0" xfId="0" applyAlignment="1">
      <alignment horizontal="center" vertical="center"/>
    </xf>
    <xf numFmtId="165" fontId="1" fillId="2" borderId="30" xfId="0" applyNumberFormat="1" applyFont="1" applyFill="1" applyBorder="1" applyAlignment="1">
      <alignment horizontal="center" vertical="center" wrapText="1"/>
    </xf>
    <xf numFmtId="1" fontId="21" fillId="0" borderId="7" xfId="0" applyNumberFormat="1" applyFont="1" applyBorder="1" applyAlignment="1">
      <alignment horizontal="center"/>
    </xf>
    <xf numFmtId="1" fontId="21" fillId="0" borderId="8" xfId="0" applyNumberFormat="1" applyFont="1" applyBorder="1" applyAlignment="1">
      <alignment horizontal="center"/>
    </xf>
    <xf numFmtId="1" fontId="21" fillId="0" borderId="8" xfId="0" applyNumberFormat="1" applyFont="1" applyFill="1" applyBorder="1" applyAlignment="1">
      <alignment horizontal="center"/>
    </xf>
    <xf numFmtId="1" fontId="21" fillId="0" borderId="9" xfId="0" applyNumberFormat="1" applyFont="1" applyFill="1" applyBorder="1" applyAlignment="1">
      <alignment horizontal="center"/>
    </xf>
    <xf numFmtId="0" fontId="0" fillId="0" borderId="73" xfId="0" applyBorder="1"/>
    <xf numFmtId="0" fontId="0" fillId="0" borderId="47" xfId="0" applyBorder="1"/>
    <xf numFmtId="165" fontId="19" fillId="6" borderId="24" xfId="0" applyNumberFormat="1" applyFont="1" applyFill="1" applyBorder="1"/>
    <xf numFmtId="165" fontId="19" fillId="6" borderId="76" xfId="0" applyNumberFormat="1" applyFont="1" applyFill="1" applyBorder="1" applyAlignment="1">
      <alignment vertical="top"/>
    </xf>
    <xf numFmtId="0" fontId="19" fillId="6" borderId="77" xfId="0" applyFont="1" applyFill="1" applyBorder="1"/>
    <xf numFmtId="167" fontId="19" fillId="0" borderId="78" xfId="0" applyNumberFormat="1" applyFont="1" applyFill="1" applyBorder="1"/>
    <xf numFmtId="168" fontId="19" fillId="0" borderId="78" xfId="2" applyNumberFormat="1" applyFont="1" applyFill="1" applyBorder="1"/>
    <xf numFmtId="0" fontId="18" fillId="2" borderId="12" xfId="0" applyFont="1" applyFill="1" applyBorder="1" applyAlignment="1">
      <alignment wrapText="1"/>
    </xf>
    <xf numFmtId="0" fontId="18" fillId="2" borderId="79" xfId="0" applyFont="1" applyFill="1" applyBorder="1" applyAlignment="1">
      <alignment wrapText="1"/>
    </xf>
    <xf numFmtId="165" fontId="1" fillId="2" borderId="79" xfId="0" applyNumberFormat="1" applyFont="1" applyFill="1" applyBorder="1" applyAlignment="1">
      <alignment horizontal="center" vertical="center" wrapText="1"/>
    </xf>
    <xf numFmtId="165" fontId="1" fillId="2" borderId="13" xfId="0" applyNumberFormat="1" applyFont="1" applyFill="1" applyBorder="1" applyAlignment="1">
      <alignment horizontal="center" vertical="center" wrapText="1"/>
    </xf>
    <xf numFmtId="165" fontId="3" fillId="2" borderId="30" xfId="0" applyNumberFormat="1" applyFont="1" applyFill="1" applyBorder="1" applyAlignment="1">
      <alignment horizontal="center" vertical="center" wrapText="1"/>
    </xf>
    <xf numFmtId="165" fontId="3" fillId="14" borderId="79" xfId="0" applyNumberFormat="1" applyFont="1" applyFill="1" applyBorder="1" applyAlignment="1">
      <alignment horizontal="center" vertical="center" wrapText="1"/>
    </xf>
    <xf numFmtId="0" fontId="39" fillId="0" borderId="0" xfId="0" applyFont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168" fontId="17" fillId="0" borderId="0" xfId="2" applyNumberFormat="1" applyFont="1"/>
    <xf numFmtId="0" fontId="0" fillId="0" borderId="0" xfId="0" applyFont="1" applyFill="1" applyBorder="1" applyAlignment="1">
      <alignment vertical="top" wrapText="1"/>
    </xf>
    <xf numFmtId="0" fontId="0" fillId="0" borderId="0" xfId="0" applyFont="1" applyFill="1" applyBorder="1" applyAlignment="1">
      <alignment vertical="top"/>
    </xf>
    <xf numFmtId="0" fontId="0" fillId="0" borderId="0" xfId="0" applyFont="1"/>
    <xf numFmtId="0" fontId="6" fillId="0" borderId="0" xfId="0" applyFont="1" applyAlignment="1">
      <alignment horizontal="center" vertical="center" wrapText="1"/>
    </xf>
    <xf numFmtId="0" fontId="0" fillId="17" borderId="1" xfId="0" applyFont="1" applyFill="1" applyBorder="1" applyAlignment="1">
      <alignment vertical="top"/>
    </xf>
    <xf numFmtId="0" fontId="0" fillId="17" borderId="1" xfId="0" applyFont="1" applyFill="1" applyBorder="1" applyAlignment="1">
      <alignment vertical="top" wrapText="1"/>
    </xf>
    <xf numFmtId="0" fontId="0" fillId="0" borderId="1" xfId="0" applyFont="1" applyBorder="1" applyAlignment="1">
      <alignment vertical="top" wrapText="1"/>
    </xf>
    <xf numFmtId="0" fontId="41" fillId="3" borderId="1" xfId="11" applyFont="1" applyFill="1" applyBorder="1" applyAlignment="1">
      <alignment vertical="top" wrapText="1"/>
    </xf>
    <xf numFmtId="0" fontId="0" fillId="0" borderId="0" xfId="0" applyFont="1" applyAlignment="1">
      <alignment vertical="top"/>
    </xf>
    <xf numFmtId="0" fontId="0" fillId="0" borderId="0" xfId="0" applyFont="1" applyFill="1" applyBorder="1"/>
    <xf numFmtId="0" fontId="42" fillId="0" borderId="0" xfId="0" applyFont="1"/>
    <xf numFmtId="0" fontId="43" fillId="0" borderId="0" xfId="0" applyFont="1"/>
    <xf numFmtId="0" fontId="46" fillId="19" borderId="0" xfId="12" applyFont="1" applyFill="1" applyAlignment="1">
      <alignment vertical="top"/>
    </xf>
    <xf numFmtId="0" fontId="0" fillId="0" borderId="0" xfId="0" applyAlignment="1">
      <alignment horizontal="left"/>
    </xf>
    <xf numFmtId="0" fontId="46" fillId="19" borderId="0" xfId="12" applyFont="1" applyFill="1"/>
    <xf numFmtId="0" fontId="27" fillId="0" borderId="0" xfId="13"/>
    <xf numFmtId="0" fontId="27" fillId="0" borderId="0" xfId="13" applyAlignment="1">
      <alignment horizontal="left"/>
    </xf>
    <xf numFmtId="165" fontId="47" fillId="4" borderId="0" xfId="3" applyNumberFormat="1" applyFont="1" applyFill="1" applyAlignment="1" applyProtection="1">
      <alignment vertical="top"/>
    </xf>
    <xf numFmtId="0" fontId="0" fillId="3" borderId="14" xfId="0" applyFill="1" applyBorder="1" applyAlignment="1"/>
    <xf numFmtId="0" fontId="0" fillId="3" borderId="15" xfId="0" applyFill="1" applyBorder="1" applyAlignment="1"/>
    <xf numFmtId="0" fontId="0" fillId="3" borderId="26" xfId="0" applyFill="1" applyBorder="1" applyAlignment="1"/>
    <xf numFmtId="0" fontId="2" fillId="5" borderId="86" xfId="0" applyFont="1" applyFill="1" applyBorder="1" applyAlignment="1">
      <alignment horizontal="center" vertical="center" wrapText="1"/>
    </xf>
    <xf numFmtId="10" fontId="19" fillId="0" borderId="31" xfId="0" applyNumberFormat="1" applyFont="1" applyFill="1" applyBorder="1" applyAlignment="1">
      <alignment horizontal="center"/>
    </xf>
    <xf numFmtId="10" fontId="19" fillId="0" borderId="32" xfId="0" applyNumberFormat="1" applyFont="1" applyFill="1" applyBorder="1" applyAlignment="1">
      <alignment horizontal="center"/>
    </xf>
    <xf numFmtId="10" fontId="19" fillId="0" borderId="33" xfId="0" applyNumberFormat="1" applyFont="1" applyFill="1" applyBorder="1" applyAlignment="1">
      <alignment horizontal="center"/>
    </xf>
    <xf numFmtId="165" fontId="17" fillId="6" borderId="7" xfId="0" applyNumberFormat="1" applyFont="1" applyFill="1" applyBorder="1" applyAlignment="1"/>
    <xf numFmtId="0" fontId="17" fillId="6" borderId="31" xfId="0" applyFont="1" applyFill="1" applyBorder="1" applyAlignment="1"/>
    <xf numFmtId="168" fontId="4" fillId="0" borderId="7" xfId="2" applyNumberFormat="1" applyFont="1" applyBorder="1" applyAlignment="1">
      <alignment horizontal="center"/>
    </xf>
    <xf numFmtId="44" fontId="4" fillId="0" borderId="69" xfId="6" applyFont="1" applyFill="1" applyBorder="1" applyAlignment="1">
      <alignment horizontal="center"/>
    </xf>
    <xf numFmtId="168" fontId="26" fillId="0" borderId="7" xfId="2" applyNumberFormat="1" applyFont="1" applyBorder="1" applyAlignment="1"/>
    <xf numFmtId="0" fontId="4" fillId="0" borderId="69" xfId="0" applyFont="1" applyBorder="1" applyAlignment="1">
      <alignment wrapText="1"/>
    </xf>
    <xf numFmtId="168" fontId="4" fillId="0" borderId="83" xfId="2" applyNumberFormat="1" applyFont="1" applyBorder="1" applyAlignment="1"/>
    <xf numFmtId="0" fontId="4" fillId="0" borderId="70" xfId="0" applyFont="1" applyBorder="1" applyAlignment="1">
      <alignment horizontal="center"/>
    </xf>
    <xf numFmtId="168" fontId="4" fillId="0" borderId="70" xfId="2" applyNumberFormat="1" applyFont="1" applyBorder="1" applyAlignment="1"/>
    <xf numFmtId="168" fontId="4" fillId="0" borderId="66" xfId="2" applyNumberFormat="1" applyFont="1" applyBorder="1" applyAlignment="1"/>
    <xf numFmtId="0" fontId="0" fillId="0" borderId="47" xfId="0" applyBorder="1" applyAlignment="1"/>
    <xf numFmtId="168" fontId="17" fillId="0" borderId="31" xfId="2" applyNumberFormat="1" applyFont="1" applyBorder="1" applyAlignment="1"/>
    <xf numFmtId="168" fontId="28" fillId="0" borderId="66" xfId="2" applyNumberFormat="1" applyFont="1" applyFill="1" applyBorder="1" applyAlignment="1"/>
    <xf numFmtId="165" fontId="17" fillId="6" borderId="8" xfId="0" applyNumberFormat="1" applyFont="1" applyFill="1" applyBorder="1" applyAlignment="1"/>
    <xf numFmtId="0" fontId="17" fillId="6" borderId="32" xfId="0" applyFont="1" applyFill="1" applyBorder="1" applyAlignment="1"/>
    <xf numFmtId="168" fontId="4" fillId="0" borderId="8" xfId="2" applyNumberFormat="1" applyFont="1" applyBorder="1" applyAlignment="1">
      <alignment horizontal="center"/>
    </xf>
    <xf numFmtId="44" fontId="4" fillId="0" borderId="47" xfId="6" applyFont="1" applyFill="1" applyBorder="1" applyAlignment="1">
      <alignment horizontal="center"/>
    </xf>
    <xf numFmtId="168" fontId="26" fillId="0" borderId="8" xfId="2" applyNumberFormat="1" applyFont="1" applyBorder="1" applyAlignment="1"/>
    <xf numFmtId="0" fontId="4" fillId="0" borderId="47" xfId="0" applyFont="1" applyBorder="1" applyAlignment="1">
      <alignment wrapText="1"/>
    </xf>
    <xf numFmtId="168" fontId="4" fillId="0" borderId="84" xfId="2" applyNumberFormat="1" applyFont="1" applyBorder="1" applyAlignment="1"/>
    <xf numFmtId="0" fontId="4" fillId="0" borderId="71" xfId="0" applyFont="1" applyBorder="1" applyAlignment="1">
      <alignment horizontal="center"/>
    </xf>
    <xf numFmtId="168" fontId="4" fillId="0" borderId="71" xfId="2" applyNumberFormat="1" applyFont="1" applyBorder="1" applyAlignment="1"/>
    <xf numFmtId="168" fontId="4" fillId="0" borderId="67" xfId="2" applyNumberFormat="1" applyFont="1" applyBorder="1" applyAlignment="1"/>
    <xf numFmtId="168" fontId="17" fillId="0" borderId="32" xfId="2" applyNumberFormat="1" applyFont="1" applyBorder="1" applyAlignment="1"/>
    <xf numFmtId="168" fontId="28" fillId="0" borderId="67" xfId="2" applyNumberFormat="1" applyFont="1" applyFill="1" applyBorder="1" applyAlignment="1"/>
    <xf numFmtId="0" fontId="4" fillId="0" borderId="47" xfId="0" applyFont="1" applyBorder="1" applyAlignment="1"/>
    <xf numFmtId="165" fontId="17" fillId="6" borderId="33" xfId="0" applyNumberFormat="1" applyFont="1" applyFill="1" applyBorder="1" applyAlignment="1"/>
    <xf numFmtId="0" fontId="17" fillId="6" borderId="9" xfId="0" applyFont="1" applyFill="1" applyBorder="1" applyAlignment="1"/>
    <xf numFmtId="168" fontId="4" fillId="0" borderId="9" xfId="2" applyNumberFormat="1" applyFont="1" applyBorder="1" applyAlignment="1">
      <alignment horizontal="center"/>
    </xf>
    <xf numFmtId="2" fontId="4" fillId="0" borderId="46" xfId="0" applyNumberFormat="1" applyFont="1" applyFill="1" applyBorder="1" applyAlignment="1">
      <alignment horizontal="center"/>
    </xf>
    <xf numFmtId="168" fontId="4" fillId="0" borderId="85" xfId="2" applyNumberFormat="1" applyFont="1" applyBorder="1" applyAlignment="1"/>
    <xf numFmtId="0" fontId="4" fillId="0" borderId="72" xfId="0" applyFont="1" applyBorder="1" applyAlignment="1">
      <alignment horizontal="center"/>
    </xf>
    <xf numFmtId="168" fontId="4" fillId="0" borderId="72" xfId="2" applyNumberFormat="1" applyFont="1" applyBorder="1" applyAlignment="1"/>
    <xf numFmtId="168" fontId="4" fillId="0" borderId="68" xfId="2" applyNumberFormat="1" applyFont="1" applyBorder="1" applyAlignment="1"/>
    <xf numFmtId="168" fontId="17" fillId="0" borderId="33" xfId="2" applyNumberFormat="1" applyFont="1" applyBorder="1" applyAlignment="1"/>
    <xf numFmtId="168" fontId="28" fillId="0" borderId="68" xfId="2" applyNumberFormat="1" applyFont="1" applyFill="1" applyBorder="1" applyAlignment="1"/>
    <xf numFmtId="0" fontId="2" fillId="5" borderId="27" xfId="0" applyFont="1" applyFill="1" applyBorder="1" applyAlignment="1">
      <alignment horizontal="center" vertical="center" wrapText="1"/>
    </xf>
    <xf numFmtId="0" fontId="49" fillId="0" borderId="0" xfId="0" applyFont="1" applyFill="1" applyAlignment="1">
      <alignment horizontal="center" vertical="center" wrapText="1"/>
    </xf>
    <xf numFmtId="165" fontId="2" fillId="5" borderId="36" xfId="0" applyNumberFormat="1" applyFont="1" applyFill="1" applyBorder="1" applyAlignment="1">
      <alignment horizontal="center" wrapText="1"/>
    </xf>
    <xf numFmtId="0" fontId="6" fillId="0" borderId="36" xfId="0" applyFont="1" applyFill="1" applyBorder="1" applyAlignment="1">
      <alignment horizontal="left" vertical="center"/>
    </xf>
    <xf numFmtId="0" fontId="6" fillId="0" borderId="79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 wrapText="1"/>
    </xf>
    <xf numFmtId="0" fontId="51" fillId="0" borderId="36" xfId="0" applyFont="1" applyFill="1" applyBorder="1" applyAlignment="1">
      <alignment horizontal="left" vertical="center" wrapText="1"/>
    </xf>
    <xf numFmtId="0" fontId="51" fillId="0" borderId="36" xfId="0" applyFont="1" applyFill="1" applyBorder="1" applyAlignment="1">
      <alignment horizontal="center" vertical="center" wrapText="1"/>
    </xf>
    <xf numFmtId="0" fontId="51" fillId="0" borderId="15" xfId="0" applyFont="1" applyFill="1" applyBorder="1" applyAlignment="1">
      <alignment horizontal="center" vertical="center" wrapText="1"/>
    </xf>
    <xf numFmtId="0" fontId="51" fillId="0" borderId="15" xfId="0" applyFont="1" applyFill="1" applyBorder="1" applyAlignment="1">
      <alignment horizontal="center" vertical="center"/>
    </xf>
    <xf numFmtId="0" fontId="13" fillId="3" borderId="88" xfId="0" applyFont="1" applyFill="1" applyBorder="1" applyAlignment="1">
      <alignment horizontal="left" vertical="center"/>
    </xf>
    <xf numFmtId="10" fontId="4" fillId="3" borderId="52" xfId="0" applyNumberFormat="1" applyFont="1" applyFill="1" applyBorder="1" applyAlignment="1">
      <alignment horizontal="center" vertical="center"/>
    </xf>
    <xf numFmtId="10" fontId="13" fillId="3" borderId="53" xfId="1" applyNumberFormat="1" applyFont="1" applyFill="1" applyBorder="1" applyAlignment="1">
      <alignment horizontal="center" vertical="center"/>
    </xf>
    <xf numFmtId="0" fontId="4" fillId="0" borderId="88" xfId="0" applyFont="1" applyBorder="1" applyAlignment="1">
      <alignment horizontal="left" vertical="center" wrapText="1"/>
    </xf>
    <xf numFmtId="10" fontId="4" fillId="0" borderId="90" xfId="1" applyNumberFormat="1" applyFont="1" applyFill="1" applyBorder="1" applyAlignment="1" applyProtection="1">
      <alignment horizontal="center" vertical="center"/>
    </xf>
    <xf numFmtId="0" fontId="13" fillId="3" borderId="89" xfId="0" applyFont="1" applyFill="1" applyBorder="1" applyAlignment="1">
      <alignment horizontal="left" vertical="center"/>
    </xf>
    <xf numFmtId="10" fontId="4" fillId="3" borderId="1" xfId="0" applyNumberFormat="1" applyFont="1" applyFill="1" applyBorder="1" applyAlignment="1">
      <alignment horizontal="center" vertical="center"/>
    </xf>
    <xf numFmtId="10" fontId="13" fillId="3" borderId="58" xfId="1" applyNumberFormat="1" applyFont="1" applyFill="1" applyBorder="1" applyAlignment="1">
      <alignment horizontal="center" vertical="center"/>
    </xf>
    <xf numFmtId="0" fontId="4" fillId="0" borderId="89" xfId="0" applyFont="1" applyBorder="1" applyAlignment="1">
      <alignment horizontal="left" vertical="center" wrapText="1"/>
    </xf>
    <xf numFmtId="10" fontId="4" fillId="0" borderId="91" xfId="1" applyNumberFormat="1" applyFont="1" applyFill="1" applyBorder="1" applyAlignment="1" applyProtection="1">
      <alignment horizontal="center" vertical="center"/>
    </xf>
    <xf numFmtId="10" fontId="26" fillId="0" borderId="91" xfId="1" applyNumberFormat="1" applyFont="1" applyBorder="1" applyAlignment="1">
      <alignment horizontal="center" vertical="center"/>
    </xf>
    <xf numFmtId="0" fontId="13" fillId="3" borderId="92" xfId="0" applyFont="1" applyFill="1" applyBorder="1" applyAlignment="1">
      <alignment horizontal="left" vertical="center" wrapText="1"/>
    </xf>
    <xf numFmtId="10" fontId="4" fillId="3" borderId="55" xfId="0" applyNumberFormat="1" applyFont="1" applyFill="1" applyBorder="1" applyAlignment="1">
      <alignment horizontal="center" vertical="center"/>
    </xf>
    <xf numFmtId="10" fontId="17" fillId="3" borderId="61" xfId="0" applyNumberFormat="1" applyFont="1" applyFill="1" applyBorder="1" applyAlignment="1">
      <alignment horizontal="center" vertical="center"/>
    </xf>
    <xf numFmtId="10" fontId="26" fillId="0" borderId="91" xfId="1" applyNumberFormat="1" applyFont="1" applyFill="1" applyBorder="1" applyAlignment="1" applyProtection="1">
      <alignment horizontal="center" vertical="center"/>
    </xf>
    <xf numFmtId="10" fontId="4" fillId="3" borderId="0" xfId="0" applyNumberFormat="1" applyFont="1" applyFill="1" applyBorder="1" applyAlignment="1">
      <alignment horizontal="center" vertical="center"/>
    </xf>
    <xf numFmtId="10" fontId="17" fillId="3" borderId="0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wrapText="1"/>
    </xf>
    <xf numFmtId="10" fontId="4" fillId="0" borderId="93" xfId="1" applyNumberFormat="1" applyFont="1" applyFill="1" applyBorder="1" applyAlignment="1" applyProtection="1">
      <alignment horizontal="center" vertical="center"/>
    </xf>
    <xf numFmtId="10" fontId="4" fillId="0" borderId="94" xfId="1" applyNumberFormat="1" applyFont="1" applyFill="1" applyBorder="1" applyAlignment="1" applyProtection="1">
      <alignment horizontal="center" vertical="center"/>
    </xf>
    <xf numFmtId="10" fontId="26" fillId="0" borderId="94" xfId="1" applyNumberFormat="1" applyFont="1" applyFill="1" applyBorder="1" applyAlignment="1" applyProtection="1">
      <alignment horizontal="center" vertical="center"/>
    </xf>
    <xf numFmtId="10" fontId="4" fillId="0" borderId="92" xfId="1" applyNumberFormat="1" applyFont="1" applyFill="1" applyBorder="1" applyAlignment="1">
      <alignment horizontal="center" vertical="center"/>
    </xf>
    <xf numFmtId="10" fontId="4" fillId="0" borderId="95" xfId="1" applyNumberFormat="1" applyFont="1" applyFill="1" applyBorder="1" applyAlignment="1">
      <alignment horizontal="center" vertical="center"/>
    </xf>
    <xf numFmtId="10" fontId="26" fillId="0" borderId="95" xfId="1" applyNumberFormat="1" applyFont="1" applyFill="1" applyBorder="1" applyAlignment="1" applyProtection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50" fillId="0" borderId="0" xfId="0" applyFont="1" applyFill="1" applyBorder="1" applyAlignment="1">
      <alignment horizontal="centerContinuous" vertical="center"/>
    </xf>
    <xf numFmtId="0" fontId="6" fillId="0" borderId="36" xfId="7" applyFont="1" applyBorder="1" applyAlignment="1">
      <alignment horizontal="left" vertical="center" wrapText="1"/>
    </xf>
    <xf numFmtId="0" fontId="6" fillId="0" borderId="15" xfId="7" applyFont="1" applyBorder="1" applyAlignment="1">
      <alignment horizontal="center" vertical="center" wrapText="1"/>
    </xf>
    <xf numFmtId="0" fontId="6" fillId="0" borderId="0" xfId="7" applyFont="1" applyFill="1" applyBorder="1" applyAlignment="1">
      <alignment horizontal="center" vertical="center" wrapText="1"/>
    </xf>
    <xf numFmtId="1" fontId="6" fillId="0" borderId="36" xfId="7" applyNumberFormat="1" applyFont="1" applyBorder="1" applyAlignment="1">
      <alignment horizontal="center" vertical="center" wrapText="1"/>
    </xf>
    <xf numFmtId="0" fontId="6" fillId="0" borderId="36" xfId="7" applyFont="1" applyFill="1" applyBorder="1" applyAlignment="1">
      <alignment horizontal="center" vertical="center" wrapText="1"/>
    </xf>
    <xf numFmtId="166" fontId="4" fillId="0" borderId="88" xfId="0" applyNumberFormat="1" applyFont="1" applyFill="1" applyBorder="1" applyAlignment="1">
      <alignment horizontal="left" vertical="center"/>
    </xf>
    <xf numFmtId="1" fontId="4" fillId="0" borderId="88" xfId="0" applyNumberFormat="1" applyFont="1" applyFill="1" applyBorder="1" applyAlignment="1">
      <alignment horizontal="left" vertical="center"/>
    </xf>
    <xf numFmtId="10" fontId="26" fillId="0" borderId="1" xfId="0" applyNumberFormat="1" applyFont="1" applyFill="1" applyBorder="1" applyAlignment="1">
      <alignment horizontal="center" vertical="center"/>
    </xf>
    <xf numFmtId="10" fontId="26" fillId="0" borderId="58" xfId="0" applyNumberFormat="1" applyFont="1" applyFill="1" applyBorder="1" applyAlignment="1">
      <alignment horizontal="center" vertical="center"/>
    </xf>
    <xf numFmtId="166" fontId="4" fillId="0" borderId="51" xfId="0" applyNumberFormat="1" applyFont="1" applyFill="1" applyBorder="1" applyAlignment="1">
      <alignment horizontal="left" vertical="center"/>
    </xf>
    <xf numFmtId="166" fontId="4" fillId="0" borderId="54" xfId="0" applyNumberFormat="1" applyFont="1" applyFill="1" applyBorder="1" applyAlignment="1">
      <alignment horizontal="left" vertical="center"/>
    </xf>
    <xf numFmtId="166" fontId="4" fillId="0" borderId="92" xfId="0" applyNumberFormat="1" applyFont="1" applyFill="1" applyBorder="1" applyAlignment="1">
      <alignment horizontal="left" vertical="center"/>
    </xf>
    <xf numFmtId="166" fontId="4" fillId="0" borderId="0" xfId="0" applyNumberFormat="1" applyFont="1" applyFill="1" applyBorder="1" applyAlignment="1">
      <alignment horizontal="center" vertical="center"/>
    </xf>
    <xf numFmtId="165" fontId="0" fillId="0" borderId="0" xfId="0" applyNumberFormat="1"/>
    <xf numFmtId="1" fontId="4" fillId="0" borderId="29" xfId="0" applyNumberFormat="1" applyFont="1" applyFill="1" applyBorder="1" applyAlignment="1">
      <alignment horizontal="left" vertical="center"/>
    </xf>
    <xf numFmtId="9" fontId="13" fillId="0" borderId="0" xfId="1" applyFont="1" applyFill="1" applyBorder="1" applyAlignment="1">
      <alignment horizontal="left"/>
    </xf>
    <xf numFmtId="10" fontId="4" fillId="0" borderId="0" xfId="1" applyNumberFormat="1" applyFont="1" applyFill="1" applyBorder="1" applyAlignment="1">
      <alignment horizontal="right"/>
    </xf>
    <xf numFmtId="9" fontId="13" fillId="0" borderId="0" xfId="1" applyFont="1" applyFill="1" applyBorder="1" applyAlignment="1">
      <alignment horizontal="right"/>
    </xf>
    <xf numFmtId="0" fontId="53" fillId="0" borderId="0" xfId="0" applyFont="1" applyAlignment="1">
      <alignment horizontal="left"/>
    </xf>
    <xf numFmtId="10" fontId="27" fillId="0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Fill="1" applyBorder="1" applyAlignment="1">
      <alignment horizontal="right"/>
    </xf>
    <xf numFmtId="0" fontId="48" fillId="0" borderId="0" xfId="0" applyFont="1"/>
    <xf numFmtId="10" fontId="26" fillId="0" borderId="97" xfId="1" applyNumberFormat="1" applyFont="1" applyBorder="1" applyAlignment="1">
      <alignment horizontal="center" vertical="center"/>
    </xf>
    <xf numFmtId="0" fontId="50" fillId="43" borderId="14" xfId="0" applyFont="1" applyFill="1" applyBorder="1" applyAlignment="1">
      <alignment horizontal="centerContinuous" vertical="center"/>
    </xf>
    <xf numFmtId="0" fontId="50" fillId="43" borderId="15" xfId="0" applyFont="1" applyFill="1" applyBorder="1" applyAlignment="1">
      <alignment horizontal="center" vertical="center"/>
    </xf>
    <xf numFmtId="0" fontId="50" fillId="43" borderId="36" xfId="0" applyFont="1" applyFill="1" applyBorder="1" applyAlignment="1">
      <alignment horizontal="centerContinuous" vertical="center"/>
    </xf>
    <xf numFmtId="0" fontId="50" fillId="43" borderId="26" xfId="0" applyFont="1" applyFill="1" applyBorder="1" applyAlignment="1">
      <alignment horizontal="centerContinuous" vertical="center"/>
    </xf>
    <xf numFmtId="0" fontId="0" fillId="0" borderId="0" xfId="0"/>
    <xf numFmtId="0" fontId="6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165" fontId="1" fillId="14" borderId="12" xfId="0" applyNumberFormat="1" applyFont="1" applyFill="1" applyBorder="1" applyAlignment="1">
      <alignment horizontal="center" vertical="center" wrapText="1"/>
    </xf>
    <xf numFmtId="165" fontId="3" fillId="14" borderId="13" xfId="0" applyNumberFormat="1" applyFont="1" applyFill="1" applyBorder="1" applyAlignment="1">
      <alignment horizontal="center" vertical="center" wrapText="1"/>
    </xf>
    <xf numFmtId="0" fontId="0" fillId="4" borderId="0" xfId="0" applyFill="1" applyAlignment="1">
      <alignment vertical="center"/>
    </xf>
    <xf numFmtId="0" fontId="0" fillId="0" borderId="0" xfId="0" applyAlignment="1">
      <alignment vertical="center"/>
    </xf>
    <xf numFmtId="165" fontId="3" fillId="2" borderId="36" xfId="0" applyNumberFormat="1" applyFont="1" applyFill="1" applyBorder="1" applyAlignment="1">
      <alignment horizontal="center" vertical="center" wrapText="1"/>
    </xf>
    <xf numFmtId="0" fontId="36" fillId="0" borderId="14" xfId="0" applyFont="1" applyFill="1" applyBorder="1" applyAlignment="1">
      <alignment horizontal="right"/>
    </xf>
    <xf numFmtId="0" fontId="77" fillId="2" borderId="0" xfId="0" applyFont="1" applyFill="1" applyAlignment="1">
      <alignment vertical="center"/>
    </xf>
    <xf numFmtId="10" fontId="19" fillId="0" borderId="76" xfId="0" applyNumberFormat="1" applyFont="1" applyFill="1" applyBorder="1" applyAlignment="1">
      <alignment horizontal="center" vertical="center"/>
    </xf>
    <xf numFmtId="10" fontId="19" fillId="0" borderId="8" xfId="0" applyNumberFormat="1" applyFont="1" applyFill="1" applyBorder="1" applyAlignment="1">
      <alignment horizontal="center" vertical="center"/>
    </xf>
    <xf numFmtId="10" fontId="19" fillId="0" borderId="9" xfId="0" applyNumberFormat="1" applyFont="1" applyFill="1" applyBorder="1" applyAlignment="1">
      <alignment horizontal="center" vertical="center"/>
    </xf>
    <xf numFmtId="0" fontId="78" fillId="0" borderId="0" xfId="0" applyFont="1"/>
    <xf numFmtId="0" fontId="78" fillId="0" borderId="0" xfId="0" applyFont="1" applyAlignment="1">
      <alignment horizontal="left"/>
    </xf>
    <xf numFmtId="0" fontId="78" fillId="0" borderId="0" xfId="13" applyFont="1"/>
    <xf numFmtId="0" fontId="78" fillId="0" borderId="0" xfId="13" applyFont="1" applyBorder="1"/>
    <xf numFmtId="0" fontId="78" fillId="0" borderId="0" xfId="13" applyFont="1" applyAlignment="1">
      <alignment horizontal="left"/>
    </xf>
    <xf numFmtId="0" fontId="78" fillId="0" borderId="0" xfId="0" applyFont="1" applyAlignment="1">
      <alignment vertical="top" wrapText="1"/>
    </xf>
    <xf numFmtId="0" fontId="79" fillId="11" borderId="51" xfId="3" applyFont="1" applyFill="1" applyBorder="1" applyAlignment="1" applyProtection="1">
      <alignment vertical="top"/>
    </xf>
    <xf numFmtId="0" fontId="80" fillId="0" borderId="48" xfId="0" applyFont="1" applyBorder="1" applyAlignment="1">
      <alignment horizontal="center" vertical="center"/>
    </xf>
    <xf numFmtId="0" fontId="44" fillId="0" borderId="58" xfId="0" applyFont="1" applyBorder="1" applyAlignment="1">
      <alignment vertical="top" wrapText="1"/>
    </xf>
    <xf numFmtId="0" fontId="80" fillId="0" borderId="109" xfId="0" applyFont="1" applyBorder="1" applyAlignment="1">
      <alignment horizontal="center" vertical="center"/>
    </xf>
    <xf numFmtId="0" fontId="44" fillId="0" borderId="58" xfId="4" applyFont="1" applyBorder="1" applyAlignment="1">
      <alignment vertical="top" wrapText="1"/>
    </xf>
    <xf numFmtId="0" fontId="81" fillId="9" borderId="51" xfId="0" applyFont="1" applyFill="1" applyBorder="1" applyAlignment="1" applyProtection="1">
      <alignment vertical="top"/>
    </xf>
    <xf numFmtId="0" fontId="25" fillId="10" borderId="51" xfId="0" applyFont="1" applyFill="1" applyBorder="1" applyAlignment="1" applyProtection="1">
      <alignment vertical="top"/>
    </xf>
    <xf numFmtId="0" fontId="79" fillId="10" borderId="54" xfId="3" applyFont="1" applyFill="1" applyBorder="1" applyAlignment="1" applyProtection="1">
      <alignment vertical="top"/>
    </xf>
    <xf numFmtId="0" fontId="82" fillId="0" borderId="36" xfId="0" applyFont="1" applyBorder="1" applyAlignment="1">
      <alignment horizontal="center"/>
    </xf>
    <xf numFmtId="0" fontId="14" fillId="0" borderId="0" xfId="0" applyFont="1" applyAlignment="1">
      <alignment horizontal="left" wrapText="1"/>
    </xf>
    <xf numFmtId="10" fontId="19" fillId="0" borderId="80" xfId="0" applyNumberFormat="1" applyFont="1" applyFill="1" applyBorder="1" applyAlignment="1">
      <alignment horizontal="center"/>
    </xf>
    <xf numFmtId="10" fontId="19" fillId="0" borderId="81" xfId="0" applyNumberFormat="1" applyFont="1" applyFill="1" applyBorder="1" applyAlignment="1">
      <alignment horizontal="center"/>
    </xf>
    <xf numFmtId="10" fontId="19" fillId="0" borderId="78" xfId="0" applyNumberFormat="1" applyFont="1" applyFill="1" applyBorder="1" applyAlignment="1">
      <alignment horizontal="center"/>
    </xf>
    <xf numFmtId="10" fontId="19" fillId="0" borderId="74" xfId="0" applyNumberFormat="1" applyFont="1" applyFill="1" applyBorder="1" applyAlignment="1">
      <alignment horizontal="center"/>
    </xf>
    <xf numFmtId="10" fontId="19" fillId="0" borderId="107" xfId="0" applyNumberFormat="1" applyFont="1" applyFill="1" applyBorder="1" applyAlignment="1">
      <alignment horizontal="center"/>
    </xf>
    <xf numFmtId="10" fontId="19" fillId="0" borderId="10" xfId="0" applyNumberFormat="1" applyFont="1" applyFill="1" applyBorder="1" applyAlignment="1">
      <alignment horizontal="center"/>
    </xf>
    <xf numFmtId="10" fontId="19" fillId="0" borderId="75" xfId="0" applyNumberFormat="1" applyFont="1" applyFill="1" applyBorder="1" applyAlignment="1">
      <alignment horizontal="center"/>
    </xf>
    <xf numFmtId="10" fontId="19" fillId="0" borderId="108" xfId="0" applyNumberFormat="1" applyFont="1" applyFill="1" applyBorder="1" applyAlignment="1">
      <alignment horizontal="center"/>
    </xf>
    <xf numFmtId="10" fontId="19" fillId="0" borderId="11" xfId="0" applyNumberFormat="1" applyFont="1" applyFill="1" applyBorder="1" applyAlignment="1">
      <alignment horizontal="center"/>
    </xf>
    <xf numFmtId="1" fontId="19" fillId="7" borderId="7" xfId="6" applyNumberFormat="1" applyFont="1" applyFill="1" applyBorder="1" applyAlignment="1">
      <alignment horizontal="center" vertical="center"/>
    </xf>
    <xf numFmtId="1" fontId="19" fillId="7" borderId="8" xfId="6" applyNumberFormat="1" applyFont="1" applyFill="1" applyBorder="1" applyAlignment="1">
      <alignment horizontal="center" vertical="center"/>
    </xf>
    <xf numFmtId="1" fontId="19" fillId="7" borderId="9" xfId="6" applyNumberFormat="1" applyFont="1" applyFill="1" applyBorder="1" applyAlignment="1">
      <alignment horizontal="center" vertical="center"/>
    </xf>
    <xf numFmtId="10" fontId="0" fillId="0" borderId="0" xfId="1" applyNumberFormat="1" applyFont="1" applyAlignment="1">
      <alignment horizontal="center" vertical="center"/>
    </xf>
    <xf numFmtId="9" fontId="10" fillId="0" borderId="0" xfId="74" applyNumberFormat="1" applyFill="1" applyBorder="1" applyAlignment="1" applyProtection="1">
      <alignment horizontal="left"/>
    </xf>
    <xf numFmtId="10" fontId="0" fillId="0" borderId="97" xfId="1" applyNumberFormat="1" applyFont="1" applyBorder="1" applyAlignment="1">
      <alignment horizontal="center" vertical="center"/>
    </xf>
    <xf numFmtId="10" fontId="0" fillId="0" borderId="89" xfId="1" applyNumberFormat="1" applyFont="1" applyBorder="1" applyAlignment="1">
      <alignment horizontal="center" vertical="center"/>
    </xf>
    <xf numFmtId="171" fontId="6" fillId="0" borderId="0" xfId="1" applyNumberFormat="1" applyFont="1" applyFill="1" applyBorder="1" applyAlignment="1">
      <alignment horizontal="center" vertical="center"/>
    </xf>
    <xf numFmtId="49" fontId="4" fillId="0" borderId="89" xfId="74" applyNumberFormat="1" applyFont="1" applyFill="1" applyBorder="1" applyAlignment="1" applyProtection="1">
      <alignment horizontal="left" vertical="center" wrapText="1"/>
    </xf>
    <xf numFmtId="10" fontId="27" fillId="0" borderId="89" xfId="1" applyNumberFormat="1" applyFont="1" applyFill="1" applyBorder="1" applyAlignment="1">
      <alignment horizontal="center" vertical="center"/>
    </xf>
    <xf numFmtId="10" fontId="6" fillId="0" borderId="0" xfId="1" applyNumberFormat="1" applyFont="1" applyFill="1" applyBorder="1" applyAlignment="1">
      <alignment horizontal="center" vertical="center"/>
    </xf>
    <xf numFmtId="49" fontId="4" fillId="0" borderId="93" xfId="74" applyNumberFormat="1" applyFont="1" applyFill="1" applyBorder="1" applyAlignment="1" applyProtection="1">
      <alignment horizontal="left" vertical="center" wrapText="1"/>
    </xf>
    <xf numFmtId="10" fontId="10" fillId="0" borderId="0" xfId="1" applyNumberFormat="1" applyFont="1" applyFill="1" applyBorder="1" applyAlignment="1" applyProtection="1">
      <alignment horizontal="center" vertical="center"/>
    </xf>
    <xf numFmtId="10" fontId="0" fillId="0" borderId="0" xfId="1" applyNumberFormat="1" applyFont="1" applyFill="1" applyBorder="1" applyAlignment="1">
      <alignment horizontal="center" vertical="center"/>
    </xf>
    <xf numFmtId="49" fontId="4" fillId="0" borderId="38" xfId="74" applyNumberFormat="1" applyFont="1" applyFill="1" applyBorder="1" applyAlignment="1" applyProtection="1">
      <alignment horizontal="left" vertical="center" wrapText="1"/>
    </xf>
    <xf numFmtId="49" fontId="4" fillId="0" borderId="92" xfId="74" applyNumberFormat="1" applyFont="1" applyFill="1" applyBorder="1" applyAlignment="1" applyProtection="1">
      <alignment horizontal="left" vertical="center" wrapText="1"/>
    </xf>
    <xf numFmtId="10" fontId="4" fillId="0" borderId="88" xfId="1" applyNumberFormat="1" applyFont="1" applyFill="1" applyBorder="1" applyAlignment="1">
      <alignment horizontal="left" vertical="center"/>
    </xf>
    <xf numFmtId="10" fontId="26" fillId="0" borderId="52" xfId="1" applyNumberFormat="1" applyFont="1" applyFill="1" applyBorder="1" applyAlignment="1">
      <alignment horizontal="center" vertical="center"/>
    </xf>
    <xf numFmtId="10" fontId="26" fillId="0" borderId="53" xfId="1" applyNumberFormat="1" applyFont="1" applyFill="1" applyBorder="1" applyAlignment="1">
      <alignment horizontal="center" vertical="center"/>
    </xf>
    <xf numFmtId="10" fontId="4" fillId="0" borderId="91" xfId="0" applyNumberFormat="1" applyFont="1" applyBorder="1" applyAlignment="1">
      <alignment horizontal="center"/>
    </xf>
    <xf numFmtId="10" fontId="4" fillId="0" borderId="0" xfId="74" applyNumberFormat="1" applyFont="1" applyFill="1" applyBorder="1" applyAlignment="1" applyProtection="1">
      <alignment horizontal="right"/>
    </xf>
    <xf numFmtId="10" fontId="4" fillId="0" borderId="88" xfId="74" applyNumberFormat="1" applyFont="1" applyFill="1" applyBorder="1" applyAlignment="1" applyProtection="1">
      <alignment horizontal="center"/>
    </xf>
    <xf numFmtId="10" fontId="4" fillId="0" borderId="97" xfId="74" applyNumberFormat="1" applyFont="1" applyFill="1" applyBorder="1" applyAlignment="1" applyProtection="1">
      <alignment horizontal="center"/>
    </xf>
    <xf numFmtId="10" fontId="4" fillId="0" borderId="96" xfId="74" applyNumberFormat="1" applyFont="1" applyFill="1" applyBorder="1" applyAlignment="1" applyProtection="1">
      <alignment horizontal="center"/>
    </xf>
    <xf numFmtId="10" fontId="4" fillId="0" borderId="89" xfId="1" applyNumberFormat="1" applyFont="1" applyFill="1" applyBorder="1" applyAlignment="1">
      <alignment horizontal="left" vertical="center"/>
    </xf>
    <xf numFmtId="10" fontId="26" fillId="0" borderId="1" xfId="1" applyNumberFormat="1" applyFont="1" applyFill="1" applyBorder="1" applyAlignment="1">
      <alignment horizontal="center" vertical="center"/>
    </xf>
    <xf numFmtId="10" fontId="4" fillId="0" borderId="89" xfId="74" applyNumberFormat="1" applyFont="1" applyFill="1" applyBorder="1" applyAlignment="1" applyProtection="1">
      <alignment horizontal="center"/>
    </xf>
    <xf numFmtId="10" fontId="4" fillId="0" borderId="91" xfId="74" applyNumberFormat="1" applyFont="1" applyFill="1" applyBorder="1" applyAlignment="1" applyProtection="1">
      <alignment horizontal="center"/>
    </xf>
    <xf numFmtId="10" fontId="4" fillId="0" borderId="58" xfId="74" applyNumberFormat="1" applyFont="1" applyFill="1" applyBorder="1" applyAlignment="1" applyProtection="1">
      <alignment horizontal="center"/>
    </xf>
    <xf numFmtId="10" fontId="26" fillId="0" borderId="65" xfId="1" applyNumberFormat="1" applyFont="1" applyFill="1" applyBorder="1" applyAlignment="1">
      <alignment horizontal="center" vertical="center"/>
    </xf>
    <xf numFmtId="10" fontId="4" fillId="0" borderId="61" xfId="74" applyNumberFormat="1" applyFont="1" applyFill="1" applyBorder="1" applyAlignment="1" applyProtection="1">
      <alignment horizontal="center"/>
    </xf>
    <xf numFmtId="10" fontId="4" fillId="0" borderId="92" xfId="74" applyNumberFormat="1" applyFont="1" applyFill="1" applyBorder="1" applyAlignment="1" applyProtection="1">
      <alignment horizontal="center"/>
    </xf>
    <xf numFmtId="10" fontId="52" fillId="0" borderId="0" xfId="74" applyNumberFormat="1" applyFont="1" applyFill="1" applyBorder="1" applyAlignment="1" applyProtection="1">
      <alignment horizontal="left"/>
    </xf>
    <xf numFmtId="9" fontId="10" fillId="0" borderId="0" xfId="74" applyNumberFormat="1" applyFill="1" applyBorder="1" applyAlignment="1" applyProtection="1">
      <alignment horizontal="right"/>
    </xf>
    <xf numFmtId="10" fontId="4" fillId="0" borderId="92" xfId="1" applyNumberFormat="1" applyFont="1" applyFill="1" applyBorder="1" applyAlignment="1">
      <alignment horizontal="left" vertical="center"/>
    </xf>
    <xf numFmtId="10" fontId="26" fillId="0" borderId="55" xfId="1" applyNumberFormat="1" applyFont="1" applyFill="1" applyBorder="1" applyAlignment="1">
      <alignment horizontal="center" vertical="center"/>
    </xf>
    <xf numFmtId="10" fontId="4" fillId="0" borderId="95" xfId="74" applyNumberFormat="1" applyFont="1" applyFill="1" applyBorder="1" applyAlignment="1" applyProtection="1">
      <alignment horizontal="center"/>
    </xf>
    <xf numFmtId="10" fontId="4" fillId="0" borderId="95" xfId="0" applyNumberFormat="1" applyFont="1" applyBorder="1" applyAlignment="1">
      <alignment horizontal="center"/>
    </xf>
    <xf numFmtId="10" fontId="35" fillId="0" borderId="87" xfId="0" applyNumberFormat="1" applyFont="1" applyFill="1" applyBorder="1" applyAlignment="1">
      <alignment horizontal="center"/>
    </xf>
    <xf numFmtId="10" fontId="35" fillId="0" borderId="24" xfId="0" applyNumberFormat="1" applyFont="1" applyFill="1" applyBorder="1" applyAlignment="1">
      <alignment horizontal="center"/>
    </xf>
    <xf numFmtId="10" fontId="35" fillId="0" borderId="25" xfId="0" applyNumberFormat="1" applyFont="1" applyFill="1" applyBorder="1" applyAlignment="1">
      <alignment horizontal="center"/>
    </xf>
    <xf numFmtId="10" fontId="35" fillId="0" borderId="66" xfId="0" applyNumberFormat="1" applyFont="1" applyFill="1" applyBorder="1" applyAlignment="1">
      <alignment horizontal="center"/>
    </xf>
    <xf numFmtId="10" fontId="35" fillId="0" borderId="67" xfId="0" applyNumberFormat="1" applyFont="1" applyFill="1" applyBorder="1" applyAlignment="1">
      <alignment horizontal="center"/>
    </xf>
    <xf numFmtId="10" fontId="35" fillId="0" borderId="68" xfId="0" applyNumberFormat="1" applyFont="1" applyFill="1" applyBorder="1" applyAlignment="1">
      <alignment horizontal="center"/>
    </xf>
    <xf numFmtId="44" fontId="83" fillId="0" borderId="0" xfId="6" applyFont="1"/>
    <xf numFmtId="168" fontId="4" fillId="0" borderId="9" xfId="0" applyNumberFormat="1" applyFont="1" applyFill="1" applyBorder="1" applyAlignment="1"/>
    <xf numFmtId="167" fontId="19" fillId="0" borderId="11" xfId="0" applyNumberFormat="1" applyFont="1" applyFill="1" applyBorder="1"/>
    <xf numFmtId="168" fontId="19" fillId="0" borderId="11" xfId="2" applyNumberFormat="1" applyFont="1" applyFill="1" applyBorder="1"/>
    <xf numFmtId="168" fontId="26" fillId="0" borderId="34" xfId="2" applyNumberFormat="1" applyFont="1" applyFill="1" applyBorder="1"/>
    <xf numFmtId="168" fontId="26" fillId="0" borderId="59" xfId="2" applyNumberFormat="1" applyFont="1" applyFill="1" applyBorder="1"/>
    <xf numFmtId="168" fontId="26" fillId="0" borderId="60" xfId="2" applyNumberFormat="1" applyFont="1" applyFill="1" applyBorder="1"/>
    <xf numFmtId="165" fontId="24" fillId="4" borderId="0" xfId="3" applyNumberFormat="1" applyFill="1" applyAlignment="1">
      <alignment vertical="top"/>
    </xf>
    <xf numFmtId="165" fontId="15" fillId="4" borderId="0" xfId="632" applyNumberFormat="1" applyFont="1" applyFill="1" applyAlignment="1">
      <alignment vertical="top"/>
    </xf>
    <xf numFmtId="165" fontId="2" fillId="5" borderId="36" xfId="632" applyNumberFormat="1" applyFont="1" applyFill="1" applyBorder="1" applyAlignment="1">
      <alignment horizontal="center" vertical="center" wrapText="1"/>
    </xf>
    <xf numFmtId="165" fontId="2" fillId="5" borderId="26" xfId="632" applyNumberFormat="1" applyFont="1" applyFill="1" applyBorder="1" applyAlignment="1">
      <alignment horizontal="center" vertical="center" wrapText="1"/>
    </xf>
    <xf numFmtId="165" fontId="2" fillId="5" borderId="14" xfId="632" applyNumberFormat="1" applyFont="1" applyFill="1" applyBorder="1" applyAlignment="1">
      <alignment horizontal="center" vertical="center" wrapText="1"/>
    </xf>
    <xf numFmtId="165" fontId="2" fillId="5" borderId="13" xfId="632" applyNumberFormat="1" applyFont="1" applyFill="1" applyBorder="1" applyAlignment="1">
      <alignment horizontal="center" vertical="center" wrapText="1"/>
    </xf>
    <xf numFmtId="165" fontId="2" fillId="0" borderId="30" xfId="632" applyNumberFormat="1" applyFont="1" applyFill="1" applyBorder="1" applyAlignment="1">
      <alignment vertical="top"/>
    </xf>
    <xf numFmtId="165" fontId="2" fillId="0" borderId="6" xfId="632" applyNumberFormat="1" applyFont="1" applyFill="1" applyBorder="1" applyAlignment="1">
      <alignment vertical="top"/>
    </xf>
    <xf numFmtId="165" fontId="2" fillId="0" borderId="17" xfId="632" applyNumberFormat="1" applyFont="1" applyFill="1" applyBorder="1" applyAlignment="1">
      <alignment horizontal="right" vertical="top"/>
    </xf>
    <xf numFmtId="165" fontId="2" fillId="0" borderId="19" xfId="632" applyNumberFormat="1" applyFont="1" applyFill="1" applyBorder="1" applyAlignment="1">
      <alignment horizontal="right" vertical="top"/>
    </xf>
    <xf numFmtId="165" fontId="2" fillId="0" borderId="38" xfId="632" applyNumberFormat="1" applyFont="1" applyFill="1" applyBorder="1" applyAlignment="1">
      <alignment vertical="top"/>
    </xf>
    <xf numFmtId="165" fontId="2" fillId="0" borderId="0" xfId="632" applyNumberFormat="1" applyFont="1" applyFill="1" applyBorder="1" applyAlignment="1">
      <alignment vertical="top"/>
    </xf>
    <xf numFmtId="165" fontId="2" fillId="0" borderId="20" xfId="632" applyNumberFormat="1" applyFont="1" applyFill="1" applyBorder="1" applyAlignment="1">
      <alignment horizontal="right" vertical="top"/>
    </xf>
    <xf numFmtId="165" fontId="2" fillId="0" borderId="21" xfId="632" applyNumberFormat="1" applyFont="1" applyFill="1" applyBorder="1" applyAlignment="1">
      <alignment horizontal="right" vertical="top"/>
    </xf>
    <xf numFmtId="165" fontId="2" fillId="0" borderId="29" xfId="632" applyNumberFormat="1" applyFont="1" applyFill="1" applyBorder="1" applyAlignment="1">
      <alignment vertical="top"/>
    </xf>
    <xf numFmtId="165" fontId="2" fillId="0" borderId="4" xfId="632" applyNumberFormat="1" applyFont="1" applyFill="1" applyBorder="1" applyAlignment="1">
      <alignment vertical="top"/>
    </xf>
    <xf numFmtId="165" fontId="2" fillId="0" borderId="22" xfId="632" applyNumberFormat="1" applyFont="1" applyFill="1" applyBorder="1" applyAlignment="1">
      <alignment horizontal="right" vertical="top"/>
    </xf>
    <xf numFmtId="165" fontId="2" fillId="0" borderId="23" xfId="632" applyNumberFormat="1" applyFont="1" applyFill="1" applyBorder="1" applyAlignment="1">
      <alignment horizontal="right" vertical="top"/>
    </xf>
    <xf numFmtId="165" fontId="2" fillId="4" borderId="0" xfId="632" applyNumberFormat="1" applyFont="1" applyFill="1" applyAlignment="1">
      <alignment vertical="top"/>
    </xf>
    <xf numFmtId="0" fontId="2" fillId="4" borderId="0" xfId="632" applyFont="1" applyFill="1" applyAlignment="1">
      <alignment horizontal="left" vertical="center"/>
    </xf>
    <xf numFmtId="168" fontId="4" fillId="0" borderId="31" xfId="2" applyNumberFormat="1" applyFont="1" applyFill="1" applyBorder="1" applyAlignment="1">
      <alignment horizontal="center"/>
    </xf>
    <xf numFmtId="168" fontId="4" fillId="0" borderId="66" xfId="2" applyNumberFormat="1" applyFont="1" applyFill="1" applyBorder="1" applyAlignment="1">
      <alignment horizontal="center"/>
    </xf>
    <xf numFmtId="168" fontId="4" fillId="0" borderId="32" xfId="2" applyNumberFormat="1" applyFont="1" applyFill="1" applyBorder="1" applyAlignment="1">
      <alignment horizontal="center"/>
    </xf>
    <xf numFmtId="168" fontId="4" fillId="0" borderId="67" xfId="2" applyNumberFormat="1" applyFont="1" applyFill="1" applyBorder="1" applyAlignment="1">
      <alignment horizontal="center"/>
    </xf>
    <xf numFmtId="168" fontId="4" fillId="0" borderId="33" xfId="2" applyNumberFormat="1" applyFont="1" applyFill="1" applyBorder="1" applyAlignment="1">
      <alignment horizontal="center"/>
    </xf>
    <xf numFmtId="168" fontId="4" fillId="0" borderId="68" xfId="2" applyNumberFormat="1" applyFont="1" applyFill="1" applyBorder="1" applyAlignment="1">
      <alignment horizontal="center"/>
    </xf>
    <xf numFmtId="0" fontId="84" fillId="0" borderId="0" xfId="0" applyFont="1"/>
    <xf numFmtId="0" fontId="24" fillId="10" borderId="51" xfId="3" applyFill="1" applyBorder="1" applyAlignment="1" applyProtection="1">
      <alignment vertical="top"/>
    </xf>
    <xf numFmtId="0" fontId="85" fillId="0" borderId="0" xfId="4" applyFont="1" applyFill="1"/>
    <xf numFmtId="3" fontId="26" fillId="0" borderId="0" xfId="4" applyNumberFormat="1" applyFont="1"/>
    <xf numFmtId="0" fontId="28" fillId="0" borderId="14" xfId="4" applyFont="1" applyBorder="1"/>
    <xf numFmtId="10" fontId="26" fillId="0" borderId="15" xfId="1" applyNumberFormat="1" applyFont="1" applyBorder="1"/>
    <xf numFmtId="168" fontId="83" fillId="0" borderId="0" xfId="2" applyNumberFormat="1" applyFont="1"/>
    <xf numFmtId="168" fontId="26" fillId="0" borderId="88" xfId="2" applyNumberFormat="1" applyFont="1" applyBorder="1"/>
    <xf numFmtId="168" fontId="26" fillId="0" borderId="89" xfId="2" applyNumberFormat="1" applyFont="1" applyBorder="1"/>
    <xf numFmtId="168" fontId="26" fillId="0" borderId="93" xfId="2" applyNumberFormat="1" applyFont="1" applyFill="1" applyBorder="1"/>
    <xf numFmtId="168" fontId="32" fillId="0" borderId="36" xfId="2" applyNumberFormat="1" applyFont="1" applyBorder="1"/>
    <xf numFmtId="0" fontId="28" fillId="0" borderId="36" xfId="4" applyFont="1" applyBorder="1" applyAlignment="1">
      <alignment horizontal="center" wrapText="1"/>
    </xf>
    <xf numFmtId="0" fontId="80" fillId="0" borderId="110" xfId="0" applyFont="1" applyBorder="1" applyAlignment="1">
      <alignment horizontal="center" vertical="center"/>
    </xf>
    <xf numFmtId="0" fontId="80" fillId="0" borderId="111" xfId="0" applyFont="1" applyBorder="1" applyAlignment="1">
      <alignment horizontal="center" vertical="center"/>
    </xf>
    <xf numFmtId="0" fontId="79" fillId="12" borderId="64" xfId="3" applyFont="1" applyFill="1" applyBorder="1" applyAlignment="1" applyProtection="1">
      <alignment vertical="top"/>
    </xf>
    <xf numFmtId="0" fontId="78" fillId="0" borderId="112" xfId="0" applyFont="1" applyBorder="1" applyAlignment="1">
      <alignment vertical="top"/>
    </xf>
    <xf numFmtId="0" fontId="79" fillId="12" borderId="54" xfId="3" applyFont="1" applyFill="1" applyBorder="1" applyAlignment="1" applyProtection="1">
      <alignment vertical="top"/>
    </xf>
    <xf numFmtId="0" fontId="78" fillId="0" borderId="61" xfId="0" applyFont="1" applyBorder="1" applyAlignment="1">
      <alignment vertical="top" wrapText="1"/>
    </xf>
    <xf numFmtId="0" fontId="24" fillId="0" borderId="0" xfId="3"/>
    <xf numFmtId="165" fontId="82" fillId="13" borderId="119" xfId="0" applyNumberFormat="1" applyFont="1" applyFill="1" applyBorder="1" applyAlignment="1">
      <alignment horizontal="center" vertical="top" wrapText="1"/>
    </xf>
    <xf numFmtId="0" fontId="0" fillId="0" borderId="119" xfId="0" applyFont="1" applyFill="1" applyBorder="1" applyAlignment="1">
      <alignment vertical="top" wrapText="1"/>
    </xf>
    <xf numFmtId="0" fontId="0" fillId="0" borderId="119" xfId="0" applyFont="1" applyBorder="1" applyAlignment="1">
      <alignment vertical="top" wrapText="1"/>
    </xf>
    <xf numFmtId="173" fontId="0" fillId="0" borderId="119" xfId="0" applyNumberFormat="1" applyFont="1" applyFill="1" applyBorder="1" applyAlignment="1">
      <alignment horizontal="right" vertical="top"/>
    </xf>
    <xf numFmtId="3" fontId="0" fillId="0" borderId="52" xfId="0" applyNumberFormat="1" applyFont="1" applyFill="1" applyBorder="1" applyAlignment="1">
      <alignment horizontal="right" vertical="top"/>
    </xf>
    <xf numFmtId="0" fontId="26" fillId="0" borderId="25" xfId="0" applyFont="1" applyBorder="1" applyAlignment="1">
      <alignment wrapText="1"/>
    </xf>
    <xf numFmtId="168" fontId="86" fillId="0" borderId="0" xfId="0" applyNumberFormat="1" applyFont="1"/>
    <xf numFmtId="0" fontId="44" fillId="0" borderId="61" xfId="0" applyFont="1" applyBorder="1" applyAlignment="1">
      <alignment vertical="top" wrapText="1"/>
    </xf>
    <xf numFmtId="0" fontId="24" fillId="11" borderId="64" xfId="3" applyFill="1" applyBorder="1" applyAlignment="1" applyProtection="1">
      <alignment vertical="top"/>
    </xf>
    <xf numFmtId="0" fontId="44" fillId="0" borderId="112" xfId="0" applyFont="1" applyBorder="1" applyAlignment="1">
      <alignment vertical="top" wrapText="1"/>
    </xf>
    <xf numFmtId="0" fontId="0" fillId="0" borderId="36" xfId="0" applyFont="1" applyBorder="1" applyAlignment="1">
      <alignment horizontal="center" vertical="center" wrapText="1"/>
    </xf>
    <xf numFmtId="0" fontId="44" fillId="0" borderId="61" xfId="4" applyFont="1" applyBorder="1" applyAlignment="1">
      <alignment vertical="top" wrapText="1"/>
    </xf>
    <xf numFmtId="0" fontId="79" fillId="0" borderId="22" xfId="3" applyFont="1" applyFill="1" applyBorder="1" applyAlignment="1">
      <alignment vertical="top"/>
    </xf>
    <xf numFmtId="10" fontId="4" fillId="0" borderId="29" xfId="74" applyNumberFormat="1" applyFont="1" applyFill="1" applyBorder="1" applyAlignment="1" applyProtection="1">
      <alignment horizontal="center"/>
    </xf>
    <xf numFmtId="1" fontId="4" fillId="0" borderId="89" xfId="0" applyNumberFormat="1" applyFont="1" applyFill="1" applyBorder="1" applyAlignment="1">
      <alignment horizontal="left" vertical="center"/>
    </xf>
    <xf numFmtId="0" fontId="28" fillId="0" borderId="0" xfId="0" applyFont="1"/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/>
    </xf>
    <xf numFmtId="0" fontId="87" fillId="50" borderId="113" xfId="0" applyFont="1" applyFill="1" applyBorder="1" applyAlignment="1">
      <alignment horizontal="left" vertical="center"/>
    </xf>
    <xf numFmtId="0" fontId="87" fillId="50" borderId="114" xfId="0" applyFont="1" applyFill="1" applyBorder="1" applyAlignment="1">
      <alignment horizontal="left" vertical="top"/>
    </xf>
    <xf numFmtId="0" fontId="87" fillId="50" borderId="115" xfId="0" applyFont="1" applyFill="1" applyBorder="1" applyAlignment="1">
      <alignment horizontal="left" vertical="top"/>
    </xf>
    <xf numFmtId="172" fontId="87" fillId="50" borderId="113" xfId="0" applyNumberFormat="1" applyFont="1" applyFill="1" applyBorder="1" applyAlignment="1">
      <alignment horizontal="left" vertical="center"/>
    </xf>
    <xf numFmtId="172" fontId="87" fillId="50" borderId="114" xfId="0" applyNumberFormat="1" applyFont="1" applyFill="1" applyBorder="1" applyAlignment="1">
      <alignment horizontal="left" vertical="top"/>
    </xf>
    <xf numFmtId="172" fontId="87" fillId="50" borderId="115" xfId="0" applyNumberFormat="1" applyFont="1" applyFill="1" applyBorder="1" applyAlignment="1">
      <alignment horizontal="left" vertical="top"/>
    </xf>
    <xf numFmtId="0" fontId="17" fillId="44" borderId="35" xfId="0" applyFont="1" applyFill="1" applyBorder="1" applyAlignment="1">
      <alignment wrapText="1"/>
    </xf>
    <xf numFmtId="0" fontId="17" fillId="44" borderId="82" xfId="0" applyFont="1" applyFill="1" applyBorder="1" applyAlignment="1">
      <alignment wrapText="1"/>
    </xf>
    <xf numFmtId="0" fontId="17" fillId="44" borderId="113" xfId="0" applyFont="1" applyFill="1" applyBorder="1" applyAlignment="1">
      <alignment wrapText="1"/>
    </xf>
    <xf numFmtId="0" fontId="17" fillId="44" borderId="115" xfId="0" applyFont="1" applyFill="1" applyBorder="1" applyAlignment="1">
      <alignment wrapText="1"/>
    </xf>
    <xf numFmtId="0" fontId="17" fillId="44" borderId="117" xfId="0" applyFont="1" applyFill="1" applyBorder="1" applyAlignment="1">
      <alignment wrapText="1"/>
    </xf>
    <xf numFmtId="0" fontId="4" fillId="45" borderId="0" xfId="0" applyFont="1" applyFill="1"/>
    <xf numFmtId="0" fontId="13" fillId="47" borderId="113" xfId="0" applyFont="1" applyFill="1" applyBorder="1" applyAlignment="1">
      <alignment horizontal="left" vertical="center"/>
    </xf>
    <xf numFmtId="3" fontId="13" fillId="47" borderId="115" xfId="0" applyNumberFormat="1" applyFont="1" applyFill="1" applyBorder="1" applyAlignment="1">
      <alignment horizontal="left" vertical="center"/>
    </xf>
    <xf numFmtId="0" fontId="88" fillId="48" borderId="113" xfId="0" applyFont="1" applyFill="1" applyBorder="1" applyAlignment="1">
      <alignment vertical="center"/>
    </xf>
    <xf numFmtId="3" fontId="17" fillId="48" borderId="0" xfId="0" applyNumberFormat="1" applyFont="1" applyFill="1" applyAlignment="1">
      <alignment horizontal="left" vertical="center"/>
    </xf>
    <xf numFmtId="0" fontId="28" fillId="50" borderId="113" xfId="0" applyFont="1" applyFill="1" applyBorder="1" applyAlignment="1">
      <alignment horizontal="left" vertical="center"/>
    </xf>
    <xf numFmtId="0" fontId="88" fillId="50" borderId="114" xfId="0" applyFont="1" applyFill="1" applyBorder="1" applyAlignment="1">
      <alignment horizontal="center" vertical="top"/>
    </xf>
    <xf numFmtId="172" fontId="13" fillId="47" borderId="113" xfId="0" applyNumberFormat="1" applyFont="1" applyFill="1" applyBorder="1" applyAlignment="1">
      <alignment horizontal="left" vertical="center" wrapText="1"/>
    </xf>
    <xf numFmtId="172" fontId="88" fillId="47" borderId="114" xfId="0" applyNumberFormat="1" applyFont="1" applyFill="1" applyBorder="1" applyAlignment="1">
      <alignment horizontal="left" vertical="center"/>
    </xf>
    <xf numFmtId="172" fontId="88" fillId="48" borderId="113" xfId="0" applyNumberFormat="1" applyFont="1" applyFill="1" applyBorder="1" applyAlignment="1">
      <alignment vertical="center" wrapText="1"/>
    </xf>
    <xf numFmtId="172" fontId="13" fillId="48" borderId="115" xfId="0" applyNumberFormat="1" applyFont="1" applyFill="1" applyBorder="1" applyAlignment="1">
      <alignment horizontal="left" vertical="center"/>
    </xf>
    <xf numFmtId="0" fontId="17" fillId="16" borderId="113" xfId="0" applyFont="1" applyFill="1" applyBorder="1" applyAlignment="1">
      <alignment vertical="top" wrapText="1"/>
    </xf>
    <xf numFmtId="0" fontId="17" fillId="16" borderId="115" xfId="0" applyFont="1" applyFill="1" applyBorder="1" applyAlignment="1">
      <alignment vertical="top" wrapText="1"/>
    </xf>
    <xf numFmtId="0" fontId="17" fillId="49" borderId="115" xfId="0" applyFont="1" applyFill="1" applyBorder="1" applyAlignment="1">
      <alignment vertical="top" wrapText="1"/>
    </xf>
    <xf numFmtId="165" fontId="28" fillId="17" borderId="119" xfId="0" applyNumberFormat="1" applyFont="1" applyFill="1" applyBorder="1" applyAlignment="1">
      <alignment horizontal="center" vertical="top" wrapText="1"/>
    </xf>
    <xf numFmtId="165" fontId="28" fillId="0" borderId="119" xfId="0" applyNumberFormat="1" applyFont="1" applyFill="1" applyBorder="1" applyAlignment="1">
      <alignment horizontal="center" vertical="top" wrapText="1"/>
    </xf>
    <xf numFmtId="165" fontId="28" fillId="13" borderId="119" xfId="0" applyNumberFormat="1" applyFont="1" applyFill="1" applyBorder="1" applyAlignment="1">
      <alignment horizontal="center" vertical="top" wrapText="1"/>
    </xf>
    <xf numFmtId="165" fontId="28" fillId="16" borderId="119" xfId="9" applyNumberFormat="1" applyFont="1" applyFill="1" applyBorder="1" applyAlignment="1">
      <alignment horizontal="left" vertical="top" wrapText="1"/>
    </xf>
    <xf numFmtId="0" fontId="17" fillId="45" borderId="0" xfId="0" applyFont="1" applyFill="1" applyAlignment="1">
      <alignment horizontal="center" vertical="center" wrapText="1"/>
    </xf>
    <xf numFmtId="165" fontId="28" fillId="49" borderId="119" xfId="9" applyNumberFormat="1" applyFont="1" applyFill="1" applyBorder="1" applyAlignment="1">
      <alignment horizontal="left" vertical="top" wrapText="1"/>
    </xf>
    <xf numFmtId="173" fontId="17" fillId="18" borderId="119" xfId="0" applyNumberFormat="1" applyFont="1" applyFill="1" applyBorder="1" applyAlignment="1">
      <alignment horizontal="center" vertical="center" wrapText="1"/>
    </xf>
    <xf numFmtId="0" fontId="17" fillId="18" borderId="119" xfId="0" applyFont="1" applyFill="1" applyBorder="1" applyAlignment="1">
      <alignment horizontal="center" vertical="center" wrapText="1"/>
    </xf>
    <xf numFmtId="3" fontId="17" fillId="18" borderId="119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/>
    </xf>
    <xf numFmtId="0" fontId="17" fillId="0" borderId="117" xfId="0" applyFont="1" applyFill="1" applyBorder="1" applyAlignment="1">
      <alignment vertical="center"/>
    </xf>
    <xf numFmtId="0" fontId="89" fillId="0" borderId="0" xfId="632" applyFont="1" applyFill="1"/>
    <xf numFmtId="0" fontId="90" fillId="0" borderId="0" xfId="632" applyFont="1" applyFill="1"/>
    <xf numFmtId="0" fontId="90" fillId="0" borderId="0" xfId="632" applyFont="1" applyFill="1" applyAlignment="1"/>
    <xf numFmtId="0" fontId="51" fillId="0" borderId="0" xfId="0" applyFont="1"/>
    <xf numFmtId="0" fontId="41" fillId="0" borderId="30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center" vertical="center" wrapText="1"/>
    </xf>
    <xf numFmtId="0" fontId="28" fillId="0" borderId="27" xfId="4" applyFont="1" applyBorder="1" applyAlignment="1">
      <alignment horizontal="center"/>
    </xf>
    <xf numFmtId="0" fontId="28" fillId="0" borderId="28" xfId="4" applyFont="1" applyBorder="1" applyAlignment="1">
      <alignment horizontal="center"/>
    </xf>
    <xf numFmtId="165" fontId="2" fillId="5" borderId="14" xfId="0" applyNumberFormat="1" applyFont="1" applyFill="1" applyBorder="1" applyAlignment="1">
      <alignment horizontal="center" vertical="top"/>
    </xf>
    <xf numFmtId="165" fontId="2" fillId="5" borderId="15" xfId="0" applyNumberFormat="1" applyFont="1" applyFill="1" applyBorder="1" applyAlignment="1">
      <alignment horizontal="center" vertical="top"/>
    </xf>
    <xf numFmtId="0" fontId="14" fillId="0" borderId="0" xfId="0" applyFont="1" applyAlignment="1">
      <alignment horizontal="left" wrapText="1"/>
    </xf>
    <xf numFmtId="0" fontId="50" fillId="43" borderId="14" xfId="0" applyFont="1" applyFill="1" applyBorder="1" applyAlignment="1">
      <alignment horizontal="center" vertical="center" wrapText="1"/>
    </xf>
    <xf numFmtId="0" fontId="50" fillId="43" borderId="15" xfId="0" applyFont="1" applyFill="1" applyBorder="1" applyAlignment="1">
      <alignment horizontal="center" vertical="center" wrapText="1"/>
    </xf>
    <xf numFmtId="0" fontId="50" fillId="43" borderId="36" xfId="0" applyFont="1" applyFill="1" applyBorder="1" applyAlignment="1">
      <alignment horizontal="center" vertical="center" wrapText="1"/>
    </xf>
    <xf numFmtId="0" fontId="50" fillId="43" borderId="26" xfId="0" applyFont="1" applyFill="1" applyBorder="1" applyAlignment="1">
      <alignment horizontal="center" vertical="center" wrapText="1"/>
    </xf>
    <xf numFmtId="0" fontId="17" fillId="20" borderId="62" xfId="0" applyFont="1" applyFill="1" applyBorder="1" applyAlignment="1">
      <alignment horizontal="center"/>
    </xf>
    <xf numFmtId="0" fontId="17" fillId="20" borderId="53" xfId="0" applyFont="1" applyFill="1" applyBorder="1" applyAlignment="1">
      <alignment horizontal="center"/>
    </xf>
    <xf numFmtId="165" fontId="2" fillId="5" borderId="14" xfId="5" applyNumberFormat="1" applyFont="1" applyFill="1" applyBorder="1" applyAlignment="1">
      <alignment horizontal="center" vertical="top"/>
    </xf>
    <xf numFmtId="165" fontId="2" fillId="5" borderId="15" xfId="5" applyNumberFormat="1" applyFont="1" applyFill="1" applyBorder="1" applyAlignment="1">
      <alignment horizontal="center" vertical="top"/>
    </xf>
    <xf numFmtId="0" fontId="17" fillId="44" borderId="116" xfId="0" applyFont="1" applyFill="1" applyBorder="1" applyAlignment="1">
      <alignment horizontal="center" vertical="center" wrapText="1"/>
    </xf>
    <xf numFmtId="0" fontId="17" fillId="44" borderId="118" xfId="0" applyFont="1" applyFill="1" applyBorder="1" applyAlignment="1">
      <alignment horizontal="center" vertical="center" wrapText="1"/>
    </xf>
    <xf numFmtId="0" fontId="17" fillId="44" borderId="52" xfId="0" applyFont="1" applyFill="1" applyBorder="1" applyAlignment="1">
      <alignment horizontal="center" vertical="center" wrapText="1"/>
    </xf>
    <xf numFmtId="0" fontId="17" fillId="46" borderId="117" xfId="0" applyFont="1" applyFill="1" applyBorder="1" applyAlignment="1">
      <alignment horizontal="center" wrapText="1"/>
    </xf>
    <xf numFmtId="0" fontId="28" fillId="13" borderId="113" xfId="0" applyFont="1" applyFill="1" applyBorder="1" applyAlignment="1">
      <alignment horizontal="center" vertical="center" wrapText="1"/>
    </xf>
    <xf numFmtId="0" fontId="28" fillId="13" borderId="115" xfId="0" applyFont="1" applyFill="1" applyBorder="1" applyAlignment="1">
      <alignment horizontal="center" vertical="center" wrapText="1"/>
    </xf>
    <xf numFmtId="0" fontId="38" fillId="0" borderId="14" xfId="0" applyFont="1" applyBorder="1" applyAlignment="1">
      <alignment horizontal="center"/>
    </xf>
    <xf numFmtId="0" fontId="38" fillId="0" borderId="26" xfId="0" applyFont="1" applyBorder="1" applyAlignment="1">
      <alignment horizontal="center"/>
    </xf>
    <xf numFmtId="0" fontId="38" fillId="0" borderId="15" xfId="0" applyFont="1" applyBorder="1" applyAlignment="1">
      <alignment horizontal="center"/>
    </xf>
    <xf numFmtId="165" fontId="2" fillId="5" borderId="14" xfId="0" applyNumberFormat="1" applyFont="1" applyFill="1" applyBorder="1" applyAlignment="1">
      <alignment horizontal="center"/>
    </xf>
    <xf numFmtId="165" fontId="2" fillId="5" borderId="15" xfId="0" applyNumberFormat="1" applyFont="1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48" fillId="3" borderId="14" xfId="0" applyFont="1" applyFill="1" applyBorder="1" applyAlignment="1">
      <alignment horizontal="center" wrapText="1"/>
    </xf>
    <xf numFmtId="0" fontId="48" fillId="3" borderId="15" xfId="0" applyFont="1" applyFill="1" applyBorder="1" applyAlignment="1">
      <alignment horizontal="center" wrapText="1"/>
    </xf>
    <xf numFmtId="0" fontId="0" fillId="3" borderId="14" xfId="0" applyFill="1" applyBorder="1" applyAlignment="1">
      <alignment horizontal="center" wrapText="1"/>
    </xf>
    <xf numFmtId="0" fontId="0" fillId="3" borderId="15" xfId="0" applyFill="1" applyBorder="1" applyAlignment="1">
      <alignment horizontal="center" wrapText="1"/>
    </xf>
  </cellXfs>
  <cellStyles count="1377">
    <cellStyle name="%" xfId="931"/>
    <cellStyle name="]_x000d__x000a_Zoomed=1_x000d__x000a_Row=0_x000d__x000a_Column=0_x000d__x000a_Height=0_x000d__x000a_Width=0_x000d__x000a_FontName=FoxFont_x000d__x000a_FontStyle=0_x000d__x000a_FontSize=9_x000d__x000a_PrtFontName=FoxPrin_MASTER FILE SR121009" xfId="12"/>
    <cellStyle name="20% - Accent1 2" xfId="27"/>
    <cellStyle name="20% - Accent1 2 2" xfId="78"/>
    <cellStyle name="20% - Accent1 3" xfId="231"/>
    <cellStyle name="20% - Accent2 2" xfId="28"/>
    <cellStyle name="20% - Accent2 2 2" xfId="79"/>
    <cellStyle name="20% - Accent2 3" xfId="225"/>
    <cellStyle name="20% - Accent3 2" xfId="29"/>
    <cellStyle name="20% - Accent3 2 2" xfId="80"/>
    <cellStyle name="20% - Accent3 3" xfId="217"/>
    <cellStyle name="20% - Accent4 2" xfId="30"/>
    <cellStyle name="20% - Accent4 2 2" xfId="81"/>
    <cellStyle name="20% - Accent4 3" xfId="226"/>
    <cellStyle name="20% - Accent5 2" xfId="31"/>
    <cellStyle name="20% - Accent5 2 2" xfId="82"/>
    <cellStyle name="20% - Accent5 3" xfId="219"/>
    <cellStyle name="20% - Accent6 2" xfId="32"/>
    <cellStyle name="20% - Accent6 2 2" xfId="83"/>
    <cellStyle name="20% - Accent6 3" xfId="211"/>
    <cellStyle name="40% - Accent1 2" xfId="33"/>
    <cellStyle name="40% - Accent1 2 2" xfId="84"/>
    <cellStyle name="40% - Accent1 3" xfId="230"/>
    <cellStyle name="40% - Accent2 2" xfId="34"/>
    <cellStyle name="40% - Accent2 2 2" xfId="85"/>
    <cellStyle name="40% - Accent2 3" xfId="229"/>
    <cellStyle name="40% - Accent3 2" xfId="35"/>
    <cellStyle name="40% - Accent3 2 2" xfId="86"/>
    <cellStyle name="40% - Accent3 3" xfId="228"/>
    <cellStyle name="40% - Accent4 2" xfId="36"/>
    <cellStyle name="40% - Accent4 2 2" xfId="87"/>
    <cellStyle name="40% - Accent4 3" xfId="244"/>
    <cellStyle name="40% - Accent5 2" xfId="37"/>
    <cellStyle name="40% - Accent5 2 2" xfId="88"/>
    <cellStyle name="40% - Accent5 3" xfId="240"/>
    <cellStyle name="40% - Accent6 2" xfId="38"/>
    <cellStyle name="40% - Accent6 2 2" xfId="89"/>
    <cellStyle name="40% - Accent6 3" xfId="235"/>
    <cellStyle name="60% - Accent1 2" xfId="39"/>
    <cellStyle name="60% - Accent1 3" xfId="214"/>
    <cellStyle name="60% - Accent2 2" xfId="40"/>
    <cellStyle name="60% - Accent2 3" xfId="245"/>
    <cellStyle name="60% - Accent3 2" xfId="41"/>
    <cellStyle name="60% - Accent3 3" xfId="237"/>
    <cellStyle name="60% - Accent4 2" xfId="42"/>
    <cellStyle name="60% - Accent4 3" xfId="232"/>
    <cellStyle name="60% - Accent5 2" xfId="43"/>
    <cellStyle name="60% - Accent5 3" xfId="238"/>
    <cellStyle name="60% - Accent6 2" xfId="44"/>
    <cellStyle name="60% - Accent6 3" xfId="212"/>
    <cellStyle name="Accent1 2" xfId="45"/>
    <cellStyle name="Accent1 3" xfId="242"/>
    <cellStyle name="Accent2 2" xfId="46"/>
    <cellStyle name="Accent2 3" xfId="239"/>
    <cellStyle name="Accent3 2" xfId="47"/>
    <cellStyle name="Accent3 3" xfId="234"/>
    <cellStyle name="Accent4 2" xfId="48"/>
    <cellStyle name="Accent4 3" xfId="213"/>
    <cellStyle name="Accent5 2" xfId="49"/>
    <cellStyle name="Accent5 3" xfId="246"/>
    <cellStyle name="Accent6 2" xfId="50"/>
    <cellStyle name="Accent6 3" xfId="243"/>
    <cellStyle name="ariel" xfId="51"/>
    <cellStyle name="ariel 2" xfId="1320"/>
    <cellStyle name="Bad 2" xfId="52"/>
    <cellStyle name="Bad 3" xfId="216"/>
    <cellStyle name="Calculation 2" xfId="53"/>
    <cellStyle name="Calculation 2 2" xfId="95"/>
    <cellStyle name="Calculation 2 2 10" xfId="1306"/>
    <cellStyle name="Calculation 2 2 2" xfId="117"/>
    <cellStyle name="Calculation 2 2 2 2" xfId="190"/>
    <cellStyle name="Calculation 2 2 2 2 2" xfId="352"/>
    <cellStyle name="Calculation 2 2 2 2 2 2" xfId="633"/>
    <cellStyle name="Calculation 2 2 2 2 2 2 2" xfId="827"/>
    <cellStyle name="Calculation 2 2 2 2 2 3" xfId="889"/>
    <cellStyle name="Calculation 2 2 2 2 3" xfId="634"/>
    <cellStyle name="Calculation 2 2 2 2 3 2" xfId="789"/>
    <cellStyle name="Calculation 2 2 2 2 4" xfId="1255"/>
    <cellStyle name="Calculation 2 2 2 3" xfId="392"/>
    <cellStyle name="Calculation 2 2 2 3 2" xfId="249"/>
    <cellStyle name="Calculation 2 2 2 3 2 2" xfId="1253"/>
    <cellStyle name="Calculation 2 2 2 3 3" xfId="1254"/>
    <cellStyle name="Calculation 2 2 2 4" xfId="293"/>
    <cellStyle name="Calculation 2 2 2 4 2" xfId="605"/>
    <cellStyle name="Calculation 2 2 2 4 2 2" xfId="1251"/>
    <cellStyle name="Calculation 2 2 2 4 3" xfId="1252"/>
    <cellStyle name="Calculation 2 2 2 5" xfId="555"/>
    <cellStyle name="Calculation 2 2 2 5 2" xfId="511"/>
    <cellStyle name="Calculation 2 2 2 5 2 2" xfId="1249"/>
    <cellStyle name="Calculation 2 2 2 5 3" xfId="1250"/>
    <cellStyle name="Calculation 2 2 2 6" xfId="560"/>
    <cellStyle name="Calculation 2 2 2 6 2" xfId="261"/>
    <cellStyle name="Calculation 2 2 2 6 2 2" xfId="1247"/>
    <cellStyle name="Calculation 2 2 2 6 3" xfId="1248"/>
    <cellStyle name="Calculation 2 2 2 7" xfId="1256"/>
    <cellStyle name="Calculation 2 2 3" xfId="152"/>
    <cellStyle name="Calculation 2 2 3 2" xfId="320"/>
    <cellStyle name="Calculation 2 2 3 2 2" xfId="635"/>
    <cellStyle name="Calculation 2 2 3 2 2 2" xfId="1244"/>
    <cellStyle name="Calculation 2 2 3 2 3" xfId="1245"/>
    <cellStyle name="Calculation 2 2 3 3" xfId="636"/>
    <cellStyle name="Calculation 2 2 3 3 2" xfId="1243"/>
    <cellStyle name="Calculation 2 2 3 4" xfId="1246"/>
    <cellStyle name="Calculation 2 2 4" xfId="174"/>
    <cellStyle name="Calculation 2 2 4 2" xfId="336"/>
    <cellStyle name="Calculation 2 2 4 2 2" xfId="637"/>
    <cellStyle name="Calculation 2 2 4 2 2 2" xfId="1241"/>
    <cellStyle name="Calculation 2 2 4 2 3" xfId="1242"/>
    <cellStyle name="Calculation 2 2 4 3" xfId="638"/>
    <cellStyle name="Calculation 2 2 4 3 2" xfId="1240"/>
    <cellStyle name="Calculation 2 2 4 4" xfId="881"/>
    <cellStyle name="Calculation 2 2 5" xfId="377"/>
    <cellStyle name="Calculation 2 2 5 2" xfId="297"/>
    <cellStyle name="Calculation 2 2 5 2 2" xfId="1238"/>
    <cellStyle name="Calculation 2 2 5 3" xfId="1239"/>
    <cellStyle name="Calculation 2 2 6" xfId="274"/>
    <cellStyle name="Calculation 2 2 6 2" xfId="614"/>
    <cellStyle name="Calculation 2 2 6 2 2" xfId="1237"/>
    <cellStyle name="Calculation 2 2 6 3" xfId="925"/>
    <cellStyle name="Calculation 2 2 7" xfId="470"/>
    <cellStyle name="Calculation 2 2 7 2" xfId="257"/>
    <cellStyle name="Calculation 2 2 7 2 2" xfId="1236"/>
    <cellStyle name="Calculation 2 2 7 3" xfId="908"/>
    <cellStyle name="Calculation 2 2 8" xfId="487"/>
    <cellStyle name="Calculation 2 2 8 2" xfId="258"/>
    <cellStyle name="Calculation 2 2 8 2 2" xfId="1234"/>
    <cellStyle name="Calculation 2 2 8 3" xfId="1235"/>
    <cellStyle name="Calculation 2 2 9" xfId="973"/>
    <cellStyle name="Calculation 2 2 9 2" xfId="900"/>
    <cellStyle name="Calculation 2 3" xfId="109"/>
    <cellStyle name="Calculation 2 3 2" xfId="185"/>
    <cellStyle name="Calculation 2 3 2 2" xfId="347"/>
    <cellStyle name="Calculation 2 3 2 2 2" xfId="639"/>
    <cellStyle name="Calculation 2 3 2 2 2 2" xfId="1232"/>
    <cellStyle name="Calculation 2 3 2 2 3" xfId="1233"/>
    <cellStyle name="Calculation 2 3 2 3" xfId="640"/>
    <cellStyle name="Calculation 2 3 2 3 2" xfId="1231"/>
    <cellStyle name="Calculation 2 3 2 4" xfId="870"/>
    <cellStyle name="Calculation 2 3 3" xfId="387"/>
    <cellStyle name="Calculation 2 3 3 2" xfId="260"/>
    <cellStyle name="Calculation 2 3 3 2 2" xfId="1229"/>
    <cellStyle name="Calculation 2 3 3 3" xfId="1230"/>
    <cellStyle name="Calculation 2 3 4" xfId="286"/>
    <cellStyle name="Calculation 2 3 4 2" xfId="503"/>
    <cellStyle name="Calculation 2 3 4 2 2" xfId="1228"/>
    <cellStyle name="Calculation 2 3 4 3" xfId="921"/>
    <cellStyle name="Calculation 2 3 5" xfId="496"/>
    <cellStyle name="Calculation 2 3 5 2" xfId="523"/>
    <cellStyle name="Calculation 2 3 5 2 2" xfId="1227"/>
    <cellStyle name="Calculation 2 3 5 3" xfId="909"/>
    <cellStyle name="Calculation 2 3 6" xfId="583"/>
    <cellStyle name="Calculation 2 3 6 2" xfId="527"/>
    <cellStyle name="Calculation 2 3 6 2 2" xfId="1225"/>
    <cellStyle name="Calculation 2 3 6 3" xfId="1226"/>
    <cellStyle name="Calculation 2 3 7" xfId="986"/>
    <cellStyle name="Calculation 2 3 7 2" xfId="903"/>
    <cellStyle name="Calculation 2 3 8" xfId="1307"/>
    <cellStyle name="Calculation 2 4" xfId="142"/>
    <cellStyle name="Calculation 2 4 2" xfId="201"/>
    <cellStyle name="Calculation 2 4 2 2" xfId="363"/>
    <cellStyle name="Calculation 2 4 2 2 2" xfId="641"/>
    <cellStyle name="Calculation 2 4 2 2 2 2" xfId="1222"/>
    <cellStyle name="Calculation 2 4 2 2 3" xfId="1223"/>
    <cellStyle name="Calculation 2 4 2 3" xfId="642"/>
    <cellStyle name="Calculation 2 4 2 3 2" xfId="896"/>
    <cellStyle name="Calculation 2 4 2 4" xfId="1224"/>
    <cellStyle name="Calculation 2 4 3" xfId="403"/>
    <cellStyle name="Calculation 2 4 3 2" xfId="458"/>
    <cellStyle name="Calculation 2 4 3 2 2" xfId="1221"/>
    <cellStyle name="Calculation 2 4 3 3" xfId="863"/>
    <cellStyle name="Calculation 2 4 4" xfId="310"/>
    <cellStyle name="Calculation 2 4 4 2" xfId="254"/>
    <cellStyle name="Calculation 2 4 4 2 2" xfId="1219"/>
    <cellStyle name="Calculation 2 4 4 3" xfId="1220"/>
    <cellStyle name="Calculation 2 4 5" xfId="568"/>
    <cellStyle name="Calculation 2 4 5 2" xfId="462"/>
    <cellStyle name="Calculation 2 4 5 2 2" xfId="1217"/>
    <cellStyle name="Calculation 2 4 5 3" xfId="1218"/>
    <cellStyle name="Calculation 2 4 6" xfId="588"/>
    <cellStyle name="Calculation 2 4 6 2" xfId="252"/>
    <cellStyle name="Calculation 2 4 6 2 2" xfId="1215"/>
    <cellStyle name="Calculation 2 4 6 3" xfId="1216"/>
    <cellStyle name="Calculation 2 4 7" xfId="901"/>
    <cellStyle name="Calculation 2 5" xfId="169"/>
    <cellStyle name="Calculation 2 5 2" xfId="331"/>
    <cellStyle name="Calculation 2 5 2 2" xfId="643"/>
    <cellStyle name="Calculation 2 5 2 2 2" xfId="1213"/>
    <cellStyle name="Calculation 2 5 2 3" xfId="1214"/>
    <cellStyle name="Calculation 2 5 3" xfId="644"/>
    <cellStyle name="Calculation 2 5 3 2" xfId="1212"/>
    <cellStyle name="Calculation 2 5 4" xfId="1271"/>
    <cellStyle name="Calculation 2 6" xfId="373"/>
    <cellStyle name="Calculation 2 6 2" xfId="248"/>
    <cellStyle name="Calculation 2 6 2 2" xfId="1210"/>
    <cellStyle name="Calculation 2 6 3" xfId="1211"/>
    <cellStyle name="Calculation 2 7" xfId="262"/>
    <cellStyle name="Calculation 2 7 2" xfId="330"/>
    <cellStyle name="Calculation 2 7 2 2" xfId="1208"/>
    <cellStyle name="Calculation 2 7 3" xfId="1209"/>
    <cellStyle name="Calculation 2 8" xfId="495"/>
    <cellStyle name="Calculation 2 8 2" xfId="266"/>
    <cellStyle name="Calculation 2 8 2 2" xfId="1206"/>
    <cellStyle name="Calculation 2 8 3" xfId="1207"/>
    <cellStyle name="Calculation 2 9" xfId="520"/>
    <cellStyle name="Calculation 2 9 2" xfId="547"/>
    <cellStyle name="Calculation 2 9 2 2" xfId="1204"/>
    <cellStyle name="Calculation 2 9 3" xfId="1205"/>
    <cellStyle name="Calculation 3" xfId="102"/>
    <cellStyle name="Calculation 3 2" xfId="157"/>
    <cellStyle name="Calculation 3 2 2" xfId="325"/>
    <cellStyle name="Calculation 3 2 2 2" xfId="645"/>
    <cellStyle name="Calculation 3 2 2 2 2" xfId="1202"/>
    <cellStyle name="Calculation 3 2 2 3" xfId="1203"/>
    <cellStyle name="Calculation 3 2 3" xfId="646"/>
    <cellStyle name="Calculation 3 2 3 2" xfId="1201"/>
    <cellStyle name="Calculation 3 2 4" xfId="1297"/>
    <cellStyle name="Calculation 3 3" xfId="179"/>
    <cellStyle name="Calculation 3 3 2" xfId="341"/>
    <cellStyle name="Calculation 3 3 2 2" xfId="647"/>
    <cellStyle name="Calculation 3 3 2 2 2" xfId="1199"/>
    <cellStyle name="Calculation 3 3 2 3" xfId="1200"/>
    <cellStyle name="Calculation 3 3 3" xfId="648"/>
    <cellStyle name="Calculation 3 3 3 2" xfId="917"/>
    <cellStyle name="Calculation 3 3 4" xfId="1302"/>
    <cellStyle name="Calculation 3 4" xfId="381"/>
    <cellStyle name="Calculation 3 4 2" xfId="420"/>
    <cellStyle name="Calculation 3 4 2 2" xfId="1198"/>
    <cellStyle name="Calculation 3 4 3" xfId="1299"/>
    <cellStyle name="Calculation 3 5" xfId="280"/>
    <cellStyle name="Calculation 3 5 2" xfId="617"/>
    <cellStyle name="Calculation 3 5 2 2" xfId="1197"/>
    <cellStyle name="Calculation 3 5 3" xfId="883"/>
    <cellStyle name="Calculation 3 6" xfId="500"/>
    <cellStyle name="Calculation 3 6 2" xfId="417"/>
    <cellStyle name="Calculation 3 6 2 2" xfId="1195"/>
    <cellStyle name="Calculation 3 6 3" xfId="1196"/>
    <cellStyle name="Calculation 3 7" xfId="582"/>
    <cellStyle name="Calculation 3 7 2" xfId="467"/>
    <cellStyle name="Calculation 3 7 2 2" xfId="1193"/>
    <cellStyle name="Calculation 3 7 3" xfId="1194"/>
    <cellStyle name="Calculation 4" xfId="136"/>
    <cellStyle name="Calculation 4 2" xfId="195"/>
    <cellStyle name="Calculation 4 2 2" xfId="357"/>
    <cellStyle name="Calculation 4 2 2 2" xfId="649"/>
    <cellStyle name="Calculation 4 2 2 2 2" xfId="1191"/>
    <cellStyle name="Calculation 4 2 2 3" xfId="1192"/>
    <cellStyle name="Calculation 4 2 3" xfId="650"/>
    <cellStyle name="Calculation 4 2 3 2" xfId="1190"/>
    <cellStyle name="Calculation 4 2 4" xfId="1292"/>
    <cellStyle name="Calculation 4 3" xfId="397"/>
    <cellStyle name="Calculation 4 3 2" xfId="270"/>
    <cellStyle name="Calculation 4 3 2 2" xfId="1189"/>
    <cellStyle name="Calculation 4 3 3" xfId="1284"/>
    <cellStyle name="Calculation 4 4" xfId="304"/>
    <cellStyle name="Calculation 4 4 2" xfId="259"/>
    <cellStyle name="Calculation 4 4 2 2" xfId="1188"/>
    <cellStyle name="Calculation 4 4 3" xfId="1261"/>
    <cellStyle name="Calculation 4 5" xfId="562"/>
    <cellStyle name="Calculation 4 5 2" xfId="461"/>
    <cellStyle name="Calculation 4 5 2 2" xfId="885"/>
    <cellStyle name="Calculation 4 5 3" xfId="1187"/>
    <cellStyle name="Calculation 4 6" xfId="561"/>
    <cellStyle name="Calculation 4 6 2" xfId="484"/>
    <cellStyle name="Calculation 4 6 2 2" xfId="1184"/>
    <cellStyle name="Calculation 4 6 3" xfId="1185"/>
    <cellStyle name="Calculation 5" xfId="141"/>
    <cellStyle name="Calculation 5 2" xfId="200"/>
    <cellStyle name="Calculation 5 2 2" xfId="362"/>
    <cellStyle name="Calculation 5 2 2 2" xfId="651"/>
    <cellStyle name="Calculation 5 2 2 2 2" xfId="1181"/>
    <cellStyle name="Calculation 5 2 2 3" xfId="1182"/>
    <cellStyle name="Calculation 5 2 3" xfId="652"/>
    <cellStyle name="Calculation 5 2 3 2" xfId="1180"/>
    <cellStyle name="Calculation 5 2 4" xfId="1183"/>
    <cellStyle name="Calculation 5 3" xfId="402"/>
    <cellStyle name="Calculation 5 3 2" xfId="551"/>
    <cellStyle name="Calculation 5 3 2 2" xfId="1178"/>
    <cellStyle name="Calculation 5 3 3" xfId="1179"/>
    <cellStyle name="Calculation 5 4" xfId="309"/>
    <cellStyle name="Calculation 5 4 2" xfId="247"/>
    <cellStyle name="Calculation 5 4 2 2" xfId="1176"/>
    <cellStyle name="Calculation 5 4 3" xfId="1177"/>
    <cellStyle name="Calculation 5 5" xfId="567"/>
    <cellStyle name="Calculation 5 5 2" xfId="264"/>
    <cellStyle name="Calculation 5 5 2 2" xfId="1174"/>
    <cellStyle name="Calculation 5 5 3" xfId="1175"/>
    <cellStyle name="Calculation 5 6" xfId="587"/>
    <cellStyle name="Calculation 5 6 2" xfId="502"/>
    <cellStyle name="Calculation 5 6 2 2" xfId="1172"/>
    <cellStyle name="Calculation 5 6 3" xfId="891"/>
    <cellStyle name="Calculation 5 7" xfId="1312"/>
    <cellStyle name="Calculation 6" xfId="911"/>
    <cellStyle name="Calculation 6 2" xfId="1276"/>
    <cellStyle name="Check Cell 2" xfId="54"/>
    <cellStyle name="Check Cell 3" xfId="218"/>
    <cellStyle name="Comma" xfId="2" builtinId="3"/>
    <cellStyle name="Comma 2" xfId="17"/>
    <cellStyle name="Comma 2 2" xfId="101"/>
    <cellStyle name="Comma 2 2 2" xfId="130"/>
    <cellStyle name="Comma 2 2 3" xfId="122"/>
    <cellStyle name="Comma 2 2 4" xfId="1045"/>
    <cellStyle name="Comma 2 2 5" xfId="874"/>
    <cellStyle name="Comma 2 3" xfId="124"/>
    <cellStyle name="Comma 2 4" xfId="92"/>
    <cellStyle name="Comma 2 5" xfId="739"/>
    <cellStyle name="Comma 2 6" xfId="72"/>
    <cellStyle name="Comma 2 6 2" xfId="1049"/>
    <cellStyle name="Comma 2 7" xfId="866"/>
    <cellStyle name="Comma 3" xfId="19"/>
    <cellStyle name="Comma 3 2" xfId="740"/>
    <cellStyle name="Comma 3 3" xfId="93"/>
    <cellStyle name="Comma 3 3 2" xfId="1052"/>
    <cellStyle name="Comma 4" xfId="115"/>
    <cellStyle name="Comma 4 2" xfId="127"/>
    <cellStyle name="Comma 4 3" xfId="1055"/>
    <cellStyle name="Comma 4 4" xfId="1056"/>
    <cellStyle name="Comma 5" xfId="121"/>
    <cellStyle name="Comma 5 2" xfId="129"/>
    <cellStyle name="Comma 6" xfId="135"/>
    <cellStyle name="Comma 7" xfId="1321"/>
    <cellStyle name="Currency" xfId="6" builtinId="4"/>
    <cellStyle name="Currency 2" xfId="20"/>
    <cellStyle name="Currency 2 2" xfId="741"/>
    <cellStyle name="Currency 2 2 2" xfId="1060"/>
    <cellStyle name="Currency 2 2 3" xfId="875"/>
    <cellStyle name="Currency 2 3" xfId="94"/>
    <cellStyle name="Currency 3" xfId="18"/>
    <cellStyle name="Currency 3 2" xfId="1063"/>
    <cellStyle name="Currency 3 3" xfId="1064"/>
    <cellStyle name="Currency 4" xfId="1065"/>
    <cellStyle name="Explanatory Text 2" xfId="55"/>
    <cellStyle name="Explanatory Text 3" xfId="236"/>
    <cellStyle name="Good 2" xfId="56"/>
    <cellStyle name="Good 3" xfId="223"/>
    <cellStyle name="Heading 1 2" xfId="57"/>
    <cellStyle name="Heading 1 3" xfId="222"/>
    <cellStyle name="Heading 2 2" xfId="58"/>
    <cellStyle name="Heading 2 3" xfId="221"/>
    <cellStyle name="Heading 3 2" xfId="59"/>
    <cellStyle name="Heading 3 2 2" xfId="133"/>
    <cellStyle name="Heading 3 3" xfId="132"/>
    <cellStyle name="Heading 3 3 2" xfId="882"/>
    <cellStyle name="Heading 3 4" xfId="868"/>
    <cellStyle name="Heading 3 4 2" xfId="906"/>
    <cellStyle name="Heading 4 2" xfId="60"/>
    <cellStyle name="Heading 4 3" xfId="227"/>
    <cellStyle name="Hyperlink" xfId="3" builtinId="8"/>
    <cellStyle name="Hyperlink 2" xfId="74"/>
    <cellStyle name="Hyperlink 2 2" xfId="164"/>
    <cellStyle name="Hyperlink 2 3" xfId="1066"/>
    <cellStyle name="Hyperlink 3" xfId="162"/>
    <cellStyle name="Hyperlink 4" xfId="630"/>
    <cellStyle name="Hyperlink 5" xfId="76"/>
    <cellStyle name="Hyperlink 6" xfId="14"/>
    <cellStyle name="Input 2" xfId="61"/>
    <cellStyle name="Input 2 2" xfId="96"/>
    <cellStyle name="Input 2 2 10" xfId="1305"/>
    <cellStyle name="Input 2 2 2" xfId="123"/>
    <cellStyle name="Input 2 2 2 2" xfId="194"/>
    <cellStyle name="Input 2 2 2 2 2" xfId="356"/>
    <cellStyle name="Input 2 2 2 2 2 2" xfId="653"/>
    <cellStyle name="Input 2 2 2 2 2 2 2" xfId="1169"/>
    <cellStyle name="Input 2 2 2 2 2 3" xfId="1170"/>
    <cellStyle name="Input 2 2 2 2 3" xfId="654"/>
    <cellStyle name="Input 2 2 2 2 3 2" xfId="1168"/>
    <cellStyle name="Input 2 2 2 2 4" xfId="788"/>
    <cellStyle name="Input 2 2 2 3" xfId="396"/>
    <cellStyle name="Input 2 2 2 3 2" xfId="438"/>
    <cellStyle name="Input 2 2 2 3 2 2" xfId="1166"/>
    <cellStyle name="Input 2 2 2 3 3" xfId="1167"/>
    <cellStyle name="Input 2 2 2 4" xfId="298"/>
    <cellStyle name="Input 2 2 2 4 2" xfId="613"/>
    <cellStyle name="Input 2 2 2 4 2 2" xfId="1164"/>
    <cellStyle name="Input 2 2 2 4 3" xfId="1165"/>
    <cellStyle name="Input 2 2 2 5" xfId="559"/>
    <cellStyle name="Input 2 2 2 5 2" xfId="301"/>
    <cellStyle name="Input 2 2 2 5 2 2" xfId="1161"/>
    <cellStyle name="Input 2 2 2 5 3" xfId="1162"/>
    <cellStyle name="Input 2 2 2 6" xfId="493"/>
    <cellStyle name="Input 2 2 2 6 2" xfId="621"/>
    <cellStyle name="Input 2 2 2 6 2 2" xfId="1157"/>
    <cellStyle name="Input 2 2 2 6 3" xfId="1160"/>
    <cellStyle name="Input 2 2 2 7" xfId="826"/>
    <cellStyle name="Input 2 2 3" xfId="156"/>
    <cellStyle name="Input 2 2 3 2" xfId="324"/>
    <cellStyle name="Input 2 2 3 2 2" xfId="655"/>
    <cellStyle name="Input 2 2 3 2 2 2" xfId="1153"/>
    <cellStyle name="Input 2 2 3 2 3" xfId="1154"/>
    <cellStyle name="Input 2 2 3 3" xfId="656"/>
    <cellStyle name="Input 2 2 3 3 2" xfId="926"/>
    <cellStyle name="Input 2 2 3 4" xfId="1156"/>
    <cellStyle name="Input 2 2 4" xfId="175"/>
    <cellStyle name="Input 2 2 4 2" xfId="337"/>
    <cellStyle name="Input 2 2 4 2 2" xfId="657"/>
    <cellStyle name="Input 2 2 4 2 2 2" xfId="1149"/>
    <cellStyle name="Input 2 2 4 2 3" xfId="1150"/>
    <cellStyle name="Input 2 2 4 3" xfId="658"/>
    <cellStyle name="Input 2 2 4 3 2" xfId="1148"/>
    <cellStyle name="Input 2 2 4 4" xfId="1151"/>
    <cellStyle name="Input 2 2 5" xfId="378"/>
    <cellStyle name="Input 2 2 5 2" xfId="625"/>
    <cellStyle name="Input 2 2 5 2 2" xfId="929"/>
    <cellStyle name="Input 2 2 5 3" xfId="1146"/>
    <cellStyle name="Input 2 2 6" xfId="275"/>
    <cellStyle name="Input 2 2 6 2" xfId="272"/>
    <cellStyle name="Input 2 2 6 2 2" xfId="1143"/>
    <cellStyle name="Input 2 2 6 3" xfId="1144"/>
    <cellStyle name="Input 2 2 7" xfId="490"/>
    <cellStyle name="Input 2 2 7 2" xfId="251"/>
    <cellStyle name="Input 2 2 7 2 2" xfId="872"/>
    <cellStyle name="Input 2 2 7 3" xfId="873"/>
    <cellStyle name="Input 2 2 8" xfId="539"/>
    <cellStyle name="Input 2 2 8 2" xfId="428"/>
    <cellStyle name="Input 2 2 8 2 2" xfId="1325"/>
    <cellStyle name="Input 2 2 8 3" xfId="790"/>
    <cellStyle name="Input 2 2 9" xfId="1088"/>
    <cellStyle name="Input 2 2 9 2" xfId="1140"/>
    <cellStyle name="Input 2 3" xfId="110"/>
    <cellStyle name="Input 2 3 2" xfId="186"/>
    <cellStyle name="Input 2 3 2 2" xfId="348"/>
    <cellStyle name="Input 2 3 2 2 2" xfId="659"/>
    <cellStyle name="Input 2 3 2 2 2 2" xfId="1137"/>
    <cellStyle name="Input 2 3 2 2 3" xfId="1138"/>
    <cellStyle name="Input 2 3 2 3" xfId="660"/>
    <cellStyle name="Input 2 3 2 3 2" xfId="1136"/>
    <cellStyle name="Input 2 3 2 4" xfId="1139"/>
    <cellStyle name="Input 2 3 3" xfId="388"/>
    <cellStyle name="Input 2 3 3 2" xfId="443"/>
    <cellStyle name="Input 2 3 3 2 2" xfId="825"/>
    <cellStyle name="Input 2 3 3 3" xfId="862"/>
    <cellStyle name="Input 2 3 4" xfId="287"/>
    <cellStyle name="Input 2 3 4 2" xfId="433"/>
    <cellStyle name="Input 2 3 4 2 2" xfId="1133"/>
    <cellStyle name="Input 2 3 4 3" xfId="1324"/>
    <cellStyle name="Input 2 3 5" xfId="491"/>
    <cellStyle name="Input 2 3 5 2" xfId="478"/>
    <cellStyle name="Input 2 3 5 2 2" xfId="1323"/>
    <cellStyle name="Input 2 3 5 3" xfId="1132"/>
    <cellStyle name="Input 2 3 6" xfId="540"/>
    <cellStyle name="Input 2 3 6 2" xfId="619"/>
    <cellStyle name="Input 2 3 6 2 2" xfId="930"/>
    <cellStyle name="Input 2 3 6 3" xfId="1131"/>
    <cellStyle name="Input 2 3 7" xfId="1089"/>
    <cellStyle name="Input 2 3 7 2" xfId="861"/>
    <cellStyle name="Input 2 3 8" xfId="1301"/>
    <cellStyle name="Input 2 4" xfId="144"/>
    <cellStyle name="Input 2 4 2" xfId="203"/>
    <cellStyle name="Input 2 4 2 2" xfId="365"/>
    <cellStyle name="Input 2 4 2 2 2" xfId="661"/>
    <cellStyle name="Input 2 4 2 2 2 2" xfId="860"/>
    <cellStyle name="Input 2 4 2 2 3" xfId="787"/>
    <cellStyle name="Input 2 4 2 3" xfId="662"/>
    <cellStyle name="Input 2 4 2 3 2" xfId="823"/>
    <cellStyle name="Input 2 4 2 4" xfId="824"/>
    <cellStyle name="Input 2 4 3" xfId="405"/>
    <cellStyle name="Input 2 4 3 2" xfId="546"/>
    <cellStyle name="Input 2 4 3 2 2" xfId="1130"/>
    <cellStyle name="Input 2 4 3 3" xfId="786"/>
    <cellStyle name="Input 2 4 4" xfId="312"/>
    <cellStyle name="Input 2 4 4 2" xfId="545"/>
    <cellStyle name="Input 2 4 4 2 2" xfId="1128"/>
    <cellStyle name="Input 2 4 4 3" xfId="1129"/>
    <cellStyle name="Input 2 4 5" xfId="570"/>
    <cellStyle name="Input 2 4 5 2" xfId="449"/>
    <cellStyle name="Input 2 4 5 2 2" xfId="1126"/>
    <cellStyle name="Input 2 4 5 3" xfId="1127"/>
    <cellStyle name="Input 2 4 6" xfId="590"/>
    <cellStyle name="Input 2 4 6 2" xfId="450"/>
    <cellStyle name="Input 2 4 6 2 2" xfId="1124"/>
    <cellStyle name="Input 2 4 6 3" xfId="1125"/>
    <cellStyle name="Input 2 4 7" xfId="1313"/>
    <cellStyle name="Input 2 5" xfId="170"/>
    <cellStyle name="Input 2 5 2" xfId="332"/>
    <cellStyle name="Input 2 5 2 2" xfId="663"/>
    <cellStyle name="Input 2 5 2 2 2" xfId="1122"/>
    <cellStyle name="Input 2 5 2 3" xfId="1123"/>
    <cellStyle name="Input 2 5 3" xfId="664"/>
    <cellStyle name="Input 2 5 3 2" xfId="1121"/>
    <cellStyle name="Input 2 5 4" xfId="1270"/>
    <cellStyle name="Input 2 6" xfId="374"/>
    <cellStyle name="Input 2 6 2" xfId="414"/>
    <cellStyle name="Input 2 6 2 2" xfId="1119"/>
    <cellStyle name="Input 2 6 3" xfId="1120"/>
    <cellStyle name="Input 2 7" xfId="265"/>
    <cellStyle name="Input 2 7 2" xfId="441"/>
    <cellStyle name="Input 2 7 2 2" xfId="1118"/>
    <cellStyle name="Input 2 7 3" xfId="879"/>
    <cellStyle name="Input 2 8" xfId="530"/>
    <cellStyle name="Input 2 8 2" xfId="622"/>
    <cellStyle name="Input 2 8 2 2" xfId="1116"/>
    <cellStyle name="Input 2 8 3" xfId="1117"/>
    <cellStyle name="Input 2 9" xfId="584"/>
    <cellStyle name="Input 2 9 2" xfId="550"/>
    <cellStyle name="Input 2 9 2 2" xfId="1114"/>
    <cellStyle name="Input 2 9 3" xfId="1115"/>
    <cellStyle name="Input 3" xfId="103"/>
    <cellStyle name="Input 3 2" xfId="158"/>
    <cellStyle name="Input 3 2 2" xfId="326"/>
    <cellStyle name="Input 3 2 2 2" xfId="665"/>
    <cellStyle name="Input 3 2 2 2 2" xfId="1113"/>
    <cellStyle name="Input 3 2 2 3" xfId="924"/>
    <cellStyle name="Input 3 2 3" xfId="666"/>
    <cellStyle name="Input 3 2 3 2" xfId="907"/>
    <cellStyle name="Input 3 2 4" xfId="1296"/>
    <cellStyle name="Input 3 3" xfId="180"/>
    <cellStyle name="Input 3 3 2" xfId="342"/>
    <cellStyle name="Input 3 3 2 2" xfId="667"/>
    <cellStyle name="Input 3 3 2 2 2" xfId="1111"/>
    <cellStyle name="Input 3 3 2 3" xfId="1112"/>
    <cellStyle name="Input 3 3 3" xfId="668"/>
    <cellStyle name="Input 3 3 3 2" xfId="1110"/>
    <cellStyle name="Input 3 3 4" xfId="1288"/>
    <cellStyle name="Input 3 4" xfId="382"/>
    <cellStyle name="Input 3 4 2" xfId="303"/>
    <cellStyle name="Input 3 4 2 2" xfId="899"/>
    <cellStyle name="Input 3 4 3" xfId="1298"/>
    <cellStyle name="Input 3 5" xfId="281"/>
    <cellStyle name="Input 3 5 2" xfId="624"/>
    <cellStyle name="Input 3 5 2 2" xfId="869"/>
    <cellStyle name="Input 3 5 3" xfId="1265"/>
    <cellStyle name="Input 3 6" xfId="516"/>
    <cellStyle name="Input 3 6 2" xfId="466"/>
    <cellStyle name="Input 3 6 2 2" xfId="1108"/>
    <cellStyle name="Input 3 6 3" xfId="1109"/>
    <cellStyle name="Input 3 7" xfId="473"/>
    <cellStyle name="Input 3 7 2" xfId="459"/>
    <cellStyle name="Input 3 7 2 2" xfId="1106"/>
    <cellStyle name="Input 3 7 3" xfId="1107"/>
    <cellStyle name="Input 4" xfId="137"/>
    <cellStyle name="Input 4 2" xfId="196"/>
    <cellStyle name="Input 4 2 2" xfId="358"/>
    <cellStyle name="Input 4 2 2 2" xfId="669"/>
    <cellStyle name="Input 4 2 2 2 2" xfId="920"/>
    <cellStyle name="Input 4 2 2 3" xfId="1105"/>
    <cellStyle name="Input 4 2 3" xfId="670"/>
    <cellStyle name="Input 4 2 3 2" xfId="1104"/>
    <cellStyle name="Input 4 2 4" xfId="1291"/>
    <cellStyle name="Input 4 3" xfId="398"/>
    <cellStyle name="Input 4 3 2" xfId="256"/>
    <cellStyle name="Input 4 3 2 2" xfId="893"/>
    <cellStyle name="Input 4 3 3" xfId="1283"/>
    <cellStyle name="Input 4 4" xfId="305"/>
    <cellStyle name="Input 4 4 2" xfId="452"/>
    <cellStyle name="Input 4 4 2 2" xfId="1103"/>
    <cellStyle name="Input 4 4 3" xfId="1260"/>
    <cellStyle name="Input 4 5" xfId="563"/>
    <cellStyle name="Input 4 5 2" xfId="451"/>
    <cellStyle name="Input 4 5 2 2" xfId="1101"/>
    <cellStyle name="Input 4 5 3" xfId="1102"/>
    <cellStyle name="Input 4 6" xfId="521"/>
    <cellStyle name="Input 4 6 2" xfId="442"/>
    <cellStyle name="Input 4 6 2 2" xfId="1100"/>
    <cellStyle name="Input 4 6 3" xfId="902"/>
    <cellStyle name="Input 5" xfId="143"/>
    <cellStyle name="Input 5 2" xfId="202"/>
    <cellStyle name="Input 5 2 2" xfId="364"/>
    <cellStyle name="Input 5 2 2 2" xfId="671"/>
    <cellStyle name="Input 5 2 2 2 2" xfId="895"/>
    <cellStyle name="Input 5 2 2 3" xfId="1098"/>
    <cellStyle name="Input 5 2 3" xfId="672"/>
    <cellStyle name="Input 5 2 3 2" xfId="859"/>
    <cellStyle name="Input 5 2 4" xfId="1099"/>
    <cellStyle name="Input 5 3" xfId="404"/>
    <cellStyle name="Input 5 3 2" xfId="515"/>
    <cellStyle name="Input 5 3 2 2" xfId="1096"/>
    <cellStyle name="Input 5 3 3" xfId="1097"/>
    <cellStyle name="Input 5 4" xfId="311"/>
    <cellStyle name="Input 5 4 2" xfId="542"/>
    <cellStyle name="Input 5 4 2 2" xfId="1094"/>
    <cellStyle name="Input 5 4 3" xfId="1095"/>
    <cellStyle name="Input 5 5" xfId="569"/>
    <cellStyle name="Input 5 5 2" xfId="463"/>
    <cellStyle name="Input 5 5 2 2" xfId="1092"/>
    <cellStyle name="Input 5 5 3" xfId="1093"/>
    <cellStyle name="Input 5 6" xfId="589"/>
    <cellStyle name="Input 5 6 2" xfId="437"/>
    <cellStyle name="Input 5 6 2 2" xfId="1090"/>
    <cellStyle name="Input 5 6 3" xfId="1091"/>
    <cellStyle name="Input 5 7" xfId="871"/>
    <cellStyle name="Input 6" xfId="912"/>
    <cellStyle name="Input 6 2" xfId="1275"/>
    <cellStyle name="Linked Cell 2" xfId="62"/>
    <cellStyle name="Linked Cell 3" xfId="220"/>
    <cellStyle name="Neutral" xfId="11" builtinId="28"/>
    <cellStyle name="Neutral 2" xfId="63"/>
    <cellStyle name="Neutral 3" xfId="91"/>
    <cellStyle name="Normal" xfId="0" builtinId="0"/>
    <cellStyle name="Normal 10" xfId="8"/>
    <cellStyle name="Normal 11" xfId="632"/>
    <cellStyle name="Normal 11 2" xfId="747"/>
    <cellStyle name="Normal 12" xfId="736"/>
    <cellStyle name="Normal 12 2" xfId="749"/>
    <cellStyle name="Normal 12 3" xfId="748"/>
    <cellStyle name="Normal 13" xfId="1134"/>
    <cellStyle name="Normal 13 2" xfId="1318"/>
    <cellStyle name="Normal 14" xfId="13"/>
    <cellStyle name="Normal 15" xfId="750"/>
    <cellStyle name="Normal 2" xfId="4"/>
    <cellStyle name="Normal 2 2" xfId="9"/>
    <cellStyle name="Normal 2 2 2" xfId="1135"/>
    <cellStyle name="Normal 2 3" xfId="7"/>
    <cellStyle name="Normal 2 4" xfId="108"/>
    <cellStyle name="Normal 2 5" xfId="77"/>
    <cellStyle name="Normal 2 6" xfId="628"/>
    <cellStyle name="Normal 2 7" xfId="737"/>
    <cellStyle name="Normal 2 8" xfId="69"/>
    <cellStyle name="Normal 2 9" xfId="15"/>
    <cellStyle name="Normal 25" xfId="1376"/>
    <cellStyle name="Normal 3" xfId="5"/>
    <cellStyle name="Normal 3 2" xfId="97"/>
    <cellStyle name="Normal 3 2 2" xfId="1141"/>
    <cellStyle name="Normal 3 3" xfId="163"/>
    <cellStyle name="Normal 3 3 2" xfId="865"/>
    <cellStyle name="Normal 3 4" xfId="1326"/>
    <cellStyle name="Normal 3 5" xfId="21"/>
    <cellStyle name="Normal 4" xfId="22"/>
    <cellStyle name="Normal 4 2" xfId="125"/>
    <cellStyle name="Normal 4 2 2" xfId="1142"/>
    <cellStyle name="Normal 4 2 3" xfId="876"/>
    <cellStyle name="Normal 4 3" xfId="215"/>
    <cellStyle name="Normal 4 4" xfId="746"/>
    <cellStyle name="Normal 4 5" xfId="70"/>
    <cellStyle name="Normal 4 5 2" xfId="1145"/>
    <cellStyle name="Normal 5" xfId="23"/>
    <cellStyle name="Normal 5 2" xfId="126"/>
    <cellStyle name="Normal 5 2 2" xfId="1147"/>
    <cellStyle name="Normal 5 3" xfId="114"/>
    <cellStyle name="Normal 5 4" xfId="629"/>
    <cellStyle name="Normal 5 5" xfId="673"/>
    <cellStyle name="Normal 5 6" xfId="744"/>
    <cellStyle name="Normal 5 7" xfId="75"/>
    <cellStyle name="Normal 5 7 2" xfId="1152"/>
    <cellStyle name="Normal 6" xfId="24"/>
    <cellStyle name="Normal 6 2" xfId="128"/>
    <cellStyle name="Normal 6 3" xfId="742"/>
    <cellStyle name="Normal 6 4" xfId="116"/>
    <cellStyle name="Normal 6 4 2" xfId="1155"/>
    <cellStyle name="Normal 7" xfId="25"/>
    <cellStyle name="Normal 7 2" xfId="745"/>
    <cellStyle name="Normal 7 3" xfId="131"/>
    <cellStyle name="Normal 7 3 2" xfId="1158"/>
    <cellStyle name="Normal 7 4" xfId="1159"/>
    <cellStyle name="Normal 8" xfId="26"/>
    <cellStyle name="Normal 8 2" xfId="743"/>
    <cellStyle name="Normal 8 3" xfId="134"/>
    <cellStyle name="Normal 9" xfId="10"/>
    <cellStyle name="Normal 9 2" xfId="184"/>
    <cellStyle name="Normal 9 2 2" xfId="346"/>
    <cellStyle name="Normal 9 3" xfId="386"/>
    <cellStyle name="Normal 9 3 2" xfId="506"/>
    <cellStyle name="Normal 9 3 3" xfId="626"/>
    <cellStyle name="Normal 9 3 3 2" xfId="631"/>
    <cellStyle name="Normal 9 4" xfId="285"/>
    <cellStyle name="Normal 9 5" xfId="1171"/>
    <cellStyle name="Normal 9 6" xfId="1163"/>
    <cellStyle name="Normal 9 7" xfId="107"/>
    <cellStyle name="Note 2" xfId="64"/>
    <cellStyle name="Note 2 2" xfId="98"/>
    <cellStyle name="Note 2 2 2" xfId="118"/>
    <cellStyle name="Note 2 2 2 2" xfId="191"/>
    <cellStyle name="Note 2 2 2 2 2" xfId="353"/>
    <cellStyle name="Note 2 2 2 2 2 2" xfId="674"/>
    <cellStyle name="Note 2 2 2 2 2 2 2" xfId="1084"/>
    <cellStyle name="Note 2 2 2 2 2 3" xfId="1085"/>
    <cellStyle name="Note 2 2 2 2 3" xfId="675"/>
    <cellStyle name="Note 2 2 2 2 3 2" xfId="1083"/>
    <cellStyle name="Note 2 2 2 2 4" xfId="1086"/>
    <cellStyle name="Note 2 2 2 3" xfId="393"/>
    <cellStyle name="Note 2 2 2 3 2" xfId="453"/>
    <cellStyle name="Note 2 2 2 3 2 2" xfId="1081"/>
    <cellStyle name="Note 2 2 2 3 3" xfId="1082"/>
    <cellStyle name="Note 2 2 2 4" xfId="294"/>
    <cellStyle name="Note 2 2 2 4 2" xfId="299"/>
    <cellStyle name="Note 2 2 2 4 2 2" xfId="1079"/>
    <cellStyle name="Note 2 2 2 4 3" xfId="1080"/>
    <cellStyle name="Note 2 2 2 5" xfId="556"/>
    <cellStyle name="Note 2 2 2 5 2" xfId="518"/>
    <cellStyle name="Note 2 2 2 5 2 2" xfId="1077"/>
    <cellStyle name="Note 2 2 2 5 3" xfId="1078"/>
    <cellStyle name="Note 2 2 2 6" xfId="537"/>
    <cellStyle name="Note 2 2 2 6 2" xfId="603"/>
    <cellStyle name="Note 2 2 2 6 2 2" xfId="1075"/>
    <cellStyle name="Note 2 2 2 6 3" xfId="1076"/>
    <cellStyle name="Note 2 2 2 7" xfId="1087"/>
    <cellStyle name="Note 2 2 3" xfId="153"/>
    <cellStyle name="Note 2 2 3 2" xfId="321"/>
    <cellStyle name="Note 2 2 3 2 2" xfId="676"/>
    <cellStyle name="Note 2 2 3 2 2 2" xfId="1072"/>
    <cellStyle name="Note 2 2 3 2 3" xfId="1073"/>
    <cellStyle name="Note 2 2 3 3" xfId="677"/>
    <cellStyle name="Note 2 2 3 3 2" xfId="1071"/>
    <cellStyle name="Note 2 2 3 4" xfId="1074"/>
    <cellStyle name="Note 2 2 4" xfId="176"/>
    <cellStyle name="Note 2 2 4 2" xfId="338"/>
    <cellStyle name="Note 2 2 4 2 2" xfId="678"/>
    <cellStyle name="Note 2 2 4 2 2 2" xfId="822"/>
    <cellStyle name="Note 2 2 4 2 3" xfId="887"/>
    <cellStyle name="Note 2 2 4 3" xfId="679"/>
    <cellStyle name="Note 2 2 4 3 2" xfId="785"/>
    <cellStyle name="Note 2 2 4 4" xfId="1070"/>
    <cellStyle name="Note 2 2 5" xfId="276"/>
    <cellStyle name="Note 2 2 5 2" xfId="432"/>
    <cellStyle name="Note 2 2 5 2 2" xfId="1069"/>
    <cellStyle name="Note 2 2 5 3" xfId="1322"/>
    <cellStyle name="Note 2 2 6" xfId="468"/>
    <cellStyle name="Note 2 2 6 2" xfId="435"/>
    <cellStyle name="Note 2 2 6 2 2" xfId="1067"/>
    <cellStyle name="Note 2 2 6 3" xfId="1068"/>
    <cellStyle name="Note 2 2 7" xfId="581"/>
    <cellStyle name="Note 2 2 7 2" xfId="430"/>
    <cellStyle name="Note 2 2 7 2 2" xfId="858"/>
    <cellStyle name="Note 2 2 7 3" xfId="784"/>
    <cellStyle name="Note 2 2 8" xfId="1173"/>
    <cellStyle name="Note 2 2 8 2" xfId="821"/>
    <cellStyle name="Note 2 2 9" xfId="904"/>
    <cellStyle name="Note 2 3" xfId="111"/>
    <cellStyle name="Note 2 3 2" xfId="187"/>
    <cellStyle name="Note 2 3 2 2" xfId="349"/>
    <cellStyle name="Note 2 3 2 2 2" xfId="680"/>
    <cellStyle name="Note 2 3 2 2 2 2" xfId="888"/>
    <cellStyle name="Note 2 3 2 2 3" xfId="857"/>
    <cellStyle name="Note 2 3 2 3" xfId="681"/>
    <cellStyle name="Note 2 3 2 3 2" xfId="820"/>
    <cellStyle name="Note 2 3 2 4" xfId="783"/>
    <cellStyle name="Note 2 3 3" xfId="389"/>
    <cellStyle name="Note 2 3 3 2" xfId="427"/>
    <cellStyle name="Note 2 3 3 2 2" xfId="856"/>
    <cellStyle name="Note 2 3 3 3" xfId="782"/>
    <cellStyle name="Note 2 3 4" xfId="288"/>
    <cellStyle name="Note 2 3 4 2" xfId="526"/>
    <cellStyle name="Note 2 3 4 2 2" xfId="781"/>
    <cellStyle name="Note 2 3 4 3" xfId="819"/>
    <cellStyle name="Note 2 3 5" xfId="497"/>
    <cellStyle name="Note 2 3 5 2" xfId="618"/>
    <cellStyle name="Note 2 3 5 2 2" xfId="818"/>
    <cellStyle name="Note 2 3 5 3" xfId="855"/>
    <cellStyle name="Note 2 3 6" xfId="578"/>
    <cellStyle name="Note 2 3 6 2" xfId="454"/>
    <cellStyle name="Note 2 3 6 2 2" xfId="854"/>
    <cellStyle name="Note 2 3 6 3" xfId="780"/>
    <cellStyle name="Note 2 3 7" xfId="1186"/>
    <cellStyle name="Note 2 3 7 2" xfId="817"/>
    <cellStyle name="Note 2 3 8" xfId="864"/>
    <cellStyle name="Note 2 4" xfId="146"/>
    <cellStyle name="Note 2 4 2" xfId="205"/>
    <cellStyle name="Note 2 4 2 2" xfId="367"/>
    <cellStyle name="Note 2 4 2 2 2" xfId="682"/>
    <cellStyle name="Note 2 4 2 2 2 2" xfId="816"/>
    <cellStyle name="Note 2 4 2 2 3" xfId="853"/>
    <cellStyle name="Note 2 4 2 3" xfId="683"/>
    <cellStyle name="Note 2 4 2 3 2" xfId="778"/>
    <cellStyle name="Note 2 4 2 4" xfId="779"/>
    <cellStyle name="Note 2 4 3" xfId="407"/>
    <cellStyle name="Note 2 4 3 2" xfId="448"/>
    <cellStyle name="Note 2 4 3 2 2" xfId="1061"/>
    <cellStyle name="Note 2 4 3 3" xfId="1062"/>
    <cellStyle name="Note 2 4 4" xfId="314"/>
    <cellStyle name="Note 2 4 4 2" xfId="623"/>
    <cellStyle name="Note 2 4 4 2 2" xfId="777"/>
    <cellStyle name="Note 2 4 4 3" xfId="852"/>
    <cellStyle name="Note 2 4 5" xfId="572"/>
    <cellStyle name="Note 2 4 5 2" xfId="534"/>
    <cellStyle name="Note 2 4 5 2 2" xfId="1058"/>
    <cellStyle name="Note 2 4 5 3" xfId="1059"/>
    <cellStyle name="Note 2 4 6" xfId="592"/>
    <cellStyle name="Note 2 4 6 2" xfId="475"/>
    <cellStyle name="Note 2 4 6 2 2" xfId="1054"/>
    <cellStyle name="Note 2 4 6 3" xfId="1057"/>
    <cellStyle name="Note 2 4 7" xfId="910"/>
    <cellStyle name="Note 2 5" xfId="151"/>
    <cellStyle name="Note 2 5 2" xfId="210"/>
    <cellStyle name="Note 2 5 2 2" xfId="372"/>
    <cellStyle name="Note 2 5 2 2 2" xfId="684"/>
    <cellStyle name="Note 2 5 2 2 2 2" xfId="1050"/>
    <cellStyle name="Note 2 5 2 2 3" xfId="1051"/>
    <cellStyle name="Note 2 5 2 3" xfId="685"/>
    <cellStyle name="Note 2 5 2 3 2" xfId="1048"/>
    <cellStyle name="Note 2 5 2 4" xfId="1053"/>
    <cellStyle name="Note 2 5 3" xfId="412"/>
    <cellStyle name="Note 2 5 3 2" xfId="543"/>
    <cellStyle name="Note 2 5 3 2 2" xfId="1046"/>
    <cellStyle name="Note 2 5 3 3" xfId="1047"/>
    <cellStyle name="Note 2 5 4" xfId="319"/>
    <cellStyle name="Note 2 5 4 2" xfId="445"/>
    <cellStyle name="Note 2 5 4 2 2" xfId="1043"/>
    <cellStyle name="Note 2 5 4 3" xfId="1044"/>
    <cellStyle name="Note 2 5 5" xfId="577"/>
    <cellStyle name="Note 2 5 5 2" xfId="413"/>
    <cellStyle name="Note 2 5 5 2 2" xfId="851"/>
    <cellStyle name="Note 2 5 5 3" xfId="776"/>
    <cellStyle name="Note 2 5 6" xfId="597"/>
    <cellStyle name="Note 2 5 6 2" xfId="429"/>
    <cellStyle name="Note 2 5 6 2 2" xfId="775"/>
    <cellStyle name="Note 2 5 6 3" xfId="815"/>
    <cellStyle name="Note 2 5 7" xfId="1269"/>
    <cellStyle name="Note 2 6" xfId="171"/>
    <cellStyle name="Note 2 6 2" xfId="333"/>
    <cellStyle name="Note 2 6 2 2" xfId="686"/>
    <cellStyle name="Note 2 6 2 2 2" xfId="1040"/>
    <cellStyle name="Note 2 6 2 3" xfId="1041"/>
    <cellStyle name="Note 2 6 3" xfId="687"/>
    <cellStyle name="Note 2 6 3 2" xfId="1039"/>
    <cellStyle name="Note 2 6 4" xfId="1042"/>
    <cellStyle name="Note 2 7" xfId="90"/>
    <cellStyle name="Note 2 7 2" xfId="302"/>
    <cellStyle name="Note 2 7 2 2" xfId="1037"/>
    <cellStyle name="Note 2 7 3" xfId="267"/>
    <cellStyle name="Note 2 7 3 2" xfId="1036"/>
    <cellStyle name="Note 2 7 4" xfId="1038"/>
    <cellStyle name="Note 2 8" xfId="535"/>
    <cellStyle name="Note 2 8 2" xfId="612"/>
    <cellStyle name="Note 2 8 2 2" xfId="1034"/>
    <cellStyle name="Note 2 8 3" xfId="1035"/>
    <cellStyle name="Note 2 9" xfId="501"/>
    <cellStyle name="Note 2 9 2" xfId="532"/>
    <cellStyle name="Note 2 9 2 2" xfId="1032"/>
    <cellStyle name="Note 2 9 3" xfId="1033"/>
    <cellStyle name="Note 3" xfId="104"/>
    <cellStyle name="Note 3 2" xfId="159"/>
    <cellStyle name="Note 3 2 2" xfId="327"/>
    <cellStyle name="Note 3 2 2 2" xfId="688"/>
    <cellStyle name="Note 3 2 2 2 2" xfId="877"/>
    <cellStyle name="Note 3 2 2 3" xfId="1031"/>
    <cellStyle name="Note 3 2 3" xfId="689"/>
    <cellStyle name="Note 3 2 3 2" xfId="1030"/>
    <cellStyle name="Note 3 2 4" xfId="1295"/>
    <cellStyle name="Note 3 3" xfId="181"/>
    <cellStyle name="Note 3 3 2" xfId="343"/>
    <cellStyle name="Note 3 3 2 2" xfId="690"/>
    <cellStyle name="Note 3 3 2 2 2" xfId="1028"/>
    <cellStyle name="Note 3 3 2 3" xfId="1029"/>
    <cellStyle name="Note 3 3 3" xfId="691"/>
    <cellStyle name="Note 3 3 3 2" xfId="1027"/>
    <cellStyle name="Note 3 3 4" xfId="1287"/>
    <cellStyle name="Note 3 4" xfId="383"/>
    <cellStyle name="Note 3 4 2" xfId="455"/>
    <cellStyle name="Note 3 4 2 2" xfId="1026"/>
    <cellStyle name="Note 3 4 3" xfId="880"/>
    <cellStyle name="Note 3 5" xfId="282"/>
    <cellStyle name="Note 3 5 2" xfId="255"/>
    <cellStyle name="Note 3 5 2 2" xfId="923"/>
    <cellStyle name="Note 3 5 3" xfId="1264"/>
    <cellStyle name="Note 3 6" xfId="509"/>
    <cellStyle name="Note 3 6 2" xfId="610"/>
    <cellStyle name="Note 3 6 2 2" xfId="905"/>
    <cellStyle name="Note 3 6 3" xfId="1025"/>
    <cellStyle name="Note 3 7" xfId="522"/>
    <cellStyle name="Note 3 7 2" xfId="271"/>
    <cellStyle name="Note 3 7 2 2" xfId="1023"/>
    <cellStyle name="Note 3 7 3" xfId="1024"/>
    <cellStyle name="Note 4" xfId="138"/>
    <cellStyle name="Note 4 2" xfId="197"/>
    <cellStyle name="Note 4 2 2" xfId="359"/>
    <cellStyle name="Note 4 2 2 2" xfId="692"/>
    <cellStyle name="Note 4 2 2 2 2" xfId="898"/>
    <cellStyle name="Note 4 2 2 3" xfId="1022"/>
    <cellStyle name="Note 4 2 3" xfId="693"/>
    <cellStyle name="Note 4 2 3 2" xfId="867"/>
    <cellStyle name="Note 4 2 4" xfId="918"/>
    <cellStyle name="Note 4 3" xfId="399"/>
    <cellStyle name="Note 4 3 2" xfId="416"/>
    <cellStyle name="Note 4 3 2 2" xfId="1021"/>
    <cellStyle name="Note 4 3 3" xfId="1282"/>
    <cellStyle name="Note 4 4" xfId="306"/>
    <cellStyle name="Note 4 4 2" xfId="421"/>
    <cellStyle name="Note 4 4 2 2" xfId="1020"/>
    <cellStyle name="Note 4 4 3" xfId="1259"/>
    <cellStyle name="Note 4 5" xfId="564"/>
    <cellStyle name="Note 4 5 2" xfId="611"/>
    <cellStyle name="Note 4 5 2 2" xfId="1018"/>
    <cellStyle name="Note 4 5 3" xfId="1019"/>
    <cellStyle name="Note 4 6" xfId="505"/>
    <cellStyle name="Note 4 6 2" xfId="601"/>
    <cellStyle name="Note 4 6 2 2" xfId="919"/>
    <cellStyle name="Note 4 6 3" xfId="1017"/>
    <cellStyle name="Note 5" xfId="145"/>
    <cellStyle name="Note 5 2" xfId="204"/>
    <cellStyle name="Note 5 2 2" xfId="366"/>
    <cellStyle name="Note 5 2 2 2" xfId="694"/>
    <cellStyle name="Note 5 2 2 2 2" xfId="1015"/>
    <cellStyle name="Note 5 2 2 3" xfId="892"/>
    <cellStyle name="Note 5 2 3" xfId="695"/>
    <cellStyle name="Note 5 2 3 2" xfId="1014"/>
    <cellStyle name="Note 5 2 4" xfId="1016"/>
    <cellStyle name="Note 5 3" xfId="406"/>
    <cellStyle name="Note 5 3 2" xfId="423"/>
    <cellStyle name="Note 5 3 2 2" xfId="890"/>
    <cellStyle name="Note 5 3 3" xfId="1013"/>
    <cellStyle name="Note 5 4" xfId="313"/>
    <cellStyle name="Note 5 4 2" xfId="279"/>
    <cellStyle name="Note 5 4 2 2" xfId="1011"/>
    <cellStyle name="Note 5 4 3" xfId="1012"/>
    <cellStyle name="Note 5 5" xfId="571"/>
    <cellStyle name="Note 5 5 2" xfId="513"/>
    <cellStyle name="Note 5 5 2 2" xfId="894"/>
    <cellStyle name="Note 5 5 3" xfId="1010"/>
    <cellStyle name="Note 5 6" xfId="591"/>
    <cellStyle name="Note 5 6 2" xfId="504"/>
    <cellStyle name="Note 5 6 2 2" xfId="1009"/>
    <cellStyle name="Note 5 6 3" xfId="850"/>
    <cellStyle name="Note 5 7" xfId="1310"/>
    <cellStyle name="Note 6" xfId="913"/>
    <cellStyle name="Note 6 2" xfId="1274"/>
    <cellStyle name="Output 2" xfId="65"/>
    <cellStyle name="Output 2 2" xfId="99"/>
    <cellStyle name="Output 2 2 10" xfId="1304"/>
    <cellStyle name="Output 2 2 2" xfId="119"/>
    <cellStyle name="Output 2 2 2 2" xfId="192"/>
    <cellStyle name="Output 2 2 2 2 2" xfId="354"/>
    <cellStyle name="Output 2 2 2 2 2 2" xfId="696"/>
    <cellStyle name="Output 2 2 2 2 2 2 2" xfId="1005"/>
    <cellStyle name="Output 2 2 2 2 2 3" xfId="1006"/>
    <cellStyle name="Output 2 2 2 2 3" xfId="697"/>
    <cellStyle name="Output 2 2 2 2 3 2" xfId="1004"/>
    <cellStyle name="Output 2 2 2 2 4" xfId="1007"/>
    <cellStyle name="Output 2 2 2 3" xfId="394"/>
    <cellStyle name="Output 2 2 2 3 2" xfId="477"/>
    <cellStyle name="Output 2 2 2 3 2 2" xfId="1002"/>
    <cellStyle name="Output 2 2 2 3 3" xfId="1003"/>
    <cellStyle name="Output 2 2 2 4" xfId="295"/>
    <cellStyle name="Output 2 2 2 4 2" xfId="536"/>
    <cellStyle name="Output 2 2 2 4 2 2" xfId="1000"/>
    <cellStyle name="Output 2 2 2 4 3" xfId="1001"/>
    <cellStyle name="Output 2 2 2 5" xfId="557"/>
    <cellStyle name="Output 2 2 2 5 2" xfId="533"/>
    <cellStyle name="Output 2 2 2 5 2 2" xfId="916"/>
    <cellStyle name="Output 2 2 2 5 3" xfId="999"/>
    <cellStyle name="Output 2 2 2 6" xfId="519"/>
    <cellStyle name="Output 2 2 2 6 2" xfId="431"/>
    <cellStyle name="Output 2 2 2 6 2 2" xfId="997"/>
    <cellStyle name="Output 2 2 2 6 3" xfId="998"/>
    <cellStyle name="Output 2 2 2 7" xfId="1008"/>
    <cellStyle name="Output 2 2 3" xfId="154"/>
    <cellStyle name="Output 2 2 3 2" xfId="322"/>
    <cellStyle name="Output 2 2 3 2 2" xfId="698"/>
    <cellStyle name="Output 2 2 3 2 2 2" xfId="994"/>
    <cellStyle name="Output 2 2 3 2 3" xfId="995"/>
    <cellStyle name="Output 2 2 3 3" xfId="699"/>
    <cellStyle name="Output 2 2 3 3 2" xfId="993"/>
    <cellStyle name="Output 2 2 3 4" xfId="996"/>
    <cellStyle name="Output 2 2 4" xfId="177"/>
    <cellStyle name="Output 2 2 4 2" xfId="339"/>
    <cellStyle name="Output 2 2 4 2 2" xfId="700"/>
    <cellStyle name="Output 2 2 4 2 2 2" xfId="990"/>
    <cellStyle name="Output 2 2 4 2 3" xfId="991"/>
    <cellStyle name="Output 2 2 4 3" xfId="701"/>
    <cellStyle name="Output 2 2 4 3 2" xfId="989"/>
    <cellStyle name="Output 2 2 4 4" xfId="992"/>
    <cellStyle name="Output 2 2 5" xfId="379"/>
    <cellStyle name="Output 2 2 5 2" xfId="608"/>
    <cellStyle name="Output 2 2 5 2 2" xfId="987"/>
    <cellStyle name="Output 2 2 5 3" xfId="988"/>
    <cellStyle name="Output 2 2 6" xfId="277"/>
    <cellStyle name="Output 2 2 6 2" xfId="457"/>
    <cellStyle name="Output 2 2 6 2 2" xfId="985"/>
    <cellStyle name="Output 2 2 6 3" xfId="878"/>
    <cellStyle name="Output 2 2 7" xfId="469"/>
    <cellStyle name="Output 2 2 7 2" xfId="548"/>
    <cellStyle name="Output 2 2 7 2 2" xfId="983"/>
    <cellStyle name="Output 2 2 7 3" xfId="984"/>
    <cellStyle name="Output 2 2 8" xfId="579"/>
    <cellStyle name="Output 2 2 8 2" xfId="508"/>
    <cellStyle name="Output 2 2 8 2 2" xfId="981"/>
    <cellStyle name="Output 2 2 8 3" xfId="982"/>
    <cellStyle name="Output 2 2 9" xfId="1266"/>
    <cellStyle name="Output 2 2 9 2" xfId="980"/>
    <cellStyle name="Output 2 3" xfId="112"/>
    <cellStyle name="Output 2 3 2" xfId="188"/>
    <cellStyle name="Output 2 3 2 2" xfId="350"/>
    <cellStyle name="Output 2 3 2 2 2" xfId="702"/>
    <cellStyle name="Output 2 3 2 2 2 2" xfId="977"/>
    <cellStyle name="Output 2 3 2 2 3" xfId="978"/>
    <cellStyle name="Output 2 3 2 3" xfId="703"/>
    <cellStyle name="Output 2 3 2 3 2" xfId="976"/>
    <cellStyle name="Output 2 3 2 4" xfId="979"/>
    <cellStyle name="Output 2 3 3" xfId="390"/>
    <cellStyle name="Output 2 3 3 2" xfId="419"/>
    <cellStyle name="Output 2 3 3 2 2" xfId="974"/>
    <cellStyle name="Output 2 3 3 3" xfId="975"/>
    <cellStyle name="Output 2 3 4" xfId="289"/>
    <cellStyle name="Output 2 3 4 2" xfId="253"/>
    <cellStyle name="Output 2 3 4 2 2" xfId="972"/>
    <cellStyle name="Output 2 3 4 3" xfId="884"/>
    <cellStyle name="Output 2 3 5" xfId="552"/>
    <cellStyle name="Output 2 3 5 2" xfId="620"/>
    <cellStyle name="Output 2 3 5 2 2" xfId="970"/>
    <cellStyle name="Output 2 3 5 3" xfId="971"/>
    <cellStyle name="Output 2 3 6" xfId="474"/>
    <cellStyle name="Output 2 3 6 2" xfId="549"/>
    <cellStyle name="Output 2 3 6 2 2" xfId="968"/>
    <cellStyle name="Output 2 3 6 3" xfId="969"/>
    <cellStyle name="Output 2 3 7" xfId="1279"/>
    <cellStyle name="Output 2 3 7 2" xfId="967"/>
    <cellStyle name="Output 2 3 8" xfId="922"/>
    <cellStyle name="Output 2 4" xfId="148"/>
    <cellStyle name="Output 2 4 2" xfId="207"/>
    <cellStyle name="Output 2 4 2 2" xfId="369"/>
    <cellStyle name="Output 2 4 2 2 2" xfId="704"/>
    <cellStyle name="Output 2 4 2 2 2 2" xfId="964"/>
    <cellStyle name="Output 2 4 2 2 3" xfId="965"/>
    <cellStyle name="Output 2 4 2 3" xfId="705"/>
    <cellStyle name="Output 2 4 2 3 2" xfId="963"/>
    <cellStyle name="Output 2 4 2 4" xfId="966"/>
    <cellStyle name="Output 2 4 3" xfId="409"/>
    <cellStyle name="Output 2 4 3 2" xfId="528"/>
    <cellStyle name="Output 2 4 3 2 2" xfId="961"/>
    <cellStyle name="Output 2 4 3 3" xfId="962"/>
    <cellStyle name="Output 2 4 4" xfId="316"/>
    <cellStyle name="Output 2 4 4 2" xfId="606"/>
    <cellStyle name="Output 2 4 4 2 2" xfId="959"/>
    <cellStyle name="Output 2 4 4 3" xfId="960"/>
    <cellStyle name="Output 2 4 5" xfId="574"/>
    <cellStyle name="Output 2 4 5 2" xfId="446"/>
    <cellStyle name="Output 2 4 5 2 2" xfId="957"/>
    <cellStyle name="Output 2 4 5 3" xfId="958"/>
    <cellStyle name="Output 2 4 6" xfId="594"/>
    <cellStyle name="Output 2 4 6 2" xfId="460"/>
    <cellStyle name="Output 2 4 6 2 2" xfId="955"/>
    <cellStyle name="Output 2 4 6 3" xfId="956"/>
    <cellStyle name="Output 2 4 7" xfId="1311"/>
    <cellStyle name="Output 2 5" xfId="172"/>
    <cellStyle name="Output 2 5 2" xfId="334"/>
    <cellStyle name="Output 2 5 2 2" xfId="706"/>
    <cellStyle name="Output 2 5 2 2 2" xfId="953"/>
    <cellStyle name="Output 2 5 2 3" xfId="954"/>
    <cellStyle name="Output 2 5 3" xfId="707"/>
    <cellStyle name="Output 2 5 3 2" xfId="952"/>
    <cellStyle name="Output 2 5 4" xfId="1268"/>
    <cellStyle name="Output 2 6" xfId="375"/>
    <cellStyle name="Output 2 6 2" xfId="418"/>
    <cellStyle name="Output 2 6 2 2" xfId="950"/>
    <cellStyle name="Output 2 6 3" xfId="951"/>
    <cellStyle name="Output 2 7" xfId="268"/>
    <cellStyle name="Output 2 7 2" xfId="440"/>
    <cellStyle name="Output 2 7 2 2" xfId="948"/>
    <cellStyle name="Output 2 7 3" xfId="949"/>
    <cellStyle name="Output 2 8" xfId="538"/>
    <cellStyle name="Output 2 8 2" xfId="250"/>
    <cellStyle name="Output 2 8 2 2" xfId="946"/>
    <cellStyle name="Output 2 8 3" xfId="947"/>
    <cellStyle name="Output 2 9" xfId="554"/>
    <cellStyle name="Output 2 9 2" xfId="273"/>
    <cellStyle name="Output 2 9 2 2" xfId="944"/>
    <cellStyle name="Output 2 9 3" xfId="945"/>
    <cellStyle name="Output 3" xfId="105"/>
    <cellStyle name="Output 3 2" xfId="160"/>
    <cellStyle name="Output 3 2 2" xfId="328"/>
    <cellStyle name="Output 3 2 2 2" xfId="708"/>
    <cellStyle name="Output 3 2 2 2 2" xfId="814"/>
    <cellStyle name="Output 3 2 2 3" xfId="886"/>
    <cellStyle name="Output 3 2 3" xfId="709"/>
    <cellStyle name="Output 3 2 3 2" xfId="774"/>
    <cellStyle name="Output 3 2 4" xfId="1294"/>
    <cellStyle name="Output 3 3" xfId="182"/>
    <cellStyle name="Output 3 3 2" xfId="344"/>
    <cellStyle name="Output 3 3 2 2" xfId="710"/>
    <cellStyle name="Output 3 3 2 2 2" xfId="813"/>
    <cellStyle name="Output 3 3 2 3" xfId="849"/>
    <cellStyle name="Output 3 3 3" xfId="711"/>
    <cellStyle name="Output 3 3 3 2" xfId="773"/>
    <cellStyle name="Output 3 3 4" xfId="1286"/>
    <cellStyle name="Output 3 4" xfId="384"/>
    <cellStyle name="Output 3 4 2" xfId="489"/>
    <cellStyle name="Output 3 4 2 2" xfId="772"/>
    <cellStyle name="Output 3 4 3" xfId="1278"/>
    <cellStyle name="Output 3 5" xfId="283"/>
    <cellStyle name="Output 3 5 2" xfId="439"/>
    <cellStyle name="Output 3 5 2 2" xfId="848"/>
    <cellStyle name="Output 3 5 3" xfId="1263"/>
    <cellStyle name="Output 3 6" xfId="517"/>
    <cellStyle name="Output 3 6 2" xfId="498"/>
    <cellStyle name="Output 3 6 2 2" xfId="771"/>
    <cellStyle name="Output 3 6 3" xfId="812"/>
    <cellStyle name="Output 3 7" xfId="486"/>
    <cellStyle name="Output 3 7 2" xfId="472"/>
    <cellStyle name="Output 3 7 2 2" xfId="811"/>
    <cellStyle name="Output 3 7 3" xfId="847"/>
    <cellStyle name="Output 4" xfId="139"/>
    <cellStyle name="Output 4 2" xfId="198"/>
    <cellStyle name="Output 4 2 2" xfId="360"/>
    <cellStyle name="Output 4 2 2 2" xfId="712"/>
    <cellStyle name="Output 4 2 2 2 2" xfId="846"/>
    <cellStyle name="Output 4 2 2 3" xfId="770"/>
    <cellStyle name="Output 4 2 3" xfId="713"/>
    <cellStyle name="Output 4 2 3 2" xfId="810"/>
    <cellStyle name="Output 4 2 4" xfId="1290"/>
    <cellStyle name="Output 4 3" xfId="400"/>
    <cellStyle name="Output 4 3 2" xfId="476"/>
    <cellStyle name="Output 4 3 2 2" xfId="769"/>
    <cellStyle name="Output 4 3 3" xfId="1281"/>
    <cellStyle name="Output 4 4" xfId="307"/>
    <cellStyle name="Output 4 4 2" xfId="415"/>
    <cellStyle name="Output 4 4 2 2" xfId="845"/>
    <cellStyle name="Output 4 4 3" xfId="1258"/>
    <cellStyle name="Output 4 5" xfId="565"/>
    <cellStyle name="Output 4 5 2" xfId="609"/>
    <cellStyle name="Output 4 5 2 2" xfId="768"/>
    <cellStyle name="Output 4 5 3" xfId="809"/>
    <cellStyle name="Output 4 6" xfId="585"/>
    <cellStyle name="Output 4 6 2" xfId="444"/>
    <cellStyle name="Output 4 6 2 2" xfId="808"/>
    <cellStyle name="Output 4 6 3" xfId="844"/>
    <cellStyle name="Output 5" xfId="147"/>
    <cellStyle name="Output 5 2" xfId="206"/>
    <cellStyle name="Output 5 2 2" xfId="368"/>
    <cellStyle name="Output 5 2 2 2" xfId="714"/>
    <cellStyle name="Output 5 2 2 2 2" xfId="807"/>
    <cellStyle name="Output 5 2 2 3" xfId="843"/>
    <cellStyle name="Output 5 2 3" xfId="715"/>
    <cellStyle name="Output 5 2 3 2" xfId="766"/>
    <cellStyle name="Output 5 2 4" xfId="767"/>
    <cellStyle name="Output 5 3" xfId="408"/>
    <cellStyle name="Output 5 3 2" xfId="422"/>
    <cellStyle name="Output 5 3 2 2" xfId="806"/>
    <cellStyle name="Output 5 3 3" xfId="842"/>
    <cellStyle name="Output 5 4" xfId="315"/>
    <cellStyle name="Output 5 4 2" xfId="616"/>
    <cellStyle name="Output 5 4 2 2" xfId="841"/>
    <cellStyle name="Output 5 4 3" xfId="765"/>
    <cellStyle name="Output 5 5" xfId="573"/>
    <cellStyle name="Output 5 5 2" xfId="434"/>
    <cellStyle name="Output 5 5 2 2" xfId="764"/>
    <cellStyle name="Output 5 5 3" xfId="805"/>
    <cellStyle name="Output 5 6" xfId="593"/>
    <cellStyle name="Output 5 6 2" xfId="424"/>
    <cellStyle name="Output 5 6 2 2" xfId="804"/>
    <cellStyle name="Output 5 6 3" xfId="840"/>
    <cellStyle name="Output 5 7" xfId="1309"/>
    <cellStyle name="Output 6" xfId="914"/>
    <cellStyle name="Output 6 2" xfId="1273"/>
    <cellStyle name="Percent" xfId="1" builtinId="5"/>
    <cellStyle name="Percent 2" xfId="16"/>
    <cellStyle name="Percent 2 2" xfId="165"/>
    <cellStyle name="Percent 2 2 2" xfId="928"/>
    <cellStyle name="Percent 2 3" xfId="224"/>
    <cellStyle name="Percent 2 4" xfId="738"/>
    <cellStyle name="Percent 2 5" xfId="71"/>
    <cellStyle name="Percent 2 5 2" xfId="1314"/>
    <cellStyle name="Percent 3" xfId="73"/>
    <cellStyle name="Percent 3 2" xfId="1315"/>
    <cellStyle name="Percent 3 3" xfId="927"/>
    <cellStyle name="Percent 4" xfId="166"/>
    <cellStyle name="Percent 5" xfId="167"/>
    <cellStyle name="Percent 6" xfId="168"/>
    <cellStyle name="Percent 7" xfId="627"/>
    <cellStyle name="Percent 8" xfId="1319"/>
    <cellStyle name="Title 2" xfId="66"/>
    <cellStyle name="Title 3" xfId="233"/>
    <cellStyle name="Total 2" xfId="67"/>
    <cellStyle name="Total 2 2" xfId="100"/>
    <cellStyle name="Total 2 2 10" xfId="1303"/>
    <cellStyle name="Total 2 2 2" xfId="120"/>
    <cellStyle name="Total 2 2 2 2" xfId="193"/>
    <cellStyle name="Total 2 2 2 2 2" xfId="355"/>
    <cellStyle name="Total 2 2 2 2 2 2" xfId="716"/>
    <cellStyle name="Total 2 2 2 2 2 2 2" xfId="943"/>
    <cellStyle name="Total 2 2 2 2 2 3" xfId="839"/>
    <cellStyle name="Total 2 2 2 2 3" xfId="717"/>
    <cellStyle name="Total 2 2 2 2 3 2" xfId="802"/>
    <cellStyle name="Total 2 2 2 2 4" xfId="763"/>
    <cellStyle name="Total 2 2 2 3" xfId="395"/>
    <cellStyle name="Total 2 2 2 3 2" xfId="436"/>
    <cellStyle name="Total 2 2 2 3 2 2" xfId="838"/>
    <cellStyle name="Total 2 2 2 3 3" xfId="762"/>
    <cellStyle name="Total 2 2 2 4" xfId="296"/>
    <cellStyle name="Total 2 2 2 4 2" xfId="481"/>
    <cellStyle name="Total 2 2 2 4 2 2" xfId="801"/>
    <cellStyle name="Total 2 2 2 4 3" xfId="942"/>
    <cellStyle name="Total 2 2 2 5" xfId="558"/>
    <cellStyle name="Total 2 2 2 5 2" xfId="425"/>
    <cellStyle name="Total 2 2 2 5 2 2" xfId="837"/>
    <cellStyle name="Total 2 2 2 5 3" xfId="761"/>
    <cellStyle name="Total 2 2 2 6" xfId="479"/>
    <cellStyle name="Total 2 2 2 6 2" xfId="607"/>
    <cellStyle name="Total 2 2 2 6 2 2" xfId="800"/>
    <cellStyle name="Total 2 2 2 6 3" xfId="941"/>
    <cellStyle name="Total 2 2 2 7" xfId="803"/>
    <cellStyle name="Total 2 2 3" xfId="155"/>
    <cellStyle name="Total 2 2 3 2" xfId="323"/>
    <cellStyle name="Total 2 2 3 2 2" xfId="718"/>
    <cellStyle name="Total 2 2 3 2 2 2" xfId="940"/>
    <cellStyle name="Total 2 2 3 2 3" xfId="836"/>
    <cellStyle name="Total 2 2 3 3" xfId="719"/>
    <cellStyle name="Total 2 2 3 3 2" xfId="799"/>
    <cellStyle name="Total 2 2 3 4" xfId="760"/>
    <cellStyle name="Total 2 2 4" xfId="178"/>
    <cellStyle name="Total 2 2 4 2" xfId="340"/>
    <cellStyle name="Total 2 2 4 2 2" xfId="720"/>
    <cellStyle name="Total 2 2 4 2 2 2" xfId="939"/>
    <cellStyle name="Total 2 2 4 2 3" xfId="835"/>
    <cellStyle name="Total 2 2 4 3" xfId="721"/>
    <cellStyle name="Total 2 2 4 3 2" xfId="798"/>
    <cellStyle name="Total 2 2 4 4" xfId="759"/>
    <cellStyle name="Total 2 2 5" xfId="380"/>
    <cellStyle name="Total 2 2 5 2" xfId="292"/>
    <cellStyle name="Total 2 2 5 2 2" xfId="834"/>
    <cellStyle name="Total 2 2 5 3" xfId="758"/>
    <cellStyle name="Total 2 2 6" xfId="278"/>
    <cellStyle name="Total 2 2 6 2" xfId="300"/>
    <cellStyle name="Total 2 2 6 2 2" xfId="797"/>
    <cellStyle name="Total 2 2 6 3" xfId="938"/>
    <cellStyle name="Total 2 2 7" xfId="494"/>
    <cellStyle name="Total 2 2 7 2" xfId="598"/>
    <cellStyle name="Total 2 2 7 2 2" xfId="833"/>
    <cellStyle name="Total 2 2 7 3" xfId="757"/>
    <cellStyle name="Total 2 2 8" xfId="580"/>
    <cellStyle name="Total 2 2 8 2" xfId="529"/>
    <cellStyle name="Total 2 2 8 2 2" xfId="796"/>
    <cellStyle name="Total 2 2 8 3" xfId="937"/>
    <cellStyle name="Total 2 2 9" xfId="1316"/>
    <cellStyle name="Total 2 2 9 2" xfId="756"/>
    <cellStyle name="Total 2 3" xfId="113"/>
    <cellStyle name="Total 2 3 2" xfId="189"/>
    <cellStyle name="Total 2 3 2 2" xfId="351"/>
    <cellStyle name="Total 2 3 2 2 2" xfId="722"/>
    <cellStyle name="Total 2 3 2 2 2 2" xfId="795"/>
    <cellStyle name="Total 2 3 2 2 3" xfId="936"/>
    <cellStyle name="Total 2 3 2 3" xfId="723"/>
    <cellStyle name="Total 2 3 2 3 2" xfId="755"/>
    <cellStyle name="Total 2 3 2 4" xfId="832"/>
    <cellStyle name="Total 2 3 3" xfId="391"/>
    <cellStyle name="Total 2 3 3 2" xfId="447"/>
    <cellStyle name="Total 2 3 3 2 2" xfId="935"/>
    <cellStyle name="Total 2 3 3 3" xfId="831"/>
    <cellStyle name="Total 2 3 4" xfId="290"/>
    <cellStyle name="Total 2 3 4 2" xfId="456"/>
    <cellStyle name="Total 2 3 4 2 2" xfId="754"/>
    <cellStyle name="Total 2 3 4 3" xfId="794"/>
    <cellStyle name="Total 2 3 5" xfId="553"/>
    <cellStyle name="Total 2 3 5 2" xfId="488"/>
    <cellStyle name="Total 2 3 5 2 2" xfId="934"/>
    <cellStyle name="Total 2 3 5 3" xfId="830"/>
    <cellStyle name="Total 2 3 6" xfId="541"/>
    <cellStyle name="Total 2 3 6 2" xfId="426"/>
    <cellStyle name="Total 2 3 6 2 2" xfId="753"/>
    <cellStyle name="Total 2 3 6 3" xfId="793"/>
    <cellStyle name="Total 2 3 7" xfId="1317"/>
    <cellStyle name="Total 2 3 7 2" xfId="829"/>
    <cellStyle name="Total 2 3 8" xfId="897"/>
    <cellStyle name="Total 2 4" xfId="150"/>
    <cellStyle name="Total 2 4 2" xfId="209"/>
    <cellStyle name="Total 2 4 2 2" xfId="371"/>
    <cellStyle name="Total 2 4 2 2 2" xfId="724"/>
    <cellStyle name="Total 2 4 2 2 2 2" xfId="752"/>
    <cellStyle name="Total 2 4 2 2 3" xfId="792"/>
    <cellStyle name="Total 2 4 2 3" xfId="725"/>
    <cellStyle name="Total 2 4 2 3 2" xfId="828"/>
    <cellStyle name="Total 2 4 2 4" xfId="933"/>
    <cellStyle name="Total 2 4 3" xfId="411"/>
    <cellStyle name="Total 2 4 3 2" xfId="524"/>
    <cellStyle name="Total 2 4 3 2 2" xfId="791"/>
    <cellStyle name="Total 2 4 3 3" xfId="932"/>
    <cellStyle name="Total 2 4 4" xfId="318"/>
    <cellStyle name="Total 2 4 4 2" xfId="514"/>
    <cellStyle name="Total 2 4 4 2 2" xfId="1327"/>
    <cellStyle name="Total 2 4 4 3" xfId="751"/>
    <cellStyle name="Total 2 4 5" xfId="576"/>
    <cellStyle name="Total 2 4 5 2" xfId="480"/>
    <cellStyle name="Total 2 4 5 2 2" xfId="1329"/>
    <cellStyle name="Total 2 4 5 3" xfId="1328"/>
    <cellStyle name="Total 2 4 6" xfId="596"/>
    <cellStyle name="Total 2 4 6 2" xfId="544"/>
    <cellStyle name="Total 2 4 6 2 2" xfId="1331"/>
    <cellStyle name="Total 2 4 6 3" xfId="1330"/>
    <cellStyle name="Total 2 4 7" xfId="1300"/>
    <cellStyle name="Total 2 5" xfId="173"/>
    <cellStyle name="Total 2 5 2" xfId="335"/>
    <cellStyle name="Total 2 5 2 2" xfId="726"/>
    <cellStyle name="Total 2 5 2 2 2" xfId="1333"/>
    <cellStyle name="Total 2 5 2 3" xfId="1332"/>
    <cellStyle name="Total 2 5 3" xfId="727"/>
    <cellStyle name="Total 2 5 3 2" xfId="1334"/>
    <cellStyle name="Total 2 5 4" xfId="1267"/>
    <cellStyle name="Total 2 6" xfId="376"/>
    <cellStyle name="Total 2 6 2" xfId="507"/>
    <cellStyle name="Total 2 6 2 2" xfId="1336"/>
    <cellStyle name="Total 2 6 3" xfId="1335"/>
    <cellStyle name="Total 2 7" xfId="269"/>
    <cellStyle name="Total 2 7 2" xfId="602"/>
    <cellStyle name="Total 2 7 2 2" xfId="1338"/>
    <cellStyle name="Total 2 7 3" xfId="1337"/>
    <cellStyle name="Total 2 8" xfId="485"/>
    <cellStyle name="Total 2 8 2" xfId="482"/>
    <cellStyle name="Total 2 8 2 2" xfId="1340"/>
    <cellStyle name="Total 2 8 3" xfId="1339"/>
    <cellStyle name="Total 2 9" xfId="531"/>
    <cellStyle name="Total 2 9 2" xfId="615"/>
    <cellStyle name="Total 2 9 2 2" xfId="1342"/>
    <cellStyle name="Total 2 9 3" xfId="1341"/>
    <cellStyle name="Total 3" xfId="106"/>
    <cellStyle name="Total 3 2" xfId="161"/>
    <cellStyle name="Total 3 2 2" xfId="329"/>
    <cellStyle name="Total 3 2 2 2" xfId="728"/>
    <cellStyle name="Total 3 2 2 2 2" xfId="1344"/>
    <cellStyle name="Total 3 2 2 3" xfId="1343"/>
    <cellStyle name="Total 3 2 3" xfId="729"/>
    <cellStyle name="Total 3 2 3 2" xfId="1345"/>
    <cellStyle name="Total 3 2 4" xfId="1293"/>
    <cellStyle name="Total 3 3" xfId="183"/>
    <cellStyle name="Total 3 3 2" xfId="345"/>
    <cellStyle name="Total 3 3 2 2" xfId="730"/>
    <cellStyle name="Total 3 3 2 2 2" xfId="1347"/>
    <cellStyle name="Total 3 3 2 3" xfId="1346"/>
    <cellStyle name="Total 3 3 3" xfId="731"/>
    <cellStyle name="Total 3 3 3 2" xfId="1348"/>
    <cellStyle name="Total 3 3 4" xfId="1285"/>
    <cellStyle name="Total 3 4" xfId="385"/>
    <cellStyle name="Total 3 4 2" xfId="512"/>
    <cellStyle name="Total 3 4 2 2" xfId="1349"/>
    <cellStyle name="Total 3 4 3" xfId="1277"/>
    <cellStyle name="Total 3 5" xfId="284"/>
    <cellStyle name="Total 3 5 2" xfId="263"/>
    <cellStyle name="Total 3 5 2 2" xfId="1350"/>
    <cellStyle name="Total 3 5 3" xfId="1262"/>
    <cellStyle name="Total 3 6" xfId="510"/>
    <cellStyle name="Total 3 6 2" xfId="600"/>
    <cellStyle name="Total 3 6 2 2" xfId="1352"/>
    <cellStyle name="Total 3 6 3" xfId="1351"/>
    <cellStyle name="Total 3 7" xfId="483"/>
    <cellStyle name="Total 3 7 2" xfId="604"/>
    <cellStyle name="Total 3 7 2 2" xfId="1354"/>
    <cellStyle name="Total 3 7 3" xfId="1353"/>
    <cellStyle name="Total 4" xfId="140"/>
    <cellStyle name="Total 4 2" xfId="199"/>
    <cellStyle name="Total 4 2 2" xfId="361"/>
    <cellStyle name="Total 4 2 2 2" xfId="732"/>
    <cellStyle name="Total 4 2 2 2 2" xfId="1356"/>
    <cellStyle name="Total 4 2 2 3" xfId="1355"/>
    <cellStyle name="Total 4 2 3" xfId="733"/>
    <cellStyle name="Total 4 2 3 2" xfId="1357"/>
    <cellStyle name="Total 4 2 4" xfId="1289"/>
    <cellStyle name="Total 4 3" xfId="401"/>
    <cellStyle name="Total 4 3 2" xfId="464"/>
    <cellStyle name="Total 4 3 2 2" xfId="1358"/>
    <cellStyle name="Total 4 3 3" xfId="1280"/>
    <cellStyle name="Total 4 4" xfId="308"/>
    <cellStyle name="Total 4 4 2" xfId="471"/>
    <cellStyle name="Total 4 4 2 2" xfId="1359"/>
    <cellStyle name="Total 4 4 3" xfId="1257"/>
    <cellStyle name="Total 4 5" xfId="566"/>
    <cellStyle name="Total 4 5 2" xfId="599"/>
    <cellStyle name="Total 4 5 2 2" xfId="1361"/>
    <cellStyle name="Total 4 5 3" xfId="1360"/>
    <cellStyle name="Total 4 6" xfId="586"/>
    <cellStyle name="Total 4 6 2" xfId="492"/>
    <cellStyle name="Total 4 6 2 2" xfId="1363"/>
    <cellStyle name="Total 4 6 3" xfId="1362"/>
    <cellStyle name="Total 5" xfId="149"/>
    <cellStyle name="Total 5 2" xfId="208"/>
    <cellStyle name="Total 5 2 2" xfId="370"/>
    <cellStyle name="Total 5 2 2 2" xfId="734"/>
    <cellStyle name="Total 5 2 2 2 2" xfId="1366"/>
    <cellStyle name="Total 5 2 2 3" xfId="1365"/>
    <cellStyle name="Total 5 2 3" xfId="735"/>
    <cellStyle name="Total 5 2 3 2" xfId="1367"/>
    <cellStyle name="Total 5 2 4" xfId="1364"/>
    <cellStyle name="Total 5 3" xfId="410"/>
    <cellStyle name="Total 5 3 2" xfId="465"/>
    <cellStyle name="Total 5 3 2 2" xfId="1369"/>
    <cellStyle name="Total 5 3 3" xfId="1368"/>
    <cellStyle name="Total 5 4" xfId="317"/>
    <cellStyle name="Total 5 4 2" xfId="291"/>
    <cellStyle name="Total 5 4 2 2" xfId="1371"/>
    <cellStyle name="Total 5 4 3" xfId="1370"/>
    <cellStyle name="Total 5 5" xfId="575"/>
    <cellStyle name="Total 5 5 2" xfId="499"/>
    <cellStyle name="Total 5 5 2 2" xfId="1373"/>
    <cellStyle name="Total 5 5 3" xfId="1372"/>
    <cellStyle name="Total 5 6" xfId="595"/>
    <cellStyle name="Total 5 6 2" xfId="525"/>
    <cellStyle name="Total 5 6 2 2" xfId="1375"/>
    <cellStyle name="Total 5 6 3" xfId="1374"/>
    <cellStyle name="Total 5 7" xfId="1308"/>
    <cellStyle name="Total 6" xfId="915"/>
    <cellStyle name="Total 6 2" xfId="1272"/>
    <cellStyle name="Warning Text 2" xfId="68"/>
    <cellStyle name="Warning Text 3" xfId="241"/>
  </cellStyles>
  <dxfs count="14">
    <dxf>
      <fill>
        <patternFill>
          <bgColor theme="9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8" tint="0.59996337778862885"/>
        </patternFill>
      </fill>
    </dxf>
    <dxf>
      <numFmt numFmtId="34" formatCode="_-&quot;£&quot;* #,##0.00_-;\-&quot;£&quot;* #,##0.00_-;_-&quot;£&quot;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8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8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8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</dxf>
  </dxfs>
  <tableStyles count="0" defaultTableStyle="TableStyleMedium2" defaultPivotStyle="PivotStyleLight16"/>
  <colors>
    <mruColors>
      <color rgb="FFB1A0C7"/>
      <color rgb="FFFFFF99"/>
      <color rgb="FF99CCFF"/>
      <color rgb="FF92D050"/>
      <color rgb="FF1C1C1C"/>
      <color rgb="FF292929"/>
      <color rgb="FF4D4D4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externalLink" Target="externalLinks/externalLink6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5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Relationship Id="rId22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6</xdr:row>
      <xdr:rowOff>9526</xdr:rowOff>
    </xdr:from>
    <xdr:to>
      <xdr:col>17</xdr:col>
      <xdr:colOff>400050</xdr:colOff>
      <xdr:row>9</xdr:row>
      <xdr:rowOff>38100</xdr:rowOff>
    </xdr:to>
    <xdr:sp macro="" textlink="">
      <xdr:nvSpPr>
        <xdr:cNvPr id="4" name="TextBox 3"/>
        <xdr:cNvSpPr txBox="1"/>
      </xdr:nvSpPr>
      <xdr:spPr>
        <a:xfrm>
          <a:off x="314324" y="1209676"/>
          <a:ext cx="10134601" cy="600074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This model is published by NHSI to support the National Tariff for 2017/18 and 2018/19.</a:t>
          </a:r>
          <a:r>
            <a:rPr lang="en-GB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It 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provides stakeholders with information about the method for calculating national prices for that year.</a:t>
          </a:r>
          <a:endParaRPr lang="en-GB" sz="120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1</xdr:row>
      <xdr:rowOff>38098</xdr:rowOff>
    </xdr:from>
    <xdr:to>
      <xdr:col>18</xdr:col>
      <xdr:colOff>47625</xdr:colOff>
      <xdr:row>386</xdr:row>
      <xdr:rowOff>171450</xdr:rowOff>
    </xdr:to>
    <xdr:sp macro="" textlink="">
      <xdr:nvSpPr>
        <xdr:cNvPr id="2" name="TextBox 1"/>
        <xdr:cNvSpPr txBox="1"/>
      </xdr:nvSpPr>
      <xdr:spPr>
        <a:xfrm>
          <a:off x="657225" y="228598"/>
          <a:ext cx="10363200" cy="734758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CREATE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PROCEDURE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[dbo]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[A&amp;E_01Process]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	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@param_OutlierMinValue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	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DECIMAL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4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2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	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@param_OutlierMaxValue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	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DECIMAL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4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2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BEGIN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	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SET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NOCOUNT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ON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;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DECLARE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@RC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int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DECLARE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@DatabaseName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nvarchar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256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DECLARE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@ProcedureSchema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nvarchar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256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DECLARE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@ProcedureName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nvarchar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256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DECLARE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@LoggingParameters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nvarchar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256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DECLARE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@LoggingValues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nvarchar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256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DECLARE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@CallId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int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DECLARE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@RowCount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int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SET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@DatabaseName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 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DB_NAME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()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SET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@ProcedureSchema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00"/>
              </a:solidFill>
              <a:effectLst/>
              <a:latin typeface="Consolas"/>
              <a:ea typeface="Arial"/>
            </a:rPr>
            <a:t>'APC'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SET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@ProcedureName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00"/>
              </a:solidFill>
              <a:effectLst/>
              <a:latin typeface="Consolas"/>
              <a:ea typeface="Arial"/>
            </a:rPr>
            <a:t>'A&amp;E_01Process'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SET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@LoggingParameters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00"/>
              </a:solidFill>
              <a:effectLst/>
              <a:latin typeface="Consolas"/>
              <a:ea typeface="Arial"/>
            </a:rPr>
            <a:t>'Process'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SET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@LoggingValues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00"/>
              </a:solidFill>
              <a:effectLst/>
              <a:latin typeface="Consolas"/>
              <a:ea typeface="Arial"/>
            </a:rPr>
            <a:t>'01: A&amp;E data'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EXECUTE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@RC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[Log]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[SpLogParameters]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 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@DatabaseName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@ProcedureSchema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@ProcedureName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@LoggingParameters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@LoggingValues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@CallId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OUTPUT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00"/>
              </a:solidFill>
              <a:effectLst/>
              <a:latin typeface="Consolas"/>
              <a:ea typeface="Arial"/>
            </a:rPr>
            <a:t>--01: A&amp;E data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IF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EXISTS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SELECT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*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FROM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00"/>
              </a:solidFill>
              <a:effectLst/>
              <a:latin typeface="Consolas"/>
              <a:ea typeface="Arial"/>
            </a:rPr>
            <a:t>sys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00"/>
              </a:solidFill>
              <a:effectLst/>
              <a:latin typeface="Consolas"/>
              <a:ea typeface="Arial"/>
            </a:rPr>
            <a:t>objects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WHERE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object_id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OBJECT_ID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FF0000"/>
              </a:solidFill>
              <a:effectLst/>
              <a:latin typeface="Consolas"/>
              <a:ea typeface="Arial"/>
            </a:rPr>
            <a:t>N'[Stage].[AE01_01]'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AND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type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in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FF0000"/>
              </a:solidFill>
              <a:effectLst/>
              <a:latin typeface="Consolas"/>
              <a:ea typeface="Arial"/>
            </a:rPr>
            <a:t>N'U'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))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DROP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TABLE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[Stage]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[AE01_01]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SELECT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	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FK_ORGS_PROV_ID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[Org code]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	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SUPPLIER_TYPE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[Supplier type]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	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DEPARTMENT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[Department code]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	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[SERVICE]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[Service code]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	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CURRENCY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[Currency code]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	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UNIT_COST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[Unit cost]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	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ACTIVITY_P1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Activity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into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[Stage]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[AE01_01]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FROM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[input]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[RefCostNonAcute]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WHERE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DEPARTMENT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FF0000"/>
              </a:solidFill>
              <a:effectLst/>
              <a:latin typeface="Consolas"/>
              <a:ea typeface="Arial"/>
            </a:rPr>
            <a:t>'EM'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AND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CURRENCY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Not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Like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00"/>
              </a:solidFill>
              <a:effectLst/>
              <a:latin typeface="Consolas"/>
              <a:ea typeface="Arial"/>
            </a:rPr>
            <a:t>'uz01z'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  </a:t>
          </a: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00"/>
              </a:solidFill>
              <a:effectLst/>
              <a:latin typeface="Consolas"/>
              <a:ea typeface="Arial"/>
            </a:rPr>
            <a:t>--01: Filter for Scope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IF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EXISTS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SELECT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*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FROM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00"/>
              </a:solidFill>
              <a:effectLst/>
              <a:latin typeface="Consolas"/>
              <a:ea typeface="Arial"/>
            </a:rPr>
            <a:t>sys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00"/>
              </a:solidFill>
              <a:effectLst/>
              <a:latin typeface="Consolas"/>
              <a:ea typeface="Arial"/>
            </a:rPr>
            <a:t>objects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WHERE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object_id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OBJECT_ID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FF0000"/>
              </a:solidFill>
              <a:effectLst/>
              <a:latin typeface="Consolas"/>
              <a:ea typeface="Arial"/>
            </a:rPr>
            <a:t>N'[stage].[A&amp;E_ScopeData]'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AND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type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in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FF0000"/>
              </a:solidFill>
              <a:effectLst/>
              <a:latin typeface="Consolas"/>
              <a:ea typeface="Arial"/>
            </a:rPr>
            <a:t>N'U'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))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DROP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TABLE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[stage]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[A&amp;E_ScopeData]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SELECT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in_01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[Org code]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Provider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in_01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[Service code]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worksheet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in_01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[Currency code]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Row_Code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in_01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[Unit cost]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in_01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Activity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[Unit Cost]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*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[Activity]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[Total Cost]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into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[stage]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[A&amp;E_ScopeData]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FROM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[input]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[Provider_A&amp;E]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in_00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  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INNER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JOIN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[Stage]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[AE01_01]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in_01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ON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in_00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[RC Code]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in_01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[Org code]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WHERE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in_01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[Service code]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Not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Like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00"/>
              </a:solidFill>
              <a:effectLst/>
              <a:latin typeface="Consolas"/>
              <a:ea typeface="Arial"/>
            </a:rPr>
            <a:t>'%T04%'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				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AND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in_01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[Currency code]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Not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Like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00"/>
              </a:solidFill>
              <a:effectLst/>
              <a:latin typeface="Consolas"/>
              <a:ea typeface="Arial"/>
            </a:rPr>
            <a:t>'UZ01Z'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AND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in_01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[Department code]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FF0000"/>
              </a:solidFill>
              <a:effectLst/>
              <a:latin typeface="Consolas"/>
              <a:ea typeface="Arial"/>
            </a:rPr>
            <a:t>'EM'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	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AND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in_01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[Supplier type]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FF0000"/>
              </a:solidFill>
              <a:effectLst/>
              <a:latin typeface="Consolas"/>
              <a:ea typeface="Arial"/>
            </a:rPr>
            <a:t>'OWN'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	    </a:t>
          </a: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IF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EXISTS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SELECT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*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FROM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00"/>
              </a:solidFill>
              <a:effectLst/>
              <a:latin typeface="Consolas"/>
              <a:ea typeface="Arial"/>
            </a:rPr>
            <a:t>sys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00"/>
              </a:solidFill>
              <a:effectLst/>
              <a:latin typeface="Consolas"/>
              <a:ea typeface="Arial"/>
            </a:rPr>
            <a:t>objects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WHERE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object_id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OBJECT_ID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FF0000"/>
              </a:solidFill>
              <a:effectLst/>
              <a:latin typeface="Consolas"/>
              <a:ea typeface="Arial"/>
            </a:rPr>
            <a:t>N'[valid].[A&amp;E01_01]'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AND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type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in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FF0000"/>
              </a:solidFill>
              <a:effectLst/>
              <a:latin typeface="Consolas"/>
              <a:ea typeface="Arial"/>
            </a:rPr>
            <a:t>N'U'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))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DROP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TABLE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[valid]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[A&amp;E01_01]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SELECT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   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	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sum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[Unit cost]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[Unit cost]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	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sum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[Activity]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[Activity]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	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sum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[Total Cost]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[Total Costs]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INTO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[valid]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[A&amp;E01_01]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FROM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Stage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[A&amp;E_ScopeData]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EXECUTE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@RC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[Log]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[SpUpdateLoggingForEndDate]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@CallId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@@ROWCOUNT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SET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@LoggingParameters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00"/>
              </a:solidFill>
              <a:effectLst/>
              <a:latin typeface="Consolas"/>
              <a:ea typeface="Arial"/>
            </a:rPr>
            <a:t>'Process'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SET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@LoggingValues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00"/>
              </a:solidFill>
              <a:effectLst/>
              <a:latin typeface="Consolas"/>
              <a:ea typeface="Arial"/>
            </a:rPr>
            <a:t>'02a/02b: Recode HRGs and MFF'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EXECUTE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@RC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[Log]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[SpLogParameters]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 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@DatabaseName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@ProcedureSchema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@ProcedureName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@LoggingParameters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@LoggingValues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@CallId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OUTPUT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	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00"/>
              </a:solidFill>
              <a:effectLst/>
              <a:latin typeface="Consolas"/>
              <a:ea typeface="Arial"/>
            </a:rPr>
            <a:t>--02a: Recode HRGs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00"/>
              </a:solidFill>
              <a:effectLst/>
              <a:latin typeface="Consolas"/>
              <a:ea typeface="Arial"/>
            </a:rPr>
            <a:t>--DOA = VB09Z. Type 2 (Non 24hr) and Type 3 (Minor Injury Service) recode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IF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EXISTS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SELECT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*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FROM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00"/>
              </a:solidFill>
              <a:effectLst/>
              <a:latin typeface="Consolas"/>
              <a:ea typeface="Arial"/>
            </a:rPr>
            <a:t>sys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00"/>
              </a:solidFill>
              <a:effectLst/>
              <a:latin typeface="Consolas"/>
              <a:ea typeface="Arial"/>
            </a:rPr>
            <a:t>objects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WHERE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object_id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OBJECT_ID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FF0000"/>
              </a:solidFill>
              <a:effectLst/>
              <a:latin typeface="Consolas"/>
              <a:ea typeface="Arial"/>
            </a:rPr>
            <a:t>N'[Stage].[AE01_02A]'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AND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type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in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FF0000"/>
              </a:solidFill>
              <a:effectLst/>
              <a:latin typeface="Consolas"/>
              <a:ea typeface="Arial"/>
            </a:rPr>
            <a:t>N'U'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))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DROP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TABLE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[Stage]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[AE01_02A]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SELECT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sd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Provider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sd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worksheet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HRG_code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CASE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WHEN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[row_code]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00"/>
              </a:solidFill>
              <a:effectLst/>
              <a:latin typeface="Consolas"/>
              <a:ea typeface="Arial"/>
            </a:rPr>
            <a:t>'VBDOA'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THEN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00"/>
              </a:solidFill>
              <a:effectLst/>
              <a:latin typeface="Consolas"/>
              <a:ea typeface="Arial"/>
            </a:rPr>
            <a:t>'VB09Z'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ELSE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[recode]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END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 </a:t>
          </a: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Sum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sd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Activity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SumOfActivity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Sum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sd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[Total Cost]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[SumOfTotal Cost]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INTO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[Stage]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[AE01_02A]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FROM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[input]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[HRG_recode]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in_06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INNER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JOIN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[stage]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[A&amp;E_ScopeData]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sd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ON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in_06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HRG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sd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Row_Code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AND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in_06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Department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sd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worksheet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GROUP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BY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sd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Provider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sd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worksheet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CASE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WHEN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[row_code]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00"/>
              </a:solidFill>
              <a:effectLst/>
              <a:latin typeface="Consolas"/>
              <a:ea typeface="Arial"/>
            </a:rPr>
            <a:t>'VBDOA'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THEN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00"/>
              </a:solidFill>
              <a:effectLst/>
              <a:latin typeface="Consolas"/>
              <a:ea typeface="Arial"/>
            </a:rPr>
            <a:t>'VB09Z'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ELSE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[recode]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END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00"/>
              </a:solidFill>
              <a:effectLst/>
              <a:latin typeface="Consolas"/>
              <a:ea typeface="Arial"/>
            </a:rPr>
            <a:t>--02b: Remove MFF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00"/>
              </a:solidFill>
              <a:effectLst/>
              <a:latin typeface="Consolas"/>
              <a:ea typeface="Arial"/>
            </a:rPr>
            <a:t>--MFF Removed to exclude location-specific uplifts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IF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EXISTS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SELECT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*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FROM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00"/>
              </a:solidFill>
              <a:effectLst/>
              <a:latin typeface="Consolas"/>
              <a:ea typeface="Arial"/>
            </a:rPr>
            <a:t>sys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00"/>
              </a:solidFill>
              <a:effectLst/>
              <a:latin typeface="Consolas"/>
              <a:ea typeface="Arial"/>
            </a:rPr>
            <a:t>objects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WHERE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object_id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OBJECT_ID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FF0000"/>
              </a:solidFill>
              <a:effectLst/>
              <a:latin typeface="Consolas"/>
              <a:ea typeface="Arial"/>
            </a:rPr>
            <a:t>N'[stage].[A&amp;E_RecodeMFF]'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AND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type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in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FF0000"/>
              </a:solidFill>
              <a:effectLst/>
              <a:latin typeface="Consolas"/>
              <a:ea typeface="Arial"/>
            </a:rPr>
            <a:t>N'U'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))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DROP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TABLE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[stage]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[A&amp;E_RecodeMFF]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SELECT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in_02a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Provider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in_02a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worksheet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in_02a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HRG_code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in_02a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SumOfActivity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Activity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in_02a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[SumOfTotal Cost]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/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in_02a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SumOfActivity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[Unit cost]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in_02a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[SumOfTotal Cost]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[Total Cost]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in_02a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[SumOfTotal Cost]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/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in_02a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SumOfActivity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/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in_00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[Uncapped MFF]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[MFF Adj UC]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in_02a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[SumOfTotal Cost]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/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[Uncapped MFF]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[MFF Adj TC]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in_02a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[SumOfTotal Cost]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/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in_02a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SumOfActivity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/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[Capped MFF 2013/14]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[MFF Adj UC Capped]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in_02a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[SumOfTotal Cost]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/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[Capped MFF 2013/14]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[MFF Adj TC Capped]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into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[stage]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[A&amp;E_RecodeMFF]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FROM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[Stage]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[AE01_02A]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in_02a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INNER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JOIN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[input]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[Provider_A&amp;E]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in_00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ON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in_02a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Provider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in_00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[RC Code]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IF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EXISTS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SELECT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*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FROM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00"/>
              </a:solidFill>
              <a:effectLst/>
              <a:latin typeface="Consolas"/>
              <a:ea typeface="Arial"/>
            </a:rPr>
            <a:t>sys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00"/>
              </a:solidFill>
              <a:effectLst/>
              <a:latin typeface="Consolas"/>
              <a:ea typeface="Arial"/>
            </a:rPr>
            <a:t>objects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WHERE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object_id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OBJECT_ID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FF0000"/>
              </a:solidFill>
              <a:effectLst/>
              <a:latin typeface="Consolas"/>
              <a:ea typeface="Arial"/>
            </a:rPr>
            <a:t>N'[valid].[A&amp;E01_02b]'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AND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type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in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FF0000"/>
              </a:solidFill>
              <a:effectLst/>
              <a:latin typeface="Consolas"/>
              <a:ea typeface="Arial"/>
            </a:rPr>
            <a:t>N'U'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))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DROP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TABLE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[valid]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[A&amp;E01_02b]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SELECT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   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SUM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Activity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Activity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SUM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[Unit cost]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[Unit cost]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SUM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[Total Cost]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[Total Cost]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SUM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[MFF Adj UC]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[MFF Adj UC]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SUM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[MFF Adj TC]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[MFF Adj TC]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SUM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[MFF Adj UC Capped]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[MFF Adj UC Capped]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SUM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[MFF Adj TC Capped]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[MFF Adj TC Capped]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INTO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[valid]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[A&amp;E01_02b]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FROM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Stage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[A&amp;E_RecodeMFF]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EXECUTE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@RC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[Log]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[SpUpdateLoggingForEndDate]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@CallId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@@ROWCOUNT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SET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@LoggingParameters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00"/>
              </a:solidFill>
              <a:effectLst/>
              <a:latin typeface="Consolas"/>
              <a:ea typeface="Arial"/>
            </a:rPr>
            <a:t>'Process'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SET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@LoggingValues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00"/>
              </a:solidFill>
              <a:effectLst/>
              <a:latin typeface="Consolas"/>
              <a:ea typeface="Arial"/>
            </a:rPr>
            <a:t>'03: National Averages'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EXECUTE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@RC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[Log]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[SpLogParameters]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 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@DatabaseName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@ProcedureSchema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@ProcedureName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@LoggingParameters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@LoggingValues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@CallId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OUTPUT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	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00"/>
              </a:solidFill>
              <a:effectLst/>
              <a:latin typeface="Consolas"/>
              <a:ea typeface="Arial"/>
            </a:rPr>
            <a:t>--03: National Averages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00"/>
              </a:solidFill>
              <a:effectLst/>
              <a:latin typeface="Consolas"/>
              <a:ea typeface="Arial"/>
            </a:rPr>
            <a:t>--Calculates national average unit costs for use in "03b: Clean Data"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IF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EXISTS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SELECT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*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FROM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00"/>
              </a:solidFill>
              <a:effectLst/>
              <a:latin typeface="Consolas"/>
              <a:ea typeface="Arial"/>
            </a:rPr>
            <a:t>sys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00"/>
              </a:solidFill>
              <a:effectLst/>
              <a:latin typeface="Consolas"/>
              <a:ea typeface="Arial"/>
            </a:rPr>
            <a:t>objects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WHERE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object_id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OBJECT_ID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FF0000"/>
              </a:solidFill>
              <a:effectLst/>
              <a:latin typeface="Consolas"/>
              <a:ea typeface="Arial"/>
            </a:rPr>
            <a:t>N'[Stage].[AE01_03]'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AND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type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in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FF0000"/>
              </a:solidFill>
              <a:effectLst/>
              <a:latin typeface="Consolas"/>
              <a:ea typeface="Arial"/>
            </a:rPr>
            <a:t>N'U'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))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DROP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TABLE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[Stage]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[AE01_03]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SELECT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worksheet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HRG_code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Sum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Activity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[Total Activity]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Sum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[MFF Adj TC]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[Total MFF Adj TC]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Sum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[MFF Adj TC]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)/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Sum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Activity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[National Average UC]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into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[Stage]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[AE01_03]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FROM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[stage]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[A&amp;E_RecodeMFF]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GROUP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BY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worksheet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HRG_code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00"/>
              </a:solidFill>
              <a:effectLst/>
              <a:latin typeface="Consolas"/>
              <a:ea typeface="Arial"/>
            </a:rPr>
            <a:t>--03b: Clean Data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00"/>
              </a:solidFill>
              <a:effectLst/>
              <a:latin typeface="Consolas"/>
              <a:ea typeface="Arial"/>
            </a:rPr>
            <a:t>--Excludes any records with MFF Adj UCs &lt;0.05 or &gt;20 times the national average UC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IF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EXISTS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SELECT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*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FROM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00"/>
              </a:solidFill>
              <a:effectLst/>
              <a:latin typeface="Consolas"/>
              <a:ea typeface="Arial"/>
            </a:rPr>
            <a:t>sys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00"/>
              </a:solidFill>
              <a:effectLst/>
              <a:latin typeface="Consolas"/>
              <a:ea typeface="Arial"/>
            </a:rPr>
            <a:t>objects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WHERE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object_id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OBJECT_ID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FF0000"/>
              </a:solidFill>
              <a:effectLst/>
              <a:latin typeface="Consolas"/>
              <a:ea typeface="Arial"/>
            </a:rPr>
            <a:t>N'[stage].[A&amp;E_Clean]'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AND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type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in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FF0000"/>
              </a:solidFill>
              <a:effectLst/>
              <a:latin typeface="Consolas"/>
              <a:ea typeface="Arial"/>
            </a:rPr>
            <a:t>N'U'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))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DROP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TABLE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[stage]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[A&amp;E_Clean]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SELECT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	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ae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Provider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	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ae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worksheet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Department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	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ae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HRG_code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HRG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	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ae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Activity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	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ae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[MFF Adj TC]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	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[MFF adj TC]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/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[activity]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[MFF Adj UC]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	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in_03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[National Average UC]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Exclude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CASE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WHEN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((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@param_OutlierMinValue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0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OR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@param_OutlierMinValue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IS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NULL)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AND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@param_OutlierMaxValue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0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OR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@param_OutlierMaxValue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IS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NULL))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THEN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0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         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ELSE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			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CASE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WHEN 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[MFF adj TC]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/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[activity]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)/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[National Average UC]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&lt;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@param_OutlierMinValue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OR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[MFF adj TC]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/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[activity]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)/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[National Average UC]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&gt;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@param_OutlierMaxValue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			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THEN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1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ELSE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0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END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			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END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into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[stage]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[A&amp;E_Clean]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FROM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	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[stage]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[A&amp;E_RecodeMFF]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ae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	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INNER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JOIN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[Stage]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[AE01_03]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in_03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	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ON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ae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HRG_code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in_03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HRG_code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	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AND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ae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worksheet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in_03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worksheet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WHERE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CASE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WHEN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((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@param_OutlierMinValue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0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OR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@param_OutlierMinValue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IS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NULL)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AND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@param_OutlierMaxValue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0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OR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@param_OutlierMaxValue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IS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NULL))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THEN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0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         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ELSE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			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CASE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WHEN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[MFF adj TC]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/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[activity]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)/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[National Average UC]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&lt;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@param_OutlierMinValue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OR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[MFF adj TC]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/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[activity]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)/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[National Average UC]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&gt;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@param_OutlierMaxValue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THEN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1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			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ELSE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0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END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	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END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0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			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EXECUTE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@RC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[Log]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[SpUpdateLoggingForEndDate]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@CallId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@@ROWCOUNT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SET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@LoggingParameters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00"/>
              </a:solidFill>
              <a:effectLst/>
              <a:latin typeface="Consolas"/>
              <a:ea typeface="Arial"/>
            </a:rPr>
            <a:t>'Process'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SET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@LoggingValues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00"/>
              </a:solidFill>
              <a:effectLst/>
              <a:latin typeface="Consolas"/>
              <a:ea typeface="Arial"/>
            </a:rPr>
            <a:t>'04: National Data - Clean'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EXECUTE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@RC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[Log]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[SpLogParameters]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 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@DatabaseName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@ProcedureSchema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@ProcedureName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@LoggingParameters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@LoggingValues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@CallId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OUTPUT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	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00"/>
              </a:solidFill>
              <a:effectLst/>
              <a:latin typeface="Consolas"/>
              <a:ea typeface="Arial"/>
            </a:rPr>
            <a:t>--04: National Data - Clean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00"/>
              </a:solidFill>
              <a:effectLst/>
              <a:latin typeface="Consolas"/>
              <a:ea typeface="Arial"/>
            </a:rPr>
            <a:t>--Aggregates "03b: Clean Data" to department and HRG level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IF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EXISTS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SELECT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*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FROM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00"/>
              </a:solidFill>
              <a:effectLst/>
              <a:latin typeface="Consolas"/>
              <a:ea typeface="Arial"/>
            </a:rPr>
            <a:t>sys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00"/>
              </a:solidFill>
              <a:effectLst/>
              <a:latin typeface="Consolas"/>
              <a:ea typeface="Arial"/>
            </a:rPr>
            <a:t>objects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WHERE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object_id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OBJECT_ID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FF0000"/>
              </a:solidFill>
              <a:effectLst/>
              <a:latin typeface="Consolas"/>
              <a:ea typeface="Arial"/>
            </a:rPr>
            <a:t>N'[stage].[A&amp;E_National]'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AND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type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in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FF0000"/>
              </a:solidFill>
              <a:effectLst/>
              <a:latin typeface="Consolas"/>
              <a:ea typeface="Arial"/>
            </a:rPr>
            <a:t>N'U'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))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DROP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TABLE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[stage]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[A&amp;E_National]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SELECT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Department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HRG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Sum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Activity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[Total Activity]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Sum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[MFF Adj UC]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*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[Activity]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[Total Cost]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into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[stage]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[A&amp;E_National]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FROM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[stage]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[A&amp;E_Clean]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GROUP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BY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Department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HRG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IF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EXISTS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SELECT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*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FROM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00"/>
              </a:solidFill>
              <a:effectLst/>
              <a:latin typeface="Consolas"/>
              <a:ea typeface="Arial"/>
            </a:rPr>
            <a:t>sys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00"/>
              </a:solidFill>
              <a:effectLst/>
              <a:latin typeface="Consolas"/>
              <a:ea typeface="Arial"/>
            </a:rPr>
            <a:t>objects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WHERE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object_id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OBJECT_ID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FF0000"/>
              </a:solidFill>
              <a:effectLst/>
              <a:latin typeface="Consolas"/>
              <a:ea typeface="Arial"/>
            </a:rPr>
            <a:t>N'[valid].[A&amp;E01_04]'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AND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type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in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FF0000"/>
              </a:solidFill>
              <a:effectLst/>
              <a:latin typeface="Consolas"/>
              <a:ea typeface="Arial"/>
            </a:rPr>
            <a:t>N'U'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))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DROP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TABLE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[valid]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[A&amp;E01_04]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SELECT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Department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HRG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Sum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Activity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[Total Activity]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Sum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[MFF Adj UC]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*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[Activity]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[Total Cost]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into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[valid]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[A&amp;E01_04]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FROM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[stage]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[A&amp;E_Clean]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GROUP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BY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Department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HRG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EXECUTE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@RC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[Log]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[SpUpdateLoggingForEndDate]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@CallId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@@ROWCOUNT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SET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@LoggingParameters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00"/>
              </a:solidFill>
              <a:effectLst/>
              <a:latin typeface="Consolas"/>
              <a:ea typeface="Arial"/>
            </a:rPr>
            <a:t>'Process'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SET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@LoggingValues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00"/>
              </a:solidFill>
              <a:effectLst/>
              <a:latin typeface="Consolas"/>
              <a:ea typeface="Arial"/>
            </a:rPr>
            <a:t>'5a/05b: Activity/Cost Crosstab'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EXECUTE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@RC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[Log]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[SpLogParameters]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 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@DatabaseName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@ProcedureSchema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@ProcedureName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@LoggingParameters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@LoggingValues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@CallId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OUTPUT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	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00"/>
              </a:solidFill>
              <a:effectLst/>
              <a:latin typeface="Consolas"/>
              <a:ea typeface="Arial"/>
            </a:rPr>
            <a:t>--5a: Activity  Crosstab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IF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EXISTS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SELECT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*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FROM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00"/>
              </a:solidFill>
              <a:effectLst/>
              <a:latin typeface="Consolas"/>
              <a:ea typeface="Arial"/>
            </a:rPr>
            <a:t>sys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00"/>
              </a:solidFill>
              <a:effectLst/>
              <a:latin typeface="Consolas"/>
              <a:ea typeface="Arial"/>
            </a:rPr>
            <a:t>objects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WHERE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object_id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OBJECT_ID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FF0000"/>
              </a:solidFill>
              <a:effectLst/>
              <a:latin typeface="Consolas"/>
              <a:ea typeface="Arial"/>
            </a:rPr>
            <a:t>N'[Stage].[AE01_5a]'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AND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type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in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FF0000"/>
              </a:solidFill>
              <a:effectLst/>
              <a:latin typeface="Consolas"/>
              <a:ea typeface="Arial"/>
            </a:rPr>
            <a:t>N'U'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))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DROP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TABLE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[Stage]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[AE01_5a]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SELECT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HRG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[T03A]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[T03A]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 </a:t>
          </a: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[T03NA]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[T03NA]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[T01A]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[T01A]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[T01NA]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[T01NA]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[T02A]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[T02A]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[T02NA]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[T02NA]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INTO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[Stage]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[AE01_5a]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FROM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SELECT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HRG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Department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[Total Activity]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FROM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[stage]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[A&amp;E_National]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	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SourceTable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PIVOT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Sum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[Total Activity]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FOR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Department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IN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[T03A]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[T03NA]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[T01A]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[T01NA]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[T02A]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[T02NA]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PVT1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00"/>
              </a:solidFill>
              <a:effectLst/>
              <a:latin typeface="Consolas"/>
              <a:ea typeface="Arial"/>
            </a:rPr>
            <a:t>--05b: Cost Crosstab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00"/>
              </a:solidFill>
              <a:effectLst/>
              <a:latin typeface="Consolas"/>
              <a:ea typeface="Arial"/>
            </a:rPr>
            <a:t>--Tabulates total cost by HRG and Department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IF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EXISTS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SELECT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*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FROM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00"/>
              </a:solidFill>
              <a:effectLst/>
              <a:latin typeface="Consolas"/>
              <a:ea typeface="Arial"/>
            </a:rPr>
            <a:t>sys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00"/>
              </a:solidFill>
              <a:effectLst/>
              <a:latin typeface="Consolas"/>
              <a:ea typeface="Arial"/>
            </a:rPr>
            <a:t>objects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WHERE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object_id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OBJECT_ID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FF0000"/>
              </a:solidFill>
              <a:effectLst/>
              <a:latin typeface="Consolas"/>
              <a:ea typeface="Arial"/>
            </a:rPr>
            <a:t>N'[Stage].[AE01_5b]'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AND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type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in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FF0000"/>
              </a:solidFill>
              <a:effectLst/>
              <a:latin typeface="Consolas"/>
              <a:ea typeface="Arial"/>
            </a:rPr>
            <a:t>N'U'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))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DROP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TABLE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[Stage]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[AE01_5b]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SELECT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HRG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[T03A]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[T03A]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 </a:t>
          </a: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[T03NA]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[T03NA]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[T01A]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[T01A]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[T01NA]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[T01NA]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[T02A]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[T02A]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[T02NA]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[T02NA]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INTO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[Stage]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[AE01_5b]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FROM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SELECT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HRG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Department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[Total Cost]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FROM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[stage]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[A&amp;E_National]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	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SourceTable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PIVOT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Sum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[Total Cost]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FOR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Department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IN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[T03A]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[T03NA]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[T01A]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[T01NA]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[T02A]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[T02NA]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 </a:t>
          </a: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PVT1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EXECUTE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@RC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[Log]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[SpUpdateLoggingForEndDate]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@CallId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@@ROWCOUNT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SET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@LoggingParameters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00"/>
              </a:solidFill>
              <a:effectLst/>
              <a:latin typeface="Consolas"/>
              <a:ea typeface="Arial"/>
            </a:rPr>
            <a:t>'Process'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SET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@LoggingValues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00"/>
              </a:solidFill>
              <a:effectLst/>
              <a:latin typeface="Consolas"/>
              <a:ea typeface="Arial"/>
            </a:rPr>
            <a:t>'06a/06b: Apply NA Costs to AD Activity'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EXECUTE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@RC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[Log]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[SpLogParameters]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 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@DatabaseName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@ProcedureSchema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@ProcedureName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@LoggingParameters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@LoggingValues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@CallId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OUTPUT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	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00"/>
              </a:solidFill>
              <a:effectLst/>
              <a:latin typeface="Consolas"/>
              <a:ea typeface="Arial"/>
            </a:rPr>
            <a:t>--06a: NA Unit Cost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00"/>
              </a:solidFill>
              <a:effectLst/>
              <a:latin typeface="Consolas"/>
              <a:ea typeface="Arial"/>
            </a:rPr>
            <a:t>--Calculates the unit cost of A&amp;E attendances that do not result in an admission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IF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EXISTS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SELECT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*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FROM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00"/>
              </a:solidFill>
              <a:effectLst/>
              <a:latin typeface="Consolas"/>
              <a:ea typeface="Arial"/>
            </a:rPr>
            <a:t>sys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00"/>
              </a:solidFill>
              <a:effectLst/>
              <a:latin typeface="Consolas"/>
              <a:ea typeface="Arial"/>
            </a:rPr>
            <a:t>objects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WHERE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object_id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OBJECT_ID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FF0000"/>
              </a:solidFill>
              <a:effectLst/>
              <a:latin typeface="Consolas"/>
              <a:ea typeface="Arial"/>
            </a:rPr>
            <a:t>N'[Stage].[AE01_06a]'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AND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type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in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FF0000"/>
              </a:solidFill>
              <a:effectLst/>
              <a:latin typeface="Consolas"/>
              <a:ea typeface="Arial"/>
            </a:rPr>
            <a:t>N'U'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))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DROP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TABLE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[Stage]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[AE01_06a]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SELECT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in_5a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HRG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in_5b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[T01NA]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/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in_5a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[T01NA]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[EM_T01NA_UC]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  </a:t>
          </a: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in_5b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[T03NA]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/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in_5a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[T03NA]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[EM_T03NA_UC]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in_5b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[T02NA]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/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in_5a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[T02NA]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[EM_T02NA_UC]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into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[Stage]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[AE01_06a]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FROM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[Stage]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[AE01_5a]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in_5a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INNER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JOIN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[Stage]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[AE01_5b]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in_5b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ON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in_5a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HRG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in_5b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HRG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00"/>
              </a:solidFill>
              <a:effectLst/>
              <a:latin typeface="Consolas"/>
              <a:ea typeface="Arial"/>
            </a:rPr>
            <a:t>--06b: Apply NA Costs to AD Activity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00"/>
              </a:solidFill>
              <a:effectLst/>
              <a:latin typeface="Consolas"/>
              <a:ea typeface="Arial"/>
            </a:rPr>
            <a:t>--Applies Non-Admission unit costs to all attendances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IF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EXISTS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SELECT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*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FROM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00"/>
              </a:solidFill>
              <a:effectLst/>
              <a:latin typeface="Consolas"/>
              <a:ea typeface="Arial"/>
            </a:rPr>
            <a:t>sys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00"/>
              </a:solidFill>
              <a:effectLst/>
              <a:latin typeface="Consolas"/>
              <a:ea typeface="Arial"/>
            </a:rPr>
            <a:t>objects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WHERE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object_id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OBJECT_ID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FF0000"/>
              </a:solidFill>
              <a:effectLst/>
              <a:latin typeface="Consolas"/>
              <a:ea typeface="Arial"/>
            </a:rPr>
            <a:t>N'[Stage].[AE01_06b]'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AND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type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in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FF0000"/>
              </a:solidFill>
              <a:effectLst/>
              <a:latin typeface="Consolas"/>
              <a:ea typeface="Arial"/>
            </a:rPr>
            <a:t>N'U'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))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DROP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TABLE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[Stage]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[AE01_06b]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SELECT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A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.*,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[EM_T01_TC]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+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[EM_T03_TC]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+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[EM_T02_TC]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[Total Cost]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 </a:t>
          </a: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into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[Stage]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[AE01_06b]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FROM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	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SELECT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	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in_5a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HRG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	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COALESCE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in_5a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[T03A]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0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)+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COALESCE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in_5a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[T03NA]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0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)+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COALESCE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in_5a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[T01A]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0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)+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COALESCE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in_5a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[T01NA]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0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)+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COALESCE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in_5a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[T02A]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0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)+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COALESCE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in_5a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[T02NA]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0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[Total Activity]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 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	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COALESCE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((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[EM_T01NA_UC]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*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in_5a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[T01A]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0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)+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COALESCE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in_5b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[T01NA]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0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[EM_T01_TC]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	 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COALESCE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((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[EM_T03NA_UC]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*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in_5a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[T03A]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0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)+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COALESCE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in_5b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[T03NA]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0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[EM_T03_TC]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	 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COALESCE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((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[EM_T02NA_UC]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*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in_5a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[T02A]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0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)+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COALESCE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in_5b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[T02NA]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0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[EM_T02_TC]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	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FROM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	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[Stage]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[AE01_5a]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in_5a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	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INNER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JOIN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[Stage]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[AE01_5b]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in_5b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	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ON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in_5a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HRG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in_5b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HRG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	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INNER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JOIN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[Stage]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[AE01_06a]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in_06a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ON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in_5b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HRG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in_06a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HRG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A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EXECUTE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@RC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[Log]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[SpUpdateLoggingForEndDate]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@CallId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@@ROWCOUNT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SET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@LoggingParameters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00"/>
              </a:solidFill>
              <a:effectLst/>
              <a:latin typeface="Consolas"/>
              <a:ea typeface="Arial"/>
            </a:rPr>
            <a:t>'Process'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SET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@LoggingValues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00"/>
              </a:solidFill>
              <a:effectLst/>
              <a:latin typeface="Consolas"/>
              <a:ea typeface="Arial"/>
            </a:rPr>
            <a:t>'07a/07b/08A: Total Activity and Cost by HRG4'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EXECUTE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@RC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[Log]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[SpLogParameters]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 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@DatabaseName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@ProcedureSchema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@ProcedureName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@LoggingParameters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@LoggingValues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@CallId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OUTPUT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	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00"/>
              </a:solidFill>
              <a:effectLst/>
              <a:latin typeface="Consolas"/>
              <a:ea typeface="Arial"/>
            </a:rPr>
            <a:t>--07a: Pre-Adm TC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00"/>
              </a:solidFill>
              <a:effectLst/>
              <a:latin typeface="Consolas"/>
              <a:ea typeface="Arial"/>
            </a:rPr>
            <a:t>--Extracts the total cost of A&amp;E attendances pre-admission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IF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EXISTS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SELECT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*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FROM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00"/>
              </a:solidFill>
              <a:effectLst/>
              <a:latin typeface="Consolas"/>
              <a:ea typeface="Arial"/>
            </a:rPr>
            <a:t>sys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00"/>
              </a:solidFill>
              <a:effectLst/>
              <a:latin typeface="Consolas"/>
              <a:ea typeface="Arial"/>
            </a:rPr>
            <a:t>objects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WHERE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object_id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OBJECT_ID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FF0000"/>
              </a:solidFill>
              <a:effectLst/>
              <a:latin typeface="Consolas"/>
              <a:ea typeface="Arial"/>
            </a:rPr>
            <a:t>N'[Stage].[AE01_07a]'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AND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type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in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FF0000"/>
              </a:solidFill>
              <a:effectLst/>
              <a:latin typeface="Consolas"/>
              <a:ea typeface="Arial"/>
            </a:rPr>
            <a:t>N'U'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))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DROP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TABLE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[Stage]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[AE01_07a]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SELECT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Sum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[Total Cost]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[Pre-Adm TC]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into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[Stage]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[AE01_07a]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FROM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[stage]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[A&amp;E_National]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00"/>
              </a:solidFill>
              <a:effectLst/>
              <a:latin typeface="Consolas"/>
              <a:ea typeface="Arial"/>
            </a:rPr>
            <a:t>--07b: Post-Adm TC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IF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EXISTS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SELECT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*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FROM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00"/>
              </a:solidFill>
              <a:effectLst/>
              <a:latin typeface="Consolas"/>
              <a:ea typeface="Arial"/>
            </a:rPr>
            <a:t>sys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00"/>
              </a:solidFill>
              <a:effectLst/>
              <a:latin typeface="Consolas"/>
              <a:ea typeface="Arial"/>
            </a:rPr>
            <a:t>objects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WHERE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object_id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OBJECT_ID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FF0000"/>
              </a:solidFill>
              <a:effectLst/>
              <a:latin typeface="Consolas"/>
              <a:ea typeface="Arial"/>
            </a:rPr>
            <a:t>N'[Stage].[AE01_07b]'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AND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type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in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FF0000"/>
              </a:solidFill>
              <a:effectLst/>
              <a:latin typeface="Consolas"/>
              <a:ea typeface="Arial"/>
            </a:rPr>
            <a:t>N'U'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))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DROP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TABLE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[Stage]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[AE01_07b]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SELECT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Sum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[Total Cost]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[Post-Adm TC]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into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[Stage]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[AE01_07b]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FROM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[Stage]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[AE01_06b]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00"/>
              </a:solidFill>
              <a:effectLst/>
              <a:latin typeface="Consolas"/>
              <a:ea typeface="Arial"/>
            </a:rPr>
            <a:t>--07c: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00"/>
              </a:solidFill>
              <a:effectLst/>
              <a:latin typeface="Consolas"/>
              <a:ea typeface="Arial"/>
            </a:rPr>
            <a:t>--Calculates difference between pre and post admission costs, to establish total cost of non-admissions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IF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EXISTS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SELECT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*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FROM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00"/>
              </a:solidFill>
              <a:effectLst/>
              <a:latin typeface="Consolas"/>
              <a:ea typeface="Arial"/>
            </a:rPr>
            <a:t>sys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00"/>
              </a:solidFill>
              <a:effectLst/>
              <a:latin typeface="Consolas"/>
              <a:ea typeface="Arial"/>
            </a:rPr>
            <a:t>objects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WHERE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object_id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OBJECT_ID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FF0000"/>
              </a:solidFill>
              <a:effectLst/>
              <a:latin typeface="Consolas"/>
              <a:ea typeface="Arial"/>
            </a:rPr>
            <a:t>N'[output].[A&amp;E_AD_NE_Tariff]'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AND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type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in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FF0000"/>
              </a:solidFill>
              <a:effectLst/>
              <a:latin typeface="Consolas"/>
              <a:ea typeface="Arial"/>
            </a:rPr>
            <a:t>N'U'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))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DROP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TABLE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[output]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[A&amp;E_AD_NE_Tariff]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SELECT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[Pre-Adm TC]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-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[Post-Adm TC]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[A&amp;E AD TC]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INTO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[output]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[A&amp;E_AD_NE_Tariff]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FROM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[Stage]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[AE01_07a]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[Stage]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[AE01_07b]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IF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EXISTS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SELECT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*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FROM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00"/>
              </a:solidFill>
              <a:effectLst/>
              <a:latin typeface="Consolas"/>
              <a:ea typeface="Arial"/>
            </a:rPr>
            <a:t>sys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00"/>
              </a:solidFill>
              <a:effectLst/>
              <a:latin typeface="Consolas"/>
              <a:ea typeface="Arial"/>
            </a:rPr>
            <a:t>objects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WHERE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object_id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OBJECT_ID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FF0000"/>
              </a:solidFill>
              <a:effectLst/>
              <a:latin typeface="Consolas"/>
              <a:ea typeface="Arial"/>
            </a:rPr>
            <a:t>N'[input].[A&amp;E_Adm_Cost]'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AND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type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in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FF0000"/>
              </a:solidFill>
              <a:effectLst/>
              <a:latin typeface="Consolas"/>
              <a:ea typeface="Arial"/>
            </a:rPr>
            <a:t>N'U'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))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DROP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TABLE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[input]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[A&amp;E_Adm_Cost]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SELECT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[Pre-Adm TC]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-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[Post-Adm TC]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[A&amp;E AD TC]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INTO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[input]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[A&amp;E_Adm_Cost]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FROM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[Stage]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[AE01_07a]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[Stage]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[AE01_07b]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00"/>
              </a:solidFill>
              <a:effectLst/>
              <a:latin typeface="Consolas"/>
              <a:ea typeface="Arial"/>
            </a:rPr>
            <a:t>--08A: Total Activity and Cost by HRG4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IF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EXISTS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SELECT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*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FROM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00"/>
              </a:solidFill>
              <a:effectLst/>
              <a:latin typeface="Consolas"/>
              <a:ea typeface="Arial"/>
            </a:rPr>
            <a:t>sys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00"/>
              </a:solidFill>
              <a:effectLst/>
              <a:latin typeface="Consolas"/>
              <a:ea typeface="Arial"/>
            </a:rPr>
            <a:t>objects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WHERE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object_id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OBJECT_ID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FF0000"/>
              </a:solidFill>
              <a:effectLst/>
              <a:latin typeface="Consolas"/>
              <a:ea typeface="Arial"/>
            </a:rPr>
            <a:t>N'[output].[A&amp;E_Total_Activity_Cost]'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AND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type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in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FF0000"/>
              </a:solidFill>
              <a:effectLst/>
              <a:latin typeface="Consolas"/>
              <a:ea typeface="Arial"/>
            </a:rPr>
            <a:t>N'U'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))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DROP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TABLE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[output]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[A&amp;E_Total_Activity_Cost]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SELECT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HRG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Sum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[Total Activity]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[SumOfTotal Activity]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Sum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(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[Total Cost]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)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AS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[SumOfTotal Cost]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into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[output]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[A&amp;E_Total_Activity_Cost]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FROM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[Stage]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[AE01_06b]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GROUP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BY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HRG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EXECUTE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@RC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=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[Log]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.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[SpUpdateLoggingForEndDate]</a:t>
          </a: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008080"/>
              </a:solidFill>
              <a:effectLst/>
              <a:latin typeface="Consolas"/>
              <a:ea typeface="Arial"/>
            </a:rPr>
            <a:t>@CallId</a:t>
          </a:r>
          <a:r>
            <a:rPr lang="en-GB" sz="1000">
              <a:solidFill>
                <a:srgbClr val="808080"/>
              </a:solidFill>
              <a:effectLst/>
              <a:latin typeface="Consolas"/>
              <a:ea typeface="Arial"/>
            </a:rPr>
            <a:t>,</a:t>
          </a: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 </a:t>
          </a:r>
          <a:r>
            <a:rPr lang="en-GB" sz="1000">
              <a:solidFill>
                <a:srgbClr val="FF00FF"/>
              </a:solidFill>
              <a:effectLst/>
              <a:latin typeface="Consolas"/>
              <a:ea typeface="Arial"/>
            </a:rPr>
            <a:t>@@ROWCOUNT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FF"/>
              </a:solidFill>
              <a:effectLst/>
              <a:latin typeface="Consolas"/>
              <a:ea typeface="Arial"/>
            </a:rPr>
            <a:t>END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en-GB" sz="1000">
              <a:solidFill>
                <a:srgbClr val="000000"/>
              </a:solidFill>
              <a:effectLst/>
              <a:latin typeface="Consolas"/>
              <a:ea typeface="Arial"/>
            </a:rPr>
            <a:t> </a:t>
          </a:r>
          <a:endParaRPr lang="en-GB" sz="1400">
            <a:solidFill>
              <a:srgbClr val="000000"/>
            </a:solidFill>
            <a:effectLst/>
            <a:latin typeface="Arial"/>
            <a:ea typeface="Arial"/>
          </a:endParaRPr>
        </a:p>
        <a:p>
          <a:endParaRPr lang="en-GB" sz="10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AFT2\Rev03\Unified%20Allocations\Data\NewNeed\2003LIS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FPAEIG\RPA%204\All%20Key%20Docs\Dispo\Waterfall0708\Data\&#163;50m%20pro%20rata%20to%20PCT%202002_03%20allocation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FPAEIG\RPA%204\Key%20Facts\2012_13\January%202013\201211070_Key%20data%20updated%2011%20January%20201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FM\CFISSA%20-%20CFS%20-%20PSS\2008-09%20Central%20Programmes\DH&amp;ALB%20Finances\Cascade\Journals\08.09%20DHFC%20Spring%20Supply%20Adjustments%20-%20Additional%20Cascade%20Journal%20-%20146609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AFT2\Rev03\Unified%20Allocations\Data\NewNeed\2003LISI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PAEIG\RPA%204\All%20Key%20Docs\Dispo\Waterfall0708\Data\&#163;50m%20pro%20rata%20to%20PCT%202002_03%20allocation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2PCTs"/>
      <sheetName val="2003LISI"/>
      <sheetName val="Table 5.3 &amp; 5.4"/>
      <sheetName val="Table 5.8"/>
      <sheetName val="Introduction"/>
      <sheetName val="#REF"/>
      <sheetName val="HES 2012-13"/>
      <sheetName val="A&amp;E"/>
      <sheetName val="RTT admitted"/>
      <sheetName val="RTT - non-admitted"/>
      <sheetName val="RTT - incomplete"/>
      <sheetName val="bed occupancy"/>
      <sheetName val="cancer - 2 week"/>
      <sheetName val="cancer - 62 day"/>
      <sheetName val="DTOC"/>
      <sheetName val="readmissions"/>
      <sheetName val="MRSA2"/>
      <sheetName val="C-Diff2"/>
      <sheetName val="FFT- IP"/>
      <sheetName val="safety thermometer"/>
      <sheetName val="lists"/>
      <sheetName val="workforce"/>
      <sheetName val="staff sickness"/>
      <sheetName val="Org List"/>
      <sheetName val="TDA"/>
      <sheetName val="Monitor"/>
      <sheetName val="Thresholds"/>
      <sheetName val="SHMI"/>
      <sheetName val="HSMR 2001 - 2012"/>
      <sheetName val="CQC banding"/>
      <sheetName val="RCI"/>
      <sheetName val="PFI Information"/>
      <sheetName val="urban-rural"/>
      <sheetName val="A&amp;E winter money"/>
      <sheetName val="provider DfT"/>
      <sheetName val="Justification list"/>
      <sheetName val="Table_5_3_&amp;_5_4"/>
      <sheetName val="Table_5_8"/>
      <sheetName val="Change_Log"/>
      <sheetName val="Picklist_Ranges"/>
      <sheetName val="Headcount"/>
      <sheetName val="HC_Reporting_Categories"/>
      <sheetName val="Report"/>
      <sheetName val="Drop Down Options"/>
      <sheetName val="Instructions"/>
      <sheetName val="Lookups"/>
      <sheetName val="ATCCList"/>
      <sheetName val="CCG&amp;CSU CCList"/>
      <sheetName val="Key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REF"/>
      <sheetName val="Dnurse"/>
      <sheetName val="ComPsy"/>
      <sheetName val="£50m pro rata to PCT 2002_03 al"/>
      <sheetName val="NAO Cost of Capital Calc"/>
      <sheetName val="Input Table (TB)"/>
      <sheetName val="Front"/>
      <sheetName val="By CC"/>
      <sheetName val="2002PCTs"/>
      <sheetName val="2. Overall Disp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able 1_growth rates"/>
      <sheetName val="Table 2_Total NHS"/>
      <sheetName val="Table 3_revenue"/>
      <sheetName val="Table 4_capital"/>
      <sheetName val="Table 5_GDP"/>
      <sheetName val="Raw Data"/>
      <sheetName val="GMonk270411"/>
      <sheetName val="GDP Workings"/>
      <sheetName val="England Total NHS"/>
      <sheetName val="SGEE_091012"/>
      <sheetName val="PW REC_071112"/>
      <sheetName val="GDP Deflators Autumn Statement "/>
      <sheetName val="GDP from JS 0512"/>
      <sheetName val="GDP from HMT 211212"/>
      <sheetName val="Table 2_PriorPeriodAdjustment"/>
      <sheetName val="#REF"/>
    </sheetNames>
    <sheetDataSet>
      <sheetData sheetId="0"/>
      <sheetData sheetId="1"/>
      <sheetData sheetId="2">
        <row r="53">
          <cell r="C53">
            <v>104.18173450159</v>
          </cell>
        </row>
      </sheetData>
      <sheetData sheetId="3"/>
      <sheetData sheetId="4"/>
      <sheetData sheetId="5"/>
      <sheetData sheetId="6">
        <row r="52">
          <cell r="O52">
            <v>2.1335702832163905E-2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ITERIA1"/>
      <sheetName val="Journal Summary"/>
      <sheetName val="Cascade Schedule"/>
      <sheetName val="DHF Cascade Coding"/>
      <sheetName val="CODE"/>
      <sheetName val="Journal 1"/>
      <sheetName val="Net WP"/>
      <sheetName val="#REF"/>
      <sheetName val="Front"/>
      <sheetName val="Bubble Data"/>
      <sheetName val="Bubble Chart"/>
      <sheetName val="NAO Cost of Capital Calc"/>
      <sheetName val="List"/>
    </sheetNames>
    <sheetDataSet>
      <sheetData sheetId="0"/>
      <sheetData sheetId="1"/>
      <sheetData sheetId="2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2PCTs"/>
      <sheetName val="2003LISI"/>
      <sheetName val="Table 5.3 &amp; 5.4"/>
      <sheetName val="Table 5.8"/>
      <sheetName val="Introduction"/>
      <sheetName val="#REF"/>
      <sheetName val="HES 2012-13"/>
      <sheetName val="A&amp;E"/>
      <sheetName val="RTT admitted"/>
      <sheetName val="RTT - non-admitted"/>
      <sheetName val="RTT - incomplete"/>
      <sheetName val="bed occupancy"/>
      <sheetName val="cancer - 2 week"/>
      <sheetName val="cancer - 62 day"/>
      <sheetName val="DTOC"/>
      <sheetName val="readmissions"/>
      <sheetName val="MRSA2"/>
      <sheetName val="C-Diff2"/>
      <sheetName val="FFT- IP"/>
      <sheetName val="safety thermometer"/>
      <sheetName val="lists"/>
      <sheetName val="workforce"/>
      <sheetName val="staff sickness"/>
      <sheetName val="Org List"/>
      <sheetName val="TDA"/>
      <sheetName val="Monitor"/>
      <sheetName val="Thresholds"/>
      <sheetName val="SHMI"/>
      <sheetName val="HSMR 2001 - 2012"/>
      <sheetName val="CQC banding"/>
      <sheetName val="RCI"/>
      <sheetName val="PFI Information"/>
      <sheetName val="urban-rural"/>
      <sheetName val="A&amp;E winter money"/>
      <sheetName val="provider DfT"/>
      <sheetName val="Table_5_3_&amp;_5_4"/>
      <sheetName val="Table_5_8"/>
      <sheetName val="Change_Log"/>
      <sheetName val="Picklist_Ranges"/>
      <sheetName val="Headcount"/>
      <sheetName val="HC_Reporting_Categories"/>
      <sheetName val="Report"/>
      <sheetName val="Drop Down Options"/>
      <sheetName val="Justification list"/>
      <sheetName val="Instructions"/>
      <sheetName val="Lookups"/>
      <sheetName val="ATCCList"/>
      <sheetName val="CCG&amp;CSU CCList"/>
      <sheetName val="Key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REF"/>
      <sheetName val="Dnurse"/>
      <sheetName val="ComPsy"/>
      <sheetName val="£50m pro rata to PCT 2002_03 al"/>
      <sheetName val="NAO Cost of Capital Calc"/>
      <sheetName val="Input Table (TB)"/>
      <sheetName val="Front"/>
      <sheetName val="By CC"/>
      <sheetName val="2002PCTs"/>
      <sheetName val="2. Overall Disp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queryTables/queryTable1.xml><?xml version="1.0" encoding="utf-8"?>
<queryTable xmlns="http://schemas.openxmlformats.org/spreadsheetml/2006/main" name="ExternalData_1" adjustColumnWidth="0" connectionId="1" autoFormatId="16" applyNumberFormats="0" applyBorderFormats="0" applyFontFormats="0" applyPatternFormats="0" applyAlignmentFormats="0" applyWidthHeightFormats="0">
  <queryTableRefresh nextId="4">
    <queryTableFields count="3">
      <queryTableField id="1" name="Database_Name" tableColumnId="1"/>
      <queryTableField id="2" name="POD" tableColumnId="2"/>
      <queryTableField id="3" name="QuantumRec_Values" tableColumnId="3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Table_QuantumReconciliation_Output" displayName="Table_QuantumReconciliation_Output" ref="C29:E30" tableType="queryTable" totalsRowShown="0" headerRowDxfId="13" dataDxfId="12" headerRowCellStyle="Normal 2" dataCellStyle="Normal 2">
  <autoFilter ref="C29:E30"/>
  <tableColumns count="3">
    <tableColumn id="1" uniqueName="1" name="Database_Name" queryTableFieldId="1" dataDxfId="11" dataCellStyle="Normal 2"/>
    <tableColumn id="2" uniqueName="2" name="POD" queryTableFieldId="2" dataDxfId="10" dataCellStyle="Normal 2"/>
    <tableColumn id="3" uniqueName="3" name="QuantumRec_Values" queryTableFieldId="3" dataDxfId="9" dataCellStyle="Normal 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5" name="AnEActivityCost_DatabaseOne" displayName="AnEActivityCost_DatabaseOne" ref="C8:F21" totalsRowCount="1">
  <tableColumns count="4">
    <tableColumn id="1" name="Database_Name" totalsRowLabel="Total"/>
    <tableColumn id="2" name="HRG" dataDxfId="8" dataCellStyle="Comma"/>
    <tableColumn id="3" name="SumOfTotal Activity" totalsRowFunction="sum" dataDxfId="7" totalsRowDxfId="6" dataCellStyle="Comma"/>
    <tableColumn id="4" name="SumOfTotal Cost" totalsRowFunction="sum" dataDxfId="5" totalsRowDxfId="4" dataCellStyle="Currency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Monitor">
      <a:dk1>
        <a:sysClr val="windowText" lastClr="000000"/>
      </a:dk1>
      <a:lt1>
        <a:sysClr val="window" lastClr="FFFFFF"/>
      </a:lt1>
      <a:dk2>
        <a:srgbClr val="272D80"/>
      </a:dk2>
      <a:lt2>
        <a:srgbClr val="0072C6"/>
      </a:lt2>
      <a:accent1>
        <a:srgbClr val="009FCE"/>
      </a:accent1>
      <a:accent2>
        <a:srgbClr val="9BCCE0"/>
      </a:accent2>
      <a:accent3>
        <a:srgbClr val="6B003F"/>
      </a:accent3>
      <a:accent4>
        <a:srgbClr val="E05206"/>
      </a:accent4>
      <a:accent5>
        <a:srgbClr val="7F9247"/>
      </a:accent5>
      <a:accent6>
        <a:srgbClr val="DDDC4C"/>
      </a:accent6>
      <a:hlink>
        <a:srgbClr val="0000FF"/>
      </a:hlink>
      <a:folHlink>
        <a:srgbClr val="6B003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s://www.gov.uk/government/uploads/system/uploads/attachment_data/file/509698/Annex_A_national_prices_and_national_tariff_workbook.xlsx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2:D22"/>
  <sheetViews>
    <sheetView showGridLines="0" tabSelected="1" workbookViewId="0">
      <selection activeCell="D17" sqref="D17"/>
    </sheetView>
  </sheetViews>
  <sheetFormatPr defaultColWidth="9.1328125" defaultRowHeight="14.25" x14ac:dyDescent="0.45"/>
  <cols>
    <col min="1" max="1" width="4.3984375" style="41" customWidth="1"/>
    <col min="2" max="16384" width="9.1328125" style="41"/>
  </cols>
  <sheetData>
    <row r="2" spans="2:4" ht="15.75" x14ac:dyDescent="0.25">
      <c r="B2" s="463" t="s">
        <v>2738</v>
      </c>
    </row>
    <row r="5" spans="2:4" s="272" customFormat="1" ht="15" x14ac:dyDescent="0.25">
      <c r="B5" s="272" t="s">
        <v>2743</v>
      </c>
    </row>
    <row r="6" spans="2:4" s="272" customFormat="1" ht="15" x14ac:dyDescent="0.25"/>
    <row r="7" spans="2:4" s="272" customFormat="1" ht="15" x14ac:dyDescent="0.25"/>
    <row r="8" spans="2:4" s="272" customFormat="1" ht="15" x14ac:dyDescent="0.25"/>
    <row r="9" spans="2:4" s="272" customFormat="1" ht="15" x14ac:dyDescent="0.25"/>
    <row r="10" spans="2:4" s="272" customFormat="1" ht="15" x14ac:dyDescent="0.25"/>
    <row r="11" spans="2:4" s="272" customFormat="1" ht="15" x14ac:dyDescent="0.25">
      <c r="B11" s="149"/>
      <c r="C11" s="149"/>
      <c r="D11" s="149"/>
    </row>
    <row r="12" spans="2:4" s="272" customFormat="1" ht="15" x14ac:dyDescent="0.25">
      <c r="B12" s="460" t="s">
        <v>2744</v>
      </c>
      <c r="C12" s="461"/>
      <c r="D12" s="149"/>
    </row>
    <row r="13" spans="2:4" s="272" customFormat="1" ht="15" x14ac:dyDescent="0.25">
      <c r="B13" s="460"/>
      <c r="C13" s="461" t="s">
        <v>2745</v>
      </c>
      <c r="D13" s="149"/>
    </row>
    <row r="14" spans="2:4" s="272" customFormat="1" ht="15" x14ac:dyDescent="0.25">
      <c r="B14" s="461"/>
      <c r="C14" s="462" t="s">
        <v>2748</v>
      </c>
      <c r="D14" s="149"/>
    </row>
    <row r="15" spans="2:4" s="272" customFormat="1" x14ac:dyDescent="0.45">
      <c r="B15" s="461"/>
      <c r="C15" s="461" t="s">
        <v>2746</v>
      </c>
      <c r="D15" s="149"/>
    </row>
    <row r="16" spans="2:4" s="272" customFormat="1" x14ac:dyDescent="0.45">
      <c r="B16" s="461"/>
      <c r="D16" s="149"/>
    </row>
    <row r="17" spans="2:4" s="272" customFormat="1" ht="15" x14ac:dyDescent="0.25">
      <c r="B17" s="461"/>
      <c r="C17" s="462"/>
      <c r="D17" s="149"/>
    </row>
    <row r="18" spans="2:4" s="272" customFormat="1" ht="15" x14ac:dyDescent="0.25">
      <c r="B18" s="461"/>
      <c r="C18" s="462"/>
      <c r="D18" s="149"/>
    </row>
    <row r="22" spans="2:4" ht="16.5" customHeight="1" x14ac:dyDescent="0.25"/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00B050"/>
    <pageSetUpPr fitToPage="1"/>
  </sheetPr>
  <dimension ref="A1:Z27"/>
  <sheetViews>
    <sheetView workbookViewId="0"/>
  </sheetViews>
  <sheetFormatPr defaultRowHeight="14.25" x14ac:dyDescent="0.45"/>
  <cols>
    <col min="1" max="1" width="2.59765625" style="1" customWidth="1"/>
    <col min="2" max="2" width="2.59765625" customWidth="1"/>
    <col min="3" max="3" width="17.3984375" customWidth="1"/>
    <col min="4" max="4" width="67.1328125" bestFit="1" customWidth="1"/>
    <col min="5" max="5" width="12.1328125" bestFit="1" customWidth="1"/>
    <col min="6" max="6" width="13.59765625" bestFit="1" customWidth="1"/>
    <col min="7" max="7" width="1" customWidth="1"/>
    <col min="8" max="8" width="11.73046875" style="1" bestFit="1" customWidth="1"/>
    <col min="9" max="9" width="1.1328125" style="272" customWidth="1"/>
    <col min="10" max="10" width="11.73046875" style="272" customWidth="1"/>
    <col min="11" max="11" width="1.1328125" style="272" customWidth="1"/>
    <col min="12" max="12" width="11.86328125" style="272" bestFit="1" customWidth="1"/>
    <col min="13" max="13" width="1.1328125" style="272" customWidth="1"/>
    <col min="14" max="14" width="10.59765625" style="272" bestFit="1" customWidth="1"/>
    <col min="15" max="15" width="1.1328125" style="272" customWidth="1"/>
    <col min="16" max="16" width="11.86328125" style="272" bestFit="1" customWidth="1"/>
    <col min="17" max="17" width="1.1328125" customWidth="1"/>
    <col min="18" max="18" width="17.3984375" style="1" customWidth="1"/>
    <col min="19" max="19" width="11.59765625" style="1" customWidth="1"/>
    <col min="20" max="20" width="10.265625" style="41" customWidth="1"/>
    <col min="21" max="21" width="1.1328125" customWidth="1"/>
    <col min="22" max="22" width="11.86328125" bestFit="1" customWidth="1"/>
    <col min="23" max="23" width="13.73046875" customWidth="1"/>
    <col min="24" max="24" width="13.73046875" style="1" customWidth="1"/>
    <col min="25" max="25" width="4.1328125" style="1" customWidth="1"/>
    <col min="26" max="26" width="13.265625" style="1" customWidth="1"/>
    <col min="27" max="27" width="13.265625" customWidth="1"/>
    <col min="29" max="30" width="13.73046875" customWidth="1"/>
    <col min="31" max="31" width="4.1328125" customWidth="1"/>
    <col min="32" max="33" width="13.265625" customWidth="1"/>
  </cols>
  <sheetData>
    <row r="1" spans="1:26" ht="15" x14ac:dyDescent="0.25">
      <c r="A1"/>
      <c r="C1" s="164" t="s">
        <v>49</v>
      </c>
      <c r="R1" s="41"/>
    </row>
    <row r="2" spans="1:26" ht="21.75" thickBot="1" x14ac:dyDescent="0.4">
      <c r="A2"/>
      <c r="C2" s="4" t="s">
        <v>70</v>
      </c>
      <c r="D2" s="5"/>
      <c r="E2" s="42"/>
      <c r="R2" s="41"/>
      <c r="S2" s="272"/>
    </row>
    <row r="3" spans="1:26" s="1" customFormat="1" ht="15.75" x14ac:dyDescent="0.25">
      <c r="C3" s="6" t="s">
        <v>15</v>
      </c>
      <c r="G3"/>
      <c r="H3" s="43"/>
      <c r="I3" s="272"/>
      <c r="J3" s="272"/>
      <c r="K3" s="272"/>
      <c r="L3" s="272"/>
      <c r="M3" s="272"/>
      <c r="N3" s="272"/>
      <c r="O3" s="272"/>
      <c r="P3" s="272"/>
      <c r="Q3"/>
      <c r="R3" s="41"/>
      <c r="S3" s="272"/>
      <c r="T3" s="41"/>
      <c r="U3"/>
    </row>
    <row r="4" spans="1:26" s="1" customFormat="1" ht="22.5" customHeight="1" thickBot="1" x14ac:dyDescent="0.3">
      <c r="C4" s="6"/>
      <c r="G4"/>
      <c r="I4" s="272"/>
      <c r="J4" s="272"/>
      <c r="K4" s="272"/>
      <c r="L4" s="272"/>
      <c r="M4" s="272"/>
      <c r="N4" s="272"/>
      <c r="O4" s="272"/>
      <c r="P4" s="272"/>
      <c r="Q4"/>
      <c r="R4" s="41"/>
      <c r="S4" s="7"/>
      <c r="T4" s="7"/>
      <c r="U4"/>
    </row>
    <row r="5" spans="1:26" s="1" customFormat="1" ht="21" customHeight="1" thickBot="1" x14ac:dyDescent="0.3">
      <c r="C5" s="144" t="s">
        <v>14</v>
      </c>
      <c r="D5" s="143"/>
      <c r="E5" s="34" t="s">
        <v>18</v>
      </c>
      <c r="F5" s="34" t="s">
        <v>50</v>
      </c>
      <c r="G5"/>
      <c r="H5"/>
      <c r="I5" s="10"/>
      <c r="J5" s="272"/>
      <c r="K5" s="272"/>
      <c r="L5" s="272"/>
      <c r="M5" s="272"/>
      <c r="N5" s="272"/>
      <c r="O5" s="272"/>
      <c r="P5" s="272"/>
      <c r="Q5"/>
      <c r="S5" s="272"/>
      <c r="T5" s="41"/>
      <c r="U5"/>
    </row>
    <row r="6" spans="1:26" s="1" customFormat="1" ht="15" x14ac:dyDescent="0.25">
      <c r="C6" s="36" t="s">
        <v>62</v>
      </c>
      <c r="D6" s="37"/>
      <c r="E6" s="59">
        <f>'Price Adjustments'!D85</f>
        <v>2.1468190008266497E-2</v>
      </c>
      <c r="F6" s="92">
        <f>'Price Adjustments'!E85</f>
        <v>1.793256343422267E-2</v>
      </c>
      <c r="G6"/>
      <c r="H6"/>
      <c r="I6" s="272"/>
      <c r="J6" s="12"/>
      <c r="K6" s="272"/>
      <c r="L6" s="12"/>
      <c r="M6" s="272"/>
      <c r="N6" s="272"/>
      <c r="O6" s="272"/>
      <c r="P6" s="272"/>
      <c r="Q6"/>
      <c r="R6" s="17"/>
      <c r="S6" s="17"/>
      <c r="T6" s="17"/>
      <c r="U6"/>
      <c r="V6" s="97"/>
    </row>
    <row r="7" spans="1:26" s="1" customFormat="1" ht="15" x14ac:dyDescent="0.25">
      <c r="C7" s="38" t="s">
        <v>29</v>
      </c>
      <c r="D7" s="39"/>
      <c r="E7" s="59">
        <f>'Price Adjustments'!D4</f>
        <v>1.92529689878824E-2</v>
      </c>
      <c r="F7" s="92">
        <f>'Price Adjustments'!E4</f>
        <v>3.1E-2</v>
      </c>
      <c r="G7"/>
      <c r="H7"/>
      <c r="I7" s="42"/>
      <c r="J7" s="272"/>
      <c r="K7" s="272"/>
      <c r="L7" s="272"/>
      <c r="M7" s="272"/>
      <c r="N7" s="272"/>
      <c r="O7" s="272"/>
      <c r="P7" s="272"/>
      <c r="Q7"/>
      <c r="S7" s="2"/>
      <c r="T7" s="41"/>
      <c r="U7"/>
      <c r="V7" s="97"/>
    </row>
    <row r="8" spans="1:26" s="1" customFormat="1" ht="15" x14ac:dyDescent="0.25">
      <c r="C8" s="69" t="s">
        <v>30</v>
      </c>
      <c r="D8" s="40"/>
      <c r="E8" s="59">
        <f>'Price Adjustments'!D5</f>
        <v>-3.5000000000000003E-2</v>
      </c>
      <c r="F8" s="92">
        <f>'Price Adjustments'!E5</f>
        <v>-0.02</v>
      </c>
      <c r="G8"/>
      <c r="H8"/>
      <c r="I8" s="42"/>
      <c r="J8" s="272"/>
      <c r="K8" s="272"/>
      <c r="L8" s="272"/>
      <c r="M8" s="272"/>
      <c r="N8" s="272"/>
      <c r="O8" s="272"/>
      <c r="P8" s="272"/>
      <c r="Q8"/>
      <c r="R8" s="2"/>
      <c r="S8" s="2"/>
      <c r="T8" s="42"/>
      <c r="U8"/>
      <c r="V8" s="97"/>
    </row>
    <row r="9" spans="1:26" s="1" customFormat="1" ht="15.75" thickBot="1" x14ac:dyDescent="0.3">
      <c r="C9" s="70" t="s">
        <v>31</v>
      </c>
      <c r="D9" s="62"/>
      <c r="E9" s="68">
        <f>(1+E7)*(1+E8)-1</f>
        <v>-1.6420884926693469E-2</v>
      </c>
      <c r="F9" s="60">
        <f>(1+F7)*(1+F8)-1</f>
        <v>1.0379999999999834E-2</v>
      </c>
      <c r="G9"/>
      <c r="H9"/>
      <c r="I9" s="42"/>
      <c r="J9" s="272"/>
      <c r="K9" s="272"/>
      <c r="L9" s="272"/>
      <c r="M9" s="272"/>
      <c r="N9" s="272"/>
      <c r="O9" s="272"/>
      <c r="P9" s="272"/>
      <c r="Q9"/>
      <c r="R9" s="42"/>
      <c r="S9" s="2"/>
      <c r="T9" s="42"/>
      <c r="U9"/>
      <c r="V9" s="97"/>
    </row>
    <row r="10" spans="1:26" s="1" customFormat="1" ht="15" x14ac:dyDescent="0.25">
      <c r="C10" s="3"/>
      <c r="G10"/>
      <c r="I10" s="42"/>
      <c r="J10" s="42"/>
      <c r="K10" s="272"/>
      <c r="L10" s="42"/>
      <c r="M10" s="272"/>
      <c r="N10" s="272"/>
      <c r="O10" s="272"/>
      <c r="P10" s="272"/>
      <c r="Q10"/>
      <c r="R10" s="8"/>
      <c r="T10" s="8"/>
      <c r="U10"/>
      <c r="V10" s="97"/>
    </row>
    <row r="11" spans="1:26" s="1" customFormat="1" ht="15.75" thickBot="1" x14ac:dyDescent="0.3">
      <c r="C11" s="142">
        <v>1</v>
      </c>
      <c r="D11" s="209">
        <f>C11+1</f>
        <v>2</v>
      </c>
      <c r="E11" s="209">
        <f t="shared" ref="E11:H11" si="0">D11+1</f>
        <v>3</v>
      </c>
      <c r="F11" s="209">
        <f t="shared" si="0"/>
        <v>4</v>
      </c>
      <c r="G11" s="209">
        <f t="shared" si="0"/>
        <v>5</v>
      </c>
      <c r="H11" s="209">
        <f t="shared" si="0"/>
        <v>6</v>
      </c>
      <c r="I11" s="209">
        <f t="shared" ref="I11" si="1">H11+1</f>
        <v>7</v>
      </c>
      <c r="J11" s="209">
        <f t="shared" ref="J11" si="2">I11+1</f>
        <v>8</v>
      </c>
      <c r="K11" s="209">
        <f t="shared" ref="K11" si="3">J11+1</f>
        <v>9</v>
      </c>
      <c r="L11" s="209">
        <f t="shared" ref="L11" si="4">K11+1</f>
        <v>10</v>
      </c>
      <c r="M11" s="209">
        <f t="shared" ref="M11" si="5">L11+1</f>
        <v>11</v>
      </c>
      <c r="N11" s="209">
        <f t="shared" ref="N11" si="6">M11+1</f>
        <v>12</v>
      </c>
      <c r="O11" s="209">
        <f t="shared" ref="O11" si="7">N11+1</f>
        <v>13</v>
      </c>
      <c r="P11" s="209">
        <f t="shared" ref="P11" si="8">O11+1</f>
        <v>14</v>
      </c>
      <c r="Q11" s="209">
        <f t="shared" ref="Q11" si="9">P11+1</f>
        <v>15</v>
      </c>
      <c r="R11" s="209">
        <f t="shared" ref="R11" si="10">Q11+1</f>
        <v>16</v>
      </c>
      <c r="S11" s="209">
        <f t="shared" ref="S11" si="11">R11+1</f>
        <v>17</v>
      </c>
      <c r="T11" s="209">
        <f t="shared" ref="T11" si="12">S11+1</f>
        <v>18</v>
      </c>
      <c r="U11" s="209">
        <f t="shared" ref="U11" si="13">T11+1</f>
        <v>19</v>
      </c>
      <c r="V11" s="209">
        <f t="shared" ref="V11" si="14">U11+1</f>
        <v>20</v>
      </c>
    </row>
    <row r="12" spans="1:26" ht="15.75" customHeight="1" thickBot="1" x14ac:dyDescent="0.35">
      <c r="A12"/>
      <c r="C12" s="120" t="s">
        <v>16</v>
      </c>
      <c r="D12" s="41"/>
      <c r="E12" s="485" t="s">
        <v>74</v>
      </c>
      <c r="F12" s="487"/>
      <c r="H12" s="121" t="s">
        <v>75</v>
      </c>
      <c r="R12" s="485" t="s">
        <v>19</v>
      </c>
      <c r="S12" s="486"/>
      <c r="T12" s="487"/>
      <c r="V12" s="122"/>
      <c r="X12"/>
      <c r="Y12"/>
      <c r="Z12"/>
    </row>
    <row r="13" spans="1:26" s="1" customFormat="1" ht="52.9" thickBot="1" x14ac:dyDescent="0.5">
      <c r="C13" s="136" t="s">
        <v>13</v>
      </c>
      <c r="D13" s="137" t="s">
        <v>26</v>
      </c>
      <c r="E13" s="138" t="s">
        <v>72</v>
      </c>
      <c r="F13" s="139" t="s">
        <v>73</v>
      </c>
      <c r="G13" s="123"/>
      <c r="H13" s="124" t="s">
        <v>77</v>
      </c>
      <c r="I13" s="123"/>
      <c r="J13" s="279" t="s">
        <v>128</v>
      </c>
      <c r="K13" s="123"/>
      <c r="L13" s="140" t="s">
        <v>93</v>
      </c>
      <c r="M13" s="123"/>
      <c r="N13" s="279" t="s">
        <v>127</v>
      </c>
      <c r="O13" s="123"/>
      <c r="P13" s="140" t="s">
        <v>122</v>
      </c>
      <c r="Q13" s="123"/>
      <c r="R13" s="275" t="s">
        <v>138</v>
      </c>
      <c r="S13" s="141" t="s">
        <v>139</v>
      </c>
      <c r="T13" s="276" t="s">
        <v>76</v>
      </c>
      <c r="U13" s="123"/>
      <c r="V13" s="140" t="s">
        <v>2672</v>
      </c>
    </row>
    <row r="14" spans="1:26" ht="12" customHeight="1" x14ac:dyDescent="0.25">
      <c r="A14"/>
      <c r="C14" s="132" t="s">
        <v>2</v>
      </c>
      <c r="D14" s="133" t="s">
        <v>38</v>
      </c>
      <c r="E14" s="134">
        <f>LOOKUP($C14,AnEActivityCost_DatabaseOne[HRG],AnEActivityCost_DatabaseOne[SumOfTotal Activity])</f>
        <v>43875</v>
      </c>
      <c r="F14" s="135">
        <f>LOOKUP($C14,AnEActivityCost_DatabaseOne[HRG],AnEActivityCost_DatabaseOne[SumOfTotal Cost])</f>
        <v>15025675.838924013</v>
      </c>
      <c r="G14" s="129"/>
      <c r="H14" s="125">
        <f t="shared" ref="H14:H25" si="15">F14/E14</f>
        <v>342.46554618630228</v>
      </c>
      <c r="I14" s="277"/>
      <c r="J14" s="282">
        <f t="shared" ref="J14:J25" si="16">QR1_AnE</f>
        <v>6.2877125728277861E-9</v>
      </c>
      <c r="K14" s="278"/>
      <c r="L14" s="310">
        <f t="shared" ref="L14:L25" si="17">H14*(1+J14)</f>
        <v>342.46554833962722</v>
      </c>
      <c r="N14" s="282">
        <f t="shared" ref="N14:N25" si="18">CB_AnE</f>
        <v>0</v>
      </c>
      <c r="O14" s="129"/>
      <c r="P14" s="310">
        <f t="shared" ref="P14:P25" si="19">L14*(1+N14)</f>
        <v>342.46554833962722</v>
      </c>
      <c r="Q14" s="129"/>
      <c r="R14" s="301">
        <f>(1+$E$9)*(1+$F$9)-1</f>
        <v>-6.2113337122327028E-3</v>
      </c>
      <c r="S14" s="302">
        <f>(1+$E$6)*(1+$F$6)-1</f>
        <v>3.9785733121630251E-2</v>
      </c>
      <c r="T14" s="303">
        <f>(1+R14)*(1+S14)-1</f>
        <v>3.3327276943993178E-2</v>
      </c>
      <c r="U14" s="129"/>
      <c r="V14" s="310">
        <f>P14*(1+T14)</f>
        <v>353.87899251291844</v>
      </c>
      <c r="X14"/>
      <c r="Y14"/>
      <c r="Z14"/>
    </row>
    <row r="15" spans="1:26" ht="12" customHeight="1" x14ac:dyDescent="0.25">
      <c r="A15"/>
      <c r="C15" s="13" t="s">
        <v>3</v>
      </c>
      <c r="D15" s="15" t="s">
        <v>39</v>
      </c>
      <c r="E15" s="20">
        <f>LOOKUP($C15,AnEActivityCost_DatabaseOne[HRG],AnEActivityCost_DatabaseOne[SumOfTotal Activity])</f>
        <v>184018</v>
      </c>
      <c r="F15" s="119">
        <f>LOOKUP($C15,AnEActivityCost_DatabaseOne[HRG],AnEActivityCost_DatabaseOne[SumOfTotal Cost])</f>
        <v>57469409.750056855</v>
      </c>
      <c r="G15" s="130"/>
      <c r="H15" s="126">
        <f t="shared" si="15"/>
        <v>312.30319724188314</v>
      </c>
      <c r="I15" s="277"/>
      <c r="J15" s="283">
        <f t="shared" si="16"/>
        <v>6.2877125728277861E-9</v>
      </c>
      <c r="K15" s="278"/>
      <c r="L15" s="311">
        <f t="shared" si="17"/>
        <v>312.30319920555587</v>
      </c>
      <c r="N15" s="283">
        <f t="shared" si="18"/>
        <v>0</v>
      </c>
      <c r="O15" s="130"/>
      <c r="P15" s="311">
        <f t="shared" si="19"/>
        <v>312.30319920555587</v>
      </c>
      <c r="Q15" s="130"/>
      <c r="R15" s="304">
        <f t="shared" ref="R15:R25" si="20">(1+$E$9)*(1+$F$9)-1</f>
        <v>-6.2113337122327028E-3</v>
      </c>
      <c r="S15" s="305">
        <f t="shared" ref="S15:S22" si="21">(1+$E$6)*(1+$F$6)-1</f>
        <v>3.9785733121630251E-2</v>
      </c>
      <c r="T15" s="306">
        <f t="shared" ref="T15:T20" si="22">(1+R15)*(1+S15)-1</f>
        <v>3.3327276943993178E-2</v>
      </c>
      <c r="U15" s="130"/>
      <c r="V15" s="311">
        <f>P15*(1+T15)</f>
        <v>322.7114144159745</v>
      </c>
      <c r="X15"/>
      <c r="Y15"/>
      <c r="Z15"/>
    </row>
    <row r="16" spans="1:26" ht="12" customHeight="1" x14ac:dyDescent="0.25">
      <c r="A16"/>
      <c r="C16" s="13" t="s">
        <v>4</v>
      </c>
      <c r="D16" s="15" t="s">
        <v>40</v>
      </c>
      <c r="E16" s="20">
        <f>LOOKUP($C16,AnEActivityCost_DatabaseOne[HRG],AnEActivityCost_DatabaseOne[SumOfTotal Activity])</f>
        <v>610207</v>
      </c>
      <c r="F16" s="119">
        <f>LOOKUP($C16,AnEActivityCost_DatabaseOne[HRG],AnEActivityCost_DatabaseOne[SumOfTotal Cost])</f>
        <v>137940448.2610628</v>
      </c>
      <c r="G16" s="130"/>
      <c r="H16" s="126">
        <f t="shared" si="15"/>
        <v>226.05517186964883</v>
      </c>
      <c r="I16" s="277"/>
      <c r="J16" s="283">
        <f t="shared" si="16"/>
        <v>6.2877125728277861E-9</v>
      </c>
      <c r="K16" s="278"/>
      <c r="L16" s="311">
        <f t="shared" si="17"/>
        <v>226.05517329101878</v>
      </c>
      <c r="N16" s="283">
        <f t="shared" si="18"/>
        <v>0</v>
      </c>
      <c r="O16" s="130"/>
      <c r="P16" s="311">
        <f t="shared" si="19"/>
        <v>226.05517329101878</v>
      </c>
      <c r="Q16" s="130"/>
      <c r="R16" s="304">
        <f t="shared" si="20"/>
        <v>-6.2113337122327028E-3</v>
      </c>
      <c r="S16" s="305">
        <f t="shared" si="21"/>
        <v>3.9785733121630251E-2</v>
      </c>
      <c r="T16" s="306">
        <f t="shared" si="22"/>
        <v>3.3327276943993178E-2</v>
      </c>
      <c r="U16" s="130"/>
      <c r="V16" s="311">
        <f t="shared" ref="V16:V25" si="23">P16*(1+T16)</f>
        <v>233.58897665591093</v>
      </c>
      <c r="X16"/>
      <c r="Y16"/>
      <c r="Z16"/>
    </row>
    <row r="17" spans="1:26" ht="12" customHeight="1" x14ac:dyDescent="0.25">
      <c r="A17"/>
      <c r="C17" s="13" t="s">
        <v>5</v>
      </c>
      <c r="D17" s="15" t="s">
        <v>41</v>
      </c>
      <c r="E17" s="20">
        <f>LOOKUP($C17,AnEActivityCost_DatabaseOne[HRG],AnEActivityCost_DatabaseOne[SumOfTotal Activity])</f>
        <v>1082170</v>
      </c>
      <c r="F17" s="119">
        <f>LOOKUP($C17,AnEActivityCost_DatabaseOne[HRG],AnEActivityCost_DatabaseOne[SumOfTotal Cost])</f>
        <v>221076941.82204434</v>
      </c>
      <c r="G17" s="130"/>
      <c r="H17" s="126">
        <f t="shared" si="15"/>
        <v>204.29039968031302</v>
      </c>
      <c r="I17" s="277"/>
      <c r="J17" s="283">
        <f t="shared" si="16"/>
        <v>6.2877125728277861E-9</v>
      </c>
      <c r="K17" s="278"/>
      <c r="L17" s="311">
        <f t="shared" si="17"/>
        <v>204.29040096483234</v>
      </c>
      <c r="N17" s="283">
        <f t="shared" si="18"/>
        <v>0</v>
      </c>
      <c r="O17" s="130"/>
      <c r="P17" s="311">
        <f t="shared" si="19"/>
        <v>204.29040096483234</v>
      </c>
      <c r="Q17" s="130"/>
      <c r="R17" s="304">
        <f t="shared" si="20"/>
        <v>-6.2113337122327028E-3</v>
      </c>
      <c r="S17" s="305">
        <f t="shared" si="21"/>
        <v>3.9785733121630251E-2</v>
      </c>
      <c r="T17" s="306">
        <f t="shared" si="22"/>
        <v>3.3327276943993178E-2</v>
      </c>
      <c r="U17" s="130"/>
      <c r="V17" s="311">
        <f t="shared" si="23"/>
        <v>211.09884373478673</v>
      </c>
      <c r="X17"/>
      <c r="Y17"/>
      <c r="Z17"/>
    </row>
    <row r="18" spans="1:26" ht="12" customHeight="1" x14ac:dyDescent="0.25">
      <c r="A18"/>
      <c r="C18" s="13" t="s">
        <v>6</v>
      </c>
      <c r="D18" s="15" t="s">
        <v>42</v>
      </c>
      <c r="E18" s="20">
        <f>LOOKUP($C18,AnEActivityCost_DatabaseOne[HRG],AnEActivityCost_DatabaseOne[SumOfTotal Activity])</f>
        <v>400723</v>
      </c>
      <c r="F18" s="119">
        <f>LOOKUP($C18,AnEActivityCost_DatabaseOne[HRG],AnEActivityCost_DatabaseOne[SumOfTotal Cost])</f>
        <v>68712714.354082689</v>
      </c>
      <c r="G18" s="130"/>
      <c r="H18" s="126">
        <f t="shared" si="15"/>
        <v>171.47185051540015</v>
      </c>
      <c r="I18" s="277"/>
      <c r="J18" s="283">
        <f t="shared" si="16"/>
        <v>6.2877125728277861E-9</v>
      </c>
      <c r="K18" s="278"/>
      <c r="L18" s="311">
        <f t="shared" si="17"/>
        <v>171.47185159356587</v>
      </c>
      <c r="N18" s="283">
        <f t="shared" si="18"/>
        <v>0</v>
      </c>
      <c r="O18" s="130"/>
      <c r="P18" s="311">
        <f t="shared" si="19"/>
        <v>171.47185159356587</v>
      </c>
      <c r="Q18" s="130"/>
      <c r="R18" s="304">
        <f t="shared" si="20"/>
        <v>-6.2113337122327028E-3</v>
      </c>
      <c r="S18" s="305">
        <f t="shared" si="21"/>
        <v>3.9785733121630251E-2</v>
      </c>
      <c r="T18" s="306">
        <f t="shared" si="22"/>
        <v>3.3327276943993178E-2</v>
      </c>
      <c r="U18" s="130"/>
      <c r="V18" s="311">
        <f t="shared" si="23"/>
        <v>177.18654147972393</v>
      </c>
      <c r="X18"/>
      <c r="Y18"/>
      <c r="Z18"/>
    </row>
    <row r="19" spans="1:26" ht="12" customHeight="1" x14ac:dyDescent="0.25">
      <c r="A19"/>
      <c r="C19" s="13" t="s">
        <v>7</v>
      </c>
      <c r="D19" s="15" t="s">
        <v>43</v>
      </c>
      <c r="E19" s="20">
        <f>LOOKUP($C19,AnEActivityCost_DatabaseOne[HRG],AnEActivityCost_DatabaseOne[SumOfTotal Activity])</f>
        <v>467423</v>
      </c>
      <c r="F19" s="119">
        <f>LOOKUP($C19,AnEActivityCost_DatabaseOne[HRG],AnEActivityCost_DatabaseOne[SumOfTotal Cost])</f>
        <v>56242631.283401854</v>
      </c>
      <c r="G19" s="130"/>
      <c r="H19" s="126">
        <f t="shared" si="15"/>
        <v>120.32491187511495</v>
      </c>
      <c r="I19" s="277"/>
      <c r="J19" s="283">
        <f t="shared" si="16"/>
        <v>6.2877125728277861E-9</v>
      </c>
      <c r="K19" s="278"/>
      <c r="L19" s="311">
        <f t="shared" si="17"/>
        <v>120.32491263168342</v>
      </c>
      <c r="N19" s="283">
        <f t="shared" si="18"/>
        <v>0</v>
      </c>
      <c r="O19" s="130"/>
      <c r="P19" s="311">
        <f t="shared" si="19"/>
        <v>120.32491263168342</v>
      </c>
      <c r="Q19" s="130"/>
      <c r="R19" s="304">
        <f t="shared" si="20"/>
        <v>-6.2113337122327028E-3</v>
      </c>
      <c r="S19" s="305">
        <f t="shared" si="21"/>
        <v>3.9785733121630251E-2</v>
      </c>
      <c r="T19" s="306">
        <f t="shared" si="22"/>
        <v>3.3327276943993178E-2</v>
      </c>
      <c r="U19" s="130"/>
      <c r="V19" s="311">
        <f t="shared" si="23"/>
        <v>124.33501431822131</v>
      </c>
      <c r="X19"/>
      <c r="Y19"/>
      <c r="Z19"/>
    </row>
    <row r="20" spans="1:26" ht="12" customHeight="1" x14ac:dyDescent="0.25">
      <c r="A20"/>
      <c r="C20" s="13" t="s">
        <v>8</v>
      </c>
      <c r="D20" s="15" t="s">
        <v>44</v>
      </c>
      <c r="E20" s="20">
        <f>LOOKUP($C20,AnEActivityCost_DatabaseOne[HRG],AnEActivityCost_DatabaseOne[SumOfTotal Activity])</f>
        <v>1872221</v>
      </c>
      <c r="F20" s="119">
        <f>LOOKUP($C20,AnEActivityCost_DatabaseOne[HRG],AnEActivityCost_DatabaseOne[SumOfTotal Cost])</f>
        <v>281094068.87436748</v>
      </c>
      <c r="G20" s="130"/>
      <c r="H20" s="127">
        <f t="shared" si="15"/>
        <v>150.13936328797053</v>
      </c>
      <c r="I20" s="277"/>
      <c r="J20" s="283">
        <f t="shared" si="16"/>
        <v>6.2877125728277861E-9</v>
      </c>
      <c r="K20" s="278"/>
      <c r="L20" s="311">
        <f t="shared" si="17"/>
        <v>150.13936423200369</v>
      </c>
      <c r="N20" s="283">
        <f t="shared" si="18"/>
        <v>0</v>
      </c>
      <c r="O20" s="130"/>
      <c r="P20" s="311">
        <f t="shared" si="19"/>
        <v>150.13936423200369</v>
      </c>
      <c r="Q20" s="130"/>
      <c r="R20" s="304">
        <f t="shared" si="20"/>
        <v>-6.2113337122327028E-3</v>
      </c>
      <c r="S20" s="305">
        <f t="shared" si="21"/>
        <v>3.9785733121630251E-2</v>
      </c>
      <c r="T20" s="306">
        <f t="shared" si="22"/>
        <v>3.3327276943993178E-2</v>
      </c>
      <c r="U20" s="130"/>
      <c r="V20" s="311">
        <f t="shared" si="23"/>
        <v>155.14310040395873</v>
      </c>
      <c r="X20"/>
      <c r="Y20"/>
      <c r="Z20"/>
    </row>
    <row r="21" spans="1:26" ht="12" customHeight="1" x14ac:dyDescent="0.25">
      <c r="A21"/>
      <c r="C21" s="13" t="s">
        <v>9</v>
      </c>
      <c r="D21" s="15" t="s">
        <v>45</v>
      </c>
      <c r="E21" s="20">
        <f>LOOKUP($C21,AnEActivityCost_DatabaseOne[HRG],AnEActivityCost_DatabaseOne[SumOfTotal Activity])</f>
        <v>4141603</v>
      </c>
      <c r="F21" s="119">
        <f>LOOKUP($C21,AnEActivityCost_DatabaseOne[HRG],AnEActivityCost_DatabaseOne[SumOfTotal Cost])</f>
        <v>573534189.73054147</v>
      </c>
      <c r="G21" s="130"/>
      <c r="H21" s="127">
        <f t="shared" si="15"/>
        <v>138.48120878088542</v>
      </c>
      <c r="I21" s="277"/>
      <c r="J21" s="283">
        <f t="shared" si="16"/>
        <v>6.2877125728277861E-9</v>
      </c>
      <c r="K21" s="278"/>
      <c r="L21" s="311">
        <f t="shared" si="17"/>
        <v>138.48120965161547</v>
      </c>
      <c r="N21" s="283">
        <f t="shared" si="18"/>
        <v>0</v>
      </c>
      <c r="O21" s="130"/>
      <c r="P21" s="311">
        <f t="shared" si="19"/>
        <v>138.48120965161547</v>
      </c>
      <c r="Q21" s="130"/>
      <c r="R21" s="304">
        <f t="shared" si="20"/>
        <v>-6.2113337122327028E-3</v>
      </c>
      <c r="S21" s="305">
        <f t="shared" si="21"/>
        <v>3.9785733121630251E-2</v>
      </c>
      <c r="T21" s="306">
        <f t="shared" ref="T21:T23" si="24">(1+R21)*(1+S21)-1</f>
        <v>3.3327276943993178E-2</v>
      </c>
      <c r="U21" s="130"/>
      <c r="V21" s="311">
        <f t="shared" si="23"/>
        <v>143.09641127721403</v>
      </c>
      <c r="X21"/>
      <c r="Y21"/>
      <c r="Z21"/>
    </row>
    <row r="22" spans="1:26" ht="12" customHeight="1" x14ac:dyDescent="0.25">
      <c r="A22"/>
      <c r="C22" s="13" t="s">
        <v>10</v>
      </c>
      <c r="D22" s="15" t="s">
        <v>46</v>
      </c>
      <c r="E22" s="20">
        <f>LOOKUP($C22,AnEActivityCost_DatabaseOne[HRG],AnEActivityCost_DatabaseOne[SumOfTotal Activity])</f>
        <v>4161291</v>
      </c>
      <c r="F22" s="119">
        <f>LOOKUP($C22,AnEActivityCost_DatabaseOne[HRG],AnEActivityCost_DatabaseOne[SumOfTotal Cost])</f>
        <v>401728053.56907105</v>
      </c>
      <c r="G22" s="130"/>
      <c r="H22" s="127">
        <f t="shared" si="15"/>
        <v>96.539283979195659</v>
      </c>
      <c r="I22" s="277"/>
      <c r="J22" s="283">
        <f t="shared" si="16"/>
        <v>6.2877125728277861E-9</v>
      </c>
      <c r="K22" s="278"/>
      <c r="L22" s="311">
        <f t="shared" si="17"/>
        <v>96.539284586206932</v>
      </c>
      <c r="N22" s="283">
        <f t="shared" si="18"/>
        <v>0</v>
      </c>
      <c r="O22" s="130"/>
      <c r="P22" s="311">
        <f t="shared" si="19"/>
        <v>96.539284586206932</v>
      </c>
      <c r="Q22" s="130"/>
      <c r="R22" s="304">
        <f t="shared" si="20"/>
        <v>-6.2113337122327028E-3</v>
      </c>
      <c r="S22" s="305">
        <f t="shared" si="21"/>
        <v>3.9785733121630251E-2</v>
      </c>
      <c r="T22" s="306">
        <f t="shared" si="24"/>
        <v>3.3327276943993178E-2</v>
      </c>
      <c r="U22" s="130"/>
      <c r="V22" s="311">
        <f t="shared" si="23"/>
        <v>99.756676059586425</v>
      </c>
      <c r="X22"/>
      <c r="Y22"/>
      <c r="Z22"/>
    </row>
    <row r="23" spans="1:26" s="272" customFormat="1" ht="12" customHeight="1" x14ac:dyDescent="0.25">
      <c r="C23" s="13" t="s">
        <v>11</v>
      </c>
      <c r="D23" s="15" t="s">
        <v>47</v>
      </c>
      <c r="E23" s="20">
        <f>LOOKUP($C23,AnEActivityCost_DatabaseOne[HRG],AnEActivityCost_DatabaseOne[SumOfTotal Activity])</f>
        <v>35099</v>
      </c>
      <c r="F23" s="119">
        <f>LOOKUP($C23,AnEActivityCost_DatabaseOne[HRG],AnEActivityCost_DatabaseOne[SumOfTotal Cost])</f>
        <v>3237313.1718429583</v>
      </c>
      <c r="G23" s="130"/>
      <c r="H23" s="127">
        <f t="shared" si="15"/>
        <v>92.233772239749229</v>
      </c>
      <c r="I23" s="277"/>
      <c r="J23" s="283">
        <f t="shared" si="16"/>
        <v>6.2877125728277861E-9</v>
      </c>
      <c r="K23" s="278"/>
      <c r="L23" s="311">
        <f t="shared" si="17"/>
        <v>92.233772819688681</v>
      </c>
      <c r="N23" s="283">
        <f t="shared" si="18"/>
        <v>0</v>
      </c>
      <c r="O23" s="130"/>
      <c r="P23" s="311">
        <f t="shared" si="19"/>
        <v>92.233772819688681</v>
      </c>
      <c r="Q23" s="130"/>
      <c r="R23" s="304">
        <f t="shared" si="20"/>
        <v>-6.2113337122327028E-3</v>
      </c>
      <c r="S23" s="305">
        <v>0</v>
      </c>
      <c r="T23" s="306">
        <f t="shared" si="24"/>
        <v>-6.2113337122327028E-3</v>
      </c>
      <c r="U23" s="130"/>
      <c r="V23" s="311">
        <f t="shared" si="23"/>
        <v>91.660878077167339</v>
      </c>
    </row>
    <row r="24" spans="1:26" ht="12" customHeight="1" x14ac:dyDescent="0.25">
      <c r="A24"/>
      <c r="C24" s="13" t="s">
        <v>12</v>
      </c>
      <c r="D24" s="131" t="s">
        <v>48</v>
      </c>
      <c r="E24" s="20">
        <f>LOOKUP($C24,AnEActivityCost_DatabaseOne[HRG],AnEActivityCost_DatabaseOne[SumOfTotal Activity])</f>
        <v>4685424</v>
      </c>
      <c r="F24" s="119">
        <f>LOOKUP($C24,AnEActivityCost_DatabaseOne[HRG],AnEActivityCost_DatabaseOne[SumOfTotal Cost])</f>
        <v>332363496.26425523</v>
      </c>
      <c r="G24" s="130"/>
      <c r="H24" s="127">
        <f t="shared" si="15"/>
        <v>70.935628507527866</v>
      </c>
      <c r="I24" s="277"/>
      <c r="J24" s="283">
        <f t="shared" si="16"/>
        <v>6.2877125728277861E-9</v>
      </c>
      <c r="K24" s="278"/>
      <c r="L24" s="311">
        <f t="shared" si="17"/>
        <v>70.935628953550705</v>
      </c>
      <c r="N24" s="283">
        <f t="shared" si="18"/>
        <v>0</v>
      </c>
      <c r="O24" s="130"/>
      <c r="P24" s="311">
        <f t="shared" si="19"/>
        <v>70.935628953550705</v>
      </c>
      <c r="Q24" s="130"/>
      <c r="R24" s="304">
        <f t="shared" si="20"/>
        <v>-6.2113337122327028E-3</v>
      </c>
      <c r="S24" s="305">
        <v>0</v>
      </c>
      <c r="T24" s="306">
        <f>(1+R24)*(1+S24)-1</f>
        <v>-6.2113337122327028E-3</v>
      </c>
      <c r="U24" s="130"/>
      <c r="V24" s="311">
        <f>P24*(1+T24)</f>
        <v>70.495024090033084</v>
      </c>
      <c r="X24"/>
      <c r="Y24"/>
      <c r="Z24"/>
    </row>
    <row r="25" spans="1:26" ht="12" customHeight="1" thickBot="1" x14ac:dyDescent="0.3">
      <c r="A25"/>
      <c r="C25" s="14" t="s">
        <v>64</v>
      </c>
      <c r="D25" s="16" t="s">
        <v>87</v>
      </c>
      <c r="E25" s="356">
        <f>LOOKUP($C25,AnEActivityCost_DatabaseOne[HRG],AnEActivityCost_DatabaseOne[SumOfTotal Activity])</f>
        <v>651</v>
      </c>
      <c r="F25" s="357">
        <f>LOOKUP($C25,AnEActivityCost_DatabaseOne[HRG],AnEActivityCost_DatabaseOne[SumOfTotal Cost])</f>
        <v>166925.39183005883</v>
      </c>
      <c r="G25" s="130"/>
      <c r="H25" s="128">
        <f t="shared" si="15"/>
        <v>256.4138123349598</v>
      </c>
      <c r="I25" s="277"/>
      <c r="J25" s="284">
        <f t="shared" si="16"/>
        <v>6.2877125728277861E-9</v>
      </c>
      <c r="K25" s="278"/>
      <c r="L25" s="312">
        <f t="shared" si="17"/>
        <v>256.41381394721617</v>
      </c>
      <c r="N25" s="284">
        <f t="shared" si="18"/>
        <v>0</v>
      </c>
      <c r="O25" s="130"/>
      <c r="P25" s="312">
        <f t="shared" si="19"/>
        <v>256.41381394721617</v>
      </c>
      <c r="Q25" s="130"/>
      <c r="R25" s="307">
        <f t="shared" si="20"/>
        <v>-6.2113337122327028E-3</v>
      </c>
      <c r="S25" s="308">
        <v>0</v>
      </c>
      <c r="T25" s="309">
        <f>(1+R25)*(1+S25)-1</f>
        <v>-6.2113337122327028E-3</v>
      </c>
      <c r="U25" s="130"/>
      <c r="V25" s="312">
        <f t="shared" si="23"/>
        <v>254.82114218036367</v>
      </c>
      <c r="X25"/>
      <c r="Y25"/>
      <c r="Z25"/>
    </row>
    <row r="26" spans="1:26" x14ac:dyDescent="0.45">
      <c r="A26"/>
      <c r="C26" s="2"/>
      <c r="D26" s="42"/>
      <c r="E26" s="42"/>
      <c r="F26" s="42"/>
      <c r="H26" s="42"/>
      <c r="I26" s="118"/>
      <c r="N26" s="42"/>
      <c r="O26" s="42"/>
      <c r="P26" s="42"/>
      <c r="R26" s="42"/>
      <c r="S26" s="42"/>
      <c r="T26" s="42"/>
      <c r="V26" s="116"/>
      <c r="W26" s="2"/>
      <c r="X26" s="2"/>
      <c r="Y26" s="2"/>
      <c r="Z26" s="2"/>
    </row>
    <row r="27" spans="1:26" s="1" customFormat="1" x14ac:dyDescent="0.45">
      <c r="C27" s="2"/>
      <c r="D27" s="2"/>
      <c r="E27" s="2"/>
      <c r="F27" s="2"/>
      <c r="G27"/>
      <c r="H27" s="2"/>
      <c r="I27" s="42"/>
      <c r="J27" s="42"/>
      <c r="K27" s="272"/>
      <c r="L27" s="42"/>
      <c r="M27" s="272"/>
      <c r="N27" s="42"/>
      <c r="O27" s="42"/>
      <c r="P27" s="42"/>
      <c r="Q27"/>
      <c r="R27" s="2"/>
      <c r="S27" s="2"/>
      <c r="T27" s="42"/>
      <c r="U27"/>
      <c r="V27" s="42"/>
      <c r="W27" s="2"/>
      <c r="X27" s="2"/>
      <c r="Y27" s="2"/>
      <c r="Z27" s="2"/>
    </row>
  </sheetData>
  <mergeCells count="2">
    <mergeCell ref="R12:T12"/>
    <mergeCell ref="E12:F12"/>
  </mergeCells>
  <hyperlinks>
    <hyperlink ref="C1" location="CoverSheet!A1" display="Home"/>
  </hyperlinks>
  <pageMargins left="0.7" right="0.7" top="0.75" bottom="0.75" header="0.3" footer="0.3"/>
  <pageSetup paperSize="9" scale="56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B050"/>
    <pageSetUpPr fitToPage="1"/>
  </sheetPr>
  <dimension ref="B1:Y19"/>
  <sheetViews>
    <sheetView workbookViewId="0"/>
  </sheetViews>
  <sheetFormatPr defaultRowHeight="14.25" x14ac:dyDescent="0.45"/>
  <cols>
    <col min="1" max="1" width="3" customWidth="1"/>
    <col min="3" max="3" width="61.86328125" bestFit="1" customWidth="1"/>
    <col min="4" max="4" width="10" style="41" bestFit="1" customWidth="1"/>
    <col min="5" max="5" width="9.73046875" style="41" bestFit="1" customWidth="1"/>
    <col min="6" max="6" width="21.1328125" bestFit="1" customWidth="1"/>
    <col min="7" max="7" width="1.1328125" style="7" customWidth="1"/>
    <col min="8" max="8" width="10" bestFit="1" customWidth="1"/>
    <col min="9" max="9" width="38.265625" style="41" customWidth="1"/>
    <col min="10" max="11" width="9.86328125" style="41" customWidth="1"/>
    <col min="12" max="12" width="13.59765625" style="41" bestFit="1" customWidth="1"/>
    <col min="13" max="13" width="13.73046875" style="41" bestFit="1" customWidth="1"/>
    <col min="14" max="14" width="1.1328125" style="41" customWidth="1"/>
    <col min="15" max="16" width="13.73046875" style="41" customWidth="1"/>
    <col min="17" max="17" width="1.1328125" style="41" customWidth="1"/>
    <col min="18" max="19" width="13.73046875" style="41" customWidth="1"/>
    <col min="20" max="20" width="1.1328125" style="41" customWidth="1"/>
    <col min="21" max="22" width="9.86328125" style="41" customWidth="1"/>
    <col min="23" max="24" width="12.1328125" style="41" customWidth="1"/>
    <col min="25" max="25" width="9.86328125" customWidth="1"/>
  </cols>
  <sheetData>
    <row r="1" spans="2:25" ht="15" x14ac:dyDescent="0.25">
      <c r="B1" s="164" t="s">
        <v>49</v>
      </c>
      <c r="C1" s="30"/>
      <c r="D1" s="45"/>
      <c r="E1" s="45"/>
      <c r="F1" s="31"/>
      <c r="G1" s="107"/>
    </row>
    <row r="2" spans="2:25" s="7" customFormat="1" ht="18.75" x14ac:dyDescent="0.25">
      <c r="B2" s="281" t="s">
        <v>2699</v>
      </c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W2" s="281"/>
      <c r="X2" s="281"/>
    </row>
    <row r="3" spans="2:25" s="41" customFormat="1" ht="15.75" thickBot="1" x14ac:dyDescent="0.3">
      <c r="B3" s="113">
        <v>1</v>
      </c>
      <c r="C3" s="209">
        <f>B3+1</f>
        <v>2</v>
      </c>
      <c r="D3" s="209">
        <f t="shared" ref="D3:X3" si="0">C3+1</f>
        <v>3</v>
      </c>
      <c r="E3" s="209">
        <f t="shared" si="0"/>
        <v>4</v>
      </c>
      <c r="F3" s="209">
        <f t="shared" si="0"/>
        <v>5</v>
      </c>
      <c r="G3" s="209">
        <f t="shared" si="0"/>
        <v>6</v>
      </c>
      <c r="H3" s="209">
        <f t="shared" si="0"/>
        <v>7</v>
      </c>
      <c r="I3" s="209">
        <f t="shared" si="0"/>
        <v>8</v>
      </c>
      <c r="J3" s="209">
        <f t="shared" si="0"/>
        <v>9</v>
      </c>
      <c r="K3" s="209">
        <f t="shared" si="0"/>
        <v>10</v>
      </c>
      <c r="L3" s="209">
        <f t="shared" si="0"/>
        <v>11</v>
      </c>
      <c r="M3" s="209">
        <f t="shared" si="0"/>
        <v>12</v>
      </c>
      <c r="N3" s="209">
        <f t="shared" si="0"/>
        <v>13</v>
      </c>
      <c r="O3" s="209">
        <f t="shared" si="0"/>
        <v>14</v>
      </c>
      <c r="P3" s="209">
        <f t="shared" si="0"/>
        <v>15</v>
      </c>
      <c r="Q3" s="209">
        <f t="shared" si="0"/>
        <v>16</v>
      </c>
      <c r="R3" s="209">
        <f t="shared" si="0"/>
        <v>17</v>
      </c>
      <c r="S3" s="209">
        <f t="shared" si="0"/>
        <v>18</v>
      </c>
      <c r="T3" s="209">
        <f t="shared" si="0"/>
        <v>19</v>
      </c>
      <c r="U3" s="209">
        <f t="shared" si="0"/>
        <v>20</v>
      </c>
      <c r="V3" s="209">
        <f t="shared" si="0"/>
        <v>21</v>
      </c>
      <c r="W3" s="209">
        <f t="shared" si="0"/>
        <v>22</v>
      </c>
      <c r="X3" s="209">
        <f t="shared" si="0"/>
        <v>23</v>
      </c>
      <c r="Y3"/>
    </row>
    <row r="4" spans="2:25" ht="29.25" customHeight="1" thickBot="1" x14ac:dyDescent="0.5">
      <c r="D4" s="488" t="s">
        <v>2698</v>
      </c>
      <c r="E4" s="489"/>
      <c r="F4" s="210" t="s">
        <v>2672</v>
      </c>
      <c r="G4" s="115"/>
      <c r="H4" s="114" t="s">
        <v>65</v>
      </c>
      <c r="I4" s="165"/>
      <c r="J4" s="167" t="s">
        <v>66</v>
      </c>
      <c r="K4" s="167"/>
      <c r="L4" s="167"/>
      <c r="M4" s="166"/>
      <c r="N4" s="142">
        <v>15</v>
      </c>
      <c r="O4" s="490" t="s">
        <v>91</v>
      </c>
      <c r="P4" s="491"/>
      <c r="Q4" s="142">
        <v>15</v>
      </c>
      <c r="R4" s="490" t="s">
        <v>92</v>
      </c>
      <c r="S4" s="491"/>
      <c r="T4" s="142">
        <v>15</v>
      </c>
      <c r="U4" s="494" t="s">
        <v>94</v>
      </c>
      <c r="V4" s="495"/>
      <c r="W4" s="492" t="s">
        <v>125</v>
      </c>
      <c r="X4" s="493"/>
    </row>
    <row r="5" spans="2:25" ht="51" thickBot="1" x14ac:dyDescent="0.5">
      <c r="B5" s="100" t="s">
        <v>13</v>
      </c>
      <c r="C5" s="29" t="s">
        <v>22</v>
      </c>
      <c r="D5" s="32" t="s">
        <v>78</v>
      </c>
      <c r="E5" s="33" t="s">
        <v>79</v>
      </c>
      <c r="F5" s="106" t="s">
        <v>78</v>
      </c>
      <c r="G5" s="108"/>
      <c r="H5" s="106" t="s">
        <v>23</v>
      </c>
      <c r="I5" s="109" t="s">
        <v>67</v>
      </c>
      <c r="J5" s="103" t="s">
        <v>80</v>
      </c>
      <c r="K5" s="168" t="s">
        <v>68</v>
      </c>
      <c r="L5" s="103" t="s">
        <v>81</v>
      </c>
      <c r="M5" s="102" t="s">
        <v>123</v>
      </c>
      <c r="O5" s="101" t="s">
        <v>91</v>
      </c>
      <c r="P5" s="102" t="s">
        <v>124</v>
      </c>
      <c r="R5" s="101" t="s">
        <v>92</v>
      </c>
      <c r="S5" s="102" t="s">
        <v>126</v>
      </c>
      <c r="U5" s="208" t="s">
        <v>141</v>
      </c>
      <c r="V5" s="104" t="s">
        <v>140</v>
      </c>
      <c r="W5" s="32" t="s">
        <v>78</v>
      </c>
      <c r="X5" s="33" t="s">
        <v>79</v>
      </c>
    </row>
    <row r="6" spans="2:25" s="145" customFormat="1" ht="15" x14ac:dyDescent="0.25">
      <c r="B6" s="172" t="s">
        <v>2</v>
      </c>
      <c r="C6" s="173" t="s">
        <v>38</v>
      </c>
      <c r="D6" s="381">
        <f t="shared" ref="D6:D16" si="1">VLOOKUP($B6,AandE_1617_Tariff,3, FALSE)</f>
        <v>246</v>
      </c>
      <c r="E6" s="382">
        <f t="shared" ref="E6:E16" si="2">VLOOKUP($B6,AandE_1617_Tariff,4, FALSE)</f>
        <v>57</v>
      </c>
      <c r="F6" s="174">
        <f>VLOOKUP($B6,Calculation!$C$14:$V$25,20,FALSE)</f>
        <v>353.87899251291844</v>
      </c>
      <c r="G6" s="175"/>
      <c r="H6" s="176">
        <f>LOOKUP(B6,AnEActivityCost_DatabaseOne[HRG],AnEActivityCost_DatabaseOne[SumOfTotal Activity])</f>
        <v>43875</v>
      </c>
      <c r="I6" s="177" t="str">
        <f>TRIM(INDEX('Manual Adjustment Requests'!$AD5,MATCH($B6,'Manual Adjustment Requests'!$A5,0),1))</f>
        <v>No adjustment</v>
      </c>
      <c r="J6" s="178"/>
      <c r="K6" s="179" t="s">
        <v>28</v>
      </c>
      <c r="L6" s="180">
        <f>IF(K6="Modelled",F6,IF(K6="Adjusted",J6,"Error"))</f>
        <v>353.87899251291844</v>
      </c>
      <c r="M6" s="181">
        <f t="shared" ref="M6:M16" si="3">+L6*$L$19</f>
        <v>353.89518005018931</v>
      </c>
      <c r="N6" s="182"/>
      <c r="O6" s="169">
        <f t="shared" ref="O6:O17" si="4">VLOOKUP($B6,AnE_SMF,2,FALSE)</f>
        <v>-1.208525151014328E-2</v>
      </c>
      <c r="P6" s="181">
        <f>M6*(1+O6)</f>
        <v>349.61826779105536</v>
      </c>
      <c r="Q6" s="182"/>
      <c r="R6" s="169">
        <f t="shared" ref="R6:R17" si="5">SCF_AnE</f>
        <v>-9.8046826223817413E-2</v>
      </c>
      <c r="S6" s="181">
        <f t="shared" ref="S6:S17" si="6">P6*(1+R6)</f>
        <v>315.3393062442737</v>
      </c>
      <c r="T6" s="182"/>
      <c r="U6" s="348">
        <f>'Price Adjustments'!$F$6</f>
        <v>5.799999999998029E-4</v>
      </c>
      <c r="V6" s="351">
        <f>'Price Adjustments'!$F$85</f>
        <v>1.9375470346873369E-2</v>
      </c>
      <c r="W6" s="183">
        <f t="shared" ref="W6:W17" si="7">S6*(1+U6)*(1+V6)</f>
        <v>321.63559413071368</v>
      </c>
      <c r="X6" s="184">
        <f t="shared" ref="X6:X17" si="8">MIN($W$6:$W$14,$W$16:$W$17)</f>
        <v>62.854099211799749</v>
      </c>
    </row>
    <row r="7" spans="2:25" s="145" customFormat="1" ht="15" x14ac:dyDescent="0.25">
      <c r="B7" s="185" t="s">
        <v>3</v>
      </c>
      <c r="C7" s="186" t="s">
        <v>39</v>
      </c>
      <c r="D7" s="383">
        <f t="shared" si="1"/>
        <v>232</v>
      </c>
      <c r="E7" s="384">
        <f t="shared" si="2"/>
        <v>57</v>
      </c>
      <c r="F7" s="187">
        <f>VLOOKUP($B7,Calculation!$C$14:$V$25,20,FALSE)</f>
        <v>322.7114144159745</v>
      </c>
      <c r="G7" s="188"/>
      <c r="H7" s="189">
        <f>LOOKUP(B7,AnEActivityCost_DatabaseOne[HRG],AnEActivityCost_DatabaseOne[SumOfTotal Activity])</f>
        <v>184018</v>
      </c>
      <c r="I7" s="190" t="str">
        <f>TRIM(INDEX('Manual Adjustment Requests'!$AD6,MATCH($B7,'Manual Adjustment Requests'!$A6,0),1))</f>
        <v>No adjustment</v>
      </c>
      <c r="J7" s="191"/>
      <c r="K7" s="192" t="s">
        <v>28</v>
      </c>
      <c r="L7" s="193">
        <f t="shared" ref="L7:L16" si="9">IF(K7="Modelled",F7,IF(K7="Adjusted",J7,"Error"))</f>
        <v>322.7114144159745</v>
      </c>
      <c r="M7" s="194">
        <f t="shared" si="3"/>
        <v>322.72617625027129</v>
      </c>
      <c r="N7" s="182"/>
      <c r="O7" s="170">
        <f t="shared" si="4"/>
        <v>-1.208525151014328E-2</v>
      </c>
      <c r="P7" s="194">
        <f t="shared" ref="P7:P17" si="10">M7*(1+O7)</f>
        <v>318.82594924137993</v>
      </c>
      <c r="Q7" s="182"/>
      <c r="R7" s="170">
        <f t="shared" si="5"/>
        <v>-9.8046826223817413E-2</v>
      </c>
      <c r="S7" s="194">
        <f t="shared" si="6"/>
        <v>287.5660768004667</v>
      </c>
      <c r="T7" s="182"/>
      <c r="U7" s="349">
        <f>'Price Adjustments'!$F$6</f>
        <v>5.799999999998029E-4</v>
      </c>
      <c r="V7" s="352">
        <f>'Price Adjustments'!$F$85</f>
        <v>1.9375470346873369E-2</v>
      </c>
      <c r="W7" s="195">
        <f t="shared" si="7"/>
        <v>293.30782472106148</v>
      </c>
      <c r="X7" s="196">
        <f t="shared" si="8"/>
        <v>62.854099211799749</v>
      </c>
    </row>
    <row r="8" spans="2:25" s="145" customFormat="1" ht="15" x14ac:dyDescent="0.25">
      <c r="B8" s="185" t="s">
        <v>4</v>
      </c>
      <c r="C8" s="186" t="s">
        <v>40</v>
      </c>
      <c r="D8" s="383">
        <f t="shared" si="1"/>
        <v>197</v>
      </c>
      <c r="E8" s="384">
        <f t="shared" si="2"/>
        <v>57</v>
      </c>
      <c r="F8" s="187">
        <f>VLOOKUP($B8,Calculation!$C$14:$V$25,20,FALSE)</f>
        <v>233.58897665591093</v>
      </c>
      <c r="G8" s="188"/>
      <c r="H8" s="189">
        <f>LOOKUP(B8,AnEActivityCost_DatabaseOne[HRG],AnEActivityCost_DatabaseOne[SumOfTotal Activity])</f>
        <v>610207</v>
      </c>
      <c r="I8" s="197" t="str">
        <f>TRIM(INDEX('Manual Adjustment Requests'!$AD7,MATCH($B8,'Manual Adjustment Requests'!$A7,0),1))</f>
        <v>No adjustment</v>
      </c>
      <c r="J8" s="191"/>
      <c r="K8" s="192" t="s">
        <v>28</v>
      </c>
      <c r="L8" s="193">
        <f t="shared" si="9"/>
        <v>233.58897665591093</v>
      </c>
      <c r="M8" s="194">
        <f t="shared" si="3"/>
        <v>233.599661749815</v>
      </c>
      <c r="N8" s="182"/>
      <c r="O8" s="170">
        <f t="shared" si="4"/>
        <v>-1.208525151014328E-2</v>
      </c>
      <c r="P8" s="194">
        <f t="shared" si="10"/>
        <v>230.77655108488409</v>
      </c>
      <c r="Q8" s="182"/>
      <c r="R8" s="170">
        <f t="shared" si="5"/>
        <v>-9.8046826223817413E-2</v>
      </c>
      <c r="S8" s="194">
        <f t="shared" si="6"/>
        <v>208.14964268413254</v>
      </c>
      <c r="T8" s="182"/>
      <c r="U8" s="349">
        <f>'Price Adjustments'!$F$6</f>
        <v>5.799999999998029E-4</v>
      </c>
      <c r="V8" s="352">
        <f>'Price Adjustments'!$F$85</f>
        <v>1.9375470346873369E-2</v>
      </c>
      <c r="W8" s="195">
        <f t="shared" si="7"/>
        <v>212.30570584482112</v>
      </c>
      <c r="X8" s="196">
        <f t="shared" si="8"/>
        <v>62.854099211799749</v>
      </c>
    </row>
    <row r="9" spans="2:25" s="145" customFormat="1" ht="15" x14ac:dyDescent="0.25">
      <c r="B9" s="185" t="s">
        <v>5</v>
      </c>
      <c r="C9" s="186" t="s">
        <v>41</v>
      </c>
      <c r="D9" s="383">
        <f t="shared" si="1"/>
        <v>174</v>
      </c>
      <c r="E9" s="384">
        <f t="shared" si="2"/>
        <v>57</v>
      </c>
      <c r="F9" s="187">
        <f>VLOOKUP($B9,Calculation!$C$14:$V$25,20,FALSE)</f>
        <v>211.09884373478673</v>
      </c>
      <c r="G9" s="188"/>
      <c r="H9" s="189">
        <f>LOOKUP(B9,AnEActivityCost_DatabaseOne[HRG],AnEActivityCost_DatabaseOne[SumOfTotal Activity])</f>
        <v>1082170</v>
      </c>
      <c r="I9" s="197" t="str">
        <f>TRIM(INDEX('Manual Adjustment Requests'!$AD8,MATCH($B9,'Manual Adjustment Requests'!$A8,0),1))</f>
        <v>No adjustment</v>
      </c>
      <c r="J9" s="191"/>
      <c r="K9" s="192" t="s">
        <v>28</v>
      </c>
      <c r="L9" s="193">
        <f t="shared" si="9"/>
        <v>211.09884373478673</v>
      </c>
      <c r="M9" s="194">
        <f t="shared" si="3"/>
        <v>211.10850005933011</v>
      </c>
      <c r="N9" s="182"/>
      <c r="O9" s="170">
        <f t="shared" si="4"/>
        <v>-1.208525151014328E-2</v>
      </c>
      <c r="P9" s="194">
        <f t="shared" si="10"/>
        <v>208.55720074018402</v>
      </c>
      <c r="Q9" s="182"/>
      <c r="R9" s="170">
        <f t="shared" si="5"/>
        <v>-9.8046826223817413E-2</v>
      </c>
      <c r="S9" s="194">
        <f t="shared" si="6"/>
        <v>188.10882912148537</v>
      </c>
      <c r="T9" s="182"/>
      <c r="U9" s="349">
        <f>'Price Adjustments'!$F$6</f>
        <v>5.799999999998029E-4</v>
      </c>
      <c r="V9" s="352">
        <f>'Price Adjustments'!$F$85</f>
        <v>1.9375470346873369E-2</v>
      </c>
      <c r="W9" s="195">
        <f t="shared" si="7"/>
        <v>191.86474320728777</v>
      </c>
      <c r="X9" s="196">
        <f t="shared" si="8"/>
        <v>62.854099211799749</v>
      </c>
    </row>
    <row r="10" spans="2:25" s="145" customFormat="1" ht="15" x14ac:dyDescent="0.25">
      <c r="B10" s="185" t="s">
        <v>6</v>
      </c>
      <c r="C10" s="186" t="s">
        <v>42</v>
      </c>
      <c r="D10" s="383">
        <f t="shared" si="1"/>
        <v>150</v>
      </c>
      <c r="E10" s="384">
        <f t="shared" si="2"/>
        <v>57</v>
      </c>
      <c r="F10" s="187">
        <f>VLOOKUP($B10,Calculation!$C$14:$V$25,20,FALSE)</f>
        <v>177.18654147972393</v>
      </c>
      <c r="G10" s="188"/>
      <c r="H10" s="189">
        <f>LOOKUP(B10,AnEActivityCost_DatabaseOne[HRG],AnEActivityCost_DatabaseOne[SumOfTotal Activity])</f>
        <v>400723</v>
      </c>
      <c r="I10" s="197" t="str">
        <f>TRIM(INDEX('Manual Adjustment Requests'!$AD9,MATCH($B10,'Manual Adjustment Requests'!$A9,0),1))</f>
        <v>No adjustment</v>
      </c>
      <c r="J10" s="191"/>
      <c r="K10" s="192" t="s">
        <v>28</v>
      </c>
      <c r="L10" s="193">
        <f t="shared" si="9"/>
        <v>177.18654147972393</v>
      </c>
      <c r="M10" s="194">
        <f t="shared" si="3"/>
        <v>177.19464654898428</v>
      </c>
      <c r="N10" s="182"/>
      <c r="O10" s="170">
        <f t="shared" si="4"/>
        <v>-1.208525151014328E-2</v>
      </c>
      <c r="P10" s="194">
        <f t="shared" si="10"/>
        <v>175.05320467918887</v>
      </c>
      <c r="Q10" s="182"/>
      <c r="R10" s="170">
        <f t="shared" si="5"/>
        <v>-9.8046826223817413E-2</v>
      </c>
      <c r="S10" s="194">
        <f t="shared" si="6"/>
        <v>157.88979354008609</v>
      </c>
      <c r="T10" s="182"/>
      <c r="U10" s="349">
        <f>'Price Adjustments'!$F$6</f>
        <v>5.799999999998029E-4</v>
      </c>
      <c r="V10" s="352">
        <f>'Price Adjustments'!$F$85</f>
        <v>1.9375470346873369E-2</v>
      </c>
      <c r="W10" s="195">
        <f t="shared" si="7"/>
        <v>161.04233296277664</v>
      </c>
      <c r="X10" s="196">
        <f t="shared" si="8"/>
        <v>62.854099211799749</v>
      </c>
    </row>
    <row r="11" spans="2:25" s="145" customFormat="1" ht="15" x14ac:dyDescent="0.25">
      <c r="B11" s="185" t="s">
        <v>7</v>
      </c>
      <c r="C11" s="186" t="s">
        <v>43</v>
      </c>
      <c r="D11" s="383">
        <f t="shared" si="1"/>
        <v>105</v>
      </c>
      <c r="E11" s="384">
        <f t="shared" si="2"/>
        <v>57</v>
      </c>
      <c r="F11" s="187">
        <f>VLOOKUP($B11,Calculation!$C$14:$V$25,20,FALSE)</f>
        <v>124.33501431822131</v>
      </c>
      <c r="G11" s="188"/>
      <c r="H11" s="189">
        <f>LOOKUP(B11,AnEActivityCost_DatabaseOne[HRG],AnEActivityCost_DatabaseOne[SumOfTotal Activity])</f>
        <v>467423</v>
      </c>
      <c r="I11" s="197" t="str">
        <f>TRIM(INDEX('Manual Adjustment Requests'!$AD10,MATCH($B11,'Manual Adjustment Requests'!$A10,0),1))</f>
        <v>No adjustment</v>
      </c>
      <c r="J11" s="191"/>
      <c r="K11" s="192" t="s">
        <v>28</v>
      </c>
      <c r="L11" s="193">
        <f t="shared" si="9"/>
        <v>124.33501431822131</v>
      </c>
      <c r="M11" s="194">
        <f t="shared" si="3"/>
        <v>124.34070179253013</v>
      </c>
      <c r="N11" s="182"/>
      <c r="O11" s="170">
        <f t="shared" si="4"/>
        <v>-1.208525151014328E-2</v>
      </c>
      <c r="P11" s="194">
        <f t="shared" si="10"/>
        <v>122.83801313841968</v>
      </c>
      <c r="Q11" s="182"/>
      <c r="R11" s="170">
        <f t="shared" si="5"/>
        <v>-9.8046826223817413E-2</v>
      </c>
      <c r="S11" s="194">
        <f t="shared" si="6"/>
        <v>110.79413581055805</v>
      </c>
      <c r="T11" s="182"/>
      <c r="U11" s="349">
        <f>'Price Adjustments'!$F$6</f>
        <v>5.799999999998029E-4</v>
      </c>
      <c r="V11" s="352">
        <f>'Price Adjustments'!$F$85</f>
        <v>1.9375470346873369E-2</v>
      </c>
      <c r="W11" s="195">
        <f t="shared" si="7"/>
        <v>113.00632998165902</v>
      </c>
      <c r="X11" s="196">
        <f t="shared" si="8"/>
        <v>62.854099211799749</v>
      </c>
    </row>
    <row r="12" spans="2:25" s="145" customFormat="1" ht="15" x14ac:dyDescent="0.25">
      <c r="B12" s="185" t="s">
        <v>8</v>
      </c>
      <c r="C12" s="186" t="s">
        <v>44</v>
      </c>
      <c r="D12" s="383">
        <f t="shared" si="1"/>
        <v>132</v>
      </c>
      <c r="E12" s="384">
        <f t="shared" si="2"/>
        <v>57</v>
      </c>
      <c r="F12" s="187">
        <f>VLOOKUP($B12,Calculation!$C$14:$V$25,20,FALSE)</f>
        <v>155.14310040395873</v>
      </c>
      <c r="G12" s="188"/>
      <c r="H12" s="189">
        <f>LOOKUP(B12,AnEActivityCost_DatabaseOne[HRG],AnEActivityCost_DatabaseOne[SumOfTotal Activity])</f>
        <v>1872221</v>
      </c>
      <c r="I12" s="197" t="str">
        <f>TRIM(INDEX('Manual Adjustment Requests'!$AD11,MATCH($B12,'Manual Adjustment Requests'!$A11,0),1))</f>
        <v>No adjustment</v>
      </c>
      <c r="J12" s="191"/>
      <c r="K12" s="192" t="s">
        <v>28</v>
      </c>
      <c r="L12" s="193">
        <f t="shared" si="9"/>
        <v>155.14310040395873</v>
      </c>
      <c r="M12" s="194">
        <f t="shared" si="3"/>
        <v>155.15019713694724</v>
      </c>
      <c r="N12" s="182"/>
      <c r="O12" s="170">
        <f t="shared" si="4"/>
        <v>-1.208525151014328E-2</v>
      </c>
      <c r="P12" s="194">
        <f t="shared" si="10"/>
        <v>153.27516798269892</v>
      </c>
      <c r="Q12" s="182"/>
      <c r="R12" s="170">
        <f t="shared" si="5"/>
        <v>-9.8046826223817413E-2</v>
      </c>
      <c r="S12" s="194">
        <f t="shared" si="6"/>
        <v>138.2470242230728</v>
      </c>
      <c r="T12" s="182"/>
      <c r="U12" s="349">
        <f>'Price Adjustments'!$F$6</f>
        <v>5.799999999998029E-4</v>
      </c>
      <c r="V12" s="352">
        <f>'Price Adjustments'!$F$85</f>
        <v>1.9375470346873369E-2</v>
      </c>
      <c r="W12" s="195">
        <f t="shared" si="7"/>
        <v>141.00736220414842</v>
      </c>
      <c r="X12" s="196">
        <f t="shared" si="8"/>
        <v>62.854099211799749</v>
      </c>
    </row>
    <row r="13" spans="2:25" s="145" customFormat="1" ht="15" x14ac:dyDescent="0.25">
      <c r="B13" s="185" t="s">
        <v>9</v>
      </c>
      <c r="C13" s="186" t="s">
        <v>45</v>
      </c>
      <c r="D13" s="383">
        <f t="shared" si="1"/>
        <v>119</v>
      </c>
      <c r="E13" s="384">
        <f t="shared" si="2"/>
        <v>57</v>
      </c>
      <c r="F13" s="187">
        <f>VLOOKUP($B13,Calculation!$C$14:$V$25,20,FALSE)</f>
        <v>143.09641127721403</v>
      </c>
      <c r="G13" s="188"/>
      <c r="H13" s="189">
        <f>LOOKUP(B13,AnEActivityCost_DatabaseOne[HRG],AnEActivityCost_DatabaseOne[SumOfTotal Activity])</f>
        <v>4141603</v>
      </c>
      <c r="I13" s="197" t="str">
        <f>TRIM(INDEX('Manual Adjustment Requests'!$AD12,MATCH($B13,'Manual Adjustment Requests'!$A12,0),1))</f>
        <v>No adjustment</v>
      </c>
      <c r="J13" s="191"/>
      <c r="K13" s="192" t="s">
        <v>28</v>
      </c>
      <c r="L13" s="193">
        <f t="shared" si="9"/>
        <v>143.09641127721403</v>
      </c>
      <c r="M13" s="194">
        <f t="shared" si="3"/>
        <v>143.10295695678215</v>
      </c>
      <c r="N13" s="182"/>
      <c r="O13" s="170">
        <f t="shared" si="4"/>
        <v>-1.208525151014328E-2</v>
      </c>
      <c r="P13" s="194">
        <f t="shared" si="10"/>
        <v>141.37352173011422</v>
      </c>
      <c r="Q13" s="182"/>
      <c r="R13" s="170">
        <f t="shared" si="5"/>
        <v>-9.8046826223817413E-2</v>
      </c>
      <c r="S13" s="194">
        <f t="shared" si="6"/>
        <v>127.51229661239263</v>
      </c>
      <c r="T13" s="182"/>
      <c r="U13" s="349">
        <f>'Price Adjustments'!$F$6</f>
        <v>5.799999999998029E-4</v>
      </c>
      <c r="V13" s="352">
        <f>'Price Adjustments'!$F$85</f>
        <v>1.9375470346873369E-2</v>
      </c>
      <c r="W13" s="195">
        <f t="shared" si="7"/>
        <v>130.05829742052163</v>
      </c>
      <c r="X13" s="196">
        <f t="shared" si="8"/>
        <v>62.854099211799749</v>
      </c>
    </row>
    <row r="14" spans="2:25" s="145" customFormat="1" ht="15" x14ac:dyDescent="0.25">
      <c r="B14" s="185" t="s">
        <v>10</v>
      </c>
      <c r="C14" s="186" t="s">
        <v>46</v>
      </c>
      <c r="D14" s="383">
        <f t="shared" si="1"/>
        <v>83</v>
      </c>
      <c r="E14" s="384">
        <f t="shared" si="2"/>
        <v>57</v>
      </c>
      <c r="F14" s="187">
        <f>VLOOKUP($B14,Calculation!$C$14:$V$25,20,FALSE)</f>
        <v>99.756676059586425</v>
      </c>
      <c r="G14" s="188"/>
      <c r="H14" s="189">
        <f>LOOKUP(B14,AnEActivityCost_DatabaseOne[HRG],AnEActivityCost_DatabaseOne[SumOfTotal Activity])</f>
        <v>4161291</v>
      </c>
      <c r="I14" s="197" t="str">
        <f>TRIM(INDEX('Manual Adjustment Requests'!$AD13,MATCH($B14,'Manual Adjustment Requests'!$A13,0),1))</f>
        <v>No adjustment</v>
      </c>
      <c r="J14" s="191"/>
      <c r="K14" s="192" t="s">
        <v>28</v>
      </c>
      <c r="L14" s="193">
        <f t="shared" si="9"/>
        <v>99.756676059586425</v>
      </c>
      <c r="M14" s="194">
        <f t="shared" si="3"/>
        <v>99.761239243459713</v>
      </c>
      <c r="N14" s="182"/>
      <c r="O14" s="170">
        <f t="shared" si="4"/>
        <v>-1.208525151014328E-2</v>
      </c>
      <c r="P14" s="194">
        <f t="shared" si="10"/>
        <v>98.555599576238933</v>
      </c>
      <c r="Q14" s="182"/>
      <c r="R14" s="170">
        <f t="shared" si="5"/>
        <v>-9.8046826223817413E-2</v>
      </c>
      <c r="S14" s="194">
        <f t="shared" si="6"/>
        <v>88.892535831203304</v>
      </c>
      <c r="T14" s="182"/>
      <c r="U14" s="349">
        <f>'Price Adjustments'!$F$6</f>
        <v>5.799999999998029E-4</v>
      </c>
      <c r="V14" s="352">
        <f>'Price Adjustments'!$F$85</f>
        <v>1.9375470346873369E-2</v>
      </c>
      <c r="W14" s="195">
        <f t="shared" si="7"/>
        <v>90.667427148162631</v>
      </c>
      <c r="X14" s="196">
        <f t="shared" si="8"/>
        <v>62.854099211799749</v>
      </c>
    </row>
    <row r="15" spans="2:25" s="145" customFormat="1" ht="15" x14ac:dyDescent="0.25">
      <c r="B15" s="185" t="s">
        <v>11</v>
      </c>
      <c r="C15" s="186" t="s">
        <v>47</v>
      </c>
      <c r="D15" s="383">
        <f t="shared" si="1"/>
        <v>58</v>
      </c>
      <c r="E15" s="384">
        <f t="shared" si="2"/>
        <v>57</v>
      </c>
      <c r="F15" s="187">
        <f>VLOOKUP($B15,Calculation!$C$14:$V$25,20,FALSE)</f>
        <v>91.660878077167339</v>
      </c>
      <c r="G15" s="188"/>
      <c r="H15" s="189">
        <f>LOOKUP(B15,AnEActivityCost_DatabaseOne[HRG],AnEActivityCost_DatabaseOne[SumOfTotal Activity])</f>
        <v>35099</v>
      </c>
      <c r="I15" s="197" t="str">
        <f>TRIM(INDEX('Manual Adjustment Requests'!$AD14,MATCH($B15,'Manual Adjustment Requests'!$A14,0),1))</f>
        <v>No adjustment</v>
      </c>
      <c r="J15" s="191"/>
      <c r="K15" s="192" t="s">
        <v>28</v>
      </c>
      <c r="L15" s="193">
        <f t="shared" si="9"/>
        <v>91.660878077167339</v>
      </c>
      <c r="M15" s="194">
        <f t="shared" si="3"/>
        <v>91.665070933797836</v>
      </c>
      <c r="N15" s="182"/>
      <c r="O15" s="170">
        <f t="shared" si="4"/>
        <v>-1.208525151014328E-2</v>
      </c>
      <c r="P15" s="194">
        <f t="shared" si="10"/>
        <v>90.55727549686776</v>
      </c>
      <c r="Q15" s="182"/>
      <c r="R15" s="170">
        <f t="shared" si="5"/>
        <v>-9.8046826223817413E-2</v>
      </c>
      <c r="S15" s="194">
        <f t="shared" si="6"/>
        <v>81.678422042924012</v>
      </c>
      <c r="T15" s="182"/>
      <c r="U15" s="349">
        <f>'Price Adjustments'!$F$6</f>
        <v>5.799999999998029E-4</v>
      </c>
      <c r="V15" s="352">
        <v>0</v>
      </c>
      <c r="W15" s="195">
        <f t="shared" si="7"/>
        <v>81.725795527708897</v>
      </c>
      <c r="X15" s="196">
        <f t="shared" si="8"/>
        <v>62.854099211799749</v>
      </c>
    </row>
    <row r="16" spans="2:25" s="145" customFormat="1" ht="15" x14ac:dyDescent="0.25">
      <c r="B16" s="185" t="s">
        <v>12</v>
      </c>
      <c r="C16" s="186" t="s">
        <v>48</v>
      </c>
      <c r="D16" s="383">
        <f t="shared" si="1"/>
        <v>57</v>
      </c>
      <c r="E16" s="384">
        <f t="shared" si="2"/>
        <v>57</v>
      </c>
      <c r="F16" s="187">
        <f>VLOOKUP($B16,Calculation!$C$14:$V$25,20,FALSE)</f>
        <v>70.495024090033084</v>
      </c>
      <c r="G16" s="188"/>
      <c r="H16" s="189">
        <f>LOOKUP(B16,AnEActivityCost_DatabaseOne[HRG],AnEActivityCost_DatabaseOne[SumOfTotal Activity])</f>
        <v>4685424</v>
      </c>
      <c r="I16" s="197" t="str">
        <f>TRIM(INDEX('Manual Adjustment Requests'!$AD15,MATCH($B16,'Manual Adjustment Requests'!$A15,0),1))</f>
        <v>No adjustment</v>
      </c>
      <c r="J16" s="191"/>
      <c r="K16" s="192" t="s">
        <v>28</v>
      </c>
      <c r="L16" s="193">
        <f t="shared" si="9"/>
        <v>70.495024090033084</v>
      </c>
      <c r="M16" s="194">
        <f t="shared" si="3"/>
        <v>70.498248753983219</v>
      </c>
      <c r="N16" s="182"/>
      <c r="O16" s="170">
        <f t="shared" si="4"/>
        <v>-1.208525151014328E-2</v>
      </c>
      <c r="P16" s="194">
        <f t="shared" si="10"/>
        <v>69.646259686766683</v>
      </c>
      <c r="Q16" s="182"/>
      <c r="R16" s="170">
        <f t="shared" si="5"/>
        <v>-9.8046826223817413E-2</v>
      </c>
      <c r="S16" s="194">
        <f t="shared" si="6"/>
        <v>62.817664966119409</v>
      </c>
      <c r="T16" s="182"/>
      <c r="U16" s="349">
        <f>'Price Adjustments'!$F$6</f>
        <v>5.799999999998029E-4</v>
      </c>
      <c r="V16" s="352">
        <v>0</v>
      </c>
      <c r="W16" s="195">
        <f t="shared" si="7"/>
        <v>62.854099211799749</v>
      </c>
      <c r="X16" s="196">
        <f t="shared" si="8"/>
        <v>62.854099211799749</v>
      </c>
    </row>
    <row r="17" spans="2:24" s="145" customFormat="1" ht="15.75" thickBot="1" x14ac:dyDescent="0.3">
      <c r="B17" s="198" t="s">
        <v>64</v>
      </c>
      <c r="C17" s="199" t="s">
        <v>87</v>
      </c>
      <c r="D17" s="385">
        <f>VLOOKUP($B$14,AandE_1617_Tariff,3, FALSE)</f>
        <v>83</v>
      </c>
      <c r="E17" s="386">
        <f>VLOOKUP($B$14,AandE_1617_Tariff,4, FALSE)</f>
        <v>57</v>
      </c>
      <c r="F17" s="200">
        <f>VLOOKUP($B17,Calculation!$C$14:$V$25,20,FALSE)</f>
        <v>254.82114218036367</v>
      </c>
      <c r="G17" s="201"/>
      <c r="H17" s="355">
        <f>LOOKUP(B17,AnEActivityCost_DatabaseOne[HRG],AnEActivityCost_DatabaseOne[SumOfTotal Activity])</f>
        <v>651</v>
      </c>
      <c r="I17" s="411" t="str">
        <f>TRIM(INDEX('Manual Adjustment Requests'!$AD16,MATCH($B17,'Manual Adjustment Requests'!$A16,0),1)) &amp; ": " &amp; TRIM(INDEX('Manual Adjustment Requests'!$AE16,MATCH($B17,'Manual Adjustment Requests'!$A16,0),1))</f>
        <v>Set price equal to another HRG: VB09Z</v>
      </c>
      <c r="J17" s="202">
        <f>$F$14</f>
        <v>99.756676059586425</v>
      </c>
      <c r="K17" s="203" t="s">
        <v>2734</v>
      </c>
      <c r="L17" s="204">
        <f>IF(K17="Modelled",F17,IF(K17="Adjusted",J17,"Error"))</f>
        <v>99.756676059586425</v>
      </c>
      <c r="M17" s="205">
        <f>+L17*$L$19</f>
        <v>99.761239243459713</v>
      </c>
      <c r="N17" s="182"/>
      <c r="O17" s="171">
        <f t="shared" si="4"/>
        <v>-1.208525151014328E-2</v>
      </c>
      <c r="P17" s="205">
        <f t="shared" si="10"/>
        <v>98.555599576238933</v>
      </c>
      <c r="Q17" s="182"/>
      <c r="R17" s="171">
        <f t="shared" si="5"/>
        <v>-9.8046826223817413E-2</v>
      </c>
      <c r="S17" s="205">
        <f t="shared" si="6"/>
        <v>88.892535831203304</v>
      </c>
      <c r="T17" s="182"/>
      <c r="U17" s="350">
        <f>'Price Adjustments'!$F$6</f>
        <v>5.799999999998029E-4</v>
      </c>
      <c r="V17" s="353">
        <f>'Price Adjustments'!$F$85</f>
        <v>1.9375470346873369E-2</v>
      </c>
      <c r="W17" s="206">
        <f t="shared" si="7"/>
        <v>90.667427148162631</v>
      </c>
      <c r="X17" s="207">
        <f t="shared" si="8"/>
        <v>62.854099211799749</v>
      </c>
    </row>
    <row r="18" spans="2:24" ht="14.65" thickBot="1" x14ac:dyDescent="0.5">
      <c r="D18" s="97"/>
      <c r="E18" s="111" t="s">
        <v>82</v>
      </c>
      <c r="F18" s="146">
        <f>SUMPRODUCT(F6:F17,$H$6:$H$17)</f>
        <v>2206922808.6845212</v>
      </c>
      <c r="G18" s="110"/>
      <c r="H18" s="97"/>
      <c r="I18" s="97"/>
      <c r="J18" s="97"/>
      <c r="K18" s="111" t="s">
        <v>82</v>
      </c>
      <c r="L18" s="146">
        <f>SUMPRODUCT(L6:L17,$H$6:$H$17)</f>
        <v>2206821861.7170763</v>
      </c>
      <c r="M18" s="146">
        <f>SUMPRODUCT(M6:M17,$H$6:$H$17)</f>
        <v>2206922808.6845217</v>
      </c>
      <c r="O18" s="97"/>
      <c r="P18" s="97"/>
      <c r="Q18" s="97"/>
      <c r="R18" s="97"/>
      <c r="S18" s="97"/>
      <c r="T18" s="97"/>
      <c r="U18" s="97"/>
      <c r="V18" s="97"/>
      <c r="W18" s="97"/>
      <c r="X18" s="97"/>
    </row>
    <row r="19" spans="2:24" ht="15.75" thickBot="1" x14ac:dyDescent="0.3">
      <c r="D19" s="97"/>
      <c r="E19" s="97"/>
      <c r="F19" s="117"/>
      <c r="G19" s="110"/>
      <c r="H19" s="97"/>
      <c r="I19" s="97"/>
      <c r="J19" s="97"/>
      <c r="K19" s="280" t="s">
        <v>129</v>
      </c>
      <c r="L19" s="112">
        <f>+F18/L18</f>
        <v>1.0000457431427503</v>
      </c>
      <c r="M19" s="105">
        <f>+L18/M18-1</f>
        <v>-4.5741050411107764E-5</v>
      </c>
      <c r="O19" s="97"/>
      <c r="P19" s="97"/>
      <c r="Q19" s="97"/>
      <c r="R19" s="97"/>
      <c r="S19" s="97"/>
      <c r="T19" s="97"/>
      <c r="U19" s="97"/>
      <c r="V19" s="97"/>
      <c r="W19" s="97"/>
      <c r="X19" s="97"/>
    </row>
  </sheetData>
  <mergeCells count="5">
    <mergeCell ref="D4:E4"/>
    <mergeCell ref="R4:S4"/>
    <mergeCell ref="W4:X4"/>
    <mergeCell ref="U4:V4"/>
    <mergeCell ref="O4:P4"/>
  </mergeCells>
  <dataValidations count="1">
    <dataValidation type="list" allowBlank="1" showInputMessage="1" showErrorMessage="1" sqref="K6:K17">
      <formula1>"Modelled,Adjusted"</formula1>
    </dataValidation>
  </dataValidations>
  <hyperlinks>
    <hyperlink ref="B1" location="CoverSheet!A1" display="Home"/>
  </hyperlinks>
  <pageMargins left="0.7" right="0.7" top="0.75" bottom="0.75" header="0.3" footer="0.3"/>
  <pageSetup paperSize="9" scale="41" fitToHeight="0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1"/>
    <pageSetUpPr fitToPage="1"/>
  </sheetPr>
  <dimension ref="A3:G22"/>
  <sheetViews>
    <sheetView showGridLines="0" zoomScaleNormal="100" workbookViewId="0">
      <selection activeCell="D15" sqref="D15"/>
    </sheetView>
  </sheetViews>
  <sheetFormatPr defaultColWidth="9.1328125" defaultRowHeight="14.25" x14ac:dyDescent="0.45"/>
  <cols>
    <col min="1" max="1" width="9.1328125" style="41"/>
    <col min="2" max="2" width="21.59765625" style="41" customWidth="1"/>
    <col min="3" max="3" width="27.73046875" style="41" customWidth="1"/>
    <col min="4" max="4" width="56.86328125" style="41" customWidth="1"/>
    <col min="5" max="16384" width="9.1328125" style="41"/>
  </cols>
  <sheetData>
    <row r="3" spans="1:7" ht="23.25" x14ac:dyDescent="0.35">
      <c r="B3" s="158" t="s">
        <v>2738</v>
      </c>
    </row>
    <row r="4" spans="1:7" ht="15" x14ac:dyDescent="0.25">
      <c r="G4" s="58"/>
    </row>
    <row r="5" spans="1:7" ht="12" customHeight="1" thickBot="1" x14ac:dyDescent="0.3">
      <c r="B5" s="285"/>
      <c r="C5" s="286"/>
      <c r="D5" s="286"/>
      <c r="E5" s="285"/>
    </row>
    <row r="6" spans="1:7" ht="15.75" thickBot="1" x14ac:dyDescent="0.3">
      <c r="B6" s="159" t="s">
        <v>88</v>
      </c>
      <c r="C6" s="294" t="s">
        <v>130</v>
      </c>
      <c r="D6" s="292" t="s">
        <v>36</v>
      </c>
      <c r="E6" s="285"/>
    </row>
    <row r="7" spans="1:7" s="272" customFormat="1" ht="30" customHeight="1" x14ac:dyDescent="0.25">
      <c r="B7" s="159"/>
      <c r="C7" s="296" t="s">
        <v>37</v>
      </c>
      <c r="D7" s="293" t="s">
        <v>131</v>
      </c>
      <c r="E7" s="285"/>
    </row>
    <row r="8" spans="1:7" s="272" customFormat="1" ht="45" x14ac:dyDescent="0.25">
      <c r="B8" s="159"/>
      <c r="C8" s="297" t="s">
        <v>35</v>
      </c>
      <c r="D8" s="293" t="s">
        <v>133</v>
      </c>
      <c r="E8" s="285"/>
    </row>
    <row r="9" spans="1:7" s="272" customFormat="1" ht="30" x14ac:dyDescent="0.25">
      <c r="B9" s="159"/>
      <c r="C9" s="388" t="s">
        <v>2694</v>
      </c>
      <c r="D9" s="295" t="s">
        <v>2703</v>
      </c>
      <c r="E9" s="285"/>
    </row>
    <row r="10" spans="1:7" s="272" customFormat="1" ht="30.75" thickBot="1" x14ac:dyDescent="0.3">
      <c r="B10" s="159"/>
      <c r="C10" s="298" t="s">
        <v>84</v>
      </c>
      <c r="D10" s="413" t="s">
        <v>132</v>
      </c>
      <c r="E10" s="285"/>
    </row>
    <row r="11" spans="1:7" s="162" customFormat="1" ht="12" customHeight="1" x14ac:dyDescent="0.25">
      <c r="B11" s="287"/>
      <c r="C11" s="288"/>
      <c r="D11" s="289"/>
      <c r="E11" s="289"/>
      <c r="F11" s="163"/>
      <c r="G11" s="163"/>
    </row>
    <row r="12" spans="1:7" ht="12" customHeight="1" thickBot="1" x14ac:dyDescent="0.3">
      <c r="B12" s="285"/>
      <c r="C12" s="286"/>
      <c r="D12" s="286"/>
      <c r="E12" s="285"/>
    </row>
    <row r="13" spans="1:7" ht="15.75" thickBot="1" x14ac:dyDescent="0.3">
      <c r="B13" s="161" t="s">
        <v>89</v>
      </c>
      <c r="C13" s="399" t="s">
        <v>130</v>
      </c>
      <c r="D13" s="400" t="s">
        <v>36</v>
      </c>
      <c r="E13" s="285"/>
    </row>
    <row r="14" spans="1:7" s="272" customFormat="1" ht="15" x14ac:dyDescent="0.25">
      <c r="B14" s="161"/>
      <c r="C14" s="401" t="s">
        <v>69</v>
      </c>
      <c r="D14" s="402" t="s">
        <v>2747</v>
      </c>
      <c r="E14" s="285"/>
    </row>
    <row r="15" spans="1:7" s="272" customFormat="1" ht="45.75" thickBot="1" x14ac:dyDescent="0.3">
      <c r="B15" s="161"/>
      <c r="C15" s="403" t="s">
        <v>85</v>
      </c>
      <c r="D15" s="404" t="s">
        <v>2736</v>
      </c>
      <c r="E15" s="285"/>
    </row>
    <row r="16" spans="1:7" ht="12" customHeight="1" x14ac:dyDescent="0.25">
      <c r="A16" s="160"/>
      <c r="B16" s="286"/>
      <c r="C16" s="286"/>
      <c r="D16" s="286"/>
      <c r="E16" s="285"/>
    </row>
    <row r="17" spans="2:5" ht="12" customHeight="1" x14ac:dyDescent="0.25">
      <c r="B17" s="285"/>
      <c r="C17" s="290"/>
      <c r="D17" s="290"/>
      <c r="E17" s="285"/>
    </row>
    <row r="18" spans="2:5" s="272" customFormat="1" ht="15.75" thickBot="1" x14ac:dyDescent="0.3">
      <c r="B18" s="161" t="s">
        <v>90</v>
      </c>
      <c r="C18" s="290"/>
      <c r="D18" s="290"/>
      <c r="E18" s="285"/>
    </row>
    <row r="19" spans="2:5" ht="15.75" thickBot="1" x14ac:dyDescent="0.3">
      <c r="B19" s="299" t="s">
        <v>136</v>
      </c>
      <c r="C19" s="294" t="s">
        <v>130</v>
      </c>
      <c r="D19" s="292" t="s">
        <v>36</v>
      </c>
      <c r="E19" s="285"/>
    </row>
    <row r="20" spans="2:5" s="272" customFormat="1" ht="42.75" x14ac:dyDescent="0.45">
      <c r="B20" s="464" t="s">
        <v>137</v>
      </c>
      <c r="C20" s="414" t="s">
        <v>75</v>
      </c>
      <c r="D20" s="415" t="s">
        <v>134</v>
      </c>
      <c r="E20" s="285"/>
    </row>
    <row r="21" spans="2:5" ht="43.15" thickBot="1" x14ac:dyDescent="0.5">
      <c r="B21" s="465"/>
      <c r="C21" s="291" t="s">
        <v>66</v>
      </c>
      <c r="D21" s="293" t="s">
        <v>2735</v>
      </c>
      <c r="E21" s="285"/>
    </row>
    <row r="22" spans="2:5" ht="28.9" thickBot="1" x14ac:dyDescent="0.5">
      <c r="B22" s="416" t="s">
        <v>135</v>
      </c>
      <c r="C22" s="418" t="s">
        <v>71</v>
      </c>
      <c r="D22" s="417" t="s">
        <v>86</v>
      </c>
      <c r="E22" s="285"/>
    </row>
  </sheetData>
  <mergeCells count="1">
    <mergeCell ref="B20:B21"/>
  </mergeCells>
  <hyperlinks>
    <hyperlink ref="C8" location="'Price Adjustments'!A1" display="Price Adjustments"/>
    <hyperlink ref="C7" location="'A&amp;E SQL Output'!A1" display="A&amp;E SQL Output"/>
    <hyperlink ref="C14" location="'Linked Sheet'!A1" display="Linked Sheet"/>
    <hyperlink ref="C22" location="'A&amp;E SQL Code'!A1" display="OPATT SQL code"/>
    <hyperlink ref="C10" location="'Manual Adjustment Requests'!A1" display="Manual Adjustment Requests"/>
    <hyperlink ref="C21" location="'Manual Adjustments'!A1" display="Manual Adjustments"/>
    <hyperlink ref="C9" location="'2016-17 A&amp;E Tariff'!A1" display="2016-17 A&amp;E Tariff"/>
    <hyperlink ref="C15" location="'YoY Quantum'!A1" display="YoY Quantum"/>
    <hyperlink ref="C20" location="Calculation!A1" display="Calculation"/>
  </hyperlinks>
  <pageMargins left="0.7" right="0.7" top="0.75" bottom="0.75" header="0.3" footer="0.3"/>
  <pageSetup paperSize="9" scale="4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FFFF00"/>
    <pageSetUpPr fitToPage="1"/>
  </sheetPr>
  <dimension ref="A1:J32"/>
  <sheetViews>
    <sheetView workbookViewId="0"/>
  </sheetViews>
  <sheetFormatPr defaultColWidth="9.1328125" defaultRowHeight="13.15" x14ac:dyDescent="0.4"/>
  <cols>
    <col min="1" max="1" width="54.265625" style="74" bestFit="1" customWidth="1"/>
    <col min="2" max="2" width="75.86328125" style="74" bestFit="1" customWidth="1"/>
    <col min="3" max="3" width="29.265625" style="74" bestFit="1" customWidth="1"/>
    <col min="4" max="4" width="8.1328125" style="74" bestFit="1" customWidth="1"/>
    <col min="5" max="5" width="19.73046875" style="74" bestFit="1" customWidth="1"/>
    <col min="6" max="6" width="15.73046875" style="74" bestFit="1" customWidth="1"/>
    <col min="7" max="7" width="4.265625" style="74" customWidth="1"/>
    <col min="8" max="8" width="12" style="74" bestFit="1" customWidth="1"/>
    <col min="9" max="9" width="13.265625" style="74" bestFit="1" customWidth="1"/>
    <col min="10" max="10" width="16.1328125" style="74" bestFit="1" customWidth="1"/>
    <col min="11" max="16384" width="9.1328125" style="74"/>
  </cols>
  <sheetData>
    <row r="1" spans="1:10" s="41" customFormat="1" ht="15" x14ac:dyDescent="0.25">
      <c r="A1" s="164" t="s">
        <v>49</v>
      </c>
      <c r="I1" s="272"/>
    </row>
    <row r="2" spans="1:10" ht="21" x14ac:dyDescent="0.35">
      <c r="A2" s="11" t="s">
        <v>59</v>
      </c>
    </row>
    <row r="4" spans="1:10" ht="13.5" thickBot="1" x14ac:dyDescent="0.25">
      <c r="A4" s="74" t="s">
        <v>52</v>
      </c>
      <c r="B4" s="74" t="s">
        <v>142</v>
      </c>
    </row>
    <row r="5" spans="1:10" ht="13.5" thickBot="1" x14ac:dyDescent="0.45">
      <c r="A5" s="75"/>
      <c r="B5" s="75"/>
      <c r="C5" s="466" t="s">
        <v>143</v>
      </c>
      <c r="D5" s="467"/>
      <c r="E5" s="466" t="s">
        <v>83</v>
      </c>
      <c r="F5" s="467"/>
    </row>
    <row r="6" spans="1:10" ht="39" thickBot="1" x14ac:dyDescent="0.25">
      <c r="A6" s="85" t="s">
        <v>53</v>
      </c>
      <c r="B6" s="86" t="s">
        <v>56</v>
      </c>
      <c r="C6" s="87" t="s">
        <v>54</v>
      </c>
      <c r="D6" s="88" t="s">
        <v>55</v>
      </c>
      <c r="E6" s="87" t="s">
        <v>54</v>
      </c>
      <c r="F6" s="88" t="s">
        <v>55</v>
      </c>
      <c r="H6" s="398" t="s">
        <v>2712</v>
      </c>
      <c r="I6" s="398" t="s">
        <v>2710</v>
      </c>
      <c r="J6" s="398" t="s">
        <v>2713</v>
      </c>
    </row>
    <row r="7" spans="1:10" ht="12.75" x14ac:dyDescent="0.2">
      <c r="A7" s="81" t="str">
        <f>Calculation!C14</f>
        <v>VB01Z</v>
      </c>
      <c r="B7" s="82">
        <f>LOOKUP(A7,AnEActivityCost_DatabaseOne[HRG],AnEActivityCost_DatabaseOne[SumOfTotal Activity])</f>
        <v>43875</v>
      </c>
      <c r="C7" s="83">
        <f>INDEX(Calculation!$H$14:$H$25,MATCH($A7,Calculation!$C$14:$C$25,0),1)</f>
        <v>342.46554618630228</v>
      </c>
      <c r="D7" s="84">
        <f>INDEX(Calculation!$L$14:$L$25,MATCH($A7,Calculation!$C$14:$C$25,0),1)</f>
        <v>342.46554833962722</v>
      </c>
      <c r="E7" s="83">
        <f t="shared" ref="E7:E18" si="0">$B7*C7</f>
        <v>15025675.838924013</v>
      </c>
      <c r="F7" s="84">
        <f t="shared" ref="F7:F18" si="1">$B7*D7</f>
        <v>15025675.933401145</v>
      </c>
      <c r="H7" s="394">
        <f>INDEX('Manual Adjustments'!$S$6:$S$17,MATCH($A7,'Manual Adjustments'!$B$6:$B$17,0),1)</f>
        <v>315.3393062442737</v>
      </c>
      <c r="I7" s="394">
        <f>$H7*(1+'Price Adjustments'!$F$6)</f>
        <v>315.5222030418953</v>
      </c>
      <c r="J7" s="394">
        <f>$B7*I7</f>
        <v>13843536.658463156</v>
      </c>
    </row>
    <row r="8" spans="1:10" ht="12.75" x14ac:dyDescent="0.2">
      <c r="A8" s="76" t="str">
        <f>Calculation!C15</f>
        <v>VB02Z</v>
      </c>
      <c r="B8" s="78">
        <f>LOOKUP(A8,AnEActivityCost_DatabaseOne[HRG],AnEActivityCost_DatabaseOne[SumOfTotal Activity])</f>
        <v>184018</v>
      </c>
      <c r="C8" s="79">
        <f>INDEX(Calculation!$H$14:$H$25,MATCH($A8,Calculation!$C$14:$C$25,0),1)</f>
        <v>312.30319724188314</v>
      </c>
      <c r="D8" s="80">
        <f>INDEX(Calculation!$L$14:$L$25,MATCH($A8,Calculation!$C$14:$C$25,0),1)</f>
        <v>312.30319920555587</v>
      </c>
      <c r="E8" s="79">
        <f t="shared" si="0"/>
        <v>57469409.750056855</v>
      </c>
      <c r="F8" s="80">
        <f t="shared" si="1"/>
        <v>57469410.11140798</v>
      </c>
      <c r="H8" s="395">
        <f>INDEX('Manual Adjustments'!$S$6:$S$17,MATCH($A8,'Manual Adjustments'!$B$6:$B$17,0),1)</f>
        <v>287.5660768004667</v>
      </c>
      <c r="I8" s="394">
        <f>$H8*(1+'Price Adjustments'!$F$6)</f>
        <v>287.7328651250109</v>
      </c>
      <c r="J8" s="394">
        <f t="shared" ref="J8:J15" si="2">$B8*I8</f>
        <v>52948026.374574259</v>
      </c>
    </row>
    <row r="9" spans="1:10" ht="12.75" x14ac:dyDescent="0.2">
      <c r="A9" s="76" t="str">
        <f>Calculation!C16</f>
        <v>VB03Z</v>
      </c>
      <c r="B9" s="78">
        <f>LOOKUP(A9,AnEActivityCost_DatabaseOne[HRG],AnEActivityCost_DatabaseOne[SumOfTotal Activity])</f>
        <v>610207</v>
      </c>
      <c r="C9" s="79">
        <f>INDEX(Calculation!$H$14:$H$25,MATCH($A9,Calculation!$C$14:$C$25,0),1)</f>
        <v>226.05517186964883</v>
      </c>
      <c r="D9" s="80">
        <f>INDEX(Calculation!$L$14:$L$25,MATCH($A9,Calculation!$C$14:$C$25,0),1)</f>
        <v>226.05517329101878</v>
      </c>
      <c r="E9" s="79">
        <f t="shared" si="0"/>
        <v>137940448.2610628</v>
      </c>
      <c r="F9" s="80">
        <f t="shared" si="1"/>
        <v>137940449.1283927</v>
      </c>
      <c r="H9" s="395">
        <f>INDEX('Manual Adjustments'!$S$6:$S$17,MATCH($A9,'Manual Adjustments'!$B$6:$B$17,0),1)</f>
        <v>208.14964268413254</v>
      </c>
      <c r="I9" s="394">
        <f>$H9*(1+'Price Adjustments'!$F$6)</f>
        <v>208.2703694768893</v>
      </c>
      <c r="J9" s="394">
        <f t="shared" si="2"/>
        <v>127088037.34738418</v>
      </c>
    </row>
    <row r="10" spans="1:10" ht="12.75" x14ac:dyDescent="0.2">
      <c r="A10" s="76" t="str">
        <f>Calculation!C17</f>
        <v>VB04Z</v>
      </c>
      <c r="B10" s="78">
        <f>LOOKUP(A10,AnEActivityCost_DatabaseOne[HRG],AnEActivityCost_DatabaseOne[SumOfTotal Activity])</f>
        <v>1082170</v>
      </c>
      <c r="C10" s="79">
        <f>INDEX(Calculation!$H$14:$H$25,MATCH($A10,Calculation!$C$14:$C$25,0),1)</f>
        <v>204.29039968031302</v>
      </c>
      <c r="D10" s="80">
        <f>INDEX(Calculation!$L$14:$L$25,MATCH($A10,Calculation!$C$14:$C$25,0),1)</f>
        <v>204.29040096483234</v>
      </c>
      <c r="E10" s="79">
        <f t="shared" si="0"/>
        <v>221076941.82204434</v>
      </c>
      <c r="F10" s="80">
        <f t="shared" si="1"/>
        <v>221076943.21211261</v>
      </c>
      <c r="H10" s="395">
        <f>INDEX('Manual Adjustments'!$S$6:$S$17,MATCH($A10,'Manual Adjustments'!$B$6:$B$17,0),1)</f>
        <v>188.10882912148537</v>
      </c>
      <c r="I10" s="394">
        <f>$H10*(1+'Price Adjustments'!$F$6)</f>
        <v>188.21793224237581</v>
      </c>
      <c r="J10" s="394">
        <f t="shared" si="2"/>
        <v>203683799.73473182</v>
      </c>
    </row>
    <row r="11" spans="1:10" ht="12.75" x14ac:dyDescent="0.2">
      <c r="A11" s="76" t="str">
        <f>Calculation!C18</f>
        <v>VB05Z</v>
      </c>
      <c r="B11" s="78">
        <f>LOOKUP(A11,AnEActivityCost_DatabaseOne[HRG],AnEActivityCost_DatabaseOne[SumOfTotal Activity])</f>
        <v>400723</v>
      </c>
      <c r="C11" s="79">
        <f>INDEX(Calculation!$H$14:$H$25,MATCH($A11,Calculation!$C$14:$C$25,0),1)</f>
        <v>171.47185051540015</v>
      </c>
      <c r="D11" s="80">
        <f>INDEX(Calculation!$L$14:$L$25,MATCH($A11,Calculation!$C$14:$C$25,0),1)</f>
        <v>171.47185159356587</v>
      </c>
      <c r="E11" s="79">
        <f t="shared" si="0"/>
        <v>68712714.354082689</v>
      </c>
      <c r="F11" s="80">
        <f t="shared" si="1"/>
        <v>68712714.786128491</v>
      </c>
      <c r="H11" s="395">
        <f>INDEX('Manual Adjustments'!$S$6:$S$17,MATCH($A11,'Manual Adjustments'!$B$6:$B$17,0),1)</f>
        <v>157.88979354008609</v>
      </c>
      <c r="I11" s="394">
        <f>$H11*(1+'Price Adjustments'!$F$6)</f>
        <v>157.98136962033931</v>
      </c>
      <c r="J11" s="394">
        <f t="shared" si="2"/>
        <v>63306768.378371231</v>
      </c>
    </row>
    <row r="12" spans="1:10" ht="12.75" x14ac:dyDescent="0.2">
      <c r="A12" s="76" t="str">
        <f>Calculation!C19</f>
        <v>VB06Z</v>
      </c>
      <c r="B12" s="78">
        <f>LOOKUP(A12,AnEActivityCost_DatabaseOne[HRG],AnEActivityCost_DatabaseOne[SumOfTotal Activity])</f>
        <v>467423</v>
      </c>
      <c r="C12" s="79">
        <f>INDEX(Calculation!$H$14:$H$25,MATCH($A12,Calculation!$C$14:$C$25,0),1)</f>
        <v>120.32491187511495</v>
      </c>
      <c r="D12" s="80">
        <f>INDEX(Calculation!$L$14:$L$25,MATCH($A12,Calculation!$C$14:$C$25,0),1)</f>
        <v>120.32491263168342</v>
      </c>
      <c r="E12" s="79">
        <f t="shared" si="0"/>
        <v>56242631.283401854</v>
      </c>
      <c r="F12" s="80">
        <f t="shared" si="1"/>
        <v>56242631.637039356</v>
      </c>
      <c r="H12" s="395">
        <f>INDEX('Manual Adjustments'!$S$6:$S$17,MATCH($A12,'Manual Adjustments'!$B$6:$B$17,0),1)</f>
        <v>110.79413581055805</v>
      </c>
      <c r="I12" s="394">
        <f>$H12*(1+'Price Adjustments'!$F$6)</f>
        <v>110.85839640932815</v>
      </c>
      <c r="J12" s="394">
        <f t="shared" si="2"/>
        <v>51817764.224837393</v>
      </c>
    </row>
    <row r="13" spans="1:10" ht="12.75" x14ac:dyDescent="0.2">
      <c r="A13" s="76" t="str">
        <f>Calculation!C20</f>
        <v>VB07Z</v>
      </c>
      <c r="B13" s="78">
        <f>LOOKUP(A13,AnEActivityCost_DatabaseOne[HRG],AnEActivityCost_DatabaseOne[SumOfTotal Activity])</f>
        <v>1872221</v>
      </c>
      <c r="C13" s="79">
        <f>INDEX(Calculation!$H$14:$H$25,MATCH($A13,Calculation!$C$14:$C$25,0),1)</f>
        <v>150.13936328797053</v>
      </c>
      <c r="D13" s="80">
        <f>INDEX(Calculation!$L$14:$L$25,MATCH($A13,Calculation!$C$14:$C$25,0),1)</f>
        <v>150.13936423200369</v>
      </c>
      <c r="E13" s="79">
        <f t="shared" si="0"/>
        <v>281094068.87436748</v>
      </c>
      <c r="F13" s="80">
        <f t="shared" si="1"/>
        <v>281094070.64180619</v>
      </c>
      <c r="H13" s="395">
        <f>INDEX('Manual Adjustments'!$S$6:$S$17,MATCH($A13,'Manual Adjustments'!$B$6:$B$17,0),1)</f>
        <v>138.2470242230728</v>
      </c>
      <c r="I13" s="394">
        <f>$H13*(1+'Price Adjustments'!$F$6)</f>
        <v>138.32720749712215</v>
      </c>
      <c r="J13" s="394">
        <f t="shared" si="2"/>
        <v>258979102.74746951</v>
      </c>
    </row>
    <row r="14" spans="1:10" ht="12.75" x14ac:dyDescent="0.2">
      <c r="A14" s="76" t="str">
        <f>Calculation!C21</f>
        <v>VB08Z</v>
      </c>
      <c r="B14" s="78">
        <f>LOOKUP(A14,AnEActivityCost_DatabaseOne[HRG],AnEActivityCost_DatabaseOne[SumOfTotal Activity])</f>
        <v>4141603</v>
      </c>
      <c r="C14" s="79">
        <f>INDEX(Calculation!$H$14:$H$25,MATCH($A14,Calculation!$C$14:$C$25,0),1)</f>
        <v>138.48120878088542</v>
      </c>
      <c r="D14" s="80">
        <f>INDEX(Calculation!$L$14:$L$25,MATCH($A14,Calculation!$C$14:$C$25,0),1)</f>
        <v>138.48120965161547</v>
      </c>
      <c r="E14" s="79">
        <f t="shared" si="0"/>
        <v>573534189.73054147</v>
      </c>
      <c r="F14" s="80">
        <f t="shared" si="1"/>
        <v>573534193.33675957</v>
      </c>
      <c r="H14" s="395">
        <f>INDEX('Manual Adjustments'!$S$6:$S$17,MATCH($A14,'Manual Adjustments'!$B$6:$B$17,0),1)</f>
        <v>127.51229661239263</v>
      </c>
      <c r="I14" s="394">
        <f>$H14*(1+'Price Adjustments'!$F$6)</f>
        <v>127.58625374442779</v>
      </c>
      <c r="J14" s="394">
        <f t="shared" si="2"/>
        <v>528411611.2666834</v>
      </c>
    </row>
    <row r="15" spans="1:10" ht="12.75" x14ac:dyDescent="0.2">
      <c r="A15" s="76" t="str">
        <f>Calculation!C22</f>
        <v>VB09Z</v>
      </c>
      <c r="B15" s="78">
        <f>LOOKUP(A15,AnEActivityCost_DatabaseOne[HRG],AnEActivityCost_DatabaseOne[SumOfTotal Activity])</f>
        <v>4161291</v>
      </c>
      <c r="C15" s="79">
        <f>INDEX(Calculation!$H$14:$H$25,MATCH($A15,Calculation!$C$14:$C$25,0),1)</f>
        <v>96.539283979195659</v>
      </c>
      <c r="D15" s="80">
        <f>INDEX(Calculation!$L$14:$L$25,MATCH($A15,Calculation!$C$14:$C$25,0),1)</f>
        <v>96.539284586206932</v>
      </c>
      <c r="E15" s="79">
        <f t="shared" si="0"/>
        <v>401728053.56907105</v>
      </c>
      <c r="F15" s="80">
        <f t="shared" si="1"/>
        <v>401728056.09502161</v>
      </c>
      <c r="H15" s="395">
        <f>INDEX('Manual Adjustments'!$S$6:$S$17,MATCH($A15,'Manual Adjustments'!$B$6:$B$17,0),1)</f>
        <v>88.892535831203304</v>
      </c>
      <c r="I15" s="394">
        <f>$H15*(1+'Price Adjustments'!$F$6)</f>
        <v>88.944093501985378</v>
      </c>
      <c r="J15" s="394">
        <f t="shared" si="2"/>
        <v>370122255.79297024</v>
      </c>
    </row>
    <row r="16" spans="1:10" ht="12.75" x14ac:dyDescent="0.2">
      <c r="A16" s="76" t="str">
        <f>Calculation!C23</f>
        <v>VB10Z</v>
      </c>
      <c r="B16" s="78">
        <f>LOOKUP(A16,AnEActivityCost_DatabaseOne[HRG],AnEActivityCost_DatabaseOne[SumOfTotal Activity])</f>
        <v>35099</v>
      </c>
      <c r="C16" s="79">
        <f>INDEX(Calculation!$H$14:$H$25,MATCH($A16,Calculation!$C$14:$C$25,0),1)</f>
        <v>92.233772239749229</v>
      </c>
      <c r="D16" s="80">
        <f>INDEX(Calculation!$L$14:$L$25,MATCH($A16,Calculation!$C$14:$C$25,0),1)</f>
        <v>92.233772819688681</v>
      </c>
      <c r="E16" s="79">
        <f t="shared" ref="E16" si="3">$B16*C16</f>
        <v>3237313.1718429583</v>
      </c>
      <c r="F16" s="80">
        <f t="shared" ref="F16" si="4">$B16*D16</f>
        <v>3237313.1921982532</v>
      </c>
      <c r="H16" s="395">
        <f>INDEX('Manual Adjustments'!$S$6:$S$17,MATCH($A16,'Manual Adjustments'!$B$6:$B$17,0),1)</f>
        <v>81.678422042924012</v>
      </c>
      <c r="I16" s="394">
        <f>$H16*(1+'Price Adjustments'!$F$6)</f>
        <v>81.725795527708897</v>
      </c>
      <c r="J16" s="395" t="s">
        <v>2711</v>
      </c>
    </row>
    <row r="17" spans="1:10" ht="12.75" x14ac:dyDescent="0.2">
      <c r="A17" s="76" t="str">
        <f>Calculation!C24</f>
        <v>VB11Z</v>
      </c>
      <c r="B17" s="78">
        <f>LOOKUP(A17,AnEActivityCost_DatabaseOne[HRG],AnEActivityCost_DatabaseOne[SumOfTotal Activity])</f>
        <v>4685424</v>
      </c>
      <c r="C17" s="79">
        <f>INDEX(Calculation!$H$14:$H$25,MATCH($A17,Calculation!$C$14:$C$25,0),1)</f>
        <v>70.935628507527866</v>
      </c>
      <c r="D17" s="80">
        <f>INDEX(Calculation!$L$14:$L$25,MATCH($A17,Calculation!$C$14:$C$25,0),1)</f>
        <v>70.935628953550705</v>
      </c>
      <c r="E17" s="79">
        <f t="shared" si="0"/>
        <v>332363496.26425523</v>
      </c>
      <c r="F17" s="80">
        <f t="shared" si="1"/>
        <v>332363498.35406137</v>
      </c>
      <c r="H17" s="395">
        <f>INDEX('Manual Adjustments'!$S$6:$S$17,MATCH($A17,'Manual Adjustments'!$B$6:$B$17,0),1)</f>
        <v>62.817664966119409</v>
      </c>
      <c r="I17" s="394">
        <f>$H17*(1+'Price Adjustments'!$F$6)</f>
        <v>62.854099211799749</v>
      </c>
      <c r="J17" s="395" t="s">
        <v>2711</v>
      </c>
    </row>
    <row r="18" spans="1:10" ht="13.5" thickBot="1" x14ac:dyDescent="0.25">
      <c r="A18" s="77" t="str">
        <f>Calculation!C25</f>
        <v>VB99Z</v>
      </c>
      <c r="B18" s="358">
        <f>LOOKUP(A18,AnEActivityCost_DatabaseOne[HRG],AnEActivityCost_DatabaseOne[SumOfTotal Activity])</f>
        <v>651</v>
      </c>
      <c r="C18" s="359">
        <f>INDEX(Calculation!$H$14:$H$25,MATCH($A18,Calculation!$C$14:$C$25,0),1)</f>
        <v>256.4138123349598</v>
      </c>
      <c r="D18" s="360">
        <f>INDEX(Calculation!$L$14:$L$25,MATCH($A18,Calculation!$C$14:$C$25,0),1)</f>
        <v>256.41381394721617</v>
      </c>
      <c r="E18" s="359">
        <f t="shared" si="0"/>
        <v>166925.39183005883</v>
      </c>
      <c r="F18" s="360">
        <f t="shared" si="1"/>
        <v>166925.39287963771</v>
      </c>
      <c r="H18" s="396">
        <f>INDEX('Manual Adjustments'!$S$6:$S$17,MATCH($A18,'Manual Adjustments'!$B$6:$B$17,0),1)</f>
        <v>88.892535831203304</v>
      </c>
      <c r="I18" s="394">
        <f>$H18*(1+'Price Adjustments'!$F$6)</f>
        <v>88.944093501985378</v>
      </c>
      <c r="J18" s="396" t="s">
        <v>2711</v>
      </c>
    </row>
    <row r="19" spans="1:10" ht="16.5" thickBot="1" x14ac:dyDescent="0.3">
      <c r="A19" s="89" t="s">
        <v>27</v>
      </c>
      <c r="B19" s="90">
        <f>SUM(B7:B18)</f>
        <v>17684705</v>
      </c>
      <c r="C19" s="89"/>
      <c r="D19" s="91"/>
      <c r="E19" s="89">
        <f t="shared" ref="E19:F19" si="5">SUM(E7:E18)</f>
        <v>2148591868.311481</v>
      </c>
      <c r="F19" s="91">
        <f t="shared" si="5"/>
        <v>2148591881.821209</v>
      </c>
      <c r="H19" s="397"/>
      <c r="I19" s="397"/>
      <c r="J19" s="397">
        <f t="shared" ref="J19" si="6">SUM(J7:J18)</f>
        <v>1670200902.5254853</v>
      </c>
    </row>
    <row r="20" spans="1:10" ht="12.75" x14ac:dyDescent="0.2">
      <c r="E20" s="74" t="s">
        <v>63</v>
      </c>
      <c r="F20" s="98">
        <f>$E19-F19</f>
        <v>-13.509727954864502</v>
      </c>
    </row>
    <row r="21" spans="1:10" ht="12.75" x14ac:dyDescent="0.2">
      <c r="F21" s="99">
        <f>F19/E19-1</f>
        <v>6.2877125728277861E-9</v>
      </c>
    </row>
    <row r="22" spans="1:10" ht="15" x14ac:dyDescent="0.25">
      <c r="A22" s="73" t="s">
        <v>57</v>
      </c>
    </row>
    <row r="23" spans="1:10" ht="15" x14ac:dyDescent="0.25">
      <c r="A23" s="73" t="s">
        <v>58</v>
      </c>
    </row>
    <row r="24" spans="1:10" ht="15" x14ac:dyDescent="0.25">
      <c r="A24" s="73" t="s">
        <v>2714</v>
      </c>
    </row>
    <row r="26" spans="1:10" ht="15" x14ac:dyDescent="0.25">
      <c r="C26" s="387" t="s">
        <v>2701</v>
      </c>
      <c r="D26" s="19" t="str">
        <f>"IRN1718Tariff Server, [output].[QuantumReconcilation_Output], Pbr1718_Draft_" &amp; RIGHT(Table_QuantumReconciliation_Output[Database_Name],LEN(Table_QuantumReconciliation_Output[Database_Name])-14)</f>
        <v>IRN1718Tariff Server, [output].[QuantumReconcilation_Output], Pbr1718_Draft_28</v>
      </c>
    </row>
    <row r="27" spans="1:10" ht="15" x14ac:dyDescent="0.25">
      <c r="C27" s="387" t="s">
        <v>2702</v>
      </c>
      <c r="D27" s="19" t="s">
        <v>2707</v>
      </c>
      <c r="E27" s="390"/>
    </row>
    <row r="29" spans="1:10" x14ac:dyDescent="0.4">
      <c r="C29" s="389" t="s">
        <v>2700</v>
      </c>
      <c r="D29" s="389" t="s">
        <v>2705</v>
      </c>
      <c r="E29" s="389" t="s">
        <v>2706</v>
      </c>
    </row>
    <row r="30" spans="1:10" x14ac:dyDescent="0.4">
      <c r="C30" s="74" t="s">
        <v>2733</v>
      </c>
      <c r="D30" s="74" t="s">
        <v>2704</v>
      </c>
      <c r="E30" s="390">
        <v>2148591881.821209</v>
      </c>
    </row>
    <row r="31" spans="1:10" ht="13.5" thickBot="1" x14ac:dyDescent="0.45"/>
    <row r="32" spans="1:10" ht="13.5" thickBot="1" x14ac:dyDescent="0.45">
      <c r="D32" s="391" t="s">
        <v>97</v>
      </c>
      <c r="E32" s="392">
        <f>Table_QuantumReconciliation_Output[QuantumRec_Values]/pre_QR1_AnE_Quantum-1</f>
        <v>6.2877125728277861E-9</v>
      </c>
    </row>
  </sheetData>
  <mergeCells count="2">
    <mergeCell ref="C5:D5"/>
    <mergeCell ref="E5:F5"/>
  </mergeCells>
  <hyperlinks>
    <hyperlink ref="A1" location="CoverSheet!A1" display="Home"/>
  </hyperlinks>
  <pageMargins left="0.7" right="0.7" top="0.75" bottom="0.75" header="0.3" footer="0.3"/>
  <pageSetup paperSize="9" scale="93" fitToHeight="0" orientation="landscape" verticalDpi="30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FF00"/>
  </sheetPr>
  <dimension ref="A1:D18"/>
  <sheetViews>
    <sheetView workbookViewId="0"/>
  </sheetViews>
  <sheetFormatPr defaultColWidth="9.1328125" defaultRowHeight="10.15" x14ac:dyDescent="0.45"/>
  <cols>
    <col min="1" max="1" width="9.86328125" style="46" customWidth="1"/>
    <col min="2" max="2" width="54.1328125" style="46" bestFit="1" customWidth="1"/>
    <col min="3" max="3" width="10.86328125" style="46" customWidth="1"/>
    <col min="4" max="4" width="10" style="46" customWidth="1"/>
    <col min="5" max="16384" width="9.1328125" style="46"/>
  </cols>
  <sheetData>
    <row r="1" spans="1:4" s="45" customFormat="1" ht="12.75" x14ac:dyDescent="0.25">
      <c r="A1" s="44" t="s">
        <v>2709</v>
      </c>
    </row>
    <row r="2" spans="1:4" ht="11.25" customHeight="1" thickBot="1" x14ac:dyDescent="0.3">
      <c r="A2" s="164" t="s">
        <v>49</v>
      </c>
      <c r="C2" s="47"/>
      <c r="D2" s="47"/>
    </row>
    <row r="3" spans="1:4" ht="10.5" thickBot="1" x14ac:dyDescent="0.5">
      <c r="C3" s="468" t="s">
        <v>21</v>
      </c>
      <c r="D3" s="469"/>
    </row>
    <row r="4" spans="1:4" s="52" customFormat="1" ht="23.25" thickBot="1" x14ac:dyDescent="0.3">
      <c r="A4" s="48" t="s">
        <v>13</v>
      </c>
      <c r="B4" s="49" t="s">
        <v>22</v>
      </c>
      <c r="C4" s="50" t="s">
        <v>23</v>
      </c>
      <c r="D4" s="51" t="s">
        <v>24</v>
      </c>
    </row>
    <row r="5" spans="1:4" ht="11.25" x14ac:dyDescent="0.25">
      <c r="A5" s="53" t="s">
        <v>2</v>
      </c>
      <c r="B5" s="54" t="s">
        <v>38</v>
      </c>
      <c r="C5" s="21">
        <f>VLOOKUP('Linked Sheet'!$A5,'Manual Adjustments'!$B:$X,22,FALSE)</f>
        <v>321.63559413071368</v>
      </c>
      <c r="D5" s="22">
        <f>VLOOKUP('Linked Sheet'!$A5,'Manual Adjustments'!$B:$X,23,FALSE)</f>
        <v>62.854099211799749</v>
      </c>
    </row>
    <row r="6" spans="1:4" ht="11.25" x14ac:dyDescent="0.25">
      <c r="A6" s="55" t="s">
        <v>3</v>
      </c>
      <c r="B6" s="56" t="s">
        <v>39</v>
      </c>
      <c r="C6" s="23">
        <f>VLOOKUP('Linked Sheet'!$A6,'Manual Adjustments'!$B:$X,22,FALSE)</f>
        <v>293.30782472106148</v>
      </c>
      <c r="D6" s="24">
        <f>VLOOKUP('Linked Sheet'!$A6,'Manual Adjustments'!$B:$X,23,FALSE)</f>
        <v>62.854099211799749</v>
      </c>
    </row>
    <row r="7" spans="1:4" ht="11.25" x14ac:dyDescent="0.25">
      <c r="A7" s="55" t="s">
        <v>4</v>
      </c>
      <c r="B7" s="56" t="s">
        <v>40</v>
      </c>
      <c r="C7" s="23">
        <f>VLOOKUP('Linked Sheet'!$A7,'Manual Adjustments'!$B:$X,22,FALSE)</f>
        <v>212.30570584482112</v>
      </c>
      <c r="D7" s="24">
        <f>VLOOKUP('Linked Sheet'!$A7,'Manual Adjustments'!$B:$X,23,FALSE)</f>
        <v>62.854099211799749</v>
      </c>
    </row>
    <row r="8" spans="1:4" ht="11.25" x14ac:dyDescent="0.25">
      <c r="A8" s="55" t="s">
        <v>5</v>
      </c>
      <c r="B8" s="56" t="s">
        <v>41</v>
      </c>
      <c r="C8" s="23">
        <f>VLOOKUP('Linked Sheet'!$A8,'Manual Adjustments'!$B:$X,22,FALSE)</f>
        <v>191.86474320728777</v>
      </c>
      <c r="D8" s="24">
        <f>VLOOKUP('Linked Sheet'!$A8,'Manual Adjustments'!$B:$X,23,FALSE)</f>
        <v>62.854099211799749</v>
      </c>
    </row>
    <row r="9" spans="1:4" ht="11.25" x14ac:dyDescent="0.25">
      <c r="A9" s="55" t="s">
        <v>6</v>
      </c>
      <c r="B9" s="56" t="s">
        <v>42</v>
      </c>
      <c r="C9" s="23">
        <f>VLOOKUP('Linked Sheet'!$A9,'Manual Adjustments'!$B:$X,22,FALSE)</f>
        <v>161.04233296277664</v>
      </c>
      <c r="D9" s="24">
        <f>VLOOKUP('Linked Sheet'!$A9,'Manual Adjustments'!$B:$X,23,FALSE)</f>
        <v>62.854099211799749</v>
      </c>
    </row>
    <row r="10" spans="1:4" ht="11.25" x14ac:dyDescent="0.25">
      <c r="A10" s="55" t="s">
        <v>7</v>
      </c>
      <c r="B10" s="56" t="s">
        <v>43</v>
      </c>
      <c r="C10" s="23">
        <f>VLOOKUP('Linked Sheet'!$A10,'Manual Adjustments'!$B:$X,22,FALSE)</f>
        <v>113.00632998165902</v>
      </c>
      <c r="D10" s="24">
        <f>VLOOKUP('Linked Sheet'!$A10,'Manual Adjustments'!$B:$X,23,FALSE)</f>
        <v>62.854099211799749</v>
      </c>
    </row>
    <row r="11" spans="1:4" ht="11.25" x14ac:dyDescent="0.25">
      <c r="A11" s="55" t="s">
        <v>8</v>
      </c>
      <c r="B11" s="56" t="s">
        <v>44</v>
      </c>
      <c r="C11" s="23">
        <f>VLOOKUP('Linked Sheet'!$A11,'Manual Adjustments'!$B:$X,22,FALSE)</f>
        <v>141.00736220414842</v>
      </c>
      <c r="D11" s="24">
        <f>VLOOKUP('Linked Sheet'!$A11,'Manual Adjustments'!$B:$X,23,FALSE)</f>
        <v>62.854099211799749</v>
      </c>
    </row>
    <row r="12" spans="1:4" ht="11.25" x14ac:dyDescent="0.25">
      <c r="A12" s="55" t="s">
        <v>9</v>
      </c>
      <c r="B12" s="56" t="s">
        <v>45</v>
      </c>
      <c r="C12" s="23">
        <f>VLOOKUP('Linked Sheet'!$A12,'Manual Adjustments'!$B:$X,22,FALSE)</f>
        <v>130.05829742052163</v>
      </c>
      <c r="D12" s="24">
        <f>VLOOKUP('Linked Sheet'!$A12,'Manual Adjustments'!$B:$X,23,FALSE)</f>
        <v>62.854099211799749</v>
      </c>
    </row>
    <row r="13" spans="1:4" ht="11.25" x14ac:dyDescent="0.25">
      <c r="A13" s="55" t="s">
        <v>10</v>
      </c>
      <c r="B13" s="56" t="s">
        <v>46</v>
      </c>
      <c r="C13" s="23">
        <f>VLOOKUP('Linked Sheet'!$A13,'Manual Adjustments'!$B:$X,22,FALSE)</f>
        <v>90.667427148162631</v>
      </c>
      <c r="D13" s="24">
        <f>VLOOKUP('Linked Sheet'!$A13,'Manual Adjustments'!$B:$X,23,FALSE)</f>
        <v>62.854099211799749</v>
      </c>
    </row>
    <row r="14" spans="1:4" ht="11.25" x14ac:dyDescent="0.25">
      <c r="A14" s="55" t="s">
        <v>11</v>
      </c>
      <c r="B14" s="56" t="s">
        <v>47</v>
      </c>
      <c r="C14" s="23">
        <f>VLOOKUP('Linked Sheet'!$A14,'Manual Adjustments'!$B:$X,22,FALSE)</f>
        <v>81.725795527708897</v>
      </c>
      <c r="D14" s="24">
        <f>VLOOKUP('Linked Sheet'!$A14,'Manual Adjustments'!$B:$X,23,FALSE)</f>
        <v>62.854099211799749</v>
      </c>
    </row>
    <row r="15" spans="1:4" ht="11.25" x14ac:dyDescent="0.25">
      <c r="A15" s="55" t="s">
        <v>12</v>
      </c>
      <c r="B15" s="56" t="s">
        <v>48</v>
      </c>
      <c r="C15" s="23">
        <f>VLOOKUP('Linked Sheet'!$A15,'Manual Adjustments'!$B:$X,22,FALSE)</f>
        <v>62.854099211799749</v>
      </c>
      <c r="D15" s="24">
        <f>VLOOKUP('Linked Sheet'!$A15,'Manual Adjustments'!$B:$X,23,FALSE)</f>
        <v>62.854099211799749</v>
      </c>
    </row>
    <row r="16" spans="1:4" ht="12" thickBot="1" x14ac:dyDescent="0.3">
      <c r="A16" s="25" t="s">
        <v>64</v>
      </c>
      <c r="B16" s="26" t="s">
        <v>87</v>
      </c>
      <c r="C16" s="27">
        <f>VLOOKUP('Linked Sheet'!$A16,'Manual Adjustments'!$B:$X,22,FALSE)</f>
        <v>90.667427148162631</v>
      </c>
      <c r="D16" s="28">
        <f>VLOOKUP('Linked Sheet'!$A16,'Manual Adjustments'!$B:$X,23,FALSE)</f>
        <v>62.854099211799749</v>
      </c>
    </row>
    <row r="18" spans="1:1" ht="11.25" x14ac:dyDescent="0.25">
      <c r="A18" s="57"/>
    </row>
  </sheetData>
  <mergeCells count="1">
    <mergeCell ref="C3:D3"/>
  </mergeCells>
  <hyperlinks>
    <hyperlink ref="A2" location="CoverSheet!A1" display="Home"/>
  </hyperlinks>
  <pageMargins left="0.7" right="0.7" top="0.75" bottom="0.75" header="0.3" footer="0.3"/>
  <pageSetup paperSize="9"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4" tint="-0.249977111117893"/>
    <pageSetUpPr fitToPage="1"/>
  </sheetPr>
  <dimension ref="A1"/>
  <sheetViews>
    <sheetView workbookViewId="0"/>
  </sheetViews>
  <sheetFormatPr defaultRowHeight="14.25" x14ac:dyDescent="0.45"/>
  <sheetData>
    <row r="1" spans="1:1" x14ac:dyDescent="0.25">
      <c r="A1" s="164" t="s">
        <v>49</v>
      </c>
    </row>
  </sheetData>
  <hyperlinks>
    <hyperlink ref="A1" location="CoverSheet!A1" display="Home"/>
  </hyperlinks>
  <pageMargins left="0.7" right="0.7" top="0.75" bottom="0.75" header="0.3" footer="0.3"/>
  <pageSetup paperSize="9" scale="49" fitToHeight="0" orientation="portrait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theme="6" tint="-0.249977111117893"/>
    <pageSetUpPr fitToPage="1"/>
  </sheetPr>
  <dimension ref="A1:F37"/>
  <sheetViews>
    <sheetView workbookViewId="0"/>
  </sheetViews>
  <sheetFormatPr defaultRowHeight="14.25" x14ac:dyDescent="0.45"/>
  <cols>
    <col min="1" max="1" width="4.86328125" bestFit="1" customWidth="1"/>
    <col min="3" max="3" width="32.73046875" style="1" bestFit="1" customWidth="1"/>
    <col min="4" max="4" width="7.86328125" style="1" bestFit="1" customWidth="1"/>
    <col min="5" max="5" width="22.59765625" style="1" bestFit="1" customWidth="1"/>
    <col min="6" max="6" width="18.1328125" style="272" bestFit="1" customWidth="1"/>
    <col min="8" max="8" width="9.86328125" bestFit="1" customWidth="1"/>
    <col min="9" max="9" width="66.73046875" bestFit="1" customWidth="1"/>
  </cols>
  <sheetData>
    <row r="1" spans="1:6" ht="15" x14ac:dyDescent="0.25">
      <c r="A1" s="164" t="s">
        <v>49</v>
      </c>
    </row>
    <row r="2" spans="1:6" ht="21" x14ac:dyDescent="0.35">
      <c r="C2" s="11" t="s">
        <v>37</v>
      </c>
    </row>
    <row r="4" spans="1:6" ht="15" x14ac:dyDescent="0.25">
      <c r="C4" s="387" t="s">
        <v>2701</v>
      </c>
      <c r="D4" s="19" t="str">
        <f>"IRN1718Tariff Server, output.A&amp;E_Total_Activity_Cost, Pbr1718_Draft_" &amp; RIGHT($C$9,LEN($C$9)-14)</f>
        <v>IRN1718Tariff Server, output.A&amp;E_Total_Activity_Cost, Pbr1718_Draft_28</v>
      </c>
      <c r="E4" s="272"/>
    </row>
    <row r="5" spans="1:6" ht="15" x14ac:dyDescent="0.25">
      <c r="C5" s="387" t="s">
        <v>2702</v>
      </c>
      <c r="D5" s="19" t="s">
        <v>37</v>
      </c>
    </row>
    <row r="7" spans="1:6" ht="15" x14ac:dyDescent="0.25">
      <c r="A7" s="1"/>
    </row>
    <row r="8" spans="1:6" ht="15" x14ac:dyDescent="0.25">
      <c r="A8" s="1"/>
      <c r="C8" t="s">
        <v>2700</v>
      </c>
      <c r="D8" s="71" t="s">
        <v>20</v>
      </c>
      <c r="E8" s="61" t="s">
        <v>0</v>
      </c>
      <c r="F8" s="272" t="s">
        <v>1</v>
      </c>
    </row>
    <row r="9" spans="1:6" ht="15" x14ac:dyDescent="0.25">
      <c r="A9" s="1"/>
      <c r="C9" t="s">
        <v>2733</v>
      </c>
      <c r="D9" s="61" t="s">
        <v>2</v>
      </c>
      <c r="E9" s="61">
        <v>43875</v>
      </c>
      <c r="F9" s="72">
        <v>15025675.838924013</v>
      </c>
    </row>
    <row r="10" spans="1:6" ht="15" x14ac:dyDescent="0.25">
      <c r="A10" s="1"/>
      <c r="C10" s="41" t="s">
        <v>2733</v>
      </c>
      <c r="D10" s="61" t="s">
        <v>3</v>
      </c>
      <c r="E10" s="61">
        <v>184018</v>
      </c>
      <c r="F10" s="72">
        <v>57469409.750056855</v>
      </c>
    </row>
    <row r="11" spans="1:6" ht="15" x14ac:dyDescent="0.25">
      <c r="A11" s="1"/>
      <c r="C11" s="41" t="s">
        <v>2733</v>
      </c>
      <c r="D11" s="61" t="s">
        <v>4</v>
      </c>
      <c r="E11" s="61">
        <v>610207</v>
      </c>
      <c r="F11" s="72">
        <v>137940448.2610628</v>
      </c>
    </row>
    <row r="12" spans="1:6" ht="15" x14ac:dyDescent="0.25">
      <c r="A12" s="1"/>
      <c r="C12" s="41" t="s">
        <v>2733</v>
      </c>
      <c r="D12" s="61" t="s">
        <v>5</v>
      </c>
      <c r="E12" s="61">
        <v>1082170</v>
      </c>
      <c r="F12" s="72">
        <v>221076941.82204434</v>
      </c>
    </row>
    <row r="13" spans="1:6" ht="15" x14ac:dyDescent="0.25">
      <c r="A13" s="1"/>
      <c r="C13" s="41" t="s">
        <v>2733</v>
      </c>
      <c r="D13" s="61" t="s">
        <v>6</v>
      </c>
      <c r="E13" s="61">
        <v>400723</v>
      </c>
      <c r="F13" s="72">
        <v>68712714.354082689</v>
      </c>
    </row>
    <row r="14" spans="1:6" ht="15" x14ac:dyDescent="0.25">
      <c r="A14" s="1"/>
      <c r="C14" s="41" t="s">
        <v>2733</v>
      </c>
      <c r="D14" s="61" t="s">
        <v>7</v>
      </c>
      <c r="E14" s="61">
        <v>467423</v>
      </c>
      <c r="F14" s="72">
        <v>56242631.283401854</v>
      </c>
    </row>
    <row r="15" spans="1:6" ht="15" x14ac:dyDescent="0.25">
      <c r="A15" s="1"/>
      <c r="C15" s="41" t="s">
        <v>2733</v>
      </c>
      <c r="D15" s="61" t="s">
        <v>8</v>
      </c>
      <c r="E15" s="61">
        <v>1872221</v>
      </c>
      <c r="F15" s="72">
        <v>281094068.87436748</v>
      </c>
    </row>
    <row r="16" spans="1:6" ht="15" x14ac:dyDescent="0.25">
      <c r="A16" s="1"/>
      <c r="C16" s="41" t="s">
        <v>2733</v>
      </c>
      <c r="D16" s="61" t="s">
        <v>9</v>
      </c>
      <c r="E16" s="61">
        <v>4141603</v>
      </c>
      <c r="F16" s="72">
        <v>573534189.73054147</v>
      </c>
    </row>
    <row r="17" spans="1:6" ht="15" x14ac:dyDescent="0.25">
      <c r="A17" s="1"/>
      <c r="C17" s="41" t="s">
        <v>2733</v>
      </c>
      <c r="D17" s="61" t="s">
        <v>10</v>
      </c>
      <c r="E17" s="61">
        <v>4161291</v>
      </c>
      <c r="F17" s="72">
        <v>401728053.56907105</v>
      </c>
    </row>
    <row r="18" spans="1:6" ht="15" x14ac:dyDescent="0.25">
      <c r="A18" s="1"/>
      <c r="C18" s="41" t="s">
        <v>2733</v>
      </c>
      <c r="D18" s="61" t="s">
        <v>11</v>
      </c>
      <c r="E18" s="61">
        <v>35099</v>
      </c>
      <c r="F18" s="72">
        <v>3237313.1718429583</v>
      </c>
    </row>
    <row r="19" spans="1:6" ht="15" x14ac:dyDescent="0.25">
      <c r="A19" s="1"/>
      <c r="C19" s="272" t="s">
        <v>2733</v>
      </c>
      <c r="D19" s="61" t="s">
        <v>12</v>
      </c>
      <c r="E19" s="61">
        <v>4685424</v>
      </c>
      <c r="F19" s="72">
        <v>332363496.26425523</v>
      </c>
    </row>
    <row r="20" spans="1:6" ht="15" x14ac:dyDescent="0.25">
      <c r="A20" s="1"/>
      <c r="C20" s="272" t="s">
        <v>2733</v>
      </c>
      <c r="D20" s="61" t="s">
        <v>64</v>
      </c>
      <c r="E20" s="393">
        <v>651</v>
      </c>
      <c r="F20" s="354">
        <v>166925.39183005883</v>
      </c>
    </row>
    <row r="21" spans="1:6" ht="15" x14ac:dyDescent="0.25">
      <c r="C21" s="1" t="s">
        <v>27</v>
      </c>
      <c r="D21"/>
      <c r="E21" s="412">
        <f>SUBTOTAL(109,AnEActivityCost_DatabaseOne[SumOfTotal Activity])</f>
        <v>17684705</v>
      </c>
      <c r="F21" s="116">
        <f>SUBTOTAL(109,AnEActivityCost_DatabaseOne[SumOfTotal Cost])</f>
        <v>2148591868.311481</v>
      </c>
    </row>
    <row r="37" spans="5:5" x14ac:dyDescent="0.45">
      <c r="E37" s="41"/>
    </row>
  </sheetData>
  <hyperlinks>
    <hyperlink ref="A1" location="CoverSheet!A1" display="Home"/>
  </hyperlinks>
  <pageMargins left="0.7" right="0.7" top="0.75" bottom="0.75" header="0.3" footer="0.3"/>
  <pageSetup paperSize="9" scale="76" fitToHeight="0" orientation="portrait" verticalDpi="30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7"/>
    <pageSetUpPr fitToPage="1"/>
  </sheetPr>
  <dimension ref="A1:V2338"/>
  <sheetViews>
    <sheetView workbookViewId="0"/>
  </sheetViews>
  <sheetFormatPr defaultColWidth="9.1328125" defaultRowHeight="14.25" x14ac:dyDescent="0.45"/>
  <cols>
    <col min="1" max="1" width="8.86328125" customWidth="1"/>
    <col min="2" max="2" width="26.1328125" style="272" customWidth="1"/>
    <col min="3" max="5" width="12.73046875" style="272" customWidth="1"/>
    <col min="6" max="6" width="13.86328125" style="272" customWidth="1"/>
    <col min="7" max="7" width="21.73046875" style="272" bestFit="1" customWidth="1"/>
    <col min="8" max="8" width="7.59765625" style="272" customWidth="1"/>
    <col min="9" max="9" width="37.1328125" style="9" customWidth="1"/>
    <col min="10" max="10" width="14.73046875" style="274" customWidth="1"/>
    <col min="11" max="11" width="10.1328125" style="265" customWidth="1"/>
    <col min="12" max="12" width="16.73046875" style="265" customWidth="1"/>
    <col min="13" max="13" width="24.73046875" style="265" customWidth="1"/>
    <col min="14" max="14" width="3.59765625" style="274" customWidth="1"/>
    <col min="15" max="15" width="19.86328125" style="272" customWidth="1"/>
    <col min="16" max="16" width="16.86328125" style="272" customWidth="1"/>
    <col min="17" max="17" width="5.59765625" style="272" customWidth="1"/>
    <col min="18" max="18" width="24" style="272" customWidth="1"/>
    <col min="19" max="19" width="26.73046875" style="272" customWidth="1"/>
    <col min="20" max="20" width="8.1328125" style="274" customWidth="1"/>
    <col min="21" max="21" width="41.59765625" style="272" customWidth="1"/>
    <col min="22" max="22" width="36" style="272" customWidth="1"/>
    <col min="23" max="16384" width="9.1328125" style="272"/>
  </cols>
  <sheetData>
    <row r="1" spans="1:22" ht="15.75" thickBot="1" x14ac:dyDescent="0.3">
      <c r="A1" s="164" t="s">
        <v>49</v>
      </c>
      <c r="C1" s="8"/>
      <c r="K1" s="274"/>
      <c r="L1" s="274"/>
      <c r="M1" s="274"/>
    </row>
    <row r="2" spans="1:22" ht="21.75" customHeight="1" thickBot="1" x14ac:dyDescent="0.3">
      <c r="A2" s="164"/>
      <c r="B2" s="268" t="s">
        <v>95</v>
      </c>
      <c r="C2" s="268"/>
      <c r="D2" s="268"/>
      <c r="E2" s="268"/>
      <c r="F2" s="268"/>
      <c r="G2" s="270"/>
      <c r="H2" s="273"/>
      <c r="I2" s="471" t="s">
        <v>96</v>
      </c>
      <c r="J2" s="474"/>
      <c r="K2" s="474"/>
      <c r="L2" s="472"/>
      <c r="M2" s="274"/>
      <c r="N2" s="272"/>
    </row>
    <row r="3" spans="1:22" ht="48" thickBot="1" x14ac:dyDescent="0.3">
      <c r="A3" s="41"/>
      <c r="B3" s="211" t="s">
        <v>14</v>
      </c>
      <c r="C3" s="212" t="s">
        <v>17</v>
      </c>
      <c r="D3" s="212" t="s">
        <v>18</v>
      </c>
      <c r="E3" s="212" t="s">
        <v>50</v>
      </c>
      <c r="F3" s="212" t="s">
        <v>144</v>
      </c>
      <c r="G3" s="213" t="s">
        <v>145</v>
      </c>
      <c r="H3" s="273"/>
      <c r="I3" s="214" t="s">
        <v>51</v>
      </c>
      <c r="J3" s="215" t="s">
        <v>2708</v>
      </c>
      <c r="K3" s="216" t="s">
        <v>61</v>
      </c>
      <c r="L3" s="217" t="s">
        <v>98</v>
      </c>
      <c r="M3" s="274"/>
      <c r="N3" s="8"/>
      <c r="O3" s="313"/>
    </row>
    <row r="4" spans="1:22" ht="25.5" x14ac:dyDescent="0.25">
      <c r="A4" s="41"/>
      <c r="B4" s="218" t="s">
        <v>29</v>
      </c>
      <c r="C4" s="219">
        <v>2.5000000000000001E-2</v>
      </c>
      <c r="D4" s="219">
        <v>1.92529689878824E-2</v>
      </c>
      <c r="E4" s="219">
        <v>3.1E-2</v>
      </c>
      <c r="F4" s="219">
        <v>2.1000000000000001E-2</v>
      </c>
      <c r="G4" s="220">
        <v>5.0849811026506764E-2</v>
      </c>
      <c r="H4" s="314"/>
      <c r="I4" s="221" t="s">
        <v>99</v>
      </c>
      <c r="J4" s="315"/>
      <c r="K4" s="222">
        <v>0</v>
      </c>
      <c r="L4" s="267">
        <v>-9.8046826223817413E-2</v>
      </c>
      <c r="N4" s="8"/>
      <c r="O4" s="313"/>
    </row>
    <row r="5" spans="1:22" ht="15" x14ac:dyDescent="0.25">
      <c r="A5" s="41"/>
      <c r="B5" s="223" t="s">
        <v>30</v>
      </c>
      <c r="C5" s="224">
        <v>-0.04</v>
      </c>
      <c r="D5" s="224">
        <v>-3.5000000000000003E-2</v>
      </c>
      <c r="E5" s="224">
        <v>-0.02</v>
      </c>
      <c r="F5" s="224">
        <v>-0.02</v>
      </c>
      <c r="G5" s="225">
        <v>-5.4300000000000015E-2</v>
      </c>
      <c r="H5" s="314"/>
      <c r="I5" s="226" t="s">
        <v>100</v>
      </c>
      <c r="J5" s="316"/>
      <c r="K5" s="227">
        <v>0</v>
      </c>
      <c r="L5" s="228">
        <v>-9.8046826223817413E-2</v>
      </c>
      <c r="M5" s="274"/>
      <c r="N5" s="8"/>
      <c r="O5" s="317"/>
      <c r="P5" s="314"/>
    </row>
    <row r="6" spans="1:22" ht="26.25" thickBot="1" x14ac:dyDescent="0.3">
      <c r="A6" s="41"/>
      <c r="B6" s="229" t="s">
        <v>32</v>
      </c>
      <c r="C6" s="230">
        <v>-1.4999999999999999E-2</v>
      </c>
      <c r="D6" s="230">
        <v>-1.6420884926693469E-2</v>
      </c>
      <c r="E6" s="230">
        <v>1.0379999999999834E-2</v>
      </c>
      <c r="F6" s="230">
        <v>5.799999999998029E-4</v>
      </c>
      <c r="G6" s="231">
        <v>-6.2113337122327028E-3</v>
      </c>
      <c r="H6" s="314"/>
      <c r="I6" s="318" t="s">
        <v>60</v>
      </c>
      <c r="J6" s="319"/>
      <c r="K6" s="227">
        <v>0</v>
      </c>
      <c r="L6" s="232">
        <v>-9.8046826223817413E-2</v>
      </c>
      <c r="M6" s="274"/>
      <c r="N6" s="8"/>
      <c r="O6" s="320"/>
      <c r="P6" s="314"/>
    </row>
    <row r="7" spans="1:22" ht="15" x14ac:dyDescent="0.25">
      <c r="A7" s="41"/>
      <c r="B7" s="35"/>
      <c r="C7" s="233"/>
      <c r="D7" s="233"/>
      <c r="E7" s="233"/>
      <c r="F7" s="233"/>
      <c r="G7" s="234"/>
      <c r="H7" s="314"/>
      <c r="I7" s="321" t="s">
        <v>101</v>
      </c>
      <c r="J7" s="319"/>
      <c r="K7" s="227">
        <v>0</v>
      </c>
      <c r="L7" s="232">
        <v>-9.8046826223817413E-2</v>
      </c>
      <c r="M7" s="274"/>
      <c r="N7" s="8"/>
      <c r="O7" s="322"/>
      <c r="P7" s="314"/>
    </row>
    <row r="8" spans="1:22" ht="15" customHeight="1" x14ac:dyDescent="0.45">
      <c r="A8" s="41"/>
      <c r="B8" s="470" t="s">
        <v>121</v>
      </c>
      <c r="C8" s="470"/>
      <c r="D8" s="470"/>
      <c r="E8" s="470"/>
      <c r="F8" s="470"/>
      <c r="G8" s="470"/>
      <c r="H8" s="235"/>
      <c r="I8" s="318" t="s">
        <v>146</v>
      </c>
      <c r="J8" s="319"/>
      <c r="K8" s="227">
        <v>0</v>
      </c>
      <c r="L8" s="232">
        <v>-9.8046826223817413E-2</v>
      </c>
      <c r="M8" s="272"/>
      <c r="N8" s="8"/>
      <c r="O8" s="323"/>
      <c r="P8" s="8"/>
      <c r="Q8" s="8"/>
    </row>
    <row r="9" spans="1:22" x14ac:dyDescent="0.45">
      <c r="A9" s="41"/>
      <c r="B9" s="470"/>
      <c r="C9" s="470"/>
      <c r="D9" s="470"/>
      <c r="E9" s="470"/>
      <c r="F9" s="470"/>
      <c r="G9" s="470"/>
      <c r="H9" s="235"/>
      <c r="I9" s="324" t="s">
        <v>102</v>
      </c>
      <c r="J9" s="319"/>
      <c r="K9" s="237">
        <v>0</v>
      </c>
      <c r="L9" s="238">
        <v>-9.8046826223817413E-2</v>
      </c>
      <c r="M9" s="272"/>
      <c r="N9" s="264"/>
      <c r="O9" s="8"/>
      <c r="P9" s="8"/>
      <c r="Q9" s="8"/>
    </row>
    <row r="10" spans="1:22" ht="15" x14ac:dyDescent="0.25">
      <c r="A10" s="41"/>
      <c r="B10" s="300"/>
      <c r="C10" s="300"/>
      <c r="D10" s="300"/>
      <c r="E10" s="300"/>
      <c r="F10" s="300"/>
      <c r="G10" s="300"/>
      <c r="H10" s="235"/>
      <c r="I10" s="321" t="s">
        <v>34</v>
      </c>
      <c r="J10" s="236"/>
      <c r="K10" s="237">
        <v>0</v>
      </c>
      <c r="L10" s="238"/>
      <c r="M10" s="272"/>
      <c r="N10" s="264"/>
      <c r="O10" s="8"/>
      <c r="P10" s="8"/>
      <c r="Q10" s="8"/>
    </row>
    <row r="11" spans="1:22" ht="15.75" thickBot="1" x14ac:dyDescent="0.3">
      <c r="A11" s="41"/>
      <c r="B11" s="300"/>
      <c r="C11" s="300"/>
      <c r="D11" s="300"/>
      <c r="E11" s="300"/>
      <c r="F11" s="300"/>
      <c r="G11" s="300"/>
      <c r="H11" s="235"/>
      <c r="I11" s="325" t="s">
        <v>103</v>
      </c>
      <c r="J11" s="239"/>
      <c r="K11" s="240">
        <v>0</v>
      </c>
      <c r="L11" s="241"/>
      <c r="M11" s="272"/>
      <c r="N11" s="264"/>
      <c r="Q11" s="8"/>
    </row>
    <row r="12" spans="1:22" ht="15" x14ac:dyDescent="0.25">
      <c r="A12" s="41"/>
      <c r="B12" s="300"/>
      <c r="C12" s="300"/>
      <c r="D12" s="300"/>
      <c r="E12" s="300"/>
      <c r="F12" s="300"/>
      <c r="G12" s="300"/>
      <c r="H12" s="300"/>
      <c r="I12" s="300"/>
      <c r="J12" s="300"/>
      <c r="K12" s="274"/>
      <c r="L12" s="274"/>
      <c r="M12" s="274"/>
      <c r="Q12" s="8"/>
    </row>
    <row r="13" spans="1:22" ht="15" x14ac:dyDescent="0.25">
      <c r="A13" s="41"/>
      <c r="B13" s="300"/>
      <c r="C13" s="300"/>
      <c r="D13" s="300"/>
      <c r="E13" s="300"/>
      <c r="F13" s="300"/>
      <c r="G13" s="300"/>
      <c r="H13" s="300"/>
      <c r="I13" s="300"/>
      <c r="J13" s="300"/>
      <c r="K13" s="274"/>
      <c r="L13" s="274"/>
      <c r="M13" s="274"/>
      <c r="Q13" s="8"/>
    </row>
    <row r="14" spans="1:22" ht="15" x14ac:dyDescent="0.25">
      <c r="A14" s="41"/>
      <c r="B14" s="300"/>
      <c r="C14" s="300"/>
      <c r="D14" s="300"/>
      <c r="E14" s="300"/>
      <c r="F14" s="300"/>
      <c r="G14" s="300"/>
      <c r="H14" s="300"/>
      <c r="I14" s="300"/>
      <c r="J14" s="300"/>
      <c r="K14" s="274"/>
      <c r="L14" s="274"/>
      <c r="M14" s="274"/>
      <c r="Q14" s="8"/>
    </row>
    <row r="15" spans="1:22" ht="15.75" thickBot="1" x14ac:dyDescent="0.3">
      <c r="A15" s="41"/>
      <c r="K15" s="274"/>
      <c r="L15" s="274"/>
      <c r="M15" s="274"/>
      <c r="Q15" s="8"/>
      <c r="R15" s="8"/>
    </row>
    <row r="16" spans="1:22" ht="38.25" customHeight="1" thickBot="1" x14ac:dyDescent="0.3">
      <c r="A16" s="9"/>
      <c r="B16" s="268"/>
      <c r="C16" s="271" t="s">
        <v>104</v>
      </c>
      <c r="D16" s="271"/>
      <c r="E16" s="271"/>
      <c r="F16" s="271"/>
      <c r="G16" s="269"/>
      <c r="H16" s="242"/>
      <c r="I16" s="471" t="s">
        <v>105</v>
      </c>
      <c r="J16" s="472"/>
      <c r="K16" s="243"/>
      <c r="L16" s="471" t="s">
        <v>106</v>
      </c>
      <c r="M16" s="472"/>
      <c r="N16" s="9"/>
      <c r="O16" s="473" t="s">
        <v>107</v>
      </c>
      <c r="P16" s="473"/>
      <c r="Q16" s="9"/>
      <c r="R16" s="471" t="s">
        <v>108</v>
      </c>
      <c r="S16" s="472"/>
      <c r="T16" s="9"/>
      <c r="U16" s="471" t="s">
        <v>109</v>
      </c>
      <c r="V16" s="472"/>
    </row>
    <row r="17" spans="1:22" ht="30.75" thickBot="1" x14ac:dyDescent="0.3">
      <c r="A17" s="41"/>
      <c r="B17" s="211" t="s">
        <v>33</v>
      </c>
      <c r="C17" s="212" t="s">
        <v>17</v>
      </c>
      <c r="D17" s="212" t="s">
        <v>18</v>
      </c>
      <c r="E17" s="212" t="s">
        <v>50</v>
      </c>
      <c r="F17" s="212" t="s">
        <v>144</v>
      </c>
      <c r="G17" s="213" t="s">
        <v>145</v>
      </c>
      <c r="H17" s="273"/>
      <c r="I17" s="244" t="s">
        <v>20</v>
      </c>
      <c r="J17" s="245" t="s">
        <v>110</v>
      </c>
      <c r="K17" s="246"/>
      <c r="L17" s="247" t="s">
        <v>111</v>
      </c>
      <c r="M17" s="93" t="s">
        <v>110</v>
      </c>
      <c r="N17" s="272"/>
      <c r="O17" s="93" t="s">
        <v>20</v>
      </c>
      <c r="P17" s="93" t="s">
        <v>110</v>
      </c>
      <c r="R17" s="93" t="s">
        <v>20</v>
      </c>
      <c r="S17" s="245" t="s">
        <v>110</v>
      </c>
      <c r="T17" s="272"/>
      <c r="U17" s="248" t="s">
        <v>20</v>
      </c>
      <c r="V17" s="248" t="s">
        <v>110</v>
      </c>
    </row>
    <row r="18" spans="1:22" ht="15" x14ac:dyDescent="0.25">
      <c r="A18" s="41"/>
      <c r="B18" s="326" t="s">
        <v>147</v>
      </c>
      <c r="C18" s="327">
        <v>4.0331192887210765E-3</v>
      </c>
      <c r="D18" s="327">
        <v>1.0177215451362853E-2</v>
      </c>
      <c r="E18" s="94">
        <v>9.2870665302353661E-3</v>
      </c>
      <c r="F18" s="94">
        <v>7.2355283078739951E-3</v>
      </c>
      <c r="G18" s="328">
        <v>1.9558798458587656E-2</v>
      </c>
      <c r="H18" s="314"/>
      <c r="I18" s="249" t="s">
        <v>148</v>
      </c>
      <c r="J18" s="329">
        <v>-1.208525151014328E-2</v>
      </c>
      <c r="K18" s="330"/>
      <c r="L18" s="250">
        <v>100</v>
      </c>
      <c r="M18" s="331">
        <v>-1.208525151014328E-2</v>
      </c>
      <c r="N18" s="272"/>
      <c r="O18" s="249" t="s">
        <v>2</v>
      </c>
      <c r="P18" s="332">
        <v>-1.208525151014328E-2</v>
      </c>
      <c r="R18" s="249" t="s">
        <v>150</v>
      </c>
      <c r="S18" s="333">
        <v>0.10465319454669952</v>
      </c>
      <c r="T18" s="272"/>
      <c r="U18" s="475" t="s">
        <v>112</v>
      </c>
      <c r="V18" s="476"/>
    </row>
    <row r="19" spans="1:22" ht="15" x14ac:dyDescent="0.25">
      <c r="A19" s="41"/>
      <c r="B19" s="334" t="s">
        <v>151</v>
      </c>
      <c r="C19" s="335">
        <v>2.5168995621460688E-3</v>
      </c>
      <c r="D19" s="335">
        <v>6.6765943715936249E-3</v>
      </c>
      <c r="E19" s="251">
        <v>4.9606910253026104E-3</v>
      </c>
      <c r="F19" s="251">
        <v>4.1049080704216312E-3</v>
      </c>
      <c r="G19" s="252">
        <v>1.1670405918674964E-2</v>
      </c>
      <c r="H19" s="314"/>
      <c r="I19" s="249" t="s">
        <v>152</v>
      </c>
      <c r="J19" s="329">
        <v>-1.208525151014328E-2</v>
      </c>
      <c r="K19" s="330"/>
      <c r="L19" s="250">
        <v>101</v>
      </c>
      <c r="M19" s="336">
        <v>-1.208525151014328E-2</v>
      </c>
      <c r="N19" s="272"/>
      <c r="O19" s="249" t="s">
        <v>3</v>
      </c>
      <c r="P19" s="336">
        <v>-1.208525151014328E-2</v>
      </c>
      <c r="R19" s="249" t="s">
        <v>154</v>
      </c>
      <c r="S19" s="337">
        <v>0.10465319454669952</v>
      </c>
      <c r="T19" s="272"/>
      <c r="U19" s="253" t="s">
        <v>113</v>
      </c>
      <c r="V19" s="338">
        <v>-1.208525151014328E-2</v>
      </c>
    </row>
    <row r="20" spans="1:22" ht="15" x14ac:dyDescent="0.25">
      <c r="A20" s="41"/>
      <c r="B20" s="334" t="s">
        <v>155</v>
      </c>
      <c r="C20" s="335">
        <v>2.2965609688603283E-3</v>
      </c>
      <c r="D20" s="335">
        <v>1.0261263587219016E-2</v>
      </c>
      <c r="E20" s="251">
        <v>7.2625740946397066E-3</v>
      </c>
      <c r="F20" s="251">
        <v>5.4178249803131795E-3</v>
      </c>
      <c r="G20" s="252">
        <v>1.7598360868965601E-2</v>
      </c>
      <c r="H20" s="314"/>
      <c r="I20" s="249" t="s">
        <v>156</v>
      </c>
      <c r="J20" s="329">
        <v>-1.208525151014328E-2</v>
      </c>
      <c r="K20" s="330"/>
      <c r="L20" s="250">
        <v>103</v>
      </c>
      <c r="M20" s="336">
        <v>-1.208525151014328E-2</v>
      </c>
      <c r="N20" s="272"/>
      <c r="O20" s="249" t="s">
        <v>4</v>
      </c>
      <c r="P20" s="336">
        <v>-1.208525151014328E-2</v>
      </c>
      <c r="R20" s="249" t="s">
        <v>158</v>
      </c>
      <c r="S20" s="337">
        <v>0.10465319454669952</v>
      </c>
      <c r="T20" s="272"/>
      <c r="U20" s="253" t="s">
        <v>114</v>
      </c>
      <c r="V20" s="338">
        <v>-1.208525151014328E-2</v>
      </c>
    </row>
    <row r="21" spans="1:22" ht="15" x14ac:dyDescent="0.25">
      <c r="A21" s="41"/>
      <c r="B21" s="334" t="s">
        <v>159</v>
      </c>
      <c r="C21" s="339">
        <v>0</v>
      </c>
      <c r="D21" s="339">
        <v>5.629691024700012E-3</v>
      </c>
      <c r="E21" s="251">
        <v>4.5847960496592233E-3</v>
      </c>
      <c r="F21" s="251">
        <v>3.4297351164966905E-3</v>
      </c>
      <c r="G21" s="252">
        <v>1.0240298059529973E-2</v>
      </c>
      <c r="H21" s="314"/>
      <c r="I21" s="249" t="s">
        <v>160</v>
      </c>
      <c r="J21" s="329">
        <v>-1.208525151014328E-2</v>
      </c>
      <c r="K21" s="330"/>
      <c r="L21" s="250">
        <v>104</v>
      </c>
      <c r="M21" s="336">
        <v>-1.208525151014328E-2</v>
      </c>
      <c r="N21" s="272"/>
      <c r="O21" s="249" t="s">
        <v>5</v>
      </c>
      <c r="P21" s="336">
        <v>-1.208525151014328E-2</v>
      </c>
      <c r="R21" s="249" t="s">
        <v>162</v>
      </c>
      <c r="S21" s="337">
        <v>0.10465319454669952</v>
      </c>
      <c r="T21" s="272"/>
      <c r="U21" s="253" t="s">
        <v>115</v>
      </c>
      <c r="V21" s="338">
        <v>-1.208525151014328E-2</v>
      </c>
    </row>
    <row r="22" spans="1:22" x14ac:dyDescent="0.45">
      <c r="A22" s="41"/>
      <c r="B22" s="334" t="s">
        <v>61</v>
      </c>
      <c r="C22" s="339">
        <v>0</v>
      </c>
      <c r="D22" s="339">
        <v>6.1906797544200032E-3</v>
      </c>
      <c r="E22" s="251">
        <v>4.8814349514212374E-3</v>
      </c>
      <c r="F22" s="251">
        <v>3.633137132731612E-3</v>
      </c>
      <c r="G22" s="252">
        <v>1.1102334106367628E-2</v>
      </c>
      <c r="H22" s="314"/>
      <c r="I22" s="249" t="s">
        <v>163</v>
      </c>
      <c r="J22" s="329">
        <v>-1.208525151014328E-2</v>
      </c>
      <c r="K22" s="330"/>
      <c r="L22" s="250">
        <v>105</v>
      </c>
      <c r="M22" s="336">
        <v>-1.208525151014328E-2</v>
      </c>
      <c r="N22" s="272"/>
      <c r="O22" s="249" t="s">
        <v>6</v>
      </c>
      <c r="P22" s="336">
        <v>-1.208525151014328E-2</v>
      </c>
      <c r="R22" s="249" t="s">
        <v>165</v>
      </c>
      <c r="S22" s="337">
        <v>0.10465319454669952</v>
      </c>
      <c r="T22" s="272"/>
      <c r="U22" s="475" t="s">
        <v>116</v>
      </c>
      <c r="V22" s="476"/>
    </row>
    <row r="23" spans="1:22" x14ac:dyDescent="0.45">
      <c r="A23" s="41"/>
      <c r="B23" s="334" t="s">
        <v>166</v>
      </c>
      <c r="C23" s="339">
        <v>0</v>
      </c>
      <c r="D23" s="339">
        <v>5.6065858622345033E-3</v>
      </c>
      <c r="E23" s="251">
        <v>4.5783296386534555E-3</v>
      </c>
      <c r="F23" s="251">
        <v>1.6152103173967536E-3</v>
      </c>
      <c r="G23" s="252">
        <v>1.0210584299112702E-2</v>
      </c>
      <c r="H23" s="314"/>
      <c r="I23" s="249" t="s">
        <v>167</v>
      </c>
      <c r="J23" s="329">
        <v>-1.208525151014328E-2</v>
      </c>
      <c r="K23" s="330"/>
      <c r="L23" s="250">
        <v>106</v>
      </c>
      <c r="M23" s="336">
        <v>-1.208525151014328E-2</v>
      </c>
      <c r="N23" s="272"/>
      <c r="O23" s="249" t="s">
        <v>7</v>
      </c>
      <c r="P23" s="336">
        <v>-1.208525151014328E-2</v>
      </c>
      <c r="R23" s="249" t="s">
        <v>169</v>
      </c>
      <c r="S23" s="337">
        <v>0.10465319454669952</v>
      </c>
      <c r="T23" s="272"/>
      <c r="U23" s="253" t="s">
        <v>117</v>
      </c>
      <c r="V23" s="338">
        <v>-1.208525151014328E-2</v>
      </c>
    </row>
    <row r="24" spans="1:22" x14ac:dyDescent="0.45">
      <c r="A24" s="41"/>
      <c r="B24" s="334" t="s">
        <v>170</v>
      </c>
      <c r="C24" s="335">
        <v>1.1281882920322062E-5</v>
      </c>
      <c r="D24" s="335">
        <v>1.9793446362510458E-3</v>
      </c>
      <c r="E24" s="251">
        <v>2.7195454593014201E-3</v>
      </c>
      <c r="F24" s="251">
        <v>1.7341229990857077E-3</v>
      </c>
      <c r="G24" s="252">
        <v>4.7042730132704769E-3</v>
      </c>
      <c r="H24" s="314"/>
      <c r="I24" s="249" t="s">
        <v>171</v>
      </c>
      <c r="J24" s="329">
        <v>-1.208525151014328E-2</v>
      </c>
      <c r="K24" s="330"/>
      <c r="L24" s="250">
        <v>107</v>
      </c>
      <c r="M24" s="336">
        <v>-1.208525151014328E-2</v>
      </c>
      <c r="N24" s="272"/>
      <c r="O24" s="249" t="s">
        <v>8</v>
      </c>
      <c r="P24" s="336">
        <v>-1.208525151014328E-2</v>
      </c>
      <c r="R24" s="249" t="s">
        <v>173</v>
      </c>
      <c r="S24" s="337">
        <v>0.10465319454669952</v>
      </c>
      <c r="T24" s="272"/>
      <c r="U24" s="253" t="s">
        <v>118</v>
      </c>
      <c r="V24" s="338">
        <v>-1.208525151014328E-2</v>
      </c>
    </row>
    <row r="25" spans="1:22" x14ac:dyDescent="0.45">
      <c r="A25" s="41"/>
      <c r="B25" s="334" t="s">
        <v>174</v>
      </c>
      <c r="C25" s="335">
        <v>8.7019419478395754E-4</v>
      </c>
      <c r="D25" s="335">
        <v>0</v>
      </c>
      <c r="E25" s="251">
        <v>0</v>
      </c>
      <c r="F25" s="251">
        <v>0</v>
      </c>
      <c r="G25" s="252">
        <v>0</v>
      </c>
      <c r="H25" s="314"/>
      <c r="I25" s="249" t="s">
        <v>175</v>
      </c>
      <c r="J25" s="329">
        <v>-1.208525151014328E-2</v>
      </c>
      <c r="K25" s="330"/>
      <c r="L25" s="250">
        <v>108</v>
      </c>
      <c r="M25" s="336">
        <v>-1.208525151014328E-2</v>
      </c>
      <c r="N25" s="272"/>
      <c r="O25" s="249" t="s">
        <v>9</v>
      </c>
      <c r="P25" s="336">
        <v>-1.208525151014328E-2</v>
      </c>
      <c r="R25" s="249" t="s">
        <v>177</v>
      </c>
      <c r="S25" s="337">
        <v>0.10465319454669952</v>
      </c>
      <c r="T25" s="272"/>
      <c r="U25" s="475" t="s">
        <v>119</v>
      </c>
      <c r="V25" s="476"/>
    </row>
    <row r="26" spans="1:22" x14ac:dyDescent="0.45">
      <c r="A26" s="41"/>
      <c r="B26" s="334" t="s">
        <v>178</v>
      </c>
      <c r="C26" s="335">
        <v>7.2782220278599929E-4</v>
      </c>
      <c r="D26" s="335">
        <v>2.8193295764649129E-3</v>
      </c>
      <c r="E26" s="251">
        <v>2.6486313331890443E-3</v>
      </c>
      <c r="F26" s="251">
        <v>2.6333721417934886E-3</v>
      </c>
      <c r="G26" s="252">
        <v>5.4754282743088023E-3</v>
      </c>
      <c r="H26" s="314"/>
      <c r="I26" s="249" t="s">
        <v>179</v>
      </c>
      <c r="J26" s="329">
        <v>-1.208525151014328E-2</v>
      </c>
      <c r="K26" s="330"/>
      <c r="L26" s="250">
        <v>110</v>
      </c>
      <c r="M26" s="336">
        <v>-1.208525151014328E-2</v>
      </c>
      <c r="N26" s="272"/>
      <c r="O26" s="249" t="s">
        <v>10</v>
      </c>
      <c r="P26" s="336">
        <v>-1.208525151014328E-2</v>
      </c>
      <c r="R26" s="249" t="s">
        <v>181</v>
      </c>
      <c r="S26" s="337">
        <v>0.10465319454669952</v>
      </c>
      <c r="T26" s="272"/>
      <c r="U26" s="253" t="s">
        <v>113</v>
      </c>
      <c r="V26" s="338">
        <v>-1.208525151014328E-2</v>
      </c>
    </row>
    <row r="27" spans="1:22" x14ac:dyDescent="0.45">
      <c r="A27" s="41"/>
      <c r="B27" s="334" t="s">
        <v>182</v>
      </c>
      <c r="C27" s="339">
        <v>0</v>
      </c>
      <c r="D27" s="339">
        <v>3.8165054681960076E-3</v>
      </c>
      <c r="E27" s="251">
        <v>3.187755691097971E-3</v>
      </c>
      <c r="F27" s="251">
        <v>2.65079002643831E-3</v>
      </c>
      <c r="G27" s="252">
        <v>7.0164272463202337E-3</v>
      </c>
      <c r="H27" s="314"/>
      <c r="I27" s="249" t="s">
        <v>183</v>
      </c>
      <c r="J27" s="329">
        <v>-1.208525151014328E-2</v>
      </c>
      <c r="K27" s="330"/>
      <c r="L27" s="250">
        <v>120</v>
      </c>
      <c r="M27" s="336">
        <v>-1.208525151014328E-2</v>
      </c>
      <c r="N27" s="272"/>
      <c r="O27" s="249" t="s">
        <v>11</v>
      </c>
      <c r="P27" s="336">
        <v>-1.208525151014328E-2</v>
      </c>
      <c r="R27" s="249" t="s">
        <v>185</v>
      </c>
      <c r="S27" s="337">
        <v>0.10465319454669952</v>
      </c>
      <c r="T27" s="272"/>
      <c r="U27" s="253" t="s">
        <v>114</v>
      </c>
      <c r="V27" s="338">
        <v>-1.208525151014328E-2</v>
      </c>
    </row>
    <row r="28" spans="1:22" ht="14.65" thickBot="1" x14ac:dyDescent="0.5">
      <c r="A28" s="41"/>
      <c r="B28" s="334" t="s">
        <v>186</v>
      </c>
      <c r="C28" s="335">
        <v>0</v>
      </c>
      <c r="D28" s="335">
        <v>3.8434742027759761E-3</v>
      </c>
      <c r="E28" s="251">
        <v>3.205918983987921E-3</v>
      </c>
      <c r="F28" s="251">
        <v>2.317204887746005E-3</v>
      </c>
      <c r="G28" s="252">
        <v>7.0617150536751438E-3</v>
      </c>
      <c r="H28" s="314"/>
      <c r="I28" s="249" t="s">
        <v>187</v>
      </c>
      <c r="J28" s="329">
        <v>-1.208525151014328E-2</v>
      </c>
      <c r="K28" s="330"/>
      <c r="L28" s="250">
        <v>130</v>
      </c>
      <c r="M28" s="336">
        <v>-1.208525151014328E-2</v>
      </c>
      <c r="N28" s="272"/>
      <c r="O28" s="249" t="s">
        <v>12</v>
      </c>
      <c r="P28" s="336">
        <v>-1.208525151014328E-2</v>
      </c>
      <c r="R28" s="249" t="s">
        <v>189</v>
      </c>
      <c r="S28" s="337">
        <v>0.10465319454669952</v>
      </c>
      <c r="T28" s="272"/>
      <c r="U28" s="254" t="s">
        <v>115</v>
      </c>
      <c r="V28" s="340">
        <v>-1.208525151014328E-2</v>
      </c>
    </row>
    <row r="29" spans="1:22" ht="14.65" thickBot="1" x14ac:dyDescent="0.5">
      <c r="A29" s="41"/>
      <c r="B29" s="334" t="s">
        <v>190</v>
      </c>
      <c r="C29" s="335">
        <v>0</v>
      </c>
      <c r="D29" s="335">
        <v>3.7946603902483389E-3</v>
      </c>
      <c r="E29" s="251">
        <v>3.1730431524805702E-3</v>
      </c>
      <c r="F29" s="251">
        <v>2.8141551013869393E-3</v>
      </c>
      <c r="G29" s="252">
        <v>6.9797441638961288E-3</v>
      </c>
      <c r="H29" s="314"/>
      <c r="I29" s="249" t="s">
        <v>191</v>
      </c>
      <c r="J29" s="329">
        <v>-1.208525151014328E-2</v>
      </c>
      <c r="K29" s="330"/>
      <c r="L29" s="250">
        <v>140</v>
      </c>
      <c r="M29" s="336">
        <v>-1.208525151014328E-2</v>
      </c>
      <c r="N29" s="272"/>
      <c r="O29" s="255" t="s">
        <v>64</v>
      </c>
      <c r="P29" s="341">
        <v>-1.208525151014328E-2</v>
      </c>
      <c r="R29" s="249" t="s">
        <v>193</v>
      </c>
      <c r="S29" s="337">
        <v>0.10465319454669952</v>
      </c>
      <c r="T29" s="272"/>
      <c r="U29" s="256"/>
      <c r="V29" s="330"/>
    </row>
    <row r="30" spans="1:22" x14ac:dyDescent="0.45">
      <c r="A30" s="41"/>
      <c r="B30" s="334" t="s">
        <v>194</v>
      </c>
      <c r="C30" s="335">
        <v>2.0934300240254E-3</v>
      </c>
      <c r="D30" s="335">
        <v>9.1560377809849491E-3</v>
      </c>
      <c r="E30" s="251">
        <v>5.8542853950893647E-3</v>
      </c>
      <c r="F30" s="251">
        <v>5.5630367854828666E-3</v>
      </c>
      <c r="G30" s="252">
        <v>1.5063925234332531E-2</v>
      </c>
      <c r="H30" s="314"/>
      <c r="I30" s="249" t="s">
        <v>195</v>
      </c>
      <c r="J30" s="329">
        <v>-1.208525151014328E-2</v>
      </c>
      <c r="K30" s="330"/>
      <c r="L30" s="250">
        <v>143</v>
      </c>
      <c r="M30" s="336">
        <v>-1.208525151014328E-2</v>
      </c>
      <c r="N30" s="272"/>
      <c r="Q30" s="342"/>
      <c r="R30" s="249" t="s">
        <v>197</v>
      </c>
      <c r="S30" s="337">
        <v>0.10465319454669952</v>
      </c>
      <c r="T30" s="272"/>
      <c r="U30" s="256"/>
      <c r="V30" s="330"/>
    </row>
    <row r="31" spans="1:22" x14ac:dyDescent="0.45">
      <c r="A31" s="41"/>
      <c r="B31" s="334" t="s">
        <v>198</v>
      </c>
      <c r="C31" s="335">
        <v>3.2548782592356496E-3</v>
      </c>
      <c r="D31" s="335">
        <v>1.1829802699427461E-2</v>
      </c>
      <c r="E31" s="251">
        <v>7.4130122845832425E-3</v>
      </c>
      <c r="F31" s="251">
        <v>5.5600518167790991E-3</v>
      </c>
      <c r="G31" s="252">
        <v>1.9330509456745748E-2</v>
      </c>
      <c r="H31" s="314"/>
      <c r="I31" s="249" t="s">
        <v>199</v>
      </c>
      <c r="J31" s="329">
        <v>-1.208525151014328E-2</v>
      </c>
      <c r="K31" s="330"/>
      <c r="L31" s="250">
        <v>144</v>
      </c>
      <c r="M31" s="336">
        <v>-1.208525151014328E-2</v>
      </c>
      <c r="N31" s="272"/>
      <c r="R31" s="249" t="s">
        <v>149</v>
      </c>
      <c r="S31" s="337">
        <v>-1.208525151014328E-2</v>
      </c>
      <c r="T31" s="272"/>
    </row>
    <row r="32" spans="1:22" x14ac:dyDescent="0.45">
      <c r="A32" s="41"/>
      <c r="B32" s="334" t="s">
        <v>201</v>
      </c>
      <c r="C32" s="335">
        <v>1.4670447677391785E-3</v>
      </c>
      <c r="D32" s="335">
        <v>5.3411568127927911E-3</v>
      </c>
      <c r="E32" s="251">
        <v>4.2879182571546881E-3</v>
      </c>
      <c r="F32" s="251">
        <v>2.7500698058040562E-3</v>
      </c>
      <c r="G32" s="252">
        <v>9.6519775137593466E-3</v>
      </c>
      <c r="H32" s="314"/>
      <c r="I32" s="249" t="s">
        <v>202</v>
      </c>
      <c r="J32" s="329">
        <v>-1.208525151014328E-2</v>
      </c>
      <c r="K32" s="330"/>
      <c r="L32" s="250">
        <v>150</v>
      </c>
      <c r="M32" s="336">
        <v>-1.208525151014328E-2</v>
      </c>
      <c r="N32" s="272"/>
      <c r="R32" s="249" t="s">
        <v>153</v>
      </c>
      <c r="S32" s="337">
        <v>-1.208525151014328E-2</v>
      </c>
      <c r="T32" s="272"/>
    </row>
    <row r="33" spans="1:22" x14ac:dyDescent="0.45">
      <c r="A33" s="41"/>
      <c r="B33" s="334" t="s">
        <v>204</v>
      </c>
      <c r="C33" s="335">
        <v>1.7811411022434775E-3</v>
      </c>
      <c r="D33" s="335">
        <v>9.4532152722328622E-3</v>
      </c>
      <c r="E33" s="251">
        <v>7.4387939870015352E-3</v>
      </c>
      <c r="F33" s="251">
        <v>5.2331778944163521E-3</v>
      </c>
      <c r="G33" s="252">
        <v>1.6962329780159324E-2</v>
      </c>
      <c r="H33" s="314"/>
      <c r="I33" s="249" t="s">
        <v>205</v>
      </c>
      <c r="J33" s="329">
        <v>-1.208525151014328E-2</v>
      </c>
      <c r="K33" s="330"/>
      <c r="L33" s="250">
        <v>160</v>
      </c>
      <c r="M33" s="336">
        <v>-1.208525151014328E-2</v>
      </c>
      <c r="N33" s="272"/>
      <c r="R33" s="249" t="s">
        <v>157</v>
      </c>
      <c r="S33" s="337">
        <v>-1.208525151014328E-2</v>
      </c>
      <c r="T33" s="272"/>
    </row>
    <row r="34" spans="1:22" x14ac:dyDescent="0.45">
      <c r="A34" s="41"/>
      <c r="B34" s="334" t="s">
        <v>207</v>
      </c>
      <c r="C34" s="335">
        <v>3.9247569065956611E-3</v>
      </c>
      <c r="D34" s="335">
        <v>0</v>
      </c>
      <c r="E34" s="251">
        <v>0</v>
      </c>
      <c r="F34" s="251">
        <v>0</v>
      </c>
      <c r="G34" s="252">
        <v>0</v>
      </c>
      <c r="H34" s="314"/>
      <c r="I34" s="249" t="s">
        <v>208</v>
      </c>
      <c r="J34" s="329">
        <v>-1.208525151014328E-2</v>
      </c>
      <c r="K34" s="330"/>
      <c r="L34" s="250">
        <v>170</v>
      </c>
      <c r="M34" s="336">
        <v>-1.208525151014328E-2</v>
      </c>
      <c r="N34" s="272"/>
      <c r="R34" s="249" t="s">
        <v>161</v>
      </c>
      <c r="S34" s="337">
        <v>-1.208525151014328E-2</v>
      </c>
      <c r="T34" s="272"/>
      <c r="U34" s="256"/>
      <c r="V34" s="330"/>
    </row>
    <row r="35" spans="1:22" x14ac:dyDescent="0.45">
      <c r="A35" s="41"/>
      <c r="B35" s="334" t="s">
        <v>210</v>
      </c>
      <c r="C35" s="335">
        <v>3.6557798734122571E-3</v>
      </c>
      <c r="D35" s="335">
        <v>0</v>
      </c>
      <c r="E35" s="251">
        <v>0</v>
      </c>
      <c r="F35" s="251">
        <v>0</v>
      </c>
      <c r="G35" s="252">
        <v>0</v>
      </c>
      <c r="H35" s="314"/>
      <c r="I35" s="249" t="s">
        <v>211</v>
      </c>
      <c r="J35" s="329">
        <v>-1.208525151014328E-2</v>
      </c>
      <c r="K35" s="330"/>
      <c r="L35" s="250">
        <v>171</v>
      </c>
      <c r="M35" s="336">
        <v>-1.208525151014328E-2</v>
      </c>
      <c r="N35" s="272"/>
      <c r="R35" s="249" t="s">
        <v>164</v>
      </c>
      <c r="S35" s="337">
        <v>-1.208525151014328E-2</v>
      </c>
      <c r="T35" s="272"/>
      <c r="U35" s="256"/>
      <c r="V35" s="330"/>
    </row>
    <row r="36" spans="1:22" x14ac:dyDescent="0.45">
      <c r="A36" s="41"/>
      <c r="B36" s="334" t="s">
        <v>213</v>
      </c>
      <c r="C36" s="335">
        <v>5.2421680236163226E-3</v>
      </c>
      <c r="D36" s="335">
        <v>1.4706483431278672E-2</v>
      </c>
      <c r="E36" s="251">
        <v>1.2131428989327731E-2</v>
      </c>
      <c r="F36" s="251">
        <v>8.4047607706154714E-3</v>
      </c>
      <c r="G36" s="252">
        <v>2.7016323080035765E-2</v>
      </c>
      <c r="H36" s="314"/>
      <c r="I36" s="249" t="s">
        <v>214</v>
      </c>
      <c r="J36" s="329">
        <v>-1.208525151014328E-2</v>
      </c>
      <c r="K36" s="330"/>
      <c r="L36" s="250">
        <v>172</v>
      </c>
      <c r="M36" s="336">
        <v>-1.208525151014328E-2</v>
      </c>
      <c r="N36" s="272"/>
      <c r="R36" s="249" t="s">
        <v>168</v>
      </c>
      <c r="S36" s="337">
        <v>-1.208525151014328E-2</v>
      </c>
      <c r="T36" s="272"/>
      <c r="U36" s="256"/>
      <c r="V36" s="330"/>
    </row>
    <row r="37" spans="1:22" x14ac:dyDescent="0.45">
      <c r="A37" s="41"/>
      <c r="B37" s="334" t="s">
        <v>216</v>
      </c>
      <c r="C37" s="335">
        <v>1.2461541146224775E-4</v>
      </c>
      <c r="D37" s="335">
        <v>6.6808193690850448E-3</v>
      </c>
      <c r="E37" s="251">
        <v>8.5791938152315339E-3</v>
      </c>
      <c r="F37" s="251">
        <v>4.8576412437673078E-3</v>
      </c>
      <c r="G37" s="252">
        <v>1.5317329228528465E-2</v>
      </c>
      <c r="H37" s="314"/>
      <c r="I37" s="249" t="s">
        <v>217</v>
      </c>
      <c r="J37" s="329">
        <v>-1.208525151014328E-2</v>
      </c>
      <c r="K37" s="330"/>
      <c r="L37" s="250">
        <v>173</v>
      </c>
      <c r="M37" s="336">
        <v>-1.208525151014328E-2</v>
      </c>
      <c r="N37" s="272"/>
      <c r="R37" s="249" t="s">
        <v>172</v>
      </c>
      <c r="S37" s="337">
        <v>-1.208525151014328E-2</v>
      </c>
      <c r="T37" s="272"/>
      <c r="U37" s="256"/>
      <c r="V37" s="330"/>
    </row>
    <row r="38" spans="1:22" x14ac:dyDescent="0.45">
      <c r="A38" s="41"/>
      <c r="B38" s="334" t="s">
        <v>219</v>
      </c>
      <c r="C38" s="339">
        <v>0</v>
      </c>
      <c r="D38" s="339">
        <v>1.182832877262352E-2</v>
      </c>
      <c r="E38" s="251">
        <v>7.7681413570163116E-3</v>
      </c>
      <c r="F38" s="251">
        <v>1.4650420999632097E-2</v>
      </c>
      <c r="G38" s="252">
        <v>1.9688354259562724E-2</v>
      </c>
      <c r="H38" s="314"/>
      <c r="I38" s="249" t="s">
        <v>220</v>
      </c>
      <c r="J38" s="329">
        <v>-1.208525151014328E-2</v>
      </c>
      <c r="K38" s="330"/>
      <c r="L38" s="250">
        <v>190</v>
      </c>
      <c r="M38" s="336">
        <v>-1.208525151014328E-2</v>
      </c>
      <c r="N38" s="272"/>
      <c r="R38" s="249" t="s">
        <v>176</v>
      </c>
      <c r="S38" s="337">
        <v>-1.208525151014328E-2</v>
      </c>
      <c r="T38" s="272"/>
      <c r="U38" s="256"/>
      <c r="V38" s="330"/>
    </row>
    <row r="39" spans="1:22" x14ac:dyDescent="0.45">
      <c r="A39" s="41"/>
      <c r="B39" s="334" t="s">
        <v>222</v>
      </c>
      <c r="C39" s="335">
        <v>0</v>
      </c>
      <c r="D39" s="335">
        <v>1.4086144372131626E-2</v>
      </c>
      <c r="E39" s="251">
        <v>9.2461290209451263E-3</v>
      </c>
      <c r="F39" s="251">
        <v>8.272053466289897E-3</v>
      </c>
      <c r="G39" s="252">
        <v>2.3462515701349052E-2</v>
      </c>
      <c r="H39" s="314"/>
      <c r="I39" s="249" t="s">
        <v>223</v>
      </c>
      <c r="J39" s="329">
        <v>-1.208525151014328E-2</v>
      </c>
      <c r="K39" s="330"/>
      <c r="L39" s="250">
        <v>191</v>
      </c>
      <c r="M39" s="336">
        <v>-1.208525151014328E-2</v>
      </c>
      <c r="N39" s="272"/>
      <c r="R39" s="249" t="s">
        <v>180</v>
      </c>
      <c r="S39" s="337">
        <v>-1.208525151014328E-2</v>
      </c>
      <c r="T39" s="272"/>
      <c r="U39" s="256"/>
      <c r="V39" s="330"/>
    </row>
    <row r="40" spans="1:22" x14ac:dyDescent="0.45">
      <c r="A40" s="41"/>
      <c r="B40" s="334" t="s">
        <v>225</v>
      </c>
      <c r="C40" s="335">
        <v>2.0507319365403731E-3</v>
      </c>
      <c r="D40" s="335">
        <v>0</v>
      </c>
      <c r="E40" s="251">
        <v>0</v>
      </c>
      <c r="F40" s="251">
        <v>0</v>
      </c>
      <c r="G40" s="252">
        <v>0</v>
      </c>
      <c r="H40" s="314"/>
      <c r="I40" s="249" t="s">
        <v>226</v>
      </c>
      <c r="J40" s="329">
        <v>-1.208525151014328E-2</v>
      </c>
      <c r="K40" s="330"/>
      <c r="L40" s="250">
        <v>211</v>
      </c>
      <c r="M40" s="336">
        <v>-1.208525151014328E-2</v>
      </c>
      <c r="N40" s="272"/>
      <c r="R40" s="249" t="s">
        <v>184</v>
      </c>
      <c r="S40" s="337">
        <v>-1.208525151014328E-2</v>
      </c>
      <c r="T40" s="272"/>
      <c r="U40" s="256"/>
      <c r="V40" s="330"/>
    </row>
    <row r="41" spans="1:22" x14ac:dyDescent="0.45">
      <c r="A41" s="41"/>
      <c r="B41" s="334" t="s">
        <v>228</v>
      </c>
      <c r="C41" s="335">
        <v>0</v>
      </c>
      <c r="D41" s="335">
        <v>1.2086762717512523E-2</v>
      </c>
      <c r="E41" s="251">
        <v>7.9627590617852295E-3</v>
      </c>
      <c r="F41" s="251">
        <v>9.2044599756770928E-3</v>
      </c>
      <c r="G41" s="252">
        <v>2.0145765758654344E-2</v>
      </c>
      <c r="H41" s="314"/>
      <c r="I41" s="249" t="s">
        <v>229</v>
      </c>
      <c r="J41" s="329">
        <v>-1.208525151014328E-2</v>
      </c>
      <c r="K41" s="330"/>
      <c r="L41" s="250">
        <v>214</v>
      </c>
      <c r="M41" s="336">
        <v>-1.208525151014328E-2</v>
      </c>
      <c r="N41" s="272"/>
      <c r="R41" s="249" t="s">
        <v>188</v>
      </c>
      <c r="S41" s="337">
        <v>-1.208525151014328E-2</v>
      </c>
      <c r="T41" s="272"/>
      <c r="U41" s="256"/>
      <c r="V41" s="330"/>
    </row>
    <row r="42" spans="1:22" x14ac:dyDescent="0.45">
      <c r="A42" s="41"/>
      <c r="B42" s="334" t="s">
        <v>231</v>
      </c>
      <c r="C42" s="335">
        <v>1.2794280689145676E-3</v>
      </c>
      <c r="D42" s="335">
        <v>1.0111722621042762E-2</v>
      </c>
      <c r="E42" s="251">
        <v>8.8505426198834947E-3</v>
      </c>
      <c r="F42" s="251">
        <v>8.3040825659865813E-3</v>
      </c>
      <c r="G42" s="252">
        <v>1.9051759472944241E-2</v>
      </c>
      <c r="H42" s="314"/>
      <c r="I42" s="249" t="s">
        <v>232</v>
      </c>
      <c r="J42" s="329">
        <v>-1.208525151014328E-2</v>
      </c>
      <c r="K42" s="330"/>
      <c r="L42" s="250">
        <v>215</v>
      </c>
      <c r="M42" s="336">
        <v>-1.208525151014328E-2</v>
      </c>
      <c r="N42" s="272"/>
      <c r="R42" s="249" t="s">
        <v>192</v>
      </c>
      <c r="S42" s="337">
        <v>-1.208525151014328E-2</v>
      </c>
      <c r="T42" s="272"/>
      <c r="U42" s="256"/>
      <c r="V42" s="330"/>
    </row>
    <row r="43" spans="1:22" x14ac:dyDescent="0.45">
      <c r="A43" s="41"/>
      <c r="B43" s="334" t="s">
        <v>234</v>
      </c>
      <c r="C43" s="335">
        <v>0</v>
      </c>
      <c r="D43" s="335">
        <v>0</v>
      </c>
      <c r="E43" s="251">
        <v>0</v>
      </c>
      <c r="F43" s="251">
        <v>0</v>
      </c>
      <c r="G43" s="252">
        <v>0</v>
      </c>
      <c r="H43" s="314"/>
      <c r="I43" s="249" t="s">
        <v>235</v>
      </c>
      <c r="J43" s="329">
        <v>-1.208525151014328E-2</v>
      </c>
      <c r="K43" s="330"/>
      <c r="L43" s="250">
        <v>216</v>
      </c>
      <c r="M43" s="336">
        <v>-1.208525151014328E-2</v>
      </c>
      <c r="N43" s="272"/>
      <c r="R43" s="249" t="s">
        <v>196</v>
      </c>
      <c r="S43" s="337">
        <v>-1.208525151014328E-2</v>
      </c>
      <c r="T43" s="272"/>
      <c r="U43" s="256"/>
      <c r="V43" s="330"/>
    </row>
    <row r="44" spans="1:22" x14ac:dyDescent="0.45">
      <c r="A44" s="41"/>
      <c r="B44" s="334" t="s">
        <v>237</v>
      </c>
      <c r="C44" s="335">
        <v>1.7803936364513273E-3</v>
      </c>
      <c r="D44" s="335">
        <v>8.9561727149987114E-3</v>
      </c>
      <c r="E44" s="251">
        <v>5.5447660883576333E-3</v>
      </c>
      <c r="F44" s="251">
        <v>6.7621016848320448E-3</v>
      </c>
      <c r="G44" s="252">
        <v>1.4550598686107863E-2</v>
      </c>
      <c r="H44" s="314"/>
      <c r="I44" s="249" t="s">
        <v>238</v>
      </c>
      <c r="J44" s="329">
        <v>-1.208525151014328E-2</v>
      </c>
      <c r="K44" s="330"/>
      <c r="L44" s="250">
        <v>217</v>
      </c>
      <c r="M44" s="336">
        <v>-1.208525151014328E-2</v>
      </c>
      <c r="N44" s="272"/>
      <c r="R44" s="249" t="s">
        <v>200</v>
      </c>
      <c r="S44" s="337">
        <v>-1.208525151014328E-2</v>
      </c>
      <c r="T44" s="272"/>
      <c r="U44" s="256"/>
      <c r="V44" s="330"/>
    </row>
    <row r="45" spans="1:22" x14ac:dyDescent="0.45">
      <c r="A45" s="41"/>
      <c r="B45" s="334" t="s">
        <v>240</v>
      </c>
      <c r="C45" s="335">
        <v>1.0486026327254372E-3</v>
      </c>
      <c r="D45" s="335">
        <v>4.934546700731568E-3</v>
      </c>
      <c r="E45" s="251">
        <v>3.8602138174599343E-3</v>
      </c>
      <c r="F45" s="251">
        <v>4.0009573862909154E-3</v>
      </c>
      <c r="G45" s="252">
        <v>8.8138089235485495E-3</v>
      </c>
      <c r="H45" s="314"/>
      <c r="I45" s="249" t="s">
        <v>241</v>
      </c>
      <c r="J45" s="329">
        <v>-1.208525151014328E-2</v>
      </c>
      <c r="K45" s="330"/>
      <c r="L45" s="250">
        <v>218</v>
      </c>
      <c r="M45" s="336">
        <v>-1.208525151014328E-2</v>
      </c>
      <c r="N45" s="272"/>
      <c r="R45" s="249" t="s">
        <v>203</v>
      </c>
      <c r="S45" s="337">
        <v>-1.208525151014328E-2</v>
      </c>
      <c r="T45" s="272"/>
      <c r="U45" s="256"/>
      <c r="V45" s="330"/>
    </row>
    <row r="46" spans="1:22" x14ac:dyDescent="0.45">
      <c r="A46" s="41"/>
      <c r="B46" s="334" t="s">
        <v>243</v>
      </c>
      <c r="C46" s="335">
        <v>9.4410677570055945E-4</v>
      </c>
      <c r="D46" s="335">
        <v>7.5987092544294033E-3</v>
      </c>
      <c r="E46" s="251">
        <v>7.32407303221283E-3</v>
      </c>
      <c r="F46" s="251">
        <v>4.8506727154675744E-3</v>
      </c>
      <c r="G46" s="252">
        <v>1.4978435788172151E-2</v>
      </c>
      <c r="H46" s="314"/>
      <c r="I46" s="249" t="s">
        <v>244</v>
      </c>
      <c r="J46" s="329">
        <v>-1.208525151014328E-2</v>
      </c>
      <c r="K46" s="330"/>
      <c r="L46" s="250">
        <v>219</v>
      </c>
      <c r="M46" s="336">
        <v>-1.208525151014328E-2</v>
      </c>
      <c r="N46" s="272"/>
      <c r="R46" s="249" t="s">
        <v>206</v>
      </c>
      <c r="S46" s="337">
        <v>-1.208525151014328E-2</v>
      </c>
      <c r="T46" s="272"/>
      <c r="U46" s="256"/>
      <c r="V46" s="330"/>
    </row>
    <row r="47" spans="1:22" x14ac:dyDescent="0.45">
      <c r="A47" s="41"/>
      <c r="B47" s="334" t="s">
        <v>246</v>
      </c>
      <c r="C47" s="339">
        <v>6.6025179707085435E-4</v>
      </c>
      <c r="D47" s="339">
        <v>2.7523453530222675E-3</v>
      </c>
      <c r="E47" s="251">
        <v>2.6705006019573929E-3</v>
      </c>
      <c r="F47" s="251">
        <v>2.2071780040304745E-3</v>
      </c>
      <c r="G47" s="252">
        <v>5.4301960949016959E-3</v>
      </c>
      <c r="H47" s="314"/>
      <c r="I47" s="249" t="s">
        <v>247</v>
      </c>
      <c r="J47" s="329">
        <v>-1.208525151014328E-2</v>
      </c>
      <c r="K47" s="330"/>
      <c r="L47" s="250">
        <v>223</v>
      </c>
      <c r="M47" s="336">
        <v>-1.208525151014328E-2</v>
      </c>
      <c r="N47" s="272"/>
      <c r="R47" s="249" t="s">
        <v>209</v>
      </c>
      <c r="S47" s="337">
        <v>-1.208525151014328E-2</v>
      </c>
      <c r="T47" s="272"/>
      <c r="U47" s="256"/>
      <c r="V47" s="330"/>
    </row>
    <row r="48" spans="1:22" x14ac:dyDescent="0.45">
      <c r="A48" s="41"/>
      <c r="B48" s="334" t="s">
        <v>249</v>
      </c>
      <c r="C48" s="335">
        <v>1.2352320038200304E-4</v>
      </c>
      <c r="D48" s="335">
        <v>2.4360848281963499E-3</v>
      </c>
      <c r="E48" s="251">
        <v>3.2382015823393395E-3</v>
      </c>
      <c r="F48" s="251">
        <v>1.9747587551153245E-3</v>
      </c>
      <c r="G48" s="252">
        <v>5.6821749442810265E-3</v>
      </c>
      <c r="H48" s="314"/>
      <c r="I48" s="249" t="s">
        <v>250</v>
      </c>
      <c r="J48" s="329">
        <v>-1.208525151014328E-2</v>
      </c>
      <c r="K48" s="330"/>
      <c r="L48" s="250">
        <v>251</v>
      </c>
      <c r="M48" s="336">
        <v>-1.208525151014328E-2</v>
      </c>
      <c r="N48" s="272"/>
      <c r="R48" s="249" t="s">
        <v>212</v>
      </c>
      <c r="S48" s="337">
        <v>-1.208525151014328E-2</v>
      </c>
      <c r="T48" s="272"/>
      <c r="U48" s="256"/>
      <c r="V48" s="330"/>
    </row>
    <row r="49" spans="1:22" x14ac:dyDescent="0.45">
      <c r="A49" s="41"/>
      <c r="B49" s="334" t="s">
        <v>252</v>
      </c>
      <c r="C49" s="335">
        <v>5.1491581673213105E-4</v>
      </c>
      <c r="D49" s="335">
        <v>2.3954248606512518E-3</v>
      </c>
      <c r="E49" s="251">
        <v>1.9353724904471736E-3</v>
      </c>
      <c r="F49" s="251">
        <v>1.7780024529883143E-3</v>
      </c>
      <c r="G49" s="252">
        <v>4.3354333904765952E-3</v>
      </c>
      <c r="H49" s="314"/>
      <c r="I49" s="249" t="s">
        <v>253</v>
      </c>
      <c r="J49" s="329">
        <v>-1.208525151014328E-2</v>
      </c>
      <c r="K49" s="330"/>
      <c r="L49" s="250">
        <v>252</v>
      </c>
      <c r="M49" s="336">
        <v>-1.208525151014328E-2</v>
      </c>
      <c r="N49" s="272"/>
      <c r="R49" s="249" t="s">
        <v>215</v>
      </c>
      <c r="S49" s="337">
        <v>-1.208525151014328E-2</v>
      </c>
      <c r="T49" s="272"/>
      <c r="U49" s="256"/>
      <c r="V49" s="330"/>
    </row>
    <row r="50" spans="1:22" x14ac:dyDescent="0.45">
      <c r="A50" s="41"/>
      <c r="B50" s="334" t="s">
        <v>255</v>
      </c>
      <c r="C50" s="339">
        <v>1.1234991714843545E-3</v>
      </c>
      <c r="D50" s="339">
        <v>5.6908587612691797E-3</v>
      </c>
      <c r="E50" s="251">
        <v>3.4207486584085789E-3</v>
      </c>
      <c r="F50" s="251">
        <v>3.7008638805950955E-3</v>
      </c>
      <c r="G50" s="252">
        <v>9.1310744171506641E-3</v>
      </c>
      <c r="H50" s="314"/>
      <c r="I50" s="249" t="s">
        <v>256</v>
      </c>
      <c r="J50" s="329">
        <v>-1.208525151014328E-2</v>
      </c>
      <c r="K50" s="330"/>
      <c r="L50" s="250">
        <v>253</v>
      </c>
      <c r="M50" s="336">
        <v>-1.208525151014328E-2</v>
      </c>
      <c r="N50" s="272"/>
      <c r="R50" s="249" t="s">
        <v>218</v>
      </c>
      <c r="S50" s="337">
        <v>-1.208525151014328E-2</v>
      </c>
      <c r="T50" s="272"/>
      <c r="U50" s="256"/>
      <c r="V50" s="330"/>
    </row>
    <row r="51" spans="1:22" x14ac:dyDescent="0.45">
      <c r="A51" s="41"/>
      <c r="B51" s="334" t="s">
        <v>258</v>
      </c>
      <c r="C51" s="335">
        <v>0</v>
      </c>
      <c r="D51" s="335">
        <v>0</v>
      </c>
      <c r="E51" s="251">
        <v>0</v>
      </c>
      <c r="F51" s="251">
        <v>0</v>
      </c>
      <c r="G51" s="252">
        <v>0</v>
      </c>
      <c r="H51" s="314"/>
      <c r="I51" s="249" t="s">
        <v>259</v>
      </c>
      <c r="J51" s="329">
        <v>-1.208525151014328E-2</v>
      </c>
      <c r="K51" s="330"/>
      <c r="L51" s="250">
        <v>257</v>
      </c>
      <c r="M51" s="336">
        <v>-1.208525151014328E-2</v>
      </c>
      <c r="N51" s="272"/>
      <c r="R51" s="249" t="s">
        <v>221</v>
      </c>
      <c r="S51" s="337">
        <v>-1.208525151014328E-2</v>
      </c>
      <c r="T51" s="272"/>
      <c r="U51" s="256"/>
      <c r="V51" s="330"/>
    </row>
    <row r="52" spans="1:22" x14ac:dyDescent="0.45">
      <c r="A52" s="41"/>
      <c r="B52" s="334" t="s">
        <v>261</v>
      </c>
      <c r="C52" s="335">
        <v>0</v>
      </c>
      <c r="D52" s="335">
        <v>0</v>
      </c>
      <c r="E52" s="251">
        <v>0</v>
      </c>
      <c r="F52" s="251">
        <v>0</v>
      </c>
      <c r="G52" s="252">
        <v>0</v>
      </c>
      <c r="H52" s="314"/>
      <c r="I52" s="249" t="s">
        <v>262</v>
      </c>
      <c r="J52" s="329">
        <v>-1.208525151014328E-2</v>
      </c>
      <c r="K52" s="330"/>
      <c r="L52" s="250">
        <v>258</v>
      </c>
      <c r="M52" s="336">
        <v>-1.208525151014328E-2</v>
      </c>
      <c r="N52" s="272"/>
      <c r="R52" s="249" t="s">
        <v>224</v>
      </c>
      <c r="S52" s="337">
        <v>-1.208525151014328E-2</v>
      </c>
      <c r="T52" s="272"/>
      <c r="U52" s="256"/>
      <c r="V52" s="330"/>
    </row>
    <row r="53" spans="1:22" x14ac:dyDescent="0.45">
      <c r="A53" s="41"/>
      <c r="B53" s="334" t="s">
        <v>264</v>
      </c>
      <c r="C53" s="339">
        <v>4.0632237452609132E-3</v>
      </c>
      <c r="D53" s="339">
        <v>2.1116748963414533E-2</v>
      </c>
      <c r="E53" s="251">
        <v>-2.4178239796839973E-2</v>
      </c>
      <c r="F53" s="251">
        <v>2.1533009754761689E-3</v>
      </c>
      <c r="G53" s="252">
        <v>-3.5720566535925036E-3</v>
      </c>
      <c r="H53" s="314"/>
      <c r="I53" s="249" t="s">
        <v>265</v>
      </c>
      <c r="J53" s="329">
        <v>-1.208525151014328E-2</v>
      </c>
      <c r="K53" s="330"/>
      <c r="L53" s="250">
        <v>263</v>
      </c>
      <c r="M53" s="336">
        <v>-1.208525151014328E-2</v>
      </c>
      <c r="N53" s="272"/>
      <c r="R53" s="249" t="s">
        <v>227</v>
      </c>
      <c r="S53" s="337">
        <v>-1.208525151014328E-2</v>
      </c>
      <c r="T53" s="272"/>
      <c r="U53" s="256"/>
      <c r="V53" s="330"/>
    </row>
    <row r="54" spans="1:22" x14ac:dyDescent="0.45">
      <c r="A54" s="41"/>
      <c r="B54" s="334" t="s">
        <v>267</v>
      </c>
      <c r="C54" s="339">
        <v>1.5009122892200022E-3</v>
      </c>
      <c r="D54" s="339">
        <v>1.6660903497712098E-2</v>
      </c>
      <c r="E54" s="251">
        <v>-1.1186821738236596E-2</v>
      </c>
      <c r="F54" s="251">
        <v>4.1520272374944156E-3</v>
      </c>
      <c r="G54" s="252">
        <v>5.2876992020485236E-3</v>
      </c>
      <c r="H54" s="314"/>
      <c r="I54" s="249" t="s">
        <v>268</v>
      </c>
      <c r="J54" s="329">
        <v>-1.208525151014328E-2</v>
      </c>
      <c r="K54" s="330"/>
      <c r="L54" s="250">
        <v>300</v>
      </c>
      <c r="M54" s="336">
        <v>-1.208525151014328E-2</v>
      </c>
      <c r="N54" s="272"/>
      <c r="R54" s="249" t="s">
        <v>230</v>
      </c>
      <c r="S54" s="337">
        <v>-1.208525151014328E-2</v>
      </c>
      <c r="T54" s="272"/>
      <c r="U54" s="257"/>
    </row>
    <row r="55" spans="1:22" x14ac:dyDescent="0.45">
      <c r="A55" s="41"/>
      <c r="B55" s="334" t="s">
        <v>270</v>
      </c>
      <c r="C55" s="339">
        <v>0</v>
      </c>
      <c r="D55" s="339">
        <v>0</v>
      </c>
      <c r="E55" s="251">
        <v>0</v>
      </c>
      <c r="F55" s="251">
        <v>0</v>
      </c>
      <c r="G55" s="252">
        <v>0</v>
      </c>
      <c r="H55" s="314"/>
      <c r="I55" s="249" t="s">
        <v>271</v>
      </c>
      <c r="J55" s="329">
        <v>-1.208525151014328E-2</v>
      </c>
      <c r="K55" s="330"/>
      <c r="L55" s="250">
        <v>301</v>
      </c>
      <c r="M55" s="336">
        <v>-1.208525151014328E-2</v>
      </c>
      <c r="N55" s="272"/>
      <c r="R55" s="249" t="s">
        <v>233</v>
      </c>
      <c r="S55" s="337">
        <v>-1.208525151014328E-2</v>
      </c>
      <c r="T55" s="272"/>
    </row>
    <row r="56" spans="1:22" x14ac:dyDescent="0.45">
      <c r="A56" s="41"/>
      <c r="B56" s="334" t="s">
        <v>273</v>
      </c>
      <c r="C56" s="339">
        <v>2.8267565859709798E-2</v>
      </c>
      <c r="D56" s="339">
        <v>0</v>
      </c>
      <c r="E56" s="339">
        <v>0</v>
      </c>
      <c r="F56" s="339">
        <v>0</v>
      </c>
      <c r="G56" s="252">
        <v>0</v>
      </c>
      <c r="H56" s="314"/>
      <c r="I56" s="249" t="s">
        <v>274</v>
      </c>
      <c r="J56" s="329">
        <v>-1.208525151014328E-2</v>
      </c>
      <c r="K56" s="330"/>
      <c r="L56" s="250">
        <v>302</v>
      </c>
      <c r="M56" s="336">
        <v>-1.208525151014328E-2</v>
      </c>
      <c r="N56" s="272"/>
      <c r="R56" s="249" t="s">
        <v>236</v>
      </c>
      <c r="S56" s="337">
        <v>-1.208525151014328E-2</v>
      </c>
      <c r="T56" s="272"/>
      <c r="U56" s="257"/>
    </row>
    <row r="57" spans="1:22" x14ac:dyDescent="0.45">
      <c r="A57" s="41"/>
      <c r="B57" s="334" t="s">
        <v>276</v>
      </c>
      <c r="C57" s="339">
        <v>0</v>
      </c>
      <c r="D57" s="339">
        <v>0</v>
      </c>
      <c r="E57" s="251">
        <v>0</v>
      </c>
      <c r="F57" s="251">
        <v>1.1201447614884508E-2</v>
      </c>
      <c r="G57" s="252">
        <v>0</v>
      </c>
      <c r="H57" s="314"/>
      <c r="I57" s="249" t="s">
        <v>277</v>
      </c>
      <c r="J57" s="329">
        <v>-1.208525151014328E-2</v>
      </c>
      <c r="K57" s="330"/>
      <c r="L57" s="250">
        <v>303</v>
      </c>
      <c r="M57" s="336">
        <v>-1.208525151014328E-2</v>
      </c>
      <c r="N57" s="272"/>
      <c r="R57" s="249" t="s">
        <v>239</v>
      </c>
      <c r="S57" s="337">
        <v>-1.208525151014328E-2</v>
      </c>
      <c r="T57" s="272"/>
      <c r="U57" s="257"/>
    </row>
    <row r="58" spans="1:22" x14ac:dyDescent="0.45">
      <c r="A58" s="41"/>
      <c r="B58" s="334" t="s">
        <v>279</v>
      </c>
      <c r="C58" s="339">
        <v>0</v>
      </c>
      <c r="D58" s="339">
        <v>1.6922716537306037E-2</v>
      </c>
      <c r="E58" s="251">
        <v>1.1393850763522062E-2</v>
      </c>
      <c r="F58" s="251">
        <v>1.1790802000771539E-2</v>
      </c>
      <c r="G58" s="252">
        <v>2.8509382207567491E-2</v>
      </c>
      <c r="H58" s="314"/>
      <c r="I58" s="249" t="s">
        <v>280</v>
      </c>
      <c r="J58" s="329">
        <v>-1.208525151014328E-2</v>
      </c>
      <c r="K58" s="330"/>
      <c r="L58" s="250">
        <v>306</v>
      </c>
      <c r="M58" s="336">
        <v>-1.208525151014328E-2</v>
      </c>
      <c r="N58" s="272"/>
      <c r="R58" s="249" t="s">
        <v>242</v>
      </c>
      <c r="S58" s="337">
        <v>-1.208525151014328E-2</v>
      </c>
      <c r="T58" s="272"/>
      <c r="U58" s="257"/>
    </row>
    <row r="59" spans="1:22" x14ac:dyDescent="0.45">
      <c r="A59" s="41"/>
      <c r="B59" s="334" t="s">
        <v>281</v>
      </c>
      <c r="C59" s="339">
        <v>0</v>
      </c>
      <c r="D59" s="339">
        <v>1.7187625304212251E-2</v>
      </c>
      <c r="E59" s="251">
        <v>1.1563985783911379E-2</v>
      </c>
      <c r="F59" s="251">
        <v>1.3344592341641315E-2</v>
      </c>
      <c r="G59" s="252">
        <v>2.8950368542800753E-2</v>
      </c>
      <c r="H59" s="314"/>
      <c r="I59" s="249" t="s">
        <v>282</v>
      </c>
      <c r="J59" s="329">
        <v>-1.208525151014328E-2</v>
      </c>
      <c r="K59" s="330"/>
      <c r="L59" s="250">
        <v>307</v>
      </c>
      <c r="M59" s="336">
        <v>-1.208525151014328E-2</v>
      </c>
      <c r="N59" s="272"/>
      <c r="R59" s="249" t="s">
        <v>245</v>
      </c>
      <c r="S59" s="337">
        <v>-1.208525151014328E-2</v>
      </c>
      <c r="T59" s="272"/>
      <c r="U59" s="257"/>
    </row>
    <row r="60" spans="1:22" x14ac:dyDescent="0.45">
      <c r="A60" s="41"/>
      <c r="B60" s="334" t="s">
        <v>283</v>
      </c>
      <c r="C60" s="339">
        <v>0</v>
      </c>
      <c r="D60" s="339">
        <v>1.7194930041504852E-2</v>
      </c>
      <c r="E60" s="251">
        <v>1.155824463218047E-2</v>
      </c>
      <c r="F60" s="251">
        <v>9.3667549314377929E-3</v>
      </c>
      <c r="G60" s="252">
        <v>2.895191788153828E-2</v>
      </c>
      <c r="H60" s="314"/>
      <c r="I60" s="249" t="s">
        <v>284</v>
      </c>
      <c r="J60" s="329">
        <v>-1.208525151014328E-2</v>
      </c>
      <c r="K60" s="330"/>
      <c r="L60" s="250">
        <v>317</v>
      </c>
      <c r="M60" s="336">
        <v>-1.208525151014328E-2</v>
      </c>
      <c r="N60" s="272"/>
      <c r="R60" s="249" t="s">
        <v>248</v>
      </c>
      <c r="S60" s="337">
        <v>-1.208525151014328E-2</v>
      </c>
      <c r="T60" s="272"/>
      <c r="U60" s="257"/>
    </row>
    <row r="61" spans="1:22" x14ac:dyDescent="0.45">
      <c r="A61" s="41"/>
      <c r="B61" s="334" t="s">
        <v>285</v>
      </c>
      <c r="C61" s="339">
        <v>0</v>
      </c>
      <c r="D61" s="339">
        <v>1.7221642197494003E-2</v>
      </c>
      <c r="E61" s="251">
        <v>1.1574276420821095E-2</v>
      </c>
      <c r="F61" s="251">
        <v>1.1446611923758176E-2</v>
      </c>
      <c r="G61" s="252">
        <v>2.8995246665529439E-2</v>
      </c>
      <c r="H61" s="314"/>
      <c r="I61" s="249" t="s">
        <v>286</v>
      </c>
      <c r="J61" s="329">
        <v>-1.208525151014328E-2</v>
      </c>
      <c r="K61" s="330"/>
      <c r="L61" s="250">
        <v>320</v>
      </c>
      <c r="M61" s="336">
        <v>-1.208525151014328E-2</v>
      </c>
      <c r="N61" s="272"/>
      <c r="R61" s="249" t="s">
        <v>251</v>
      </c>
      <c r="S61" s="337">
        <v>-1.208525151014328E-2</v>
      </c>
      <c r="T61" s="272"/>
      <c r="U61" s="257"/>
    </row>
    <row r="62" spans="1:22" x14ac:dyDescent="0.45">
      <c r="A62" s="41"/>
      <c r="B62" s="334" t="s">
        <v>287</v>
      </c>
      <c r="C62" s="339">
        <v>0</v>
      </c>
      <c r="D62" s="339">
        <v>1.7185822361803327E-2</v>
      </c>
      <c r="E62" s="251">
        <v>1.1556072788602156E-2</v>
      </c>
      <c r="F62" s="251">
        <v>7.4617456419279193E-3</v>
      </c>
      <c r="G62" s="252">
        <v>2.8940495764550489E-2</v>
      </c>
      <c r="H62" s="314"/>
      <c r="I62" s="249" t="s">
        <v>288</v>
      </c>
      <c r="J62" s="329">
        <v>-1.208525151014328E-2</v>
      </c>
      <c r="K62" s="330"/>
      <c r="L62" s="250">
        <v>321</v>
      </c>
      <c r="M62" s="336">
        <v>-1.208525151014328E-2</v>
      </c>
      <c r="N62" s="272"/>
      <c r="R62" s="249" t="s">
        <v>254</v>
      </c>
      <c r="S62" s="337">
        <v>-1.208525151014328E-2</v>
      </c>
      <c r="T62" s="272"/>
      <c r="U62" s="257"/>
    </row>
    <row r="63" spans="1:22" x14ac:dyDescent="0.45">
      <c r="A63" s="41"/>
      <c r="B63" s="334" t="s">
        <v>289</v>
      </c>
      <c r="C63" s="339">
        <v>0</v>
      </c>
      <c r="D63" s="339">
        <v>1.7134884896731206E-2</v>
      </c>
      <c r="E63" s="251">
        <v>1.1508739351858477E-2</v>
      </c>
      <c r="F63" s="251">
        <v>8.6296489470172322E-3</v>
      </c>
      <c r="G63" s="252">
        <v>2.8840825172690154E-2</v>
      </c>
      <c r="H63" s="314"/>
      <c r="I63" s="249" t="s">
        <v>290</v>
      </c>
      <c r="J63" s="329">
        <v>-1.208525151014328E-2</v>
      </c>
      <c r="K63" s="330"/>
      <c r="L63" s="250">
        <v>329</v>
      </c>
      <c r="M63" s="336">
        <v>-1.208525151014328E-2</v>
      </c>
      <c r="N63" s="272"/>
      <c r="R63" s="249" t="s">
        <v>257</v>
      </c>
      <c r="S63" s="337">
        <v>-1.208525151014328E-2</v>
      </c>
      <c r="T63" s="272"/>
      <c r="U63" s="257"/>
    </row>
    <row r="64" spans="1:22" x14ac:dyDescent="0.45">
      <c r="A64" s="41"/>
      <c r="B64" s="334" t="s">
        <v>291</v>
      </c>
      <c r="C64" s="339">
        <v>0</v>
      </c>
      <c r="D64" s="339">
        <v>1.7106141118641727E-2</v>
      </c>
      <c r="E64" s="251">
        <v>1.1489119476975063E-2</v>
      </c>
      <c r="F64" s="251">
        <v>1.2369729527433648E-2</v>
      </c>
      <c r="G64" s="252">
        <v>2.8791795094718964E-2</v>
      </c>
      <c r="H64" s="314"/>
      <c r="I64" s="249" t="s">
        <v>292</v>
      </c>
      <c r="J64" s="329">
        <v>-1.208525151014328E-2</v>
      </c>
      <c r="K64" s="330"/>
      <c r="L64" s="250">
        <v>330</v>
      </c>
      <c r="M64" s="336">
        <v>-1.208525151014328E-2</v>
      </c>
      <c r="N64" s="272"/>
      <c r="R64" s="249" t="s">
        <v>260</v>
      </c>
      <c r="S64" s="337">
        <v>-1.208525151014328E-2</v>
      </c>
      <c r="T64" s="272"/>
      <c r="U64" s="257"/>
    </row>
    <row r="65" spans="1:21" x14ac:dyDescent="0.45">
      <c r="A65" s="41"/>
      <c r="B65" s="334" t="s">
        <v>293</v>
      </c>
      <c r="C65" s="339">
        <v>0</v>
      </c>
      <c r="D65" s="339">
        <v>1.7213408124040708E-2</v>
      </c>
      <c r="E65" s="251">
        <v>1.1569106957433517E-2</v>
      </c>
      <c r="F65" s="251">
        <v>7.4441837057104276E-3</v>
      </c>
      <c r="G65" s="252">
        <v>2.8981658841163105E-2</v>
      </c>
      <c r="H65" s="314"/>
      <c r="I65" s="249" t="s">
        <v>294</v>
      </c>
      <c r="J65" s="329">
        <v>-1.208525151014328E-2</v>
      </c>
      <c r="K65" s="330"/>
      <c r="L65" s="250">
        <v>331</v>
      </c>
      <c r="M65" s="336">
        <v>-1.208525151014328E-2</v>
      </c>
      <c r="N65" s="272"/>
      <c r="R65" s="249" t="s">
        <v>263</v>
      </c>
      <c r="S65" s="337">
        <v>-1.208525151014328E-2</v>
      </c>
      <c r="T65" s="272"/>
      <c r="U65" s="257"/>
    </row>
    <row r="66" spans="1:21" x14ac:dyDescent="0.45">
      <c r="A66" s="41"/>
      <c r="B66" s="334" t="s">
        <v>296</v>
      </c>
      <c r="C66" s="339">
        <v>0</v>
      </c>
      <c r="D66" s="339">
        <v>1.7153836296863068E-2</v>
      </c>
      <c r="E66" s="251">
        <v>1.1539817477792536E-2</v>
      </c>
      <c r="F66" s="251">
        <v>7.938890536657528E-3</v>
      </c>
      <c r="G66" s="252">
        <v>2.889160591456541E-2</v>
      </c>
      <c r="H66" s="314"/>
      <c r="I66" s="249" t="s">
        <v>297</v>
      </c>
      <c r="J66" s="329">
        <v>-1.208525151014328E-2</v>
      </c>
      <c r="K66" s="330"/>
      <c r="L66" s="250">
        <v>340</v>
      </c>
      <c r="M66" s="336">
        <v>-1.208525151014328E-2</v>
      </c>
      <c r="N66" s="272"/>
      <c r="R66" s="249" t="s">
        <v>266</v>
      </c>
      <c r="S66" s="337">
        <v>-1.208525151014328E-2</v>
      </c>
      <c r="T66" s="272"/>
      <c r="U66" s="257"/>
    </row>
    <row r="67" spans="1:21" x14ac:dyDescent="0.45">
      <c r="A67" s="41"/>
      <c r="B67" s="334" t="s">
        <v>299</v>
      </c>
      <c r="C67" s="339">
        <v>0</v>
      </c>
      <c r="D67" s="339">
        <v>1.7111411197225257E-2</v>
      </c>
      <c r="E67" s="251">
        <v>1.1518257051962522E-2</v>
      </c>
      <c r="F67" s="251">
        <v>2.4409591826741739E-3</v>
      </c>
      <c r="G67" s="252">
        <v>2.8826761881879159E-2</v>
      </c>
      <c r="H67" s="314"/>
      <c r="I67" s="249" t="s">
        <v>300</v>
      </c>
      <c r="J67" s="329">
        <v>-1.208525151014328E-2</v>
      </c>
      <c r="K67" s="330"/>
      <c r="L67" s="250">
        <v>341</v>
      </c>
      <c r="M67" s="336">
        <v>-1.208525151014328E-2</v>
      </c>
      <c r="N67" s="272"/>
      <c r="R67" s="249" t="s">
        <v>269</v>
      </c>
      <c r="S67" s="337">
        <v>-1.208525151014328E-2</v>
      </c>
      <c r="T67" s="272"/>
      <c r="U67" s="257"/>
    </row>
    <row r="68" spans="1:21" x14ac:dyDescent="0.45">
      <c r="A68" s="41"/>
      <c r="B68" s="334" t="s">
        <v>302</v>
      </c>
      <c r="C68" s="339">
        <v>0</v>
      </c>
      <c r="D68" s="339">
        <v>1.7205214387745249E-2</v>
      </c>
      <c r="E68" s="251">
        <v>1.1565927811703736E-2</v>
      </c>
      <c r="F68" s="251">
        <v>6.977279627012889E-3</v>
      </c>
      <c r="G68" s="252">
        <v>2.8970136467042495E-2</v>
      </c>
      <c r="H68" s="314"/>
      <c r="I68" s="249" t="s">
        <v>303</v>
      </c>
      <c r="J68" s="329">
        <v>-1.208525151014328E-2</v>
      </c>
      <c r="K68" s="330"/>
      <c r="L68" s="250">
        <v>350</v>
      </c>
      <c r="M68" s="336">
        <v>-1.208525151014328E-2</v>
      </c>
      <c r="N68" s="272"/>
      <c r="R68" s="249" t="s">
        <v>272</v>
      </c>
      <c r="S68" s="337">
        <v>-1.208525151014328E-2</v>
      </c>
      <c r="T68" s="272"/>
    </row>
    <row r="69" spans="1:21" x14ac:dyDescent="0.45">
      <c r="A69" s="41"/>
      <c r="B69" s="334" t="s">
        <v>305</v>
      </c>
      <c r="C69" s="339">
        <v>0</v>
      </c>
      <c r="D69" s="339">
        <v>1.7200528974176121E-2</v>
      </c>
      <c r="E69" s="251">
        <v>1.1560739524797636E-2</v>
      </c>
      <c r="F69" s="251">
        <v>1.2531131968802178E-2</v>
      </c>
      <c r="G69" s="252">
        <v>2.8960119334132894E-2</v>
      </c>
      <c r="H69" s="314"/>
      <c r="I69" s="249" t="s">
        <v>306</v>
      </c>
      <c r="J69" s="329">
        <v>-1.208525151014328E-2</v>
      </c>
      <c r="K69" s="330"/>
      <c r="L69" s="250">
        <v>361</v>
      </c>
      <c r="M69" s="336">
        <v>-1.208525151014328E-2</v>
      </c>
      <c r="N69" s="272"/>
      <c r="R69" s="249" t="s">
        <v>275</v>
      </c>
      <c r="S69" s="337">
        <v>-1.208525151014328E-2</v>
      </c>
      <c r="T69" s="272"/>
    </row>
    <row r="70" spans="1:21" x14ac:dyDescent="0.45">
      <c r="A70" s="41"/>
      <c r="B70" s="334" t="s">
        <v>308</v>
      </c>
      <c r="C70" s="339">
        <v>0</v>
      </c>
      <c r="D70" s="339">
        <v>1.7185693605245245E-2</v>
      </c>
      <c r="E70" s="251">
        <v>1.1556007354549314E-2</v>
      </c>
      <c r="F70" s="251">
        <v>5.7761012105406184E-3</v>
      </c>
      <c r="G70" s="252">
        <v>2.8940298961489752E-2</v>
      </c>
      <c r="H70" s="314"/>
      <c r="I70" s="249" t="s">
        <v>309</v>
      </c>
      <c r="J70" s="329">
        <v>-1.208525151014328E-2</v>
      </c>
      <c r="K70" s="330"/>
      <c r="L70" s="250">
        <v>370</v>
      </c>
      <c r="M70" s="336">
        <v>-1.208525151014328E-2</v>
      </c>
      <c r="N70" s="272"/>
      <c r="R70" s="249" t="s">
        <v>278</v>
      </c>
      <c r="S70" s="337">
        <v>-1.208525151014328E-2</v>
      </c>
      <c r="T70" s="272"/>
    </row>
    <row r="71" spans="1:21" x14ac:dyDescent="0.45">
      <c r="A71" s="41"/>
      <c r="B71" s="334" t="s">
        <v>311</v>
      </c>
      <c r="C71" s="335">
        <v>0</v>
      </c>
      <c r="D71" s="335">
        <v>1.7155710221526954E-2</v>
      </c>
      <c r="E71" s="251">
        <v>1.1553620046704127E-2</v>
      </c>
      <c r="F71" s="251">
        <v>1.1435764665978621E-2</v>
      </c>
      <c r="G71" s="252">
        <v>2.8907540825761968E-2</v>
      </c>
      <c r="H71" s="314"/>
      <c r="I71" s="249" t="s">
        <v>312</v>
      </c>
      <c r="J71" s="329">
        <v>-1.208525151014328E-2</v>
      </c>
      <c r="K71" s="330"/>
      <c r="L71" s="250">
        <v>400</v>
      </c>
      <c r="M71" s="336">
        <v>-1.208525151014328E-2</v>
      </c>
      <c r="N71" s="272"/>
      <c r="R71" s="249" t="s">
        <v>295</v>
      </c>
      <c r="S71" s="337">
        <v>-1.208525151014328E-2</v>
      </c>
      <c r="T71" s="272"/>
    </row>
    <row r="72" spans="1:21" x14ac:dyDescent="0.45">
      <c r="A72" s="41"/>
      <c r="B72" s="334" t="s">
        <v>314</v>
      </c>
      <c r="C72" s="335">
        <v>0</v>
      </c>
      <c r="D72" s="335">
        <v>0</v>
      </c>
      <c r="E72" s="251">
        <v>0</v>
      </c>
      <c r="F72" s="251">
        <v>0</v>
      </c>
      <c r="G72" s="252">
        <v>0</v>
      </c>
      <c r="H72" s="314"/>
      <c r="I72" s="249" t="s">
        <v>315</v>
      </c>
      <c r="J72" s="329">
        <v>-1.208525151014328E-2</v>
      </c>
      <c r="K72" s="330"/>
      <c r="L72" s="250">
        <v>410</v>
      </c>
      <c r="M72" s="336">
        <v>-1.208525151014328E-2</v>
      </c>
      <c r="N72" s="272"/>
      <c r="R72" s="249" t="s">
        <v>298</v>
      </c>
      <c r="S72" s="337">
        <v>-1.208525151014328E-2</v>
      </c>
      <c r="T72" s="272"/>
    </row>
    <row r="73" spans="1:21" x14ac:dyDescent="0.45">
      <c r="A73" s="41"/>
      <c r="B73" s="334" t="s">
        <v>316</v>
      </c>
      <c r="C73" s="335">
        <v>0</v>
      </c>
      <c r="D73" s="335">
        <v>1.6746247763150368E-2</v>
      </c>
      <c r="E73" s="251">
        <v>1.1226623577444972E-2</v>
      </c>
      <c r="F73" s="251">
        <v>1.0772026778766985E-2</v>
      </c>
      <c r="G73" s="252">
        <v>2.8160875160566867E-2</v>
      </c>
      <c r="H73" s="314"/>
      <c r="I73" s="249" t="s">
        <v>317</v>
      </c>
      <c r="J73" s="329">
        <v>-1.208525151014328E-2</v>
      </c>
      <c r="K73" s="330"/>
      <c r="L73" s="250">
        <v>420</v>
      </c>
      <c r="M73" s="336">
        <v>-1.208525151014328E-2</v>
      </c>
      <c r="N73" s="272"/>
      <c r="R73" s="249" t="s">
        <v>301</v>
      </c>
      <c r="S73" s="337">
        <v>-1.208525151014328E-2</v>
      </c>
      <c r="T73" s="272"/>
    </row>
    <row r="74" spans="1:21" x14ac:dyDescent="0.45">
      <c r="A74" s="41"/>
      <c r="B74" s="334" t="s">
        <v>318</v>
      </c>
      <c r="C74" s="339">
        <v>0</v>
      </c>
      <c r="D74" s="339">
        <v>1.7173574394032665E-2</v>
      </c>
      <c r="E74" s="251">
        <v>1.1538303375515868E-2</v>
      </c>
      <c r="F74" s="251">
        <v>1.3277874471926854E-2</v>
      </c>
      <c r="G74" s="252">
        <v>2.8910031680948967E-2</v>
      </c>
      <c r="H74" s="314"/>
      <c r="I74" s="249" t="s">
        <v>319</v>
      </c>
      <c r="J74" s="329">
        <v>-1.208525151014328E-2</v>
      </c>
      <c r="K74" s="330"/>
      <c r="L74" s="250">
        <v>421</v>
      </c>
      <c r="M74" s="336">
        <v>-1.208525151014328E-2</v>
      </c>
      <c r="N74" s="272"/>
      <c r="R74" s="249" t="s">
        <v>304</v>
      </c>
      <c r="S74" s="337">
        <v>-1.208525151014328E-2</v>
      </c>
      <c r="T74" s="272"/>
    </row>
    <row r="75" spans="1:21" x14ac:dyDescent="0.45">
      <c r="A75" s="41"/>
      <c r="B75" s="334" t="s">
        <v>320</v>
      </c>
      <c r="C75" s="335">
        <v>0</v>
      </c>
      <c r="D75" s="335">
        <v>1.7105009800559845E-2</v>
      </c>
      <c r="E75" s="251">
        <v>1.1495218112034911E-2</v>
      </c>
      <c r="F75" s="251">
        <v>1.0966218334705458E-2</v>
      </c>
      <c r="G75" s="252">
        <v>2.8796853731060779E-2</v>
      </c>
      <c r="H75" s="314"/>
      <c r="I75" s="249" t="s">
        <v>321</v>
      </c>
      <c r="J75" s="329">
        <v>-1.208525151014328E-2</v>
      </c>
      <c r="K75" s="330"/>
      <c r="L75" s="250">
        <v>430</v>
      </c>
      <c r="M75" s="336">
        <v>-1.208525151014328E-2</v>
      </c>
      <c r="N75" s="272"/>
      <c r="R75" s="249" t="s">
        <v>307</v>
      </c>
      <c r="S75" s="337">
        <v>-1.208525151014328E-2</v>
      </c>
      <c r="T75" s="272"/>
    </row>
    <row r="76" spans="1:21" x14ac:dyDescent="0.45">
      <c r="A76" s="41"/>
      <c r="B76" s="334" t="s">
        <v>323</v>
      </c>
      <c r="C76" s="335">
        <v>0</v>
      </c>
      <c r="D76" s="335">
        <v>0</v>
      </c>
      <c r="E76" s="251">
        <v>0</v>
      </c>
      <c r="F76" s="251">
        <v>0</v>
      </c>
      <c r="G76" s="252">
        <v>0</v>
      </c>
      <c r="H76" s="314"/>
      <c r="I76" s="249" t="s">
        <v>324</v>
      </c>
      <c r="J76" s="329">
        <v>-1.208525151014328E-2</v>
      </c>
      <c r="K76" s="330"/>
      <c r="L76" s="250">
        <v>502</v>
      </c>
      <c r="M76" s="336">
        <v>-1.208525151014328E-2</v>
      </c>
      <c r="N76" s="272"/>
      <c r="R76" s="249" t="s">
        <v>310</v>
      </c>
      <c r="S76" s="337">
        <v>-1.208525151014328E-2</v>
      </c>
      <c r="T76" s="272"/>
    </row>
    <row r="77" spans="1:21" x14ac:dyDescent="0.45">
      <c r="A77" s="41"/>
      <c r="B77" s="334" t="s">
        <v>326</v>
      </c>
      <c r="C77" s="335">
        <v>0</v>
      </c>
      <c r="D77" s="335">
        <v>0</v>
      </c>
      <c r="E77" s="251">
        <v>0</v>
      </c>
      <c r="F77" s="251">
        <v>0</v>
      </c>
      <c r="G77" s="252">
        <v>0</v>
      </c>
      <c r="H77" s="314"/>
      <c r="I77" s="249" t="s">
        <v>327</v>
      </c>
      <c r="J77" s="329">
        <v>-1.208525151014328E-2</v>
      </c>
      <c r="K77" s="330"/>
      <c r="L77" s="250">
        <v>503</v>
      </c>
      <c r="M77" s="336">
        <v>-1.208525151014328E-2</v>
      </c>
      <c r="N77" s="272"/>
      <c r="R77" s="249" t="s">
        <v>313</v>
      </c>
      <c r="S77" s="337">
        <v>-1.208525151014328E-2</v>
      </c>
      <c r="T77" s="272"/>
    </row>
    <row r="78" spans="1:21" x14ac:dyDescent="0.45">
      <c r="A78" s="41"/>
      <c r="B78" s="334" t="s">
        <v>329</v>
      </c>
      <c r="C78" s="339">
        <v>0</v>
      </c>
      <c r="D78" s="339">
        <v>0</v>
      </c>
      <c r="E78" s="251">
        <v>0</v>
      </c>
      <c r="F78" s="251">
        <v>0</v>
      </c>
      <c r="G78" s="252">
        <v>0</v>
      </c>
      <c r="H78" s="314"/>
      <c r="I78" s="249" t="s">
        <v>330</v>
      </c>
      <c r="J78" s="329">
        <v>-1.208525151014328E-2</v>
      </c>
      <c r="K78" s="330"/>
      <c r="L78" s="250">
        <v>800</v>
      </c>
      <c r="M78" s="336">
        <v>-1.208525151014328E-2</v>
      </c>
      <c r="N78" s="343"/>
      <c r="O78" s="314"/>
      <c r="P78" s="314"/>
      <c r="R78" s="249" t="s">
        <v>322</v>
      </c>
      <c r="S78" s="337">
        <v>-1.208525151014328E-2</v>
      </c>
      <c r="T78" s="272"/>
    </row>
    <row r="79" spans="1:21" x14ac:dyDescent="0.45">
      <c r="A79" s="41"/>
      <c r="B79" s="334" t="s">
        <v>331</v>
      </c>
      <c r="C79" s="335">
        <v>-5.5466412123872377E-4</v>
      </c>
      <c r="D79" s="335">
        <v>4.7664017120279123E-3</v>
      </c>
      <c r="E79" s="251">
        <v>5.3757227292876575E-3</v>
      </c>
      <c r="F79" s="251">
        <v>3.0512732764511608E-3</v>
      </c>
      <c r="G79" s="252">
        <v>1.0167747295335872E-2</v>
      </c>
      <c r="H79" s="314"/>
      <c r="I79" s="249" t="s">
        <v>332</v>
      </c>
      <c r="J79" s="329">
        <v>-1.208525151014328E-2</v>
      </c>
      <c r="K79" s="330"/>
      <c r="L79" s="420">
        <v>812</v>
      </c>
      <c r="M79" s="336">
        <v>-1.208525151014328E-2</v>
      </c>
      <c r="N79" s="343"/>
      <c r="O79" s="314"/>
      <c r="P79" s="314"/>
      <c r="R79" s="249" t="s">
        <v>325</v>
      </c>
      <c r="S79" s="337">
        <v>-1.208525151014328E-2</v>
      </c>
      <c r="T79" s="272"/>
    </row>
    <row r="80" spans="1:21" ht="14.65" thickBot="1" x14ac:dyDescent="0.5">
      <c r="A80" s="41"/>
      <c r="B80" s="334" t="s">
        <v>334</v>
      </c>
      <c r="C80" s="339">
        <v>0</v>
      </c>
      <c r="D80" s="339">
        <v>0</v>
      </c>
      <c r="E80" s="251">
        <v>0</v>
      </c>
      <c r="F80" s="251">
        <v>0</v>
      </c>
      <c r="G80" s="252">
        <v>0</v>
      </c>
      <c r="H80" s="314"/>
      <c r="I80" s="249" t="s">
        <v>335</v>
      </c>
      <c r="J80" s="329">
        <v>-1.208525151014328E-2</v>
      </c>
      <c r="K80" s="330"/>
      <c r="L80" s="258">
        <v>323</v>
      </c>
      <c r="M80" s="419">
        <v>-1.208525151014328E-2</v>
      </c>
      <c r="N80" s="343"/>
      <c r="O80" s="314"/>
      <c r="P80" s="314"/>
      <c r="R80" s="249" t="s">
        <v>328</v>
      </c>
      <c r="S80" s="337">
        <v>-1.208525151014328E-2</v>
      </c>
      <c r="T80" s="272"/>
    </row>
    <row r="81" spans="1:20" x14ac:dyDescent="0.45">
      <c r="A81" s="41"/>
      <c r="B81" s="334" t="s">
        <v>337</v>
      </c>
      <c r="C81" s="339">
        <v>0</v>
      </c>
      <c r="D81" s="339">
        <v>0</v>
      </c>
      <c r="E81" s="251">
        <v>0</v>
      </c>
      <c r="F81" s="251">
        <v>0</v>
      </c>
      <c r="G81" s="252">
        <v>0</v>
      </c>
      <c r="H81" s="314"/>
      <c r="I81" s="249" t="s">
        <v>338</v>
      </c>
      <c r="J81" s="329">
        <v>-1.208525151014328E-2</v>
      </c>
      <c r="K81" s="330"/>
      <c r="L81" s="330"/>
      <c r="M81" s="330"/>
      <c r="N81" s="343"/>
      <c r="O81" s="314"/>
      <c r="P81" s="314"/>
      <c r="R81" s="249" t="s">
        <v>333</v>
      </c>
      <c r="S81" s="337">
        <v>-1.208525151014328E-2</v>
      </c>
      <c r="T81" s="272"/>
    </row>
    <row r="82" spans="1:20" x14ac:dyDescent="0.45">
      <c r="A82" s="41"/>
      <c r="B82" s="334" t="s">
        <v>340</v>
      </c>
      <c r="C82" s="339">
        <v>0</v>
      </c>
      <c r="D82" s="339">
        <v>0</v>
      </c>
      <c r="E82" s="251">
        <v>0</v>
      </c>
      <c r="F82" s="251">
        <v>0</v>
      </c>
      <c r="G82" s="252">
        <v>0</v>
      </c>
      <c r="H82" s="314"/>
      <c r="I82" s="249" t="s">
        <v>341</v>
      </c>
      <c r="J82" s="329">
        <v>-1.208525151014328E-2</v>
      </c>
      <c r="K82" s="330"/>
      <c r="L82" s="330"/>
      <c r="M82" s="330"/>
      <c r="N82" s="343"/>
      <c r="O82" s="314"/>
      <c r="P82" s="314"/>
      <c r="R82" s="249" t="s">
        <v>336</v>
      </c>
      <c r="S82" s="337">
        <v>-1.208525151014328E-2</v>
      </c>
      <c r="T82" s="272"/>
    </row>
    <row r="83" spans="1:20" x14ac:dyDescent="0.45">
      <c r="A83" s="41"/>
      <c r="B83" s="334" t="s">
        <v>343</v>
      </c>
      <c r="C83" s="339">
        <v>0</v>
      </c>
      <c r="D83" s="339">
        <v>0</v>
      </c>
      <c r="E83" s="251">
        <v>0</v>
      </c>
      <c r="F83" s="251">
        <v>0</v>
      </c>
      <c r="G83" s="252">
        <v>0</v>
      </c>
      <c r="H83" s="314"/>
      <c r="I83" s="249" t="s">
        <v>344</v>
      </c>
      <c r="J83" s="329">
        <v>-1.208525151014328E-2</v>
      </c>
      <c r="K83" s="330"/>
      <c r="L83" s="330"/>
      <c r="M83" s="330"/>
      <c r="N83" s="343"/>
      <c r="O83" s="314"/>
      <c r="P83" s="314"/>
      <c r="R83" s="249" t="s">
        <v>339</v>
      </c>
      <c r="S83" s="337">
        <v>-1.208525151014328E-2</v>
      </c>
      <c r="T83" s="272"/>
    </row>
    <row r="84" spans="1:20" x14ac:dyDescent="0.45">
      <c r="A84" s="41"/>
      <c r="B84" s="334" t="s">
        <v>346</v>
      </c>
      <c r="C84" s="339">
        <v>3.1799566526078404E-3</v>
      </c>
      <c r="D84" s="339">
        <v>1.1581606613703554E-2</v>
      </c>
      <c r="E84" s="251">
        <v>8.0600080870854018E-3</v>
      </c>
      <c r="F84" s="251">
        <v>8.3540468455027828E-3</v>
      </c>
      <c r="G84" s="252">
        <v>1.973496254375684E-2</v>
      </c>
      <c r="H84" s="314"/>
      <c r="I84" s="249" t="s">
        <v>347</v>
      </c>
      <c r="J84" s="329">
        <v>-1.208525151014328E-2</v>
      </c>
      <c r="K84" s="330"/>
      <c r="L84" s="330"/>
      <c r="M84" s="330"/>
      <c r="N84" s="343"/>
      <c r="O84" s="314"/>
      <c r="P84" s="314"/>
      <c r="R84" s="249" t="s">
        <v>342</v>
      </c>
      <c r="S84" s="337">
        <v>-1.208525151014328E-2</v>
      </c>
      <c r="T84" s="272"/>
    </row>
    <row r="85" spans="1:20" x14ac:dyDescent="0.45">
      <c r="A85" s="41"/>
      <c r="B85" s="334" t="s">
        <v>349</v>
      </c>
      <c r="C85" s="339">
        <v>7.33525858395212E-3</v>
      </c>
      <c r="D85" s="339">
        <v>2.1468190008266497E-2</v>
      </c>
      <c r="E85" s="251">
        <v>1.793256343422267E-2</v>
      </c>
      <c r="F85" s="251">
        <v>1.9375470346873369E-2</v>
      </c>
      <c r="G85" s="252">
        <v>3.9785733121630251E-2</v>
      </c>
      <c r="H85" s="314"/>
      <c r="I85" s="249" t="s">
        <v>350</v>
      </c>
      <c r="J85" s="329">
        <v>-1.208525151014328E-2</v>
      </c>
      <c r="K85" s="330"/>
      <c r="L85" s="330"/>
      <c r="M85" s="330"/>
      <c r="N85" s="343"/>
      <c r="O85" s="314"/>
      <c r="P85" s="314"/>
      <c r="R85" s="249" t="s">
        <v>345</v>
      </c>
      <c r="S85" s="337">
        <v>-1.208525151014328E-2</v>
      </c>
      <c r="T85" s="272"/>
    </row>
    <row r="86" spans="1:20" x14ac:dyDescent="0.45">
      <c r="A86" s="41"/>
      <c r="B86" s="334" t="s">
        <v>352</v>
      </c>
      <c r="C86" s="339">
        <v>0</v>
      </c>
      <c r="D86" s="339">
        <v>0</v>
      </c>
      <c r="E86" s="251">
        <v>0</v>
      </c>
      <c r="F86" s="251">
        <v>0</v>
      </c>
      <c r="G86" s="252">
        <v>0</v>
      </c>
      <c r="H86" s="314"/>
      <c r="I86" s="249" t="s">
        <v>353</v>
      </c>
      <c r="J86" s="329">
        <v>-1.208525151014328E-2</v>
      </c>
      <c r="K86" s="330"/>
      <c r="L86" s="330"/>
      <c r="M86" s="330"/>
      <c r="N86" s="343"/>
      <c r="O86" s="314"/>
      <c r="P86" s="314"/>
      <c r="R86" s="249" t="s">
        <v>348</v>
      </c>
      <c r="S86" s="337">
        <v>-1.208525151014328E-2</v>
      </c>
      <c r="T86" s="272"/>
    </row>
    <row r="87" spans="1:20" x14ac:dyDescent="0.45">
      <c r="A87" s="41"/>
      <c r="B87" s="334" t="s">
        <v>355</v>
      </c>
      <c r="C87" s="339">
        <v>1.0210188461163838E-3</v>
      </c>
      <c r="D87" s="339">
        <v>0</v>
      </c>
      <c r="E87" s="251">
        <v>0</v>
      </c>
      <c r="F87" s="251">
        <v>0</v>
      </c>
      <c r="G87" s="252">
        <v>0</v>
      </c>
      <c r="H87" s="314"/>
      <c r="I87" s="249" t="s">
        <v>356</v>
      </c>
      <c r="J87" s="329">
        <v>-1.208525151014328E-2</v>
      </c>
      <c r="K87" s="330"/>
      <c r="L87" s="330"/>
      <c r="M87" s="330"/>
      <c r="N87" s="343"/>
      <c r="O87" s="314"/>
      <c r="P87" s="314"/>
      <c r="R87" s="249" t="s">
        <v>351</v>
      </c>
      <c r="S87" s="337">
        <v>-1.208525151014328E-2</v>
      </c>
      <c r="T87" s="272"/>
    </row>
    <row r="88" spans="1:20" x14ac:dyDescent="0.45">
      <c r="A88" s="41"/>
      <c r="B88" s="334" t="s">
        <v>358</v>
      </c>
      <c r="C88" s="339">
        <v>0</v>
      </c>
      <c r="D88" s="339">
        <v>0</v>
      </c>
      <c r="E88" s="251">
        <v>0</v>
      </c>
      <c r="F88" s="251">
        <v>0</v>
      </c>
      <c r="G88" s="252">
        <v>0</v>
      </c>
      <c r="H88" s="314"/>
      <c r="I88" s="249" t="s">
        <v>359</v>
      </c>
      <c r="J88" s="329">
        <v>-1.208525151014328E-2</v>
      </c>
      <c r="K88" s="330"/>
      <c r="L88" s="330"/>
      <c r="M88" s="330"/>
      <c r="N88" s="343"/>
      <c r="O88" s="314"/>
      <c r="P88" s="314"/>
      <c r="R88" s="249" t="s">
        <v>354</v>
      </c>
      <c r="S88" s="337">
        <v>-1.208525151014328E-2</v>
      </c>
      <c r="T88" s="272"/>
    </row>
    <row r="89" spans="1:20" x14ac:dyDescent="0.45">
      <c r="A89" s="41"/>
      <c r="B89" s="334" t="s">
        <v>361</v>
      </c>
      <c r="C89" s="339">
        <v>0</v>
      </c>
      <c r="D89" s="339">
        <v>0</v>
      </c>
      <c r="E89" s="251">
        <v>0</v>
      </c>
      <c r="F89" s="251">
        <v>0</v>
      </c>
      <c r="G89" s="252">
        <v>0</v>
      </c>
      <c r="H89" s="314"/>
      <c r="I89" s="249" t="s">
        <v>362</v>
      </c>
      <c r="J89" s="329">
        <v>-1.208525151014328E-2</v>
      </c>
      <c r="K89" s="330"/>
      <c r="L89" s="330"/>
      <c r="M89" s="330"/>
      <c r="N89" s="343"/>
      <c r="O89" s="314"/>
      <c r="P89" s="314"/>
      <c r="R89" s="249" t="s">
        <v>357</v>
      </c>
      <c r="S89" s="337">
        <v>-1.208525151014328E-2</v>
      </c>
    </row>
    <row r="90" spans="1:20" x14ac:dyDescent="0.45">
      <c r="A90" s="41"/>
      <c r="B90" s="334" t="s">
        <v>364</v>
      </c>
      <c r="C90" s="339">
        <v>0</v>
      </c>
      <c r="D90" s="339">
        <v>5.3285154571121041E-3</v>
      </c>
      <c r="E90" s="251">
        <v>3.8381114568430963E-3</v>
      </c>
      <c r="F90" s="251">
        <v>4.9306540471241167E-3</v>
      </c>
      <c r="G90" s="252">
        <v>9.1870783501790676E-3</v>
      </c>
      <c r="H90" s="314"/>
      <c r="I90" s="249" t="s">
        <v>365</v>
      </c>
      <c r="J90" s="329">
        <v>-1.208525151014328E-2</v>
      </c>
      <c r="K90" s="330"/>
      <c r="L90" s="330"/>
      <c r="M90" s="330"/>
      <c r="N90" s="343"/>
      <c r="O90" s="314"/>
      <c r="P90" s="314"/>
      <c r="R90" s="249" t="s">
        <v>360</v>
      </c>
      <c r="S90" s="337">
        <v>-1.208525151014328E-2</v>
      </c>
    </row>
    <row r="91" spans="1:20" x14ac:dyDescent="0.45">
      <c r="A91" s="41"/>
      <c r="B91" s="334" t="s">
        <v>367</v>
      </c>
      <c r="C91" s="339">
        <v>0</v>
      </c>
      <c r="D91" s="339">
        <v>5.2436426582624929E-3</v>
      </c>
      <c r="E91" s="251">
        <v>3.803580951233787E-3</v>
      </c>
      <c r="F91" s="251">
        <v>2.2458860452607698E-3</v>
      </c>
      <c r="G91" s="252">
        <v>9.0671682288263611E-3</v>
      </c>
      <c r="H91" s="259"/>
      <c r="I91" s="249" t="s">
        <v>368</v>
      </c>
      <c r="J91" s="329">
        <v>-1.208525151014328E-2</v>
      </c>
      <c r="K91" s="260"/>
      <c r="L91" s="260"/>
      <c r="M91" s="260"/>
      <c r="N91" s="261"/>
      <c r="O91" s="259"/>
      <c r="P91" s="259"/>
      <c r="R91" s="249" t="s">
        <v>363</v>
      </c>
      <c r="S91" s="337">
        <v>-1.208525151014328E-2</v>
      </c>
    </row>
    <row r="92" spans="1:20" x14ac:dyDescent="0.45">
      <c r="A92" s="41"/>
      <c r="B92" s="334" t="s">
        <v>370</v>
      </c>
      <c r="C92" s="339">
        <v>0</v>
      </c>
      <c r="D92" s="339">
        <v>0</v>
      </c>
      <c r="E92" s="251">
        <v>0</v>
      </c>
      <c r="F92" s="251">
        <v>0</v>
      </c>
      <c r="G92" s="252">
        <v>0</v>
      </c>
      <c r="I92" s="249" t="s">
        <v>371</v>
      </c>
      <c r="J92" s="329">
        <v>-1.208525151014328E-2</v>
      </c>
      <c r="K92" s="263"/>
      <c r="L92" s="263"/>
      <c r="M92" s="263"/>
      <c r="N92" s="264"/>
      <c r="O92" s="42"/>
      <c r="P92" s="42"/>
      <c r="R92" s="249" t="s">
        <v>366</v>
      </c>
      <c r="S92" s="337">
        <v>-1.208525151014328E-2</v>
      </c>
    </row>
    <row r="93" spans="1:20" x14ac:dyDescent="0.45">
      <c r="A93" s="41"/>
      <c r="B93" s="334" t="s">
        <v>373</v>
      </c>
      <c r="C93" s="339">
        <v>0</v>
      </c>
      <c r="D93" s="339">
        <v>0</v>
      </c>
      <c r="E93" s="251">
        <v>0</v>
      </c>
      <c r="F93" s="251">
        <v>0</v>
      </c>
      <c r="G93" s="252">
        <v>0</v>
      </c>
      <c r="I93" s="249" t="s">
        <v>374</v>
      </c>
      <c r="J93" s="329">
        <v>-1.208525151014328E-2</v>
      </c>
      <c r="K93" s="263"/>
      <c r="L93" s="263"/>
      <c r="M93" s="263"/>
      <c r="N93" s="264"/>
      <c r="O93" s="42"/>
      <c r="P93" s="42"/>
      <c r="R93" s="249" t="s">
        <v>369</v>
      </c>
      <c r="S93" s="337">
        <v>-1.208525151014328E-2</v>
      </c>
    </row>
    <row r="94" spans="1:20" x14ac:dyDescent="0.45">
      <c r="A94" s="41"/>
      <c r="B94" s="334" t="s">
        <v>376</v>
      </c>
      <c r="C94" s="339">
        <v>0</v>
      </c>
      <c r="D94" s="339">
        <v>0</v>
      </c>
      <c r="E94" s="251">
        <v>0</v>
      </c>
      <c r="F94" s="251">
        <v>0</v>
      </c>
      <c r="G94" s="252">
        <v>0</v>
      </c>
      <c r="I94" s="249" t="s">
        <v>377</v>
      </c>
      <c r="J94" s="329">
        <v>-1.208525151014328E-2</v>
      </c>
      <c r="K94" s="263"/>
      <c r="L94" s="263"/>
      <c r="M94" s="263"/>
      <c r="N94" s="264"/>
      <c r="O94" s="42"/>
      <c r="P94" s="42"/>
      <c r="R94" s="249" t="s">
        <v>372</v>
      </c>
      <c r="S94" s="337">
        <v>-1.208525151014328E-2</v>
      </c>
    </row>
    <row r="95" spans="1:20" x14ac:dyDescent="0.45">
      <c r="A95" s="41"/>
      <c r="B95" s="334" t="s">
        <v>379</v>
      </c>
      <c r="C95" s="339">
        <v>0</v>
      </c>
      <c r="D95" s="339">
        <v>0</v>
      </c>
      <c r="E95" s="251">
        <v>0</v>
      </c>
      <c r="F95" s="251">
        <v>0</v>
      </c>
      <c r="G95" s="252">
        <v>0</v>
      </c>
      <c r="I95" s="249" t="s">
        <v>380</v>
      </c>
      <c r="J95" s="329">
        <v>-1.208525151014328E-2</v>
      </c>
      <c r="K95" s="263"/>
      <c r="L95" s="263"/>
      <c r="M95" s="263"/>
      <c r="N95" s="264"/>
      <c r="O95" s="42"/>
      <c r="P95" s="42"/>
      <c r="R95" s="249" t="s">
        <v>375</v>
      </c>
      <c r="S95" s="337">
        <v>-1.208525151014328E-2</v>
      </c>
    </row>
    <row r="96" spans="1:20" x14ac:dyDescent="0.45">
      <c r="A96" s="41"/>
      <c r="B96" s="334" t="s">
        <v>382</v>
      </c>
      <c r="C96" s="339">
        <v>0</v>
      </c>
      <c r="D96" s="339">
        <v>9.8196508253418635E-3</v>
      </c>
      <c r="E96" s="251">
        <v>7.4454571370163869E-3</v>
      </c>
      <c r="F96" s="251">
        <v>2.712770132182607E-2</v>
      </c>
      <c r="G96" s="252">
        <v>1.7338219751678707E-2</v>
      </c>
      <c r="I96" s="249" t="s">
        <v>383</v>
      </c>
      <c r="J96" s="329">
        <v>-1.208525151014328E-2</v>
      </c>
      <c r="K96" s="263"/>
      <c r="L96" s="263"/>
      <c r="M96" s="263"/>
      <c r="N96" s="264"/>
      <c r="O96" s="42"/>
      <c r="P96" s="42"/>
      <c r="R96" s="249" t="s">
        <v>378</v>
      </c>
      <c r="S96" s="337">
        <v>-1.208525151014328E-2</v>
      </c>
    </row>
    <row r="97" spans="1:19" x14ac:dyDescent="0.45">
      <c r="A97" s="41"/>
      <c r="B97" s="334" t="s">
        <v>385</v>
      </c>
      <c r="C97" s="339">
        <v>0</v>
      </c>
      <c r="D97" s="339">
        <v>2.028061517859836E-3</v>
      </c>
      <c r="E97" s="251">
        <v>2.747518347944844E-3</v>
      </c>
      <c r="F97" s="251">
        <v>2.8836900367921192E-3</v>
      </c>
      <c r="G97" s="252">
        <v>4.7811520020357712E-3</v>
      </c>
      <c r="I97" s="249" t="s">
        <v>386</v>
      </c>
      <c r="J97" s="329">
        <v>-1.208525151014328E-2</v>
      </c>
      <c r="K97" s="263"/>
      <c r="L97" s="263"/>
      <c r="M97" s="263"/>
      <c r="N97" s="264"/>
      <c r="O97" s="42"/>
      <c r="P97" s="42"/>
      <c r="R97" s="249" t="s">
        <v>381</v>
      </c>
      <c r="S97" s="337">
        <v>-1.208525151014328E-2</v>
      </c>
    </row>
    <row r="98" spans="1:19" x14ac:dyDescent="0.45">
      <c r="A98" s="41"/>
      <c r="B98" s="334" t="s">
        <v>388</v>
      </c>
      <c r="C98" s="339">
        <v>0</v>
      </c>
      <c r="D98" s="339">
        <v>9.0630685446793091E-3</v>
      </c>
      <c r="E98" s="251">
        <v>5.8208610082788326E-3</v>
      </c>
      <c r="F98" s="251">
        <v>5.7268588788681463E-3</v>
      </c>
      <c r="G98" s="252">
        <v>1.4936684415265189E-2</v>
      </c>
      <c r="I98" s="249" t="s">
        <v>389</v>
      </c>
      <c r="J98" s="329">
        <v>-1.208525151014328E-2</v>
      </c>
      <c r="K98" s="263"/>
      <c r="L98" s="263"/>
      <c r="M98" s="263"/>
      <c r="N98" s="264"/>
      <c r="O98" s="42"/>
      <c r="P98" s="42"/>
      <c r="R98" s="249" t="s">
        <v>384</v>
      </c>
      <c r="S98" s="337">
        <v>-1.208525151014328E-2</v>
      </c>
    </row>
    <row r="99" spans="1:19" x14ac:dyDescent="0.45">
      <c r="A99" s="41"/>
      <c r="B99" s="334" t="s">
        <v>391</v>
      </c>
      <c r="C99" s="339">
        <v>0</v>
      </c>
      <c r="D99" s="339">
        <v>5.9864169670333922E-3</v>
      </c>
      <c r="E99" s="251">
        <v>4.7898595836455282E-3</v>
      </c>
      <c r="F99" s="251">
        <v>2.5682639086073156E-3</v>
      </c>
      <c r="G99" s="252">
        <v>1.0804950647360201E-2</v>
      </c>
      <c r="I99" s="249" t="s">
        <v>392</v>
      </c>
      <c r="J99" s="329">
        <v>-1.208525151014328E-2</v>
      </c>
      <c r="K99" s="263"/>
      <c r="L99" s="263"/>
      <c r="M99" s="263"/>
      <c r="N99" s="264"/>
      <c r="O99" s="42"/>
      <c r="P99" s="42"/>
      <c r="R99" s="249" t="s">
        <v>387</v>
      </c>
      <c r="S99" s="337">
        <v>-1.208525151014328E-2</v>
      </c>
    </row>
    <row r="100" spans="1:19" x14ac:dyDescent="0.45">
      <c r="A100" s="41"/>
      <c r="B100" s="334" t="s">
        <v>394</v>
      </c>
      <c r="C100" s="339">
        <v>0</v>
      </c>
      <c r="D100" s="339">
        <v>1.4103394627722921E-2</v>
      </c>
      <c r="E100" s="251">
        <v>9.439492577574482E-3</v>
      </c>
      <c r="F100" s="251">
        <v>9.1420612354622399E-3</v>
      </c>
      <c r="G100" s="252">
        <v>2.3676016094204444E-2</v>
      </c>
      <c r="I100" s="249" t="s">
        <v>395</v>
      </c>
      <c r="J100" s="329">
        <v>-1.208525151014328E-2</v>
      </c>
      <c r="K100" s="263"/>
      <c r="L100" s="263"/>
      <c r="M100" s="263"/>
      <c r="N100" s="264"/>
      <c r="O100" s="42"/>
      <c r="P100" s="42"/>
      <c r="R100" s="249" t="s">
        <v>390</v>
      </c>
      <c r="S100" s="337">
        <v>-1.208525151014328E-2</v>
      </c>
    </row>
    <row r="101" spans="1:19" x14ac:dyDescent="0.45">
      <c r="A101" s="41"/>
      <c r="B101" s="334" t="s">
        <v>397</v>
      </c>
      <c r="C101" s="339">
        <v>0</v>
      </c>
      <c r="D101" s="339">
        <v>1.0107701975451411E-2</v>
      </c>
      <c r="E101" s="251">
        <v>8.8390404287899127E-3</v>
      </c>
      <c r="F101" s="251">
        <v>7.159331067218444E-3</v>
      </c>
      <c r="G101" s="252">
        <v>1.9036084790644558E-2</v>
      </c>
      <c r="I101" s="249" t="s">
        <v>398</v>
      </c>
      <c r="J101" s="329">
        <v>-1.208525151014328E-2</v>
      </c>
      <c r="K101" s="263"/>
      <c r="L101" s="263"/>
      <c r="M101" s="263"/>
      <c r="N101" s="264"/>
      <c r="O101" s="42"/>
      <c r="P101" s="42"/>
      <c r="R101" s="249" t="s">
        <v>393</v>
      </c>
      <c r="S101" s="337">
        <v>-1.208525151014328E-2</v>
      </c>
    </row>
    <row r="102" spans="1:19" x14ac:dyDescent="0.45">
      <c r="A102" s="41"/>
      <c r="B102" s="334" t="s">
        <v>400</v>
      </c>
      <c r="C102" s="339">
        <v>0</v>
      </c>
      <c r="D102" s="339">
        <v>7.9859147498155814E-3</v>
      </c>
      <c r="E102" s="251">
        <v>5.8168598931536142E-3</v>
      </c>
      <c r="F102" s="251">
        <v>2.3330834447885529E-3</v>
      </c>
      <c r="G102" s="252">
        <v>1.3849227590187585E-2</v>
      </c>
      <c r="I102" s="249" t="s">
        <v>401</v>
      </c>
      <c r="J102" s="329">
        <v>-1.208525151014328E-2</v>
      </c>
      <c r="K102" s="263"/>
      <c r="L102" s="263"/>
      <c r="M102" s="263"/>
      <c r="N102" s="264"/>
      <c r="O102" s="42"/>
      <c r="P102" s="42"/>
      <c r="R102" s="249" t="s">
        <v>396</v>
      </c>
      <c r="S102" s="337">
        <v>-1.208525151014328E-2</v>
      </c>
    </row>
    <row r="103" spans="1:19" x14ac:dyDescent="0.45">
      <c r="A103" s="41"/>
      <c r="B103" s="334" t="s">
        <v>403</v>
      </c>
      <c r="C103" s="339">
        <v>0</v>
      </c>
      <c r="D103" s="339">
        <v>9.7765972648633515E-3</v>
      </c>
      <c r="E103" s="251">
        <v>7.191417087054619E-3</v>
      </c>
      <c r="F103" s="251">
        <v>7.0864021012915224E-3</v>
      </c>
      <c r="G103" s="252">
        <v>1.7038321940541667E-2</v>
      </c>
      <c r="I103" s="249" t="s">
        <v>404</v>
      </c>
      <c r="J103" s="329">
        <v>-1.208525151014328E-2</v>
      </c>
      <c r="K103" s="263"/>
      <c r="L103" s="263"/>
      <c r="M103" s="263"/>
      <c r="N103" s="264"/>
      <c r="O103" s="42"/>
      <c r="P103" s="42"/>
      <c r="R103" s="249" t="s">
        <v>399</v>
      </c>
      <c r="S103" s="337">
        <v>-1.208525151014328E-2</v>
      </c>
    </row>
    <row r="104" spans="1:19" x14ac:dyDescent="0.45">
      <c r="A104" s="41"/>
      <c r="B104" s="334" t="s">
        <v>406</v>
      </c>
      <c r="C104" s="339">
        <v>0</v>
      </c>
      <c r="D104" s="339">
        <v>9.7587899697542113E-3</v>
      </c>
      <c r="E104" s="251">
        <v>7.2671693174672924E-3</v>
      </c>
      <c r="F104" s="251">
        <v>7.5293179554531964E-3</v>
      </c>
      <c r="G104" s="252">
        <v>1.7096878066265253E-2</v>
      </c>
      <c r="I104" s="249" t="s">
        <v>407</v>
      </c>
      <c r="J104" s="329">
        <v>-1.208525151014328E-2</v>
      </c>
      <c r="K104" s="263"/>
      <c r="L104" s="263"/>
      <c r="M104" s="263"/>
      <c r="N104" s="264"/>
      <c r="O104" s="42"/>
      <c r="P104" s="42"/>
      <c r="R104" s="249" t="s">
        <v>402</v>
      </c>
      <c r="S104" s="337">
        <v>-1.208525151014328E-2</v>
      </c>
    </row>
    <row r="105" spans="1:19" x14ac:dyDescent="0.45">
      <c r="A105" s="41"/>
      <c r="B105" s="334" t="s">
        <v>409</v>
      </c>
      <c r="C105" s="339">
        <v>0</v>
      </c>
      <c r="D105" s="339">
        <v>0</v>
      </c>
      <c r="E105" s="251">
        <v>0</v>
      </c>
      <c r="F105" s="251">
        <v>0</v>
      </c>
      <c r="G105" s="252">
        <v>0</v>
      </c>
      <c r="I105" s="249" t="s">
        <v>410</v>
      </c>
      <c r="J105" s="329">
        <v>-1.208525151014328E-2</v>
      </c>
      <c r="K105" s="263"/>
      <c r="L105" s="263"/>
      <c r="M105" s="263"/>
      <c r="N105" s="264"/>
      <c r="O105" s="42"/>
      <c r="P105" s="42"/>
      <c r="R105" s="249" t="s">
        <v>405</v>
      </c>
      <c r="S105" s="337">
        <v>-1.208525151014328E-2</v>
      </c>
    </row>
    <row r="106" spans="1:19" ht="14.65" thickBot="1" x14ac:dyDescent="0.5">
      <c r="A106" s="41"/>
      <c r="B106" s="344" t="s">
        <v>412</v>
      </c>
      <c r="C106" s="345">
        <v>0</v>
      </c>
      <c r="D106" s="345">
        <v>0.11086894010165449</v>
      </c>
      <c r="E106" s="95">
        <v>7.3664845155178016E-2</v>
      </c>
      <c r="F106" s="95">
        <v>6.3656549163809917E-2</v>
      </c>
      <c r="G106" s="96">
        <v>0.19270092856193966</v>
      </c>
      <c r="I106" s="249" t="s">
        <v>413</v>
      </c>
      <c r="J106" s="329">
        <v>-1.208525151014328E-2</v>
      </c>
      <c r="K106" s="263"/>
      <c r="L106" s="263"/>
      <c r="M106" s="263"/>
      <c r="N106" s="264"/>
      <c r="O106" s="42"/>
      <c r="P106" s="42"/>
      <c r="R106" s="249" t="s">
        <v>408</v>
      </c>
      <c r="S106" s="337">
        <v>-1.208525151014328E-2</v>
      </c>
    </row>
    <row r="107" spans="1:19" x14ac:dyDescent="0.45">
      <c r="A107" s="41"/>
      <c r="B107" s="262" t="s">
        <v>120</v>
      </c>
      <c r="I107" s="249" t="s">
        <v>415</v>
      </c>
      <c r="J107" s="329">
        <v>-1.208525151014328E-2</v>
      </c>
      <c r="K107" s="263"/>
      <c r="L107" s="263"/>
      <c r="M107" s="263"/>
      <c r="N107" s="264"/>
      <c r="O107" s="42"/>
      <c r="P107" s="42"/>
      <c r="R107" s="249" t="s">
        <v>411</v>
      </c>
      <c r="S107" s="337">
        <v>-1.208525151014328E-2</v>
      </c>
    </row>
    <row r="108" spans="1:19" x14ac:dyDescent="0.45">
      <c r="A108" s="41"/>
      <c r="B108" s="9"/>
      <c r="I108" s="249" t="s">
        <v>417</v>
      </c>
      <c r="J108" s="329">
        <v>-1.208525151014328E-2</v>
      </c>
      <c r="K108" s="263"/>
      <c r="L108" s="263"/>
      <c r="M108" s="263"/>
      <c r="N108" s="264"/>
      <c r="O108" s="42"/>
      <c r="P108" s="42"/>
      <c r="R108" s="249" t="s">
        <v>414</v>
      </c>
      <c r="S108" s="337">
        <v>-1.208525151014328E-2</v>
      </c>
    </row>
    <row r="109" spans="1:19" x14ac:dyDescent="0.45">
      <c r="A109" s="41"/>
      <c r="B109" s="9"/>
      <c r="I109" s="249" t="s">
        <v>419</v>
      </c>
      <c r="J109" s="329">
        <v>-1.208525151014328E-2</v>
      </c>
      <c r="K109" s="263"/>
      <c r="L109" s="263"/>
      <c r="M109" s="263"/>
      <c r="N109" s="264"/>
      <c r="O109" s="42"/>
      <c r="P109" s="42"/>
      <c r="R109" s="249" t="s">
        <v>416</v>
      </c>
      <c r="S109" s="337">
        <v>-1.208525151014328E-2</v>
      </c>
    </row>
    <row r="110" spans="1:19" x14ac:dyDescent="0.45">
      <c r="A110" s="41"/>
      <c r="B110" s="9"/>
      <c r="I110" s="249" t="s">
        <v>421</v>
      </c>
      <c r="J110" s="329">
        <v>-1.208525151014328E-2</v>
      </c>
      <c r="K110" s="263"/>
      <c r="L110" s="263"/>
      <c r="M110" s="263"/>
      <c r="N110" s="264"/>
      <c r="O110" s="42"/>
      <c r="P110" s="42"/>
      <c r="R110" s="249" t="s">
        <v>418</v>
      </c>
      <c r="S110" s="337">
        <v>-1.208525151014328E-2</v>
      </c>
    </row>
    <row r="111" spans="1:19" x14ac:dyDescent="0.45">
      <c r="A111" s="41"/>
      <c r="B111" s="9"/>
      <c r="I111" s="249" t="s">
        <v>423</v>
      </c>
      <c r="J111" s="329">
        <v>-1.208525151014328E-2</v>
      </c>
      <c r="K111" s="263"/>
      <c r="L111" s="263"/>
      <c r="M111" s="263"/>
      <c r="N111" s="264"/>
      <c r="O111" s="42"/>
      <c r="P111" s="42"/>
      <c r="R111" s="249" t="s">
        <v>420</v>
      </c>
      <c r="S111" s="337">
        <v>-1.208525151014328E-2</v>
      </c>
    </row>
    <row r="112" spans="1:19" x14ac:dyDescent="0.45">
      <c r="A112" s="41"/>
      <c r="B112" s="9"/>
      <c r="I112" s="249" t="s">
        <v>425</v>
      </c>
      <c r="J112" s="329">
        <v>-1.208525151014328E-2</v>
      </c>
      <c r="K112" s="263"/>
      <c r="L112" s="263"/>
      <c r="M112" s="263"/>
      <c r="N112" s="264"/>
      <c r="O112" s="42"/>
      <c r="P112" s="42"/>
      <c r="R112" s="249" t="s">
        <v>422</v>
      </c>
      <c r="S112" s="337">
        <v>-1.208525151014328E-2</v>
      </c>
    </row>
    <row r="113" spans="1:19" x14ac:dyDescent="0.45">
      <c r="A113" s="41"/>
      <c r="B113" s="9"/>
      <c r="I113" s="249" t="s">
        <v>427</v>
      </c>
      <c r="J113" s="329">
        <v>-1.208525151014328E-2</v>
      </c>
      <c r="K113" s="263"/>
      <c r="L113" s="263"/>
      <c r="M113" s="263"/>
      <c r="N113" s="264"/>
      <c r="O113" s="42"/>
      <c r="P113" s="42"/>
      <c r="R113" s="249" t="s">
        <v>424</v>
      </c>
      <c r="S113" s="337">
        <v>-1.208525151014328E-2</v>
      </c>
    </row>
    <row r="114" spans="1:19" x14ac:dyDescent="0.45">
      <c r="A114" s="41"/>
      <c r="B114" s="9"/>
      <c r="I114" s="249" t="s">
        <v>429</v>
      </c>
      <c r="J114" s="329">
        <v>-1.208525151014328E-2</v>
      </c>
      <c r="K114" s="263"/>
      <c r="L114" s="263"/>
      <c r="M114" s="263"/>
      <c r="N114" s="264"/>
      <c r="O114" s="42"/>
      <c r="P114" s="42"/>
      <c r="R114" s="249" t="s">
        <v>426</v>
      </c>
      <c r="S114" s="337">
        <v>-1.208525151014328E-2</v>
      </c>
    </row>
    <row r="115" spans="1:19" x14ac:dyDescent="0.45">
      <c r="A115" s="41"/>
      <c r="I115" s="249" t="s">
        <v>431</v>
      </c>
      <c r="J115" s="329">
        <v>-1.208525151014328E-2</v>
      </c>
      <c r="K115" s="263"/>
      <c r="L115" s="263"/>
      <c r="M115" s="263"/>
      <c r="N115" s="264"/>
      <c r="O115" s="42"/>
      <c r="P115" s="42"/>
      <c r="R115" s="249" t="s">
        <v>428</v>
      </c>
      <c r="S115" s="337">
        <v>-1.208525151014328E-2</v>
      </c>
    </row>
    <row r="116" spans="1:19" x14ac:dyDescent="0.45">
      <c r="A116" s="41"/>
      <c r="I116" s="249" t="s">
        <v>433</v>
      </c>
      <c r="J116" s="329">
        <v>-1.208525151014328E-2</v>
      </c>
      <c r="K116" s="263"/>
      <c r="L116" s="263"/>
      <c r="M116" s="263"/>
      <c r="N116" s="264"/>
      <c r="O116" s="42"/>
      <c r="P116" s="42"/>
      <c r="R116" s="249" t="s">
        <v>430</v>
      </c>
      <c r="S116" s="337">
        <v>-1.208525151014328E-2</v>
      </c>
    </row>
    <row r="117" spans="1:19" x14ac:dyDescent="0.45">
      <c r="A117" s="41"/>
      <c r="B117" s="9"/>
      <c r="I117" s="249" t="s">
        <v>435</v>
      </c>
      <c r="J117" s="329">
        <v>-1.208525151014328E-2</v>
      </c>
      <c r="K117" s="263"/>
      <c r="L117" s="263"/>
      <c r="M117" s="263"/>
      <c r="N117" s="264"/>
      <c r="O117" s="42"/>
      <c r="P117" s="42"/>
      <c r="R117" s="249" t="s">
        <v>432</v>
      </c>
      <c r="S117" s="337">
        <v>-1.208525151014328E-2</v>
      </c>
    </row>
    <row r="118" spans="1:19" x14ac:dyDescent="0.45">
      <c r="A118" s="41"/>
      <c r="B118" s="9"/>
      <c r="I118" s="249" t="s">
        <v>437</v>
      </c>
      <c r="J118" s="329">
        <v>-1.208525151014328E-2</v>
      </c>
      <c r="K118" s="263"/>
      <c r="L118" s="263"/>
      <c r="M118" s="263"/>
      <c r="N118" s="264"/>
      <c r="O118" s="42"/>
      <c r="P118" s="42"/>
      <c r="R118" s="249" t="s">
        <v>434</v>
      </c>
      <c r="S118" s="337">
        <v>-1.208525151014328E-2</v>
      </c>
    </row>
    <row r="119" spans="1:19" x14ac:dyDescent="0.45">
      <c r="A119" s="41"/>
      <c r="B119" s="9"/>
      <c r="I119" s="249" t="s">
        <v>439</v>
      </c>
      <c r="J119" s="329">
        <v>-1.208525151014328E-2</v>
      </c>
      <c r="K119" s="263"/>
      <c r="L119" s="263"/>
      <c r="M119" s="263"/>
      <c r="N119" s="264"/>
      <c r="O119" s="42"/>
      <c r="P119" s="42"/>
      <c r="R119" s="249" t="s">
        <v>436</v>
      </c>
      <c r="S119" s="337">
        <v>-1.208525151014328E-2</v>
      </c>
    </row>
    <row r="120" spans="1:19" x14ac:dyDescent="0.45">
      <c r="A120" s="41"/>
      <c r="B120" s="9"/>
      <c r="I120" s="249" t="s">
        <v>441</v>
      </c>
      <c r="J120" s="329">
        <v>-1.208525151014328E-2</v>
      </c>
      <c r="K120" s="263"/>
      <c r="L120" s="263"/>
      <c r="M120" s="263"/>
      <c r="N120" s="264"/>
      <c r="O120" s="42"/>
      <c r="P120" s="42"/>
      <c r="R120" s="249" t="s">
        <v>438</v>
      </c>
      <c r="S120" s="337">
        <v>-1.208525151014328E-2</v>
      </c>
    </row>
    <row r="121" spans="1:19" x14ac:dyDescent="0.45">
      <c r="A121" s="41"/>
      <c r="I121" s="249" t="s">
        <v>443</v>
      </c>
      <c r="J121" s="329">
        <v>-1.208525151014328E-2</v>
      </c>
      <c r="K121" s="263"/>
      <c r="L121" s="263"/>
      <c r="M121" s="263"/>
      <c r="N121" s="264"/>
      <c r="O121" s="42"/>
      <c r="P121" s="42"/>
      <c r="R121" s="249" t="s">
        <v>440</v>
      </c>
      <c r="S121" s="337">
        <v>-1.208525151014328E-2</v>
      </c>
    </row>
    <row r="122" spans="1:19" x14ac:dyDescent="0.45">
      <c r="A122" s="41"/>
      <c r="I122" s="249" t="s">
        <v>445</v>
      </c>
      <c r="J122" s="329">
        <v>-1.208525151014328E-2</v>
      </c>
      <c r="K122" s="263"/>
      <c r="L122" s="263"/>
      <c r="M122" s="263"/>
      <c r="N122" s="264"/>
      <c r="O122" s="42"/>
      <c r="P122" s="42"/>
      <c r="R122" s="249" t="s">
        <v>442</v>
      </c>
      <c r="S122" s="337">
        <v>-1.208525151014328E-2</v>
      </c>
    </row>
    <row r="123" spans="1:19" x14ac:dyDescent="0.45">
      <c r="A123" s="41"/>
      <c r="I123" s="249" t="s">
        <v>447</v>
      </c>
      <c r="J123" s="329">
        <v>-1.208525151014328E-2</v>
      </c>
      <c r="K123" s="263"/>
      <c r="L123" s="263"/>
      <c r="M123" s="263"/>
      <c r="N123" s="264"/>
      <c r="O123" s="42"/>
      <c r="P123" s="42"/>
      <c r="R123" s="249" t="s">
        <v>444</v>
      </c>
      <c r="S123" s="337">
        <v>-1.208525151014328E-2</v>
      </c>
    </row>
    <row r="124" spans="1:19" x14ac:dyDescent="0.45">
      <c r="A124" s="41"/>
      <c r="B124" s="9"/>
      <c r="I124" s="249" t="s">
        <v>449</v>
      </c>
      <c r="J124" s="329">
        <v>-1.208525151014328E-2</v>
      </c>
      <c r="K124" s="263"/>
      <c r="L124" s="263"/>
      <c r="M124" s="263"/>
      <c r="N124" s="264"/>
      <c r="O124" s="42"/>
      <c r="P124" s="42"/>
      <c r="R124" s="249" t="s">
        <v>446</v>
      </c>
      <c r="S124" s="337">
        <v>-1.208525151014328E-2</v>
      </c>
    </row>
    <row r="125" spans="1:19" x14ac:dyDescent="0.45">
      <c r="A125" s="41"/>
      <c r="B125" s="9"/>
      <c r="I125" s="249" t="s">
        <v>451</v>
      </c>
      <c r="J125" s="329">
        <v>-1.208525151014328E-2</v>
      </c>
      <c r="K125" s="263"/>
      <c r="L125" s="263"/>
      <c r="M125" s="263"/>
      <c r="N125" s="264"/>
      <c r="O125" s="42"/>
      <c r="P125" s="42"/>
      <c r="R125" s="249" t="s">
        <v>448</v>
      </c>
      <c r="S125" s="337">
        <v>-1.208525151014328E-2</v>
      </c>
    </row>
    <row r="126" spans="1:19" x14ac:dyDescent="0.45">
      <c r="A126" s="41"/>
      <c r="B126" s="9"/>
      <c r="I126" s="249" t="s">
        <v>453</v>
      </c>
      <c r="J126" s="329">
        <v>-1.208525151014328E-2</v>
      </c>
      <c r="K126" s="263"/>
      <c r="L126" s="263"/>
      <c r="M126" s="263"/>
      <c r="N126" s="264"/>
      <c r="O126" s="42"/>
      <c r="P126" s="42"/>
      <c r="R126" s="249" t="s">
        <v>450</v>
      </c>
      <c r="S126" s="337">
        <v>-1.208525151014328E-2</v>
      </c>
    </row>
    <row r="127" spans="1:19" x14ac:dyDescent="0.45">
      <c r="A127" s="41"/>
      <c r="B127" s="9"/>
      <c r="I127" s="249" t="s">
        <v>455</v>
      </c>
      <c r="J127" s="329">
        <v>-1.208525151014328E-2</v>
      </c>
      <c r="K127" s="263"/>
      <c r="L127" s="263"/>
      <c r="M127" s="263"/>
      <c r="N127" s="264"/>
      <c r="O127" s="42"/>
      <c r="P127" s="42"/>
      <c r="R127" s="249" t="s">
        <v>452</v>
      </c>
      <c r="S127" s="337">
        <v>-1.208525151014328E-2</v>
      </c>
    </row>
    <row r="128" spans="1:19" x14ac:dyDescent="0.45">
      <c r="A128" s="41"/>
      <c r="B128" s="9"/>
      <c r="I128" s="249" t="s">
        <v>457</v>
      </c>
      <c r="J128" s="329">
        <v>-1.208525151014328E-2</v>
      </c>
      <c r="K128" s="263"/>
      <c r="L128" s="263"/>
      <c r="M128" s="263"/>
      <c r="N128" s="264"/>
      <c r="O128" s="42"/>
      <c r="P128" s="42"/>
      <c r="R128" s="249" t="s">
        <v>454</v>
      </c>
      <c r="S128" s="337">
        <v>4.0702261030673981E-2</v>
      </c>
    </row>
    <row r="129" spans="1:19" x14ac:dyDescent="0.45">
      <c r="A129" s="41"/>
      <c r="B129" s="9"/>
      <c r="I129" s="249" t="s">
        <v>459</v>
      </c>
      <c r="J129" s="329">
        <v>-1.208525151014328E-2</v>
      </c>
      <c r="K129" s="263"/>
      <c r="L129" s="263"/>
      <c r="M129" s="263"/>
      <c r="N129" s="264"/>
      <c r="O129" s="42"/>
      <c r="P129" s="42"/>
      <c r="R129" s="249" t="s">
        <v>456</v>
      </c>
      <c r="S129" s="337">
        <v>4.0702261030673981E-2</v>
      </c>
    </row>
    <row r="130" spans="1:19" x14ac:dyDescent="0.45">
      <c r="A130" s="41"/>
      <c r="B130" s="9"/>
      <c r="I130" s="249" t="s">
        <v>461</v>
      </c>
      <c r="J130" s="329">
        <v>-1.208525151014328E-2</v>
      </c>
      <c r="K130" s="263"/>
      <c r="L130" s="263"/>
      <c r="M130" s="263"/>
      <c r="N130" s="264"/>
      <c r="O130" s="42"/>
      <c r="P130" s="42"/>
      <c r="R130" s="249" t="s">
        <v>458</v>
      </c>
      <c r="S130" s="337">
        <v>4.0702261030673981E-2</v>
      </c>
    </row>
    <row r="131" spans="1:19" x14ac:dyDescent="0.45">
      <c r="A131" s="41"/>
      <c r="B131" s="9"/>
      <c r="I131" s="249" t="s">
        <v>463</v>
      </c>
      <c r="J131" s="329">
        <v>-1.208525151014328E-2</v>
      </c>
      <c r="K131" s="263"/>
      <c r="L131" s="263"/>
      <c r="M131" s="263"/>
      <c r="N131" s="264"/>
      <c r="O131" s="42"/>
      <c r="P131" s="42"/>
      <c r="R131" s="249" t="s">
        <v>460</v>
      </c>
      <c r="S131" s="337">
        <v>4.0702261030673981E-2</v>
      </c>
    </row>
    <row r="132" spans="1:19" x14ac:dyDescent="0.45">
      <c r="A132" s="41"/>
      <c r="B132" s="9"/>
      <c r="I132" s="249" t="s">
        <v>465</v>
      </c>
      <c r="J132" s="329">
        <v>-1.208525151014328E-2</v>
      </c>
      <c r="K132" s="263"/>
      <c r="L132" s="263"/>
      <c r="M132" s="263"/>
      <c r="N132" s="264"/>
      <c r="O132" s="42"/>
      <c r="P132" s="42"/>
      <c r="R132" s="249" t="s">
        <v>462</v>
      </c>
      <c r="S132" s="337">
        <v>4.0702261030673981E-2</v>
      </c>
    </row>
    <row r="133" spans="1:19" x14ac:dyDescent="0.45">
      <c r="A133" s="41"/>
      <c r="I133" s="249" t="s">
        <v>467</v>
      </c>
      <c r="J133" s="329">
        <v>-1.208525151014328E-2</v>
      </c>
      <c r="K133" s="263"/>
      <c r="L133" s="263"/>
      <c r="M133" s="263"/>
      <c r="N133" s="264"/>
      <c r="O133" s="42"/>
      <c r="P133" s="42"/>
      <c r="R133" s="249" t="s">
        <v>464</v>
      </c>
      <c r="S133" s="337">
        <v>4.0702261030673981E-2</v>
      </c>
    </row>
    <row r="134" spans="1:19" x14ac:dyDescent="0.45">
      <c r="A134" s="41"/>
      <c r="I134" s="249" t="s">
        <v>469</v>
      </c>
      <c r="J134" s="329">
        <v>-1.208525151014328E-2</v>
      </c>
      <c r="K134" s="263"/>
      <c r="L134" s="263"/>
      <c r="M134" s="263"/>
      <c r="N134" s="264"/>
      <c r="O134" s="42"/>
      <c r="P134" s="42"/>
      <c r="R134" s="249" t="s">
        <v>2691</v>
      </c>
      <c r="S134" s="337">
        <v>4.0702261030673981E-2</v>
      </c>
    </row>
    <row r="135" spans="1:19" x14ac:dyDescent="0.45">
      <c r="A135" s="41"/>
      <c r="I135" s="249" t="s">
        <v>471</v>
      </c>
      <c r="J135" s="329">
        <v>-1.208525151014328E-2</v>
      </c>
      <c r="K135" s="263"/>
      <c r="L135" s="263"/>
      <c r="M135" s="263"/>
      <c r="N135" s="264"/>
      <c r="O135" s="42"/>
      <c r="P135" s="42"/>
      <c r="R135" s="249" t="s">
        <v>466</v>
      </c>
      <c r="S135" s="337">
        <v>6.2609799206256866E-2</v>
      </c>
    </row>
    <row r="136" spans="1:19" x14ac:dyDescent="0.45">
      <c r="A136" s="41"/>
      <c r="I136" s="249" t="s">
        <v>473</v>
      </c>
      <c r="J136" s="329">
        <v>-1.208525151014328E-2</v>
      </c>
      <c r="K136" s="263"/>
      <c r="L136" s="263"/>
      <c r="M136" s="263"/>
      <c r="N136" s="264"/>
      <c r="O136" s="42"/>
      <c r="P136" s="42"/>
      <c r="R136" s="249" t="s">
        <v>468</v>
      </c>
      <c r="S136" s="337">
        <v>6.2609799206256866E-2</v>
      </c>
    </row>
    <row r="137" spans="1:19" x14ac:dyDescent="0.45">
      <c r="A137" s="41"/>
      <c r="I137" s="249" t="s">
        <v>475</v>
      </c>
      <c r="J137" s="329">
        <v>-1.208525151014328E-2</v>
      </c>
      <c r="K137" s="263"/>
      <c r="L137" s="263"/>
      <c r="M137" s="263"/>
      <c r="N137" s="264"/>
      <c r="O137" s="42"/>
      <c r="P137" s="42"/>
      <c r="R137" s="249" t="s">
        <v>470</v>
      </c>
      <c r="S137" s="337">
        <v>6.2609799206256866E-2</v>
      </c>
    </row>
    <row r="138" spans="1:19" x14ac:dyDescent="0.45">
      <c r="A138" s="41"/>
      <c r="I138" s="249" t="s">
        <v>477</v>
      </c>
      <c r="J138" s="329">
        <v>-1.208525151014328E-2</v>
      </c>
      <c r="K138" s="263"/>
      <c r="L138" s="263"/>
      <c r="M138" s="263"/>
      <c r="N138" s="264"/>
      <c r="O138" s="42"/>
      <c r="P138" s="42"/>
      <c r="R138" s="249" t="s">
        <v>472</v>
      </c>
      <c r="S138" s="337">
        <v>6.2609799206256866E-2</v>
      </c>
    </row>
    <row r="139" spans="1:19" x14ac:dyDescent="0.45">
      <c r="A139" s="41"/>
      <c r="I139" s="249" t="s">
        <v>479</v>
      </c>
      <c r="J139" s="329">
        <v>-1.208525151014328E-2</v>
      </c>
      <c r="K139" s="263"/>
      <c r="L139" s="263"/>
      <c r="M139" s="263"/>
      <c r="N139" s="264"/>
      <c r="O139" s="42"/>
      <c r="P139" s="42"/>
      <c r="R139" s="249" t="s">
        <v>474</v>
      </c>
      <c r="S139" s="337">
        <v>6.2609799206256866E-2</v>
      </c>
    </row>
    <row r="140" spans="1:19" x14ac:dyDescent="0.45">
      <c r="A140" s="41"/>
      <c r="B140" s="257"/>
      <c r="I140" s="249" t="s">
        <v>481</v>
      </c>
      <c r="J140" s="329">
        <v>-1.208525151014328E-2</v>
      </c>
      <c r="K140" s="263"/>
      <c r="L140" s="263"/>
      <c r="M140" s="263"/>
      <c r="N140" s="264"/>
      <c r="O140" s="42"/>
      <c r="P140" s="42"/>
      <c r="R140" s="249" t="s">
        <v>476</v>
      </c>
      <c r="S140" s="337">
        <v>6.2609799206256866E-2</v>
      </c>
    </row>
    <row r="141" spans="1:19" x14ac:dyDescent="0.45">
      <c r="A141" s="41"/>
      <c r="B141" s="257"/>
      <c r="I141" s="249" t="s">
        <v>483</v>
      </c>
      <c r="J141" s="329">
        <v>-1.208525151014328E-2</v>
      </c>
      <c r="K141" s="263"/>
      <c r="L141" s="263"/>
      <c r="M141" s="263"/>
      <c r="N141" s="264"/>
      <c r="O141" s="42"/>
      <c r="P141" s="42"/>
      <c r="R141" s="249" t="s">
        <v>478</v>
      </c>
      <c r="S141" s="337">
        <v>6.2609799206256866E-2</v>
      </c>
    </row>
    <row r="142" spans="1:19" x14ac:dyDescent="0.45">
      <c r="A142" s="41"/>
      <c r="B142" s="257"/>
      <c r="I142" s="249" t="s">
        <v>485</v>
      </c>
      <c r="J142" s="329">
        <v>-1.208525151014328E-2</v>
      </c>
      <c r="K142" s="263"/>
      <c r="L142" s="263"/>
      <c r="M142" s="263"/>
      <c r="N142" s="264"/>
      <c r="O142" s="42"/>
      <c r="P142" s="42"/>
      <c r="R142" s="249" t="s">
        <v>480</v>
      </c>
      <c r="S142" s="337">
        <v>6.2609799206256866E-2</v>
      </c>
    </row>
    <row r="143" spans="1:19" x14ac:dyDescent="0.45">
      <c r="A143" s="41"/>
      <c r="I143" s="249" t="s">
        <v>487</v>
      </c>
      <c r="J143" s="329">
        <v>-1.208525151014328E-2</v>
      </c>
      <c r="K143" s="263"/>
      <c r="L143" s="263"/>
      <c r="M143" s="263"/>
      <c r="N143" s="264"/>
      <c r="O143" s="42"/>
      <c r="P143" s="42"/>
      <c r="R143" s="249" t="s">
        <v>482</v>
      </c>
      <c r="S143" s="337">
        <v>6.2609799206256866E-2</v>
      </c>
    </row>
    <row r="144" spans="1:19" x14ac:dyDescent="0.45">
      <c r="A144" s="41"/>
      <c r="I144" s="249" t="s">
        <v>489</v>
      </c>
      <c r="J144" s="329">
        <v>-1.208525151014328E-2</v>
      </c>
      <c r="K144" s="263"/>
      <c r="L144" s="263"/>
      <c r="M144" s="263"/>
      <c r="N144" s="264"/>
      <c r="O144" s="42"/>
      <c r="P144" s="42"/>
      <c r="R144" s="249" t="s">
        <v>484</v>
      </c>
      <c r="S144" s="337">
        <v>6.2609799206256866E-2</v>
      </c>
    </row>
    <row r="145" spans="1:19" x14ac:dyDescent="0.45">
      <c r="A145" s="41"/>
      <c r="I145" s="249" t="s">
        <v>491</v>
      </c>
      <c r="J145" s="329">
        <v>-1.208525151014328E-2</v>
      </c>
      <c r="K145" s="263"/>
      <c r="L145" s="263"/>
      <c r="M145" s="263"/>
      <c r="N145" s="264"/>
      <c r="O145" s="42"/>
      <c r="P145" s="42"/>
      <c r="R145" s="249" t="s">
        <v>486</v>
      </c>
      <c r="S145" s="337">
        <v>6.2609799206256866E-2</v>
      </c>
    </row>
    <row r="146" spans="1:19" x14ac:dyDescent="0.45">
      <c r="A146" s="41"/>
      <c r="I146" s="249" t="s">
        <v>493</v>
      </c>
      <c r="J146" s="329">
        <v>-1.208525151014328E-2</v>
      </c>
      <c r="K146" s="263"/>
      <c r="L146" s="263"/>
      <c r="M146" s="263"/>
      <c r="N146" s="264"/>
      <c r="O146" s="42"/>
      <c r="P146" s="42"/>
      <c r="R146" s="249" t="s">
        <v>488</v>
      </c>
      <c r="S146" s="337">
        <v>6.2609799206256866E-2</v>
      </c>
    </row>
    <row r="147" spans="1:19" x14ac:dyDescent="0.45">
      <c r="A147" s="41"/>
      <c r="I147" s="249" t="s">
        <v>495</v>
      </c>
      <c r="J147" s="329">
        <v>-1.208525151014328E-2</v>
      </c>
      <c r="K147" s="263"/>
      <c r="L147" s="263"/>
      <c r="M147" s="263"/>
      <c r="N147" s="264"/>
      <c r="O147" s="42"/>
      <c r="P147" s="42"/>
      <c r="R147" s="249" t="s">
        <v>490</v>
      </c>
      <c r="S147" s="337">
        <v>6.2609799206256866E-2</v>
      </c>
    </row>
    <row r="148" spans="1:19" x14ac:dyDescent="0.45">
      <c r="A148" s="41"/>
      <c r="I148" s="249" t="s">
        <v>497</v>
      </c>
      <c r="J148" s="329">
        <v>-1.208525151014328E-2</v>
      </c>
      <c r="K148" s="263"/>
      <c r="L148" s="263"/>
      <c r="M148" s="263"/>
      <c r="N148" s="264"/>
      <c r="O148" s="42"/>
      <c r="P148" s="42"/>
      <c r="R148" s="249" t="s">
        <v>492</v>
      </c>
      <c r="S148" s="337">
        <v>6.2609799206256866E-2</v>
      </c>
    </row>
    <row r="149" spans="1:19" x14ac:dyDescent="0.45">
      <c r="A149" s="41"/>
      <c r="I149" s="249" t="s">
        <v>499</v>
      </c>
      <c r="J149" s="329">
        <v>-1.208525151014328E-2</v>
      </c>
      <c r="K149" s="263"/>
      <c r="L149" s="263"/>
      <c r="M149" s="263"/>
      <c r="N149" s="264"/>
      <c r="O149" s="42"/>
      <c r="P149" s="42"/>
      <c r="R149" s="249" t="s">
        <v>494</v>
      </c>
      <c r="S149" s="337">
        <v>6.2609799206256866E-2</v>
      </c>
    </row>
    <row r="150" spans="1:19" x14ac:dyDescent="0.45">
      <c r="A150" s="41"/>
      <c r="B150" s="9"/>
      <c r="I150" s="249" t="s">
        <v>501</v>
      </c>
      <c r="J150" s="329">
        <v>-1.208525151014328E-2</v>
      </c>
      <c r="K150" s="263"/>
      <c r="L150" s="263"/>
      <c r="M150" s="263"/>
      <c r="N150" s="264"/>
      <c r="O150" s="42"/>
      <c r="P150" s="42"/>
      <c r="R150" s="249" t="s">
        <v>496</v>
      </c>
      <c r="S150" s="337">
        <v>6.2609799206256866E-2</v>
      </c>
    </row>
    <row r="151" spans="1:19" x14ac:dyDescent="0.45">
      <c r="A151" s="41"/>
      <c r="B151" s="9"/>
      <c r="I151" s="249" t="s">
        <v>503</v>
      </c>
      <c r="J151" s="329">
        <v>-1.208525151014328E-2</v>
      </c>
      <c r="K151" s="263"/>
      <c r="L151" s="263"/>
      <c r="M151" s="263"/>
      <c r="N151" s="264"/>
      <c r="O151" s="42"/>
      <c r="P151" s="42"/>
      <c r="R151" s="249" t="s">
        <v>498</v>
      </c>
      <c r="S151" s="337">
        <v>6.2609799206256866E-2</v>
      </c>
    </row>
    <row r="152" spans="1:19" x14ac:dyDescent="0.45">
      <c r="A152" s="41"/>
      <c r="I152" s="249" t="s">
        <v>505</v>
      </c>
      <c r="J152" s="329">
        <v>-1.208525151014328E-2</v>
      </c>
      <c r="K152" s="263"/>
      <c r="L152" s="263"/>
      <c r="M152" s="263"/>
      <c r="N152" s="264"/>
      <c r="O152" s="42"/>
      <c r="P152" s="42"/>
      <c r="R152" s="249" t="s">
        <v>500</v>
      </c>
      <c r="S152" s="337">
        <v>6.2609799206256866E-2</v>
      </c>
    </row>
    <row r="153" spans="1:19" x14ac:dyDescent="0.45">
      <c r="A153" s="41"/>
      <c r="I153" s="249" t="s">
        <v>507</v>
      </c>
      <c r="J153" s="329">
        <v>-1.208525151014328E-2</v>
      </c>
      <c r="K153" s="263"/>
      <c r="L153" s="263"/>
      <c r="M153" s="263"/>
      <c r="N153" s="264"/>
      <c r="O153" s="42"/>
      <c r="P153" s="42"/>
      <c r="R153" s="249" t="s">
        <v>502</v>
      </c>
      <c r="S153" s="337">
        <v>6.2609799206256866E-2</v>
      </c>
    </row>
    <row r="154" spans="1:19" x14ac:dyDescent="0.45">
      <c r="A154" s="41"/>
      <c r="I154" s="249" t="s">
        <v>508</v>
      </c>
      <c r="J154" s="329">
        <v>-1.208525151014328E-2</v>
      </c>
      <c r="K154" s="263"/>
      <c r="L154" s="263"/>
      <c r="M154" s="263"/>
      <c r="N154" s="264"/>
      <c r="O154" s="42"/>
      <c r="P154" s="42"/>
      <c r="R154" s="249" t="s">
        <v>504</v>
      </c>
      <c r="S154" s="337">
        <v>6.2609799206256866E-2</v>
      </c>
    </row>
    <row r="155" spans="1:19" ht="14.65" thickBot="1" x14ac:dyDescent="0.5">
      <c r="A155" s="41"/>
      <c r="I155" s="249" t="s">
        <v>509</v>
      </c>
      <c r="J155" s="329">
        <v>-1.208525151014328E-2</v>
      </c>
      <c r="K155" s="263"/>
      <c r="L155" s="263"/>
      <c r="M155" s="263"/>
      <c r="N155" s="264"/>
      <c r="O155" s="42"/>
      <c r="P155" s="42"/>
      <c r="R155" s="255" t="s">
        <v>506</v>
      </c>
      <c r="S155" s="346">
        <v>6.2609799206256866E-2</v>
      </c>
    </row>
    <row r="156" spans="1:19" x14ac:dyDescent="0.45">
      <c r="A156" s="41"/>
      <c r="I156" s="249" t="s">
        <v>510</v>
      </c>
      <c r="J156" s="329">
        <v>-1.208525151014328E-2</v>
      </c>
      <c r="K156" s="263"/>
      <c r="L156" s="263"/>
      <c r="M156" s="263"/>
      <c r="N156" s="264"/>
      <c r="O156" s="42"/>
      <c r="P156" s="42"/>
    </row>
    <row r="157" spans="1:19" x14ac:dyDescent="0.45">
      <c r="A157" s="41"/>
      <c r="I157" s="249" t="s">
        <v>511</v>
      </c>
      <c r="J157" s="329">
        <v>-1.208525151014328E-2</v>
      </c>
      <c r="K157" s="263"/>
      <c r="L157" s="263"/>
      <c r="M157" s="263"/>
      <c r="N157" s="264"/>
      <c r="O157" s="42"/>
      <c r="P157" s="42"/>
    </row>
    <row r="158" spans="1:19" x14ac:dyDescent="0.45">
      <c r="A158" s="41"/>
      <c r="I158" s="249" t="s">
        <v>512</v>
      </c>
      <c r="J158" s="329">
        <v>-1.208525151014328E-2</v>
      </c>
      <c r="K158" s="263"/>
      <c r="L158" s="263"/>
      <c r="M158" s="263"/>
      <c r="N158" s="264"/>
      <c r="O158" s="42"/>
      <c r="P158" s="42"/>
    </row>
    <row r="159" spans="1:19" x14ac:dyDescent="0.45">
      <c r="A159" s="41"/>
      <c r="I159" s="249" t="s">
        <v>513</v>
      </c>
      <c r="J159" s="329">
        <v>-1.208525151014328E-2</v>
      </c>
      <c r="K159" s="263"/>
      <c r="L159" s="263"/>
      <c r="M159" s="263"/>
      <c r="N159" s="264"/>
      <c r="O159" s="42"/>
      <c r="P159" s="42"/>
    </row>
    <row r="160" spans="1:19" x14ac:dyDescent="0.45">
      <c r="A160" s="41"/>
      <c r="I160" s="249" t="s">
        <v>514</v>
      </c>
      <c r="J160" s="329">
        <v>-1.208525151014328E-2</v>
      </c>
      <c r="K160" s="263"/>
      <c r="L160" s="263"/>
      <c r="M160" s="263"/>
      <c r="N160" s="264"/>
      <c r="O160" s="42"/>
      <c r="P160" s="42"/>
    </row>
    <row r="161" spans="1:16" x14ac:dyDescent="0.45">
      <c r="A161" s="41"/>
      <c r="I161" s="249" t="s">
        <v>515</v>
      </c>
      <c r="J161" s="329">
        <v>-1.208525151014328E-2</v>
      </c>
      <c r="K161" s="263"/>
      <c r="L161" s="263"/>
      <c r="M161" s="263"/>
      <c r="N161" s="264"/>
      <c r="O161" s="42"/>
      <c r="P161" s="42"/>
    </row>
    <row r="162" spans="1:16" x14ac:dyDescent="0.45">
      <c r="A162" s="41"/>
      <c r="I162" s="249" t="s">
        <v>516</v>
      </c>
      <c r="J162" s="329">
        <v>-1.208525151014328E-2</v>
      </c>
      <c r="K162" s="263"/>
      <c r="L162" s="263"/>
      <c r="M162" s="263"/>
      <c r="N162" s="264"/>
      <c r="O162" s="42"/>
      <c r="P162" s="42"/>
    </row>
    <row r="163" spans="1:16" x14ac:dyDescent="0.45">
      <c r="A163" s="41"/>
      <c r="I163" s="249" t="s">
        <v>517</v>
      </c>
      <c r="J163" s="329">
        <v>-1.208525151014328E-2</v>
      </c>
      <c r="K163" s="263"/>
      <c r="L163" s="263"/>
      <c r="M163" s="263"/>
      <c r="N163" s="264"/>
      <c r="O163" s="42"/>
      <c r="P163" s="42"/>
    </row>
    <row r="164" spans="1:16" x14ac:dyDescent="0.45">
      <c r="A164" s="41"/>
      <c r="I164" s="249" t="s">
        <v>518</v>
      </c>
      <c r="J164" s="329">
        <v>-1.208525151014328E-2</v>
      </c>
      <c r="K164" s="263"/>
      <c r="L164" s="263"/>
      <c r="M164" s="263"/>
      <c r="N164" s="264"/>
      <c r="O164" s="42"/>
      <c r="P164" s="42"/>
    </row>
    <row r="165" spans="1:16" x14ac:dyDescent="0.45">
      <c r="A165" s="41"/>
      <c r="I165" s="249" t="s">
        <v>519</v>
      </c>
      <c r="J165" s="329">
        <v>-1.208525151014328E-2</v>
      </c>
      <c r="K165" s="263"/>
      <c r="L165" s="263"/>
      <c r="M165" s="263"/>
      <c r="N165" s="264"/>
      <c r="O165" s="42"/>
      <c r="P165" s="42"/>
    </row>
    <row r="166" spans="1:16" x14ac:dyDescent="0.45">
      <c r="A166" s="41"/>
      <c r="I166" s="249" t="s">
        <v>520</v>
      </c>
      <c r="J166" s="329">
        <v>-1.208525151014328E-2</v>
      </c>
      <c r="K166" s="263"/>
      <c r="L166" s="263"/>
      <c r="M166" s="263"/>
      <c r="N166" s="264"/>
      <c r="O166" s="42"/>
      <c r="P166" s="42"/>
    </row>
    <row r="167" spans="1:16" x14ac:dyDescent="0.45">
      <c r="A167" s="41"/>
      <c r="I167" s="249" t="s">
        <v>521</v>
      </c>
      <c r="J167" s="329">
        <v>-1.208525151014328E-2</v>
      </c>
      <c r="K167" s="263"/>
      <c r="L167" s="263"/>
      <c r="M167" s="263"/>
      <c r="N167" s="264"/>
      <c r="O167" s="42"/>
      <c r="P167" s="42"/>
    </row>
    <row r="168" spans="1:16" x14ac:dyDescent="0.45">
      <c r="A168" s="41"/>
      <c r="I168" s="249" t="s">
        <v>522</v>
      </c>
      <c r="J168" s="329">
        <v>-1.208525151014328E-2</v>
      </c>
      <c r="K168" s="263"/>
      <c r="L168" s="263"/>
      <c r="M168" s="263"/>
      <c r="N168" s="264"/>
      <c r="O168" s="42"/>
      <c r="P168" s="42"/>
    </row>
    <row r="169" spans="1:16" x14ac:dyDescent="0.45">
      <c r="A169" s="41"/>
      <c r="I169" s="249" t="s">
        <v>523</v>
      </c>
      <c r="J169" s="329">
        <v>-1.208525151014328E-2</v>
      </c>
      <c r="K169" s="263"/>
      <c r="L169" s="263"/>
      <c r="M169" s="263"/>
      <c r="N169" s="264"/>
      <c r="O169" s="42"/>
      <c r="P169" s="42"/>
    </row>
    <row r="170" spans="1:16" x14ac:dyDescent="0.45">
      <c r="A170" s="41"/>
      <c r="I170" s="249" t="s">
        <v>524</v>
      </c>
      <c r="J170" s="329">
        <v>-1.208525151014328E-2</v>
      </c>
      <c r="K170" s="263"/>
      <c r="L170" s="263"/>
      <c r="M170" s="263"/>
      <c r="N170" s="264"/>
      <c r="O170" s="42"/>
      <c r="P170" s="42"/>
    </row>
    <row r="171" spans="1:16" x14ac:dyDescent="0.45">
      <c r="A171" s="41"/>
      <c r="I171" s="249" t="s">
        <v>525</v>
      </c>
      <c r="J171" s="329">
        <v>-1.208525151014328E-2</v>
      </c>
      <c r="K171" s="263"/>
      <c r="L171" s="263"/>
      <c r="M171" s="263"/>
      <c r="N171" s="264"/>
      <c r="O171" s="42"/>
      <c r="P171" s="42"/>
    </row>
    <row r="172" spans="1:16" x14ac:dyDescent="0.45">
      <c r="A172" s="41"/>
      <c r="I172" s="249" t="s">
        <v>526</v>
      </c>
      <c r="J172" s="329">
        <v>-1.208525151014328E-2</v>
      </c>
      <c r="K172" s="263"/>
      <c r="L172" s="263"/>
      <c r="M172" s="263"/>
      <c r="N172" s="264"/>
      <c r="O172" s="42"/>
      <c r="P172" s="42"/>
    </row>
    <row r="173" spans="1:16" x14ac:dyDescent="0.45">
      <c r="A173" s="41"/>
      <c r="I173" s="249" t="s">
        <v>527</v>
      </c>
      <c r="J173" s="329">
        <v>-1.208525151014328E-2</v>
      </c>
      <c r="K173" s="263"/>
      <c r="L173" s="263"/>
      <c r="M173" s="263"/>
      <c r="N173" s="264"/>
      <c r="O173" s="42"/>
      <c r="P173" s="42"/>
    </row>
    <row r="174" spans="1:16" x14ac:dyDescent="0.45">
      <c r="A174" s="41"/>
      <c r="I174" s="249" t="s">
        <v>528</v>
      </c>
      <c r="J174" s="329">
        <v>-1.208525151014328E-2</v>
      </c>
      <c r="K174" s="263"/>
      <c r="L174" s="263"/>
      <c r="M174" s="263"/>
      <c r="N174" s="264"/>
      <c r="O174" s="42"/>
      <c r="P174" s="42"/>
    </row>
    <row r="175" spans="1:16" x14ac:dyDescent="0.45">
      <c r="A175" s="41"/>
      <c r="I175" s="249" t="s">
        <v>529</v>
      </c>
      <c r="J175" s="329">
        <v>-1.208525151014328E-2</v>
      </c>
      <c r="K175" s="263"/>
      <c r="L175" s="263"/>
      <c r="M175" s="263"/>
      <c r="N175" s="264"/>
      <c r="O175" s="42"/>
      <c r="P175" s="42"/>
    </row>
    <row r="176" spans="1:16" x14ac:dyDescent="0.45">
      <c r="A176" s="41"/>
      <c r="I176" s="249" t="s">
        <v>530</v>
      </c>
      <c r="J176" s="329">
        <v>-1.208525151014328E-2</v>
      </c>
      <c r="K176" s="263"/>
      <c r="L176" s="263"/>
      <c r="M176" s="263"/>
      <c r="N176" s="264"/>
      <c r="O176" s="42"/>
      <c r="P176" s="42"/>
    </row>
    <row r="177" spans="1:16" x14ac:dyDescent="0.45">
      <c r="A177" s="41"/>
      <c r="I177" s="249" t="s">
        <v>531</v>
      </c>
      <c r="J177" s="329">
        <v>-1.208525151014328E-2</v>
      </c>
      <c r="K177" s="263"/>
      <c r="L177" s="263"/>
      <c r="M177" s="263"/>
      <c r="N177" s="264"/>
      <c r="O177" s="42"/>
      <c r="P177" s="42"/>
    </row>
    <row r="178" spans="1:16" x14ac:dyDescent="0.45">
      <c r="A178" s="41"/>
      <c r="I178" s="249" t="s">
        <v>532</v>
      </c>
      <c r="J178" s="329">
        <v>-1.208525151014328E-2</v>
      </c>
      <c r="K178" s="263"/>
      <c r="L178" s="263"/>
      <c r="M178" s="263"/>
      <c r="N178" s="264"/>
      <c r="O178" s="42"/>
      <c r="P178" s="42"/>
    </row>
    <row r="179" spans="1:16" x14ac:dyDescent="0.45">
      <c r="A179" s="41"/>
      <c r="I179" s="249" t="s">
        <v>533</v>
      </c>
      <c r="J179" s="329">
        <v>-1.208525151014328E-2</v>
      </c>
      <c r="K179" s="263"/>
      <c r="L179" s="263"/>
      <c r="M179" s="263"/>
      <c r="N179" s="264"/>
      <c r="O179" s="42"/>
      <c r="P179" s="42"/>
    </row>
    <row r="180" spans="1:16" x14ac:dyDescent="0.45">
      <c r="A180" s="41"/>
      <c r="I180" s="249" t="s">
        <v>534</v>
      </c>
      <c r="J180" s="329">
        <v>-1.208525151014328E-2</v>
      </c>
      <c r="K180" s="263"/>
      <c r="L180" s="263"/>
      <c r="M180" s="263"/>
      <c r="N180" s="264"/>
      <c r="O180" s="42"/>
      <c r="P180" s="42"/>
    </row>
    <row r="181" spans="1:16" x14ac:dyDescent="0.45">
      <c r="A181" s="41"/>
      <c r="I181" s="249" t="s">
        <v>535</v>
      </c>
      <c r="J181" s="329">
        <v>-1.208525151014328E-2</v>
      </c>
      <c r="K181" s="263"/>
      <c r="L181" s="263"/>
      <c r="M181" s="263"/>
      <c r="N181" s="264"/>
      <c r="O181" s="42"/>
      <c r="P181" s="42"/>
    </row>
    <row r="182" spans="1:16" x14ac:dyDescent="0.45">
      <c r="A182" s="41"/>
      <c r="I182" s="249" t="s">
        <v>536</v>
      </c>
      <c r="J182" s="329">
        <v>-1.208525151014328E-2</v>
      </c>
      <c r="K182" s="263"/>
      <c r="L182" s="263"/>
      <c r="M182" s="263"/>
      <c r="N182" s="264"/>
      <c r="O182" s="42"/>
      <c r="P182" s="42"/>
    </row>
    <row r="183" spans="1:16" x14ac:dyDescent="0.45">
      <c r="A183" s="41"/>
      <c r="I183" s="249" t="s">
        <v>537</v>
      </c>
      <c r="J183" s="329">
        <v>-1.208525151014328E-2</v>
      </c>
      <c r="K183" s="263"/>
      <c r="L183" s="263"/>
      <c r="M183" s="263"/>
      <c r="N183" s="264"/>
      <c r="O183" s="42"/>
      <c r="P183" s="42"/>
    </row>
    <row r="184" spans="1:16" x14ac:dyDescent="0.45">
      <c r="A184" s="41"/>
      <c r="I184" s="249" t="s">
        <v>538</v>
      </c>
      <c r="J184" s="329">
        <v>-1.208525151014328E-2</v>
      </c>
      <c r="K184" s="263"/>
      <c r="L184" s="263"/>
      <c r="M184" s="263"/>
      <c r="N184" s="264"/>
      <c r="O184" s="42"/>
      <c r="P184" s="42"/>
    </row>
    <row r="185" spans="1:16" x14ac:dyDescent="0.45">
      <c r="A185" s="41"/>
      <c r="I185" s="249" t="s">
        <v>539</v>
      </c>
      <c r="J185" s="329">
        <v>-1.208525151014328E-2</v>
      </c>
      <c r="K185" s="263"/>
      <c r="L185" s="263"/>
      <c r="M185" s="263"/>
      <c r="N185" s="264"/>
      <c r="O185" s="42"/>
      <c r="P185" s="42"/>
    </row>
    <row r="186" spans="1:16" x14ac:dyDescent="0.45">
      <c r="A186" s="41"/>
      <c r="I186" s="249" t="s">
        <v>540</v>
      </c>
      <c r="J186" s="329">
        <v>-1.208525151014328E-2</v>
      </c>
      <c r="K186" s="263"/>
      <c r="L186" s="263"/>
      <c r="M186" s="263"/>
      <c r="N186" s="264"/>
      <c r="O186" s="42"/>
      <c r="P186" s="42"/>
    </row>
    <row r="187" spans="1:16" x14ac:dyDescent="0.45">
      <c r="A187" s="41"/>
      <c r="I187" s="249" t="s">
        <v>541</v>
      </c>
      <c r="J187" s="329">
        <v>-1.208525151014328E-2</v>
      </c>
      <c r="K187" s="263"/>
      <c r="L187" s="263"/>
      <c r="M187" s="263"/>
      <c r="N187" s="264"/>
      <c r="O187" s="42"/>
      <c r="P187" s="42"/>
    </row>
    <row r="188" spans="1:16" x14ac:dyDescent="0.45">
      <c r="A188" s="41"/>
      <c r="I188" s="249" t="s">
        <v>542</v>
      </c>
      <c r="J188" s="329">
        <v>-1.208525151014328E-2</v>
      </c>
      <c r="K188" s="263"/>
      <c r="L188" s="263"/>
      <c r="M188" s="263"/>
      <c r="N188" s="264"/>
      <c r="O188" s="42"/>
      <c r="P188" s="42"/>
    </row>
    <row r="189" spans="1:16" x14ac:dyDescent="0.45">
      <c r="A189" s="41"/>
      <c r="I189" s="249" t="s">
        <v>543</v>
      </c>
      <c r="J189" s="329">
        <v>-1.208525151014328E-2</v>
      </c>
      <c r="K189" s="263"/>
      <c r="L189" s="263"/>
      <c r="M189" s="263"/>
      <c r="N189" s="264"/>
      <c r="O189" s="42"/>
      <c r="P189" s="42"/>
    </row>
    <row r="190" spans="1:16" x14ac:dyDescent="0.45">
      <c r="A190" s="41"/>
      <c r="I190" s="249" t="s">
        <v>544</v>
      </c>
      <c r="J190" s="329">
        <v>-1.208525151014328E-2</v>
      </c>
      <c r="K190" s="263"/>
      <c r="L190" s="263"/>
      <c r="M190" s="263"/>
      <c r="N190" s="264"/>
      <c r="O190" s="42"/>
      <c r="P190" s="42"/>
    </row>
    <row r="191" spans="1:16" x14ac:dyDescent="0.45">
      <c r="A191" s="41"/>
      <c r="I191" s="249" t="s">
        <v>545</v>
      </c>
      <c r="J191" s="329">
        <v>-1.208525151014328E-2</v>
      </c>
      <c r="K191" s="263"/>
      <c r="L191" s="263"/>
      <c r="M191" s="263"/>
      <c r="N191" s="264"/>
      <c r="O191" s="42"/>
      <c r="P191" s="42"/>
    </row>
    <row r="192" spans="1:16" x14ac:dyDescent="0.45">
      <c r="A192" s="41"/>
      <c r="I192" s="249" t="s">
        <v>546</v>
      </c>
      <c r="J192" s="329">
        <v>-1.208525151014328E-2</v>
      </c>
      <c r="K192" s="263"/>
      <c r="L192" s="263"/>
      <c r="M192" s="263"/>
      <c r="N192" s="264"/>
      <c r="O192" s="42"/>
      <c r="P192" s="42"/>
    </row>
    <row r="193" spans="1:16" x14ac:dyDescent="0.45">
      <c r="A193" s="41"/>
      <c r="I193" s="249" t="s">
        <v>547</v>
      </c>
      <c r="J193" s="329">
        <v>-1.208525151014328E-2</v>
      </c>
      <c r="K193" s="263"/>
      <c r="L193" s="263"/>
      <c r="M193" s="263"/>
      <c r="N193" s="264"/>
      <c r="O193" s="42"/>
      <c r="P193" s="42"/>
    </row>
    <row r="194" spans="1:16" x14ac:dyDescent="0.45">
      <c r="A194" s="41"/>
      <c r="I194" s="249" t="s">
        <v>548</v>
      </c>
      <c r="J194" s="329">
        <v>-1.208525151014328E-2</v>
      </c>
      <c r="K194" s="263"/>
      <c r="L194" s="263"/>
      <c r="M194" s="263"/>
      <c r="N194" s="264"/>
      <c r="O194" s="42"/>
      <c r="P194" s="42"/>
    </row>
    <row r="195" spans="1:16" x14ac:dyDescent="0.45">
      <c r="A195" s="41"/>
      <c r="I195" s="249" t="s">
        <v>549</v>
      </c>
      <c r="J195" s="329">
        <v>-1.208525151014328E-2</v>
      </c>
      <c r="K195" s="263"/>
      <c r="L195" s="263"/>
      <c r="M195" s="263"/>
      <c r="N195" s="264"/>
      <c r="O195" s="42"/>
      <c r="P195" s="42"/>
    </row>
    <row r="196" spans="1:16" x14ac:dyDescent="0.45">
      <c r="A196" s="41"/>
      <c r="I196" s="249" t="s">
        <v>550</v>
      </c>
      <c r="J196" s="329">
        <v>-1.208525151014328E-2</v>
      </c>
      <c r="K196" s="263"/>
      <c r="L196" s="263"/>
      <c r="M196" s="263"/>
      <c r="N196" s="264"/>
      <c r="O196" s="42"/>
      <c r="P196" s="42"/>
    </row>
    <row r="197" spans="1:16" x14ac:dyDescent="0.45">
      <c r="A197" s="41"/>
      <c r="I197" s="249" t="s">
        <v>551</v>
      </c>
      <c r="J197" s="329">
        <v>-1.208525151014328E-2</v>
      </c>
      <c r="K197" s="263"/>
      <c r="L197" s="263"/>
      <c r="M197" s="263"/>
      <c r="N197" s="264"/>
      <c r="O197" s="42"/>
      <c r="P197" s="42"/>
    </row>
    <row r="198" spans="1:16" x14ac:dyDescent="0.45">
      <c r="A198" s="41"/>
      <c r="I198" s="249" t="s">
        <v>552</v>
      </c>
      <c r="J198" s="329">
        <v>-1.208525151014328E-2</v>
      </c>
      <c r="K198" s="263"/>
      <c r="L198" s="263"/>
      <c r="M198" s="263"/>
      <c r="N198" s="264"/>
      <c r="O198" s="42"/>
      <c r="P198" s="42"/>
    </row>
    <row r="199" spans="1:16" x14ac:dyDescent="0.45">
      <c r="A199" s="41"/>
      <c r="I199" s="249" t="s">
        <v>553</v>
      </c>
      <c r="J199" s="329">
        <v>-1.208525151014328E-2</v>
      </c>
      <c r="K199" s="263"/>
      <c r="L199" s="263"/>
      <c r="M199" s="263"/>
      <c r="N199" s="264"/>
      <c r="O199" s="42"/>
      <c r="P199" s="42"/>
    </row>
    <row r="200" spans="1:16" x14ac:dyDescent="0.45">
      <c r="A200" s="41"/>
      <c r="I200" s="249" t="s">
        <v>554</v>
      </c>
      <c r="J200" s="329">
        <v>-1.208525151014328E-2</v>
      </c>
      <c r="K200" s="263"/>
      <c r="L200" s="263"/>
      <c r="M200" s="263"/>
      <c r="N200" s="264"/>
      <c r="O200" s="42"/>
      <c r="P200" s="42"/>
    </row>
    <row r="201" spans="1:16" x14ac:dyDescent="0.45">
      <c r="A201" s="41"/>
      <c r="I201" s="249" t="s">
        <v>555</v>
      </c>
      <c r="J201" s="329">
        <v>-1.208525151014328E-2</v>
      </c>
      <c r="K201" s="263"/>
      <c r="L201" s="263"/>
      <c r="M201" s="263"/>
      <c r="N201" s="264"/>
      <c r="O201" s="42"/>
      <c r="P201" s="42"/>
    </row>
    <row r="202" spans="1:16" x14ac:dyDescent="0.45">
      <c r="A202" s="41"/>
      <c r="I202" s="249" t="s">
        <v>556</v>
      </c>
      <c r="J202" s="329">
        <v>-1.208525151014328E-2</v>
      </c>
      <c r="K202" s="263"/>
      <c r="L202" s="263"/>
      <c r="M202" s="263"/>
      <c r="N202" s="264"/>
      <c r="O202" s="42"/>
      <c r="P202" s="42"/>
    </row>
    <row r="203" spans="1:16" x14ac:dyDescent="0.45">
      <c r="A203" s="41"/>
      <c r="I203" s="249" t="s">
        <v>557</v>
      </c>
      <c r="J203" s="329">
        <v>-1.208525151014328E-2</v>
      </c>
      <c r="K203" s="263"/>
      <c r="L203" s="263"/>
      <c r="M203" s="263"/>
      <c r="N203" s="264"/>
      <c r="O203" s="42"/>
      <c r="P203" s="42"/>
    </row>
    <row r="204" spans="1:16" x14ac:dyDescent="0.45">
      <c r="A204" s="41"/>
      <c r="I204" s="249" t="s">
        <v>558</v>
      </c>
      <c r="J204" s="329">
        <v>-1.208525151014328E-2</v>
      </c>
      <c r="K204" s="263"/>
      <c r="L204" s="263"/>
      <c r="M204" s="263"/>
      <c r="N204" s="264"/>
      <c r="O204" s="42"/>
      <c r="P204" s="42"/>
    </row>
    <row r="205" spans="1:16" x14ac:dyDescent="0.45">
      <c r="A205" s="41"/>
      <c r="I205" s="249" t="s">
        <v>559</v>
      </c>
      <c r="J205" s="329">
        <v>-1.208525151014328E-2</v>
      </c>
      <c r="K205" s="263"/>
      <c r="L205" s="263"/>
      <c r="M205" s="263"/>
      <c r="N205" s="264"/>
      <c r="O205" s="42"/>
      <c r="P205" s="42"/>
    </row>
    <row r="206" spans="1:16" x14ac:dyDescent="0.45">
      <c r="A206" s="41"/>
      <c r="I206" s="249" t="s">
        <v>560</v>
      </c>
      <c r="J206" s="329">
        <v>-1.208525151014328E-2</v>
      </c>
      <c r="K206" s="263"/>
      <c r="L206" s="263"/>
      <c r="M206" s="263"/>
      <c r="N206" s="264"/>
      <c r="O206" s="42"/>
      <c r="P206" s="42"/>
    </row>
    <row r="207" spans="1:16" x14ac:dyDescent="0.45">
      <c r="A207" s="41"/>
      <c r="I207" s="249" t="s">
        <v>561</v>
      </c>
      <c r="J207" s="329">
        <v>-1.208525151014328E-2</v>
      </c>
      <c r="K207" s="263"/>
      <c r="L207" s="263"/>
      <c r="M207" s="263"/>
      <c r="N207" s="264"/>
      <c r="O207" s="42"/>
      <c r="P207" s="42"/>
    </row>
    <row r="208" spans="1:16" x14ac:dyDescent="0.45">
      <c r="A208" s="41"/>
      <c r="I208" s="249" t="s">
        <v>562</v>
      </c>
      <c r="J208" s="329">
        <v>-1.208525151014328E-2</v>
      </c>
      <c r="K208" s="263"/>
      <c r="L208" s="263"/>
      <c r="M208" s="263"/>
      <c r="N208" s="264"/>
      <c r="O208" s="42"/>
      <c r="P208" s="42"/>
    </row>
    <row r="209" spans="1:16" x14ac:dyDescent="0.45">
      <c r="A209" s="41"/>
      <c r="I209" s="249" t="s">
        <v>563</v>
      </c>
      <c r="J209" s="329">
        <v>-1.208525151014328E-2</v>
      </c>
      <c r="K209" s="263"/>
      <c r="L209" s="263"/>
      <c r="M209" s="263"/>
      <c r="N209" s="264"/>
      <c r="O209" s="42"/>
      <c r="P209" s="42"/>
    </row>
    <row r="210" spans="1:16" x14ac:dyDescent="0.45">
      <c r="A210" s="41"/>
      <c r="I210" s="249" t="s">
        <v>564</v>
      </c>
      <c r="J210" s="329">
        <v>-1.208525151014328E-2</v>
      </c>
      <c r="K210" s="263"/>
      <c r="L210" s="263"/>
      <c r="M210" s="263"/>
      <c r="N210" s="264"/>
      <c r="O210" s="42"/>
      <c r="P210" s="42"/>
    </row>
    <row r="211" spans="1:16" x14ac:dyDescent="0.45">
      <c r="A211" s="41"/>
      <c r="I211" s="249" t="s">
        <v>565</v>
      </c>
      <c r="J211" s="329">
        <v>-1.208525151014328E-2</v>
      </c>
      <c r="K211" s="263"/>
      <c r="L211" s="263"/>
      <c r="M211" s="263"/>
      <c r="N211" s="264"/>
      <c r="O211" s="42"/>
      <c r="P211" s="42"/>
    </row>
    <row r="212" spans="1:16" x14ac:dyDescent="0.45">
      <c r="A212" s="41"/>
      <c r="I212" s="249" t="s">
        <v>566</v>
      </c>
      <c r="J212" s="329">
        <v>-1.208525151014328E-2</v>
      </c>
      <c r="K212" s="263"/>
      <c r="L212" s="263"/>
      <c r="M212" s="263"/>
      <c r="N212" s="264"/>
      <c r="O212" s="42"/>
      <c r="P212" s="42"/>
    </row>
    <row r="213" spans="1:16" x14ac:dyDescent="0.45">
      <c r="A213" s="41"/>
      <c r="I213" s="249" t="s">
        <v>567</v>
      </c>
      <c r="J213" s="329">
        <v>-1.208525151014328E-2</v>
      </c>
      <c r="K213" s="263"/>
      <c r="L213" s="263"/>
      <c r="M213" s="263"/>
      <c r="N213" s="264"/>
      <c r="O213" s="42"/>
      <c r="P213" s="42"/>
    </row>
    <row r="214" spans="1:16" x14ac:dyDescent="0.45">
      <c r="A214" s="41"/>
      <c r="I214" s="249" t="s">
        <v>568</v>
      </c>
      <c r="J214" s="329">
        <v>-1.208525151014328E-2</v>
      </c>
      <c r="K214" s="263"/>
      <c r="L214" s="263"/>
      <c r="M214" s="263"/>
      <c r="N214" s="264"/>
      <c r="O214" s="42"/>
      <c r="P214" s="42"/>
    </row>
    <row r="215" spans="1:16" x14ac:dyDescent="0.45">
      <c r="A215" s="41"/>
      <c r="I215" s="249" t="s">
        <v>569</v>
      </c>
      <c r="J215" s="329">
        <v>-1.208525151014328E-2</v>
      </c>
      <c r="K215" s="263"/>
      <c r="L215" s="263"/>
      <c r="M215" s="263"/>
      <c r="N215" s="264"/>
      <c r="O215" s="42"/>
      <c r="P215" s="42"/>
    </row>
    <row r="216" spans="1:16" x14ac:dyDescent="0.45">
      <c r="A216" s="41"/>
      <c r="I216" s="249" t="s">
        <v>570</v>
      </c>
      <c r="J216" s="329">
        <v>-1.208525151014328E-2</v>
      </c>
      <c r="K216" s="263"/>
      <c r="L216" s="263"/>
      <c r="M216" s="263"/>
      <c r="N216" s="264"/>
      <c r="O216" s="42"/>
      <c r="P216" s="42"/>
    </row>
    <row r="217" spans="1:16" x14ac:dyDescent="0.45">
      <c r="A217" s="41"/>
      <c r="I217" s="249" t="s">
        <v>571</v>
      </c>
      <c r="J217" s="329">
        <v>-1.208525151014328E-2</v>
      </c>
      <c r="K217" s="263"/>
      <c r="L217" s="263"/>
      <c r="M217" s="263"/>
      <c r="N217" s="264"/>
      <c r="O217" s="42"/>
      <c r="P217" s="42"/>
    </row>
    <row r="218" spans="1:16" x14ac:dyDescent="0.45">
      <c r="A218" s="41"/>
      <c r="I218" s="249" t="s">
        <v>572</v>
      </c>
      <c r="J218" s="329">
        <v>-1.208525151014328E-2</v>
      </c>
      <c r="K218" s="263"/>
      <c r="L218" s="263"/>
      <c r="M218" s="263"/>
      <c r="N218" s="264"/>
      <c r="O218" s="42"/>
      <c r="P218" s="42"/>
    </row>
    <row r="219" spans="1:16" x14ac:dyDescent="0.45">
      <c r="A219" s="41"/>
      <c r="I219" s="249" t="s">
        <v>573</v>
      </c>
      <c r="J219" s="329">
        <v>-1.208525151014328E-2</v>
      </c>
      <c r="K219" s="263"/>
      <c r="L219" s="263"/>
      <c r="M219" s="263"/>
      <c r="N219" s="264"/>
      <c r="O219" s="42"/>
      <c r="P219" s="42"/>
    </row>
    <row r="220" spans="1:16" x14ac:dyDescent="0.45">
      <c r="A220" s="41"/>
      <c r="I220" s="249" t="s">
        <v>574</v>
      </c>
      <c r="J220" s="329">
        <v>-1.208525151014328E-2</v>
      </c>
      <c r="K220" s="263"/>
      <c r="L220" s="263"/>
      <c r="M220" s="263"/>
      <c r="N220" s="264"/>
      <c r="O220" s="42"/>
      <c r="P220" s="42"/>
    </row>
    <row r="221" spans="1:16" x14ac:dyDescent="0.45">
      <c r="A221" s="41"/>
      <c r="I221" s="249" t="s">
        <v>575</v>
      </c>
      <c r="J221" s="329">
        <v>-1.208525151014328E-2</v>
      </c>
      <c r="K221" s="263"/>
      <c r="L221" s="263"/>
      <c r="M221" s="263"/>
      <c r="N221" s="264"/>
      <c r="O221" s="42"/>
      <c r="P221" s="42"/>
    </row>
    <row r="222" spans="1:16" x14ac:dyDescent="0.45">
      <c r="A222" s="41"/>
      <c r="I222" s="249" t="s">
        <v>576</v>
      </c>
      <c r="J222" s="329">
        <v>-1.208525151014328E-2</v>
      </c>
      <c r="K222" s="263"/>
      <c r="L222" s="263"/>
      <c r="M222" s="263"/>
      <c r="N222" s="264"/>
      <c r="O222" s="42"/>
      <c r="P222" s="42"/>
    </row>
    <row r="223" spans="1:16" x14ac:dyDescent="0.45">
      <c r="A223" s="41"/>
      <c r="I223" s="249" t="s">
        <v>577</v>
      </c>
      <c r="J223" s="329">
        <v>-1.208525151014328E-2</v>
      </c>
      <c r="K223" s="263"/>
      <c r="L223" s="263"/>
      <c r="M223" s="263"/>
      <c r="N223" s="264"/>
      <c r="O223" s="42"/>
      <c r="P223" s="42"/>
    </row>
    <row r="224" spans="1:16" x14ac:dyDescent="0.45">
      <c r="A224" s="41"/>
      <c r="I224" s="249" t="s">
        <v>578</v>
      </c>
      <c r="J224" s="329">
        <v>-1.208525151014328E-2</v>
      </c>
      <c r="K224" s="263"/>
      <c r="L224" s="263"/>
      <c r="M224" s="263"/>
      <c r="N224" s="264"/>
      <c r="O224" s="42"/>
      <c r="P224" s="42"/>
    </row>
    <row r="225" spans="1:16" x14ac:dyDescent="0.45">
      <c r="A225" s="41"/>
      <c r="I225" s="249" t="s">
        <v>579</v>
      </c>
      <c r="J225" s="329">
        <v>-1.208525151014328E-2</v>
      </c>
      <c r="K225" s="263"/>
      <c r="L225" s="263"/>
      <c r="M225" s="263"/>
      <c r="N225" s="264"/>
      <c r="O225" s="42"/>
      <c r="P225" s="42"/>
    </row>
    <row r="226" spans="1:16" x14ac:dyDescent="0.45">
      <c r="A226" s="41"/>
      <c r="I226" s="249" t="s">
        <v>580</v>
      </c>
      <c r="J226" s="329">
        <v>-1.208525151014328E-2</v>
      </c>
      <c r="K226" s="263"/>
      <c r="L226" s="263"/>
      <c r="M226" s="263"/>
      <c r="N226" s="264"/>
      <c r="O226" s="42"/>
      <c r="P226" s="42"/>
    </row>
    <row r="227" spans="1:16" x14ac:dyDescent="0.45">
      <c r="A227" s="41"/>
      <c r="I227" s="249" t="s">
        <v>581</v>
      </c>
      <c r="J227" s="329">
        <v>-1.208525151014328E-2</v>
      </c>
      <c r="K227" s="263"/>
      <c r="L227" s="263"/>
      <c r="M227" s="263"/>
      <c r="N227" s="264"/>
      <c r="O227" s="42"/>
      <c r="P227" s="42"/>
    </row>
    <row r="228" spans="1:16" x14ac:dyDescent="0.45">
      <c r="A228" s="41"/>
      <c r="I228" s="249" t="s">
        <v>582</v>
      </c>
      <c r="J228" s="329">
        <v>-1.208525151014328E-2</v>
      </c>
      <c r="K228" s="263"/>
      <c r="L228" s="263"/>
      <c r="M228" s="263"/>
      <c r="N228" s="264"/>
      <c r="O228" s="42"/>
      <c r="P228" s="42"/>
    </row>
    <row r="229" spans="1:16" x14ac:dyDescent="0.45">
      <c r="A229" s="41"/>
      <c r="I229" s="249" t="s">
        <v>583</v>
      </c>
      <c r="J229" s="329">
        <v>-1.208525151014328E-2</v>
      </c>
      <c r="K229" s="263"/>
      <c r="L229" s="263"/>
      <c r="M229" s="263"/>
      <c r="N229" s="264"/>
      <c r="O229" s="42"/>
      <c r="P229" s="42"/>
    </row>
    <row r="230" spans="1:16" x14ac:dyDescent="0.45">
      <c r="A230" s="41"/>
      <c r="I230" s="249" t="s">
        <v>584</v>
      </c>
      <c r="J230" s="329">
        <v>-1.208525151014328E-2</v>
      </c>
      <c r="K230" s="263"/>
      <c r="L230" s="263"/>
      <c r="M230" s="263"/>
      <c r="N230" s="264"/>
      <c r="O230" s="42"/>
      <c r="P230" s="42"/>
    </row>
    <row r="231" spans="1:16" x14ac:dyDescent="0.45">
      <c r="A231" s="41"/>
      <c r="I231" s="249" t="s">
        <v>585</v>
      </c>
      <c r="J231" s="329">
        <v>-1.208525151014328E-2</v>
      </c>
      <c r="K231" s="263"/>
      <c r="L231" s="263"/>
      <c r="M231" s="263"/>
      <c r="N231" s="264"/>
      <c r="O231" s="42"/>
      <c r="P231" s="42"/>
    </row>
    <row r="232" spans="1:16" x14ac:dyDescent="0.45">
      <c r="A232" s="41"/>
      <c r="I232" s="249" t="s">
        <v>586</v>
      </c>
      <c r="J232" s="329">
        <v>-1.208525151014328E-2</v>
      </c>
      <c r="K232" s="263"/>
      <c r="L232" s="263"/>
      <c r="M232" s="263"/>
      <c r="N232" s="264"/>
      <c r="O232" s="42"/>
      <c r="P232" s="42"/>
    </row>
    <row r="233" spans="1:16" x14ac:dyDescent="0.45">
      <c r="A233" s="41"/>
      <c r="I233" s="249" t="s">
        <v>587</v>
      </c>
      <c r="J233" s="329">
        <v>-1.208525151014328E-2</v>
      </c>
      <c r="K233" s="263"/>
      <c r="L233" s="263"/>
      <c r="M233" s="263"/>
      <c r="N233" s="264"/>
      <c r="O233" s="42"/>
      <c r="P233" s="42"/>
    </row>
    <row r="234" spans="1:16" x14ac:dyDescent="0.45">
      <c r="A234" s="41"/>
      <c r="I234" s="249" t="s">
        <v>588</v>
      </c>
      <c r="J234" s="329">
        <v>-1.208525151014328E-2</v>
      </c>
      <c r="K234" s="263"/>
      <c r="L234" s="263"/>
      <c r="M234" s="263"/>
      <c r="N234" s="264"/>
      <c r="O234" s="42"/>
      <c r="P234" s="42"/>
    </row>
    <row r="235" spans="1:16" x14ac:dyDescent="0.45">
      <c r="A235" s="41"/>
      <c r="I235" s="249" t="s">
        <v>589</v>
      </c>
      <c r="J235" s="329">
        <v>-1.208525151014328E-2</v>
      </c>
      <c r="K235" s="263"/>
      <c r="L235" s="263"/>
      <c r="M235" s="263"/>
      <c r="N235" s="264"/>
      <c r="O235" s="42"/>
      <c r="P235" s="42"/>
    </row>
    <row r="236" spans="1:16" x14ac:dyDescent="0.45">
      <c r="A236" s="41"/>
      <c r="I236" s="249" t="s">
        <v>590</v>
      </c>
      <c r="J236" s="329">
        <v>-1.208525151014328E-2</v>
      </c>
      <c r="K236" s="263"/>
      <c r="L236" s="263"/>
      <c r="M236" s="263"/>
      <c r="N236" s="264"/>
      <c r="O236" s="42"/>
      <c r="P236" s="42"/>
    </row>
    <row r="237" spans="1:16" x14ac:dyDescent="0.45">
      <c r="A237" s="41"/>
      <c r="I237" s="249" t="s">
        <v>591</v>
      </c>
      <c r="J237" s="329">
        <v>-1.208525151014328E-2</v>
      </c>
      <c r="K237" s="263"/>
      <c r="L237" s="263"/>
      <c r="M237" s="263"/>
      <c r="N237" s="264"/>
      <c r="O237" s="42"/>
      <c r="P237" s="42"/>
    </row>
    <row r="238" spans="1:16" x14ac:dyDescent="0.45">
      <c r="A238" s="41"/>
      <c r="I238" s="249" t="s">
        <v>592</v>
      </c>
      <c r="J238" s="329">
        <v>-1.208525151014328E-2</v>
      </c>
      <c r="K238" s="263"/>
      <c r="L238" s="263"/>
      <c r="M238" s="263"/>
      <c r="N238" s="264"/>
      <c r="O238" s="42"/>
      <c r="P238" s="42"/>
    </row>
    <row r="239" spans="1:16" x14ac:dyDescent="0.45">
      <c r="A239" s="41"/>
      <c r="I239" s="249" t="s">
        <v>593</v>
      </c>
      <c r="J239" s="329">
        <v>-1.208525151014328E-2</v>
      </c>
      <c r="K239" s="263"/>
      <c r="L239" s="263"/>
      <c r="M239" s="263"/>
      <c r="N239" s="264"/>
      <c r="O239" s="42"/>
      <c r="P239" s="42"/>
    </row>
    <row r="240" spans="1:16" x14ac:dyDescent="0.45">
      <c r="A240" s="41"/>
      <c r="I240" s="249" t="s">
        <v>594</v>
      </c>
      <c r="J240" s="329">
        <v>-1.208525151014328E-2</v>
      </c>
      <c r="K240" s="263"/>
      <c r="L240" s="263"/>
      <c r="M240" s="263"/>
      <c r="N240" s="264"/>
      <c r="O240" s="42"/>
      <c r="P240" s="42"/>
    </row>
    <row r="241" spans="1:16" x14ac:dyDescent="0.45">
      <c r="A241" s="41"/>
      <c r="I241" s="249" t="s">
        <v>595</v>
      </c>
      <c r="J241" s="329">
        <v>-1.208525151014328E-2</v>
      </c>
      <c r="K241" s="263"/>
      <c r="L241" s="263"/>
      <c r="M241" s="263"/>
      <c r="N241" s="264"/>
      <c r="O241" s="42"/>
      <c r="P241" s="42"/>
    </row>
    <row r="242" spans="1:16" x14ac:dyDescent="0.45">
      <c r="A242" s="41"/>
      <c r="I242" s="249" t="s">
        <v>596</v>
      </c>
      <c r="J242" s="329">
        <v>-1.208525151014328E-2</v>
      </c>
      <c r="K242" s="263"/>
      <c r="L242" s="263"/>
      <c r="M242" s="263"/>
      <c r="N242" s="264"/>
      <c r="O242" s="42"/>
      <c r="P242" s="42"/>
    </row>
    <row r="243" spans="1:16" x14ac:dyDescent="0.45">
      <c r="A243" s="41"/>
      <c r="I243" s="249" t="s">
        <v>597</v>
      </c>
      <c r="J243" s="329">
        <v>-1.208525151014328E-2</v>
      </c>
      <c r="K243" s="263"/>
      <c r="L243" s="263"/>
      <c r="M243" s="263"/>
      <c r="N243" s="264"/>
      <c r="O243" s="42"/>
      <c r="P243" s="42"/>
    </row>
    <row r="244" spans="1:16" x14ac:dyDescent="0.45">
      <c r="A244" s="41"/>
      <c r="I244" s="249" t="s">
        <v>598</v>
      </c>
      <c r="J244" s="329">
        <v>-1.208525151014328E-2</v>
      </c>
      <c r="K244" s="263"/>
      <c r="L244" s="263"/>
      <c r="M244" s="263"/>
      <c r="N244" s="264"/>
      <c r="O244" s="42"/>
      <c r="P244" s="42"/>
    </row>
    <row r="245" spans="1:16" x14ac:dyDescent="0.45">
      <c r="A245" s="41"/>
      <c r="I245" s="249" t="s">
        <v>599</v>
      </c>
      <c r="J245" s="329">
        <v>-1.208525151014328E-2</v>
      </c>
      <c r="K245" s="263"/>
      <c r="L245" s="263"/>
      <c r="M245" s="263"/>
      <c r="N245" s="264"/>
      <c r="O245" s="42"/>
      <c r="P245" s="42"/>
    </row>
    <row r="246" spans="1:16" x14ac:dyDescent="0.45">
      <c r="A246" s="41"/>
      <c r="I246" s="249" t="s">
        <v>600</v>
      </c>
      <c r="J246" s="329">
        <v>-1.208525151014328E-2</v>
      </c>
      <c r="K246" s="263"/>
      <c r="L246" s="263"/>
      <c r="M246" s="263"/>
      <c r="N246" s="264"/>
      <c r="O246" s="42"/>
      <c r="P246" s="42"/>
    </row>
    <row r="247" spans="1:16" x14ac:dyDescent="0.45">
      <c r="A247" s="41"/>
      <c r="I247" s="249" t="s">
        <v>601</v>
      </c>
      <c r="J247" s="329">
        <v>-1.208525151014328E-2</v>
      </c>
      <c r="K247" s="263"/>
      <c r="L247" s="263"/>
      <c r="M247" s="263"/>
      <c r="N247" s="264"/>
      <c r="O247" s="42"/>
      <c r="P247" s="42"/>
    </row>
    <row r="248" spans="1:16" x14ac:dyDescent="0.45">
      <c r="A248" s="41"/>
      <c r="I248" s="249" t="s">
        <v>602</v>
      </c>
      <c r="J248" s="329">
        <v>-1.208525151014328E-2</v>
      </c>
      <c r="K248" s="263"/>
      <c r="L248" s="263"/>
      <c r="M248" s="263"/>
      <c r="N248" s="264"/>
      <c r="O248" s="42"/>
      <c r="P248" s="42"/>
    </row>
    <row r="249" spans="1:16" x14ac:dyDescent="0.45">
      <c r="A249" s="41"/>
      <c r="I249" s="249" t="s">
        <v>603</v>
      </c>
      <c r="J249" s="329">
        <v>-1.208525151014328E-2</v>
      </c>
      <c r="K249" s="263"/>
      <c r="L249" s="263"/>
      <c r="M249" s="263"/>
      <c r="N249" s="264"/>
      <c r="O249" s="42"/>
      <c r="P249" s="42"/>
    </row>
    <row r="250" spans="1:16" x14ac:dyDescent="0.45">
      <c r="A250" s="41"/>
      <c r="I250" s="249" t="s">
        <v>604</v>
      </c>
      <c r="J250" s="329">
        <v>-1.208525151014328E-2</v>
      </c>
      <c r="K250" s="263"/>
      <c r="L250" s="263"/>
      <c r="M250" s="263"/>
      <c r="N250" s="264"/>
      <c r="O250" s="42"/>
      <c r="P250" s="42"/>
    </row>
    <row r="251" spans="1:16" x14ac:dyDescent="0.45">
      <c r="A251" s="41"/>
      <c r="I251" s="249" t="s">
        <v>605</v>
      </c>
      <c r="J251" s="329">
        <v>-1.208525151014328E-2</v>
      </c>
      <c r="K251" s="263"/>
      <c r="L251" s="263"/>
      <c r="M251" s="263"/>
      <c r="N251" s="264"/>
      <c r="O251" s="42"/>
      <c r="P251" s="42"/>
    </row>
    <row r="252" spans="1:16" x14ac:dyDescent="0.45">
      <c r="A252" s="41"/>
      <c r="I252" s="249" t="s">
        <v>606</v>
      </c>
      <c r="J252" s="329">
        <v>-1.208525151014328E-2</v>
      </c>
      <c r="K252" s="263"/>
      <c r="L252" s="263"/>
      <c r="M252" s="263"/>
      <c r="N252" s="264"/>
      <c r="O252" s="42"/>
      <c r="P252" s="42"/>
    </row>
    <row r="253" spans="1:16" x14ac:dyDescent="0.45">
      <c r="A253" s="41"/>
      <c r="I253" s="249" t="s">
        <v>607</v>
      </c>
      <c r="J253" s="329">
        <v>-1.208525151014328E-2</v>
      </c>
      <c r="K253" s="263"/>
      <c r="L253" s="263"/>
      <c r="M253" s="263"/>
      <c r="N253" s="264"/>
      <c r="O253" s="42"/>
      <c r="P253" s="42"/>
    </row>
    <row r="254" spans="1:16" x14ac:dyDescent="0.45">
      <c r="A254" s="41"/>
      <c r="I254" s="249" t="s">
        <v>608</v>
      </c>
      <c r="J254" s="329">
        <v>-1.208525151014328E-2</v>
      </c>
      <c r="K254" s="263"/>
      <c r="L254" s="263"/>
      <c r="M254" s="263"/>
      <c r="N254" s="264"/>
      <c r="O254" s="42"/>
      <c r="P254" s="42"/>
    </row>
    <row r="255" spans="1:16" x14ac:dyDescent="0.45">
      <c r="A255" s="41"/>
      <c r="I255" s="249" t="s">
        <v>609</v>
      </c>
      <c r="J255" s="329">
        <v>-1.208525151014328E-2</v>
      </c>
      <c r="K255" s="263"/>
      <c r="L255" s="263"/>
      <c r="M255" s="263"/>
      <c r="N255" s="264"/>
      <c r="O255" s="42"/>
      <c r="P255" s="42"/>
    </row>
    <row r="256" spans="1:16" x14ac:dyDescent="0.45">
      <c r="A256" s="41"/>
      <c r="I256" s="249" t="s">
        <v>610</v>
      </c>
      <c r="J256" s="329">
        <v>-1.208525151014328E-2</v>
      </c>
      <c r="K256" s="263"/>
      <c r="L256" s="263"/>
      <c r="M256" s="263"/>
      <c r="N256" s="264"/>
      <c r="O256" s="42"/>
      <c r="P256" s="42"/>
    </row>
    <row r="257" spans="1:16" x14ac:dyDescent="0.45">
      <c r="A257" s="41"/>
      <c r="I257" s="249" t="s">
        <v>611</v>
      </c>
      <c r="J257" s="329">
        <v>-1.208525151014328E-2</v>
      </c>
      <c r="K257" s="263"/>
      <c r="L257" s="263"/>
      <c r="M257" s="263"/>
      <c r="N257" s="264"/>
      <c r="O257" s="42"/>
      <c r="P257" s="42"/>
    </row>
    <row r="258" spans="1:16" x14ac:dyDescent="0.45">
      <c r="A258" s="41"/>
      <c r="I258" s="249" t="s">
        <v>612</v>
      </c>
      <c r="J258" s="329">
        <v>-1.208525151014328E-2</v>
      </c>
      <c r="K258" s="263"/>
      <c r="L258" s="263"/>
      <c r="M258" s="263"/>
      <c r="N258" s="264"/>
      <c r="O258" s="42"/>
      <c r="P258" s="42"/>
    </row>
    <row r="259" spans="1:16" x14ac:dyDescent="0.45">
      <c r="A259" s="41"/>
      <c r="I259" s="249" t="s">
        <v>613</v>
      </c>
      <c r="J259" s="329">
        <v>-1.208525151014328E-2</v>
      </c>
      <c r="K259" s="263"/>
      <c r="L259" s="263"/>
      <c r="M259" s="263"/>
      <c r="N259" s="264"/>
      <c r="O259" s="42"/>
      <c r="P259" s="42"/>
    </row>
    <row r="260" spans="1:16" x14ac:dyDescent="0.45">
      <c r="A260" s="41"/>
      <c r="I260" s="249" t="s">
        <v>614</v>
      </c>
      <c r="J260" s="329">
        <v>-1.208525151014328E-2</v>
      </c>
      <c r="K260" s="263"/>
      <c r="L260" s="263"/>
      <c r="M260" s="263"/>
      <c r="N260" s="264"/>
      <c r="O260" s="42"/>
      <c r="P260" s="42"/>
    </row>
    <row r="261" spans="1:16" x14ac:dyDescent="0.45">
      <c r="A261" s="41"/>
      <c r="I261" s="249" t="s">
        <v>615</v>
      </c>
      <c r="J261" s="329">
        <v>-1.208525151014328E-2</v>
      </c>
      <c r="K261" s="263"/>
      <c r="L261" s="263"/>
      <c r="M261" s="263"/>
      <c r="N261" s="264"/>
      <c r="O261" s="42"/>
      <c r="P261" s="42"/>
    </row>
    <row r="262" spans="1:16" x14ac:dyDescent="0.45">
      <c r="A262" s="41"/>
      <c r="I262" s="249" t="s">
        <v>616</v>
      </c>
      <c r="J262" s="329">
        <v>-1.208525151014328E-2</v>
      </c>
      <c r="K262" s="263"/>
      <c r="L262" s="263"/>
      <c r="M262" s="263"/>
      <c r="N262" s="264"/>
      <c r="O262" s="42"/>
      <c r="P262" s="42"/>
    </row>
    <row r="263" spans="1:16" x14ac:dyDescent="0.45">
      <c r="A263" s="41"/>
      <c r="I263" s="249" t="s">
        <v>617</v>
      </c>
      <c r="J263" s="329">
        <v>-1.208525151014328E-2</v>
      </c>
      <c r="K263" s="263"/>
      <c r="L263" s="263"/>
      <c r="M263" s="263"/>
      <c r="N263" s="264"/>
      <c r="O263" s="42"/>
      <c r="P263" s="42"/>
    </row>
    <row r="264" spans="1:16" x14ac:dyDescent="0.45">
      <c r="A264" s="41"/>
      <c r="I264" s="249" t="s">
        <v>618</v>
      </c>
      <c r="J264" s="329">
        <v>-1.208525151014328E-2</v>
      </c>
      <c r="K264" s="263"/>
      <c r="L264" s="263"/>
      <c r="M264" s="263"/>
      <c r="N264" s="264"/>
      <c r="O264" s="42"/>
      <c r="P264" s="42"/>
    </row>
    <row r="265" spans="1:16" x14ac:dyDescent="0.45">
      <c r="A265" s="41"/>
      <c r="I265" s="249" t="s">
        <v>619</v>
      </c>
      <c r="J265" s="329">
        <v>-1.208525151014328E-2</v>
      </c>
      <c r="K265" s="263"/>
      <c r="L265" s="263"/>
      <c r="M265" s="263"/>
      <c r="N265" s="264"/>
      <c r="O265" s="42"/>
      <c r="P265" s="42"/>
    </row>
    <row r="266" spans="1:16" x14ac:dyDescent="0.45">
      <c r="A266" s="41"/>
      <c r="I266" s="249" t="s">
        <v>620</v>
      </c>
      <c r="J266" s="329">
        <v>-1.208525151014328E-2</v>
      </c>
      <c r="K266" s="263"/>
      <c r="L266" s="263"/>
      <c r="M266" s="263"/>
      <c r="N266" s="264"/>
      <c r="O266" s="42"/>
      <c r="P266" s="42"/>
    </row>
    <row r="267" spans="1:16" x14ac:dyDescent="0.45">
      <c r="A267" s="41"/>
      <c r="I267" s="249" t="s">
        <v>621</v>
      </c>
      <c r="J267" s="329">
        <v>-1.208525151014328E-2</v>
      </c>
      <c r="K267" s="263"/>
      <c r="L267" s="263"/>
      <c r="M267" s="263"/>
      <c r="N267" s="264"/>
      <c r="O267" s="42"/>
      <c r="P267" s="42"/>
    </row>
    <row r="268" spans="1:16" x14ac:dyDescent="0.45">
      <c r="A268" s="41"/>
      <c r="I268" s="249" t="s">
        <v>622</v>
      </c>
      <c r="J268" s="329">
        <v>-1.208525151014328E-2</v>
      </c>
      <c r="K268" s="263"/>
      <c r="L268" s="263"/>
      <c r="M268" s="263"/>
      <c r="N268" s="264"/>
      <c r="O268" s="42"/>
      <c r="P268" s="42"/>
    </row>
    <row r="269" spans="1:16" x14ac:dyDescent="0.45">
      <c r="A269" s="41"/>
      <c r="I269" s="249" t="s">
        <v>623</v>
      </c>
      <c r="J269" s="329">
        <v>-1.208525151014328E-2</v>
      </c>
      <c r="K269" s="263"/>
      <c r="L269" s="263"/>
      <c r="M269" s="263"/>
      <c r="N269" s="264"/>
      <c r="O269" s="42"/>
      <c r="P269" s="42"/>
    </row>
    <row r="270" spans="1:16" x14ac:dyDescent="0.45">
      <c r="A270" s="41"/>
      <c r="I270" s="249" t="s">
        <v>624</v>
      </c>
      <c r="J270" s="329">
        <v>-1.208525151014328E-2</v>
      </c>
      <c r="K270" s="263"/>
      <c r="L270" s="263"/>
      <c r="M270" s="263"/>
      <c r="N270" s="264"/>
      <c r="O270" s="42"/>
      <c r="P270" s="42"/>
    </row>
    <row r="271" spans="1:16" x14ac:dyDescent="0.45">
      <c r="A271" s="41"/>
      <c r="I271" s="249" t="s">
        <v>625</v>
      </c>
      <c r="J271" s="329">
        <v>-1.208525151014328E-2</v>
      </c>
      <c r="K271" s="263"/>
      <c r="L271" s="263"/>
      <c r="M271" s="263"/>
      <c r="N271" s="264"/>
      <c r="O271" s="42"/>
      <c r="P271" s="42"/>
    </row>
    <row r="272" spans="1:16" x14ac:dyDescent="0.45">
      <c r="A272" s="41"/>
      <c r="I272" s="249" t="s">
        <v>626</v>
      </c>
      <c r="J272" s="329">
        <v>-1.208525151014328E-2</v>
      </c>
      <c r="K272" s="263"/>
      <c r="L272" s="263"/>
      <c r="M272" s="263"/>
      <c r="N272" s="264"/>
      <c r="O272" s="42"/>
      <c r="P272" s="42"/>
    </row>
    <row r="273" spans="1:16" x14ac:dyDescent="0.45">
      <c r="A273" s="41"/>
      <c r="I273" s="249" t="s">
        <v>2692</v>
      </c>
      <c r="J273" s="329">
        <v>-1.208525151014328E-2</v>
      </c>
      <c r="K273" s="263"/>
      <c r="L273" s="263"/>
      <c r="M273" s="263"/>
      <c r="N273" s="264"/>
      <c r="O273" s="42"/>
      <c r="P273" s="42"/>
    </row>
    <row r="274" spans="1:16" x14ac:dyDescent="0.45">
      <c r="A274" s="41"/>
      <c r="I274" s="249" t="s">
        <v>627</v>
      </c>
      <c r="J274" s="329">
        <v>-1.208525151014328E-2</v>
      </c>
      <c r="K274" s="263"/>
      <c r="L274" s="263"/>
      <c r="M274" s="263"/>
      <c r="N274" s="264"/>
      <c r="O274" s="42"/>
      <c r="P274" s="42"/>
    </row>
    <row r="275" spans="1:16" x14ac:dyDescent="0.45">
      <c r="A275" s="41"/>
      <c r="I275" s="249" t="s">
        <v>628</v>
      </c>
      <c r="J275" s="329">
        <v>-1.208525151014328E-2</v>
      </c>
      <c r="K275" s="263"/>
      <c r="L275" s="263"/>
      <c r="M275" s="263"/>
      <c r="N275" s="264"/>
      <c r="O275" s="42"/>
      <c r="P275" s="42"/>
    </row>
    <row r="276" spans="1:16" x14ac:dyDescent="0.45">
      <c r="A276" s="41"/>
      <c r="I276" s="249" t="s">
        <v>629</v>
      </c>
      <c r="J276" s="329">
        <v>-1.208525151014328E-2</v>
      </c>
      <c r="K276" s="263"/>
      <c r="L276" s="263"/>
      <c r="M276" s="263"/>
      <c r="N276" s="264"/>
      <c r="O276" s="42"/>
      <c r="P276" s="42"/>
    </row>
    <row r="277" spans="1:16" x14ac:dyDescent="0.45">
      <c r="A277" s="41"/>
      <c r="I277" s="249" t="s">
        <v>630</v>
      </c>
      <c r="J277" s="329">
        <v>-1.208525151014328E-2</v>
      </c>
      <c r="K277" s="263"/>
      <c r="L277" s="263"/>
      <c r="M277" s="263"/>
      <c r="N277" s="264"/>
      <c r="O277" s="42"/>
      <c r="P277" s="42"/>
    </row>
    <row r="278" spans="1:16" x14ac:dyDescent="0.45">
      <c r="A278" s="41"/>
      <c r="I278" s="249" t="s">
        <v>631</v>
      </c>
      <c r="J278" s="329">
        <v>-1.208525151014328E-2</v>
      </c>
      <c r="K278" s="263"/>
      <c r="L278" s="263"/>
      <c r="M278" s="263"/>
      <c r="N278" s="264"/>
      <c r="O278" s="42"/>
      <c r="P278" s="42"/>
    </row>
    <row r="279" spans="1:16" x14ac:dyDescent="0.45">
      <c r="A279" s="41"/>
      <c r="I279" s="249" t="s">
        <v>632</v>
      </c>
      <c r="J279" s="329">
        <v>-1.208525151014328E-2</v>
      </c>
      <c r="K279" s="263"/>
      <c r="L279" s="263"/>
      <c r="M279" s="263"/>
      <c r="N279" s="264"/>
      <c r="O279" s="42"/>
      <c r="P279" s="42"/>
    </row>
    <row r="280" spans="1:16" x14ac:dyDescent="0.45">
      <c r="A280" s="41"/>
      <c r="I280" s="249" t="s">
        <v>633</v>
      </c>
      <c r="J280" s="329">
        <v>-1.208525151014328E-2</v>
      </c>
      <c r="K280" s="263"/>
      <c r="L280" s="263"/>
      <c r="M280" s="263"/>
      <c r="N280" s="264"/>
      <c r="O280" s="42"/>
      <c r="P280" s="42"/>
    </row>
    <row r="281" spans="1:16" x14ac:dyDescent="0.45">
      <c r="A281" s="41"/>
      <c r="I281" s="249" t="s">
        <v>634</v>
      </c>
      <c r="J281" s="329">
        <v>-1.208525151014328E-2</v>
      </c>
      <c r="K281" s="263"/>
      <c r="L281" s="263"/>
      <c r="M281" s="263"/>
      <c r="N281" s="264"/>
      <c r="O281" s="42"/>
      <c r="P281" s="42"/>
    </row>
    <row r="282" spans="1:16" x14ac:dyDescent="0.45">
      <c r="A282" s="41"/>
      <c r="I282" s="249" t="s">
        <v>635</v>
      </c>
      <c r="J282" s="329">
        <v>-1.208525151014328E-2</v>
      </c>
      <c r="K282" s="263"/>
      <c r="L282" s="263"/>
      <c r="M282" s="263"/>
      <c r="N282" s="264"/>
      <c r="O282" s="42"/>
      <c r="P282" s="42"/>
    </row>
    <row r="283" spans="1:16" x14ac:dyDescent="0.45">
      <c r="A283" s="41"/>
      <c r="I283" s="249" t="s">
        <v>636</v>
      </c>
      <c r="J283" s="329">
        <v>-1.208525151014328E-2</v>
      </c>
      <c r="K283" s="263"/>
      <c r="L283" s="263"/>
      <c r="M283" s="263"/>
      <c r="N283" s="264"/>
      <c r="O283" s="42"/>
      <c r="P283" s="42"/>
    </row>
    <row r="284" spans="1:16" x14ac:dyDescent="0.45">
      <c r="A284" s="41"/>
      <c r="I284" s="249" t="s">
        <v>637</v>
      </c>
      <c r="J284" s="329">
        <v>-1.208525151014328E-2</v>
      </c>
      <c r="K284" s="263"/>
      <c r="L284" s="263"/>
      <c r="M284" s="263"/>
      <c r="N284" s="264"/>
      <c r="O284" s="42"/>
      <c r="P284" s="42"/>
    </row>
    <row r="285" spans="1:16" x14ac:dyDescent="0.45">
      <c r="A285" s="41"/>
      <c r="I285" s="249" t="s">
        <v>638</v>
      </c>
      <c r="J285" s="329">
        <v>-1.208525151014328E-2</v>
      </c>
      <c r="K285" s="263"/>
      <c r="L285" s="263"/>
      <c r="M285" s="263"/>
      <c r="N285" s="264"/>
      <c r="O285" s="42"/>
      <c r="P285" s="42"/>
    </row>
    <row r="286" spans="1:16" x14ac:dyDescent="0.45">
      <c r="A286" s="41"/>
      <c r="I286" s="249" t="s">
        <v>639</v>
      </c>
      <c r="J286" s="329">
        <v>-1.208525151014328E-2</v>
      </c>
      <c r="K286" s="263"/>
      <c r="L286" s="263"/>
      <c r="M286" s="263"/>
      <c r="N286" s="264"/>
      <c r="O286" s="42"/>
      <c r="P286" s="42"/>
    </row>
    <row r="287" spans="1:16" x14ac:dyDescent="0.45">
      <c r="A287" s="41"/>
      <c r="I287" s="249" t="s">
        <v>640</v>
      </c>
      <c r="J287" s="329">
        <v>-1.208525151014328E-2</v>
      </c>
      <c r="K287" s="263"/>
      <c r="L287" s="263"/>
      <c r="M287" s="263"/>
      <c r="N287" s="264"/>
      <c r="O287" s="42"/>
      <c r="P287" s="42"/>
    </row>
    <row r="288" spans="1:16" x14ac:dyDescent="0.45">
      <c r="A288" s="41"/>
      <c r="I288" s="249" t="s">
        <v>641</v>
      </c>
      <c r="J288" s="329">
        <v>-1.208525151014328E-2</v>
      </c>
      <c r="K288" s="263"/>
      <c r="L288" s="263"/>
      <c r="M288" s="263"/>
      <c r="N288" s="264"/>
      <c r="O288" s="42"/>
      <c r="P288" s="42"/>
    </row>
    <row r="289" spans="1:16" x14ac:dyDescent="0.45">
      <c r="A289" s="41"/>
      <c r="I289" s="249" t="s">
        <v>642</v>
      </c>
      <c r="J289" s="329">
        <v>-1.208525151014328E-2</v>
      </c>
      <c r="K289" s="263"/>
      <c r="L289" s="263"/>
      <c r="M289" s="263"/>
      <c r="N289" s="264"/>
      <c r="O289" s="42"/>
      <c r="P289" s="42"/>
    </row>
    <row r="290" spans="1:16" x14ac:dyDescent="0.45">
      <c r="A290" s="41"/>
      <c r="I290" s="249" t="s">
        <v>643</v>
      </c>
      <c r="J290" s="329">
        <v>-1.208525151014328E-2</v>
      </c>
      <c r="K290" s="263"/>
      <c r="L290" s="263"/>
      <c r="M290" s="263"/>
      <c r="N290" s="264"/>
      <c r="O290" s="42"/>
      <c r="P290" s="42"/>
    </row>
    <row r="291" spans="1:16" x14ac:dyDescent="0.45">
      <c r="A291" s="41"/>
      <c r="I291" s="249" t="s">
        <v>644</v>
      </c>
      <c r="J291" s="329">
        <v>-1.208525151014328E-2</v>
      </c>
      <c r="K291" s="263"/>
      <c r="L291" s="263"/>
      <c r="M291" s="263"/>
      <c r="N291" s="264"/>
      <c r="O291" s="42"/>
      <c r="P291" s="42"/>
    </row>
    <row r="292" spans="1:16" x14ac:dyDescent="0.45">
      <c r="A292" s="41"/>
      <c r="I292" s="249" t="s">
        <v>645</v>
      </c>
      <c r="J292" s="329">
        <v>-1.208525151014328E-2</v>
      </c>
      <c r="K292" s="263"/>
      <c r="L292" s="263"/>
      <c r="M292" s="263"/>
      <c r="N292" s="264"/>
      <c r="O292" s="42"/>
      <c r="P292" s="42"/>
    </row>
    <row r="293" spans="1:16" x14ac:dyDescent="0.45">
      <c r="A293" s="41"/>
      <c r="I293" s="249" t="s">
        <v>646</v>
      </c>
      <c r="J293" s="329">
        <v>-1.208525151014328E-2</v>
      </c>
      <c r="K293" s="263"/>
      <c r="L293" s="263"/>
      <c r="M293" s="263"/>
      <c r="N293" s="264"/>
      <c r="O293" s="42"/>
      <c r="P293" s="42"/>
    </row>
    <row r="294" spans="1:16" x14ac:dyDescent="0.45">
      <c r="A294" s="41"/>
      <c r="I294" s="249" t="s">
        <v>647</v>
      </c>
      <c r="J294" s="329">
        <v>-1.208525151014328E-2</v>
      </c>
      <c r="K294" s="263"/>
      <c r="L294" s="263"/>
      <c r="M294" s="263"/>
      <c r="N294" s="264"/>
      <c r="O294" s="42"/>
      <c r="P294" s="42"/>
    </row>
    <row r="295" spans="1:16" x14ac:dyDescent="0.45">
      <c r="A295" s="41"/>
      <c r="I295" s="249" t="s">
        <v>648</v>
      </c>
      <c r="J295" s="329">
        <v>-1.208525151014328E-2</v>
      </c>
      <c r="K295" s="263"/>
      <c r="L295" s="263"/>
      <c r="M295" s="263"/>
      <c r="N295" s="264"/>
      <c r="O295" s="42"/>
      <c r="P295" s="42"/>
    </row>
    <row r="296" spans="1:16" x14ac:dyDescent="0.45">
      <c r="A296" s="41"/>
      <c r="I296" s="249" t="s">
        <v>649</v>
      </c>
      <c r="J296" s="329">
        <v>-1.208525151014328E-2</v>
      </c>
      <c r="K296" s="263"/>
      <c r="L296" s="263"/>
      <c r="M296" s="263"/>
      <c r="N296" s="264"/>
      <c r="O296" s="42"/>
      <c r="P296" s="42"/>
    </row>
    <row r="297" spans="1:16" x14ac:dyDescent="0.45">
      <c r="A297" s="41"/>
      <c r="I297" s="249" t="s">
        <v>650</v>
      </c>
      <c r="J297" s="329">
        <v>-1.208525151014328E-2</v>
      </c>
      <c r="K297" s="263"/>
      <c r="L297" s="263"/>
      <c r="M297" s="263"/>
      <c r="N297" s="264"/>
      <c r="O297" s="42"/>
      <c r="P297" s="42"/>
    </row>
    <row r="298" spans="1:16" x14ac:dyDescent="0.45">
      <c r="A298" s="41"/>
      <c r="I298" s="249" t="s">
        <v>651</v>
      </c>
      <c r="J298" s="329">
        <v>-1.208525151014328E-2</v>
      </c>
      <c r="K298" s="263"/>
      <c r="L298" s="263"/>
      <c r="M298" s="263"/>
      <c r="N298" s="264"/>
      <c r="O298" s="42"/>
      <c r="P298" s="42"/>
    </row>
    <row r="299" spans="1:16" x14ac:dyDescent="0.45">
      <c r="A299" s="41"/>
      <c r="I299" s="249" t="s">
        <v>652</v>
      </c>
      <c r="J299" s="329">
        <v>-1.208525151014328E-2</v>
      </c>
      <c r="K299" s="263"/>
      <c r="L299" s="263"/>
      <c r="M299" s="263"/>
      <c r="N299" s="264"/>
      <c r="O299" s="42"/>
      <c r="P299" s="42"/>
    </row>
    <row r="300" spans="1:16" x14ac:dyDescent="0.45">
      <c r="A300" s="41"/>
      <c r="I300" s="249" t="s">
        <v>653</v>
      </c>
      <c r="J300" s="329">
        <v>-1.208525151014328E-2</v>
      </c>
      <c r="K300" s="263"/>
      <c r="L300" s="263"/>
      <c r="M300" s="263"/>
      <c r="N300" s="264"/>
      <c r="O300" s="42"/>
      <c r="P300" s="42"/>
    </row>
    <row r="301" spans="1:16" x14ac:dyDescent="0.45">
      <c r="A301" s="41"/>
      <c r="I301" s="249" t="s">
        <v>654</v>
      </c>
      <c r="J301" s="329">
        <v>-1.208525151014328E-2</v>
      </c>
      <c r="K301" s="263"/>
      <c r="L301" s="263"/>
      <c r="M301" s="263"/>
      <c r="N301" s="264"/>
      <c r="O301" s="42"/>
      <c r="P301" s="42"/>
    </row>
    <row r="302" spans="1:16" x14ac:dyDescent="0.45">
      <c r="A302" s="41"/>
      <c r="I302" s="249" t="s">
        <v>655</v>
      </c>
      <c r="J302" s="329">
        <v>-1.208525151014328E-2</v>
      </c>
      <c r="K302" s="263"/>
      <c r="L302" s="263"/>
      <c r="M302" s="263"/>
      <c r="N302" s="264"/>
      <c r="O302" s="42"/>
      <c r="P302" s="42"/>
    </row>
    <row r="303" spans="1:16" x14ac:dyDescent="0.45">
      <c r="A303" s="41"/>
      <c r="I303" s="249" t="s">
        <v>656</v>
      </c>
      <c r="J303" s="329">
        <v>-1.208525151014328E-2</v>
      </c>
      <c r="K303" s="263"/>
      <c r="L303" s="263"/>
      <c r="M303" s="263"/>
      <c r="N303" s="264"/>
      <c r="O303" s="42"/>
      <c r="P303" s="42"/>
    </row>
    <row r="304" spans="1:16" x14ac:dyDescent="0.45">
      <c r="A304" s="41"/>
      <c r="I304" s="249" t="s">
        <v>657</v>
      </c>
      <c r="J304" s="329">
        <v>-1.208525151014328E-2</v>
      </c>
      <c r="K304" s="263"/>
      <c r="L304" s="263"/>
      <c r="M304" s="263"/>
      <c r="N304" s="264"/>
      <c r="O304" s="42"/>
      <c r="P304" s="42"/>
    </row>
    <row r="305" spans="1:16" x14ac:dyDescent="0.45">
      <c r="A305" s="41"/>
      <c r="I305" s="249" t="s">
        <v>658</v>
      </c>
      <c r="J305" s="329">
        <v>-1.208525151014328E-2</v>
      </c>
      <c r="K305" s="263"/>
      <c r="L305" s="263"/>
      <c r="M305" s="263"/>
      <c r="N305" s="264"/>
      <c r="O305" s="42"/>
      <c r="P305" s="42"/>
    </row>
    <row r="306" spans="1:16" x14ac:dyDescent="0.45">
      <c r="A306" s="41"/>
      <c r="I306" s="249" t="s">
        <v>659</v>
      </c>
      <c r="J306" s="329">
        <v>-1.208525151014328E-2</v>
      </c>
      <c r="K306" s="263"/>
      <c r="L306" s="263"/>
      <c r="M306" s="263"/>
      <c r="N306" s="264"/>
      <c r="O306" s="42"/>
      <c r="P306" s="42"/>
    </row>
    <row r="307" spans="1:16" x14ac:dyDescent="0.45">
      <c r="A307" s="41"/>
      <c r="I307" s="249" t="s">
        <v>660</v>
      </c>
      <c r="J307" s="329">
        <v>-1.208525151014328E-2</v>
      </c>
      <c r="K307" s="263"/>
      <c r="L307" s="263"/>
      <c r="M307" s="263"/>
      <c r="N307" s="264"/>
      <c r="O307" s="42"/>
      <c r="P307" s="42"/>
    </row>
    <row r="308" spans="1:16" x14ac:dyDescent="0.45">
      <c r="A308" s="41"/>
      <c r="I308" s="249" t="s">
        <v>661</v>
      </c>
      <c r="J308" s="329">
        <v>-1.208525151014328E-2</v>
      </c>
      <c r="K308" s="263"/>
      <c r="L308" s="263"/>
      <c r="M308" s="263"/>
      <c r="N308" s="264"/>
      <c r="O308" s="42"/>
      <c r="P308" s="42"/>
    </row>
    <row r="309" spans="1:16" x14ac:dyDescent="0.45">
      <c r="A309" s="41"/>
      <c r="I309" s="249" t="s">
        <v>662</v>
      </c>
      <c r="J309" s="329">
        <v>-1.208525151014328E-2</v>
      </c>
      <c r="K309" s="263"/>
      <c r="L309" s="263"/>
      <c r="M309" s="263"/>
      <c r="N309" s="264"/>
      <c r="O309" s="42"/>
      <c r="P309" s="42"/>
    </row>
    <row r="310" spans="1:16" x14ac:dyDescent="0.45">
      <c r="A310" s="41"/>
      <c r="I310" s="249" t="s">
        <v>663</v>
      </c>
      <c r="J310" s="329">
        <v>-1.208525151014328E-2</v>
      </c>
      <c r="K310" s="263"/>
      <c r="L310" s="263"/>
      <c r="M310" s="263"/>
      <c r="N310" s="264"/>
      <c r="O310" s="42"/>
      <c r="P310" s="42"/>
    </row>
    <row r="311" spans="1:16" x14ac:dyDescent="0.45">
      <c r="A311" s="41"/>
      <c r="I311" s="249" t="s">
        <v>664</v>
      </c>
      <c r="J311" s="329">
        <v>-1.208525151014328E-2</v>
      </c>
      <c r="K311" s="263"/>
      <c r="L311" s="263"/>
      <c r="M311" s="263"/>
      <c r="N311" s="264"/>
      <c r="O311" s="42"/>
      <c r="P311" s="42"/>
    </row>
    <row r="312" spans="1:16" x14ac:dyDescent="0.45">
      <c r="A312" s="41"/>
      <c r="I312" s="249" t="s">
        <v>665</v>
      </c>
      <c r="J312" s="329">
        <v>-1.208525151014328E-2</v>
      </c>
      <c r="K312" s="263"/>
      <c r="L312" s="263"/>
      <c r="M312" s="263"/>
      <c r="N312" s="264"/>
      <c r="O312" s="42"/>
      <c r="P312" s="42"/>
    </row>
    <row r="313" spans="1:16" x14ac:dyDescent="0.45">
      <c r="A313" s="41"/>
      <c r="I313" s="249" t="s">
        <v>666</v>
      </c>
      <c r="J313" s="329">
        <v>-1.208525151014328E-2</v>
      </c>
      <c r="K313" s="263"/>
      <c r="L313" s="263"/>
      <c r="M313" s="263"/>
      <c r="N313" s="264"/>
      <c r="O313" s="42"/>
      <c r="P313" s="42"/>
    </row>
    <row r="314" spans="1:16" x14ac:dyDescent="0.45">
      <c r="A314" s="41"/>
      <c r="I314" s="249" t="s">
        <v>667</v>
      </c>
      <c r="J314" s="329">
        <v>-1.208525151014328E-2</v>
      </c>
      <c r="K314" s="263"/>
      <c r="L314" s="263"/>
      <c r="M314" s="263"/>
      <c r="N314" s="264"/>
      <c r="O314" s="42"/>
      <c r="P314" s="42"/>
    </row>
    <row r="315" spans="1:16" x14ac:dyDescent="0.45">
      <c r="A315" s="41"/>
      <c r="I315" s="249" t="s">
        <v>668</v>
      </c>
      <c r="J315" s="329">
        <v>-1.208525151014328E-2</v>
      </c>
      <c r="K315" s="263"/>
      <c r="L315" s="263"/>
      <c r="M315" s="263"/>
      <c r="N315" s="264"/>
      <c r="O315" s="42"/>
      <c r="P315" s="42"/>
    </row>
    <row r="316" spans="1:16" x14ac:dyDescent="0.45">
      <c r="A316" s="41"/>
      <c r="I316" s="249" t="s">
        <v>669</v>
      </c>
      <c r="J316" s="329">
        <v>-1.208525151014328E-2</v>
      </c>
      <c r="K316" s="263"/>
      <c r="L316" s="263"/>
      <c r="M316" s="263"/>
      <c r="N316" s="264"/>
      <c r="O316" s="42"/>
      <c r="P316" s="42"/>
    </row>
    <row r="317" spans="1:16" x14ac:dyDescent="0.45">
      <c r="A317" s="41"/>
      <c r="I317" s="249" t="s">
        <v>670</v>
      </c>
      <c r="J317" s="329">
        <v>-1.208525151014328E-2</v>
      </c>
      <c r="K317" s="263"/>
      <c r="L317" s="263"/>
      <c r="M317" s="263"/>
      <c r="N317" s="264"/>
      <c r="O317" s="42"/>
      <c r="P317" s="42"/>
    </row>
    <row r="318" spans="1:16" x14ac:dyDescent="0.45">
      <c r="A318" s="41"/>
      <c r="I318" s="249" t="s">
        <v>671</v>
      </c>
      <c r="J318" s="329">
        <v>-1.208525151014328E-2</v>
      </c>
      <c r="K318" s="263"/>
      <c r="L318" s="263"/>
      <c r="M318" s="263"/>
      <c r="N318" s="264"/>
      <c r="O318" s="42"/>
      <c r="P318" s="42"/>
    </row>
    <row r="319" spans="1:16" x14ac:dyDescent="0.45">
      <c r="A319" s="41"/>
      <c r="I319" s="249" t="s">
        <v>672</v>
      </c>
      <c r="J319" s="329">
        <v>-1.208525151014328E-2</v>
      </c>
      <c r="K319" s="263"/>
      <c r="L319" s="263"/>
      <c r="M319" s="263"/>
      <c r="N319" s="264"/>
      <c r="O319" s="42"/>
      <c r="P319" s="42"/>
    </row>
    <row r="320" spans="1:16" x14ac:dyDescent="0.45">
      <c r="A320" s="41"/>
      <c r="I320" s="249" t="s">
        <v>673</v>
      </c>
      <c r="J320" s="329">
        <v>-1.208525151014328E-2</v>
      </c>
      <c r="K320" s="263"/>
      <c r="L320" s="263"/>
      <c r="M320" s="263"/>
      <c r="N320" s="264"/>
      <c r="O320" s="42"/>
      <c r="P320" s="42"/>
    </row>
    <row r="321" spans="1:16" x14ac:dyDescent="0.45">
      <c r="A321" s="41"/>
      <c r="I321" s="249" t="s">
        <v>674</v>
      </c>
      <c r="J321" s="329">
        <v>-1.208525151014328E-2</v>
      </c>
      <c r="K321" s="263"/>
      <c r="L321" s="263"/>
      <c r="M321" s="263"/>
      <c r="N321" s="264"/>
      <c r="O321" s="42"/>
      <c r="P321" s="42"/>
    </row>
    <row r="322" spans="1:16" x14ac:dyDescent="0.45">
      <c r="A322" s="41"/>
      <c r="I322" s="249" t="s">
        <v>675</v>
      </c>
      <c r="J322" s="329">
        <v>-1.208525151014328E-2</v>
      </c>
      <c r="K322" s="263"/>
      <c r="L322" s="263"/>
      <c r="M322" s="263"/>
      <c r="N322" s="264"/>
      <c r="O322" s="42"/>
      <c r="P322" s="42"/>
    </row>
    <row r="323" spans="1:16" x14ac:dyDescent="0.45">
      <c r="A323" s="41"/>
      <c r="I323" s="249" t="s">
        <v>676</v>
      </c>
      <c r="J323" s="329">
        <v>-1.208525151014328E-2</v>
      </c>
      <c r="K323" s="263"/>
      <c r="L323" s="263"/>
      <c r="M323" s="263"/>
      <c r="N323" s="264"/>
      <c r="O323" s="42"/>
      <c r="P323" s="42"/>
    </row>
    <row r="324" spans="1:16" x14ac:dyDescent="0.45">
      <c r="A324" s="41"/>
      <c r="I324" s="249" t="s">
        <v>677</v>
      </c>
      <c r="J324" s="329">
        <v>-1.208525151014328E-2</v>
      </c>
      <c r="K324" s="263"/>
      <c r="L324" s="263"/>
      <c r="M324" s="263"/>
      <c r="N324" s="264"/>
      <c r="O324" s="42"/>
      <c r="P324" s="42"/>
    </row>
    <row r="325" spans="1:16" x14ac:dyDescent="0.45">
      <c r="A325" s="41"/>
      <c r="I325" s="249" t="s">
        <v>678</v>
      </c>
      <c r="J325" s="329">
        <v>-1.208525151014328E-2</v>
      </c>
      <c r="K325" s="263"/>
      <c r="L325" s="263"/>
      <c r="M325" s="263"/>
      <c r="N325" s="264"/>
      <c r="O325" s="42"/>
      <c r="P325" s="42"/>
    </row>
    <row r="326" spans="1:16" x14ac:dyDescent="0.45">
      <c r="A326" s="41"/>
      <c r="I326" s="249" t="s">
        <v>679</v>
      </c>
      <c r="J326" s="329">
        <v>-1.208525151014328E-2</v>
      </c>
      <c r="K326" s="263"/>
      <c r="L326" s="263"/>
      <c r="M326" s="263"/>
      <c r="N326" s="264"/>
      <c r="O326" s="42"/>
      <c r="P326" s="42"/>
    </row>
    <row r="327" spans="1:16" x14ac:dyDescent="0.45">
      <c r="A327" s="41"/>
      <c r="I327" s="249" t="s">
        <v>680</v>
      </c>
      <c r="J327" s="329">
        <v>-1.208525151014328E-2</v>
      </c>
      <c r="K327" s="263"/>
      <c r="L327" s="263"/>
      <c r="M327" s="263"/>
      <c r="N327" s="264"/>
      <c r="O327" s="42"/>
      <c r="P327" s="42"/>
    </row>
    <row r="328" spans="1:16" x14ac:dyDescent="0.45">
      <c r="A328" s="41"/>
      <c r="I328" s="249" t="s">
        <v>681</v>
      </c>
      <c r="J328" s="329">
        <v>-1.208525151014328E-2</v>
      </c>
      <c r="K328" s="263"/>
      <c r="L328" s="263"/>
      <c r="M328" s="263"/>
      <c r="N328" s="264"/>
      <c r="O328" s="42"/>
      <c r="P328" s="42"/>
    </row>
    <row r="329" spans="1:16" x14ac:dyDescent="0.45">
      <c r="A329" s="41"/>
      <c r="I329" s="249" t="s">
        <v>682</v>
      </c>
      <c r="J329" s="329">
        <v>-1.208525151014328E-2</v>
      </c>
      <c r="K329" s="263"/>
      <c r="L329" s="263"/>
      <c r="M329" s="263"/>
      <c r="N329" s="264"/>
      <c r="O329" s="42"/>
      <c r="P329" s="42"/>
    </row>
    <row r="330" spans="1:16" x14ac:dyDescent="0.45">
      <c r="A330" s="41"/>
      <c r="I330" s="249" t="s">
        <v>683</v>
      </c>
      <c r="J330" s="329">
        <v>-1.208525151014328E-2</v>
      </c>
      <c r="K330" s="263"/>
      <c r="L330" s="263"/>
      <c r="M330" s="263"/>
      <c r="N330" s="264"/>
      <c r="O330" s="42"/>
      <c r="P330" s="42"/>
    </row>
    <row r="331" spans="1:16" x14ac:dyDescent="0.45">
      <c r="A331" s="41"/>
      <c r="I331" s="249" t="s">
        <v>684</v>
      </c>
      <c r="J331" s="329">
        <v>-1.208525151014328E-2</v>
      </c>
      <c r="K331" s="263"/>
      <c r="L331" s="263"/>
      <c r="M331" s="263"/>
      <c r="N331" s="264"/>
      <c r="O331" s="42"/>
      <c r="P331" s="42"/>
    </row>
    <row r="332" spans="1:16" x14ac:dyDescent="0.45">
      <c r="A332" s="41"/>
      <c r="I332" s="249" t="s">
        <v>685</v>
      </c>
      <c r="J332" s="329">
        <v>-1.208525151014328E-2</v>
      </c>
      <c r="K332" s="263"/>
      <c r="L332" s="263"/>
      <c r="M332" s="263"/>
      <c r="N332" s="264"/>
      <c r="O332" s="42"/>
      <c r="P332" s="42"/>
    </row>
    <row r="333" spans="1:16" x14ac:dyDescent="0.45">
      <c r="A333" s="41"/>
      <c r="I333" s="249" t="s">
        <v>686</v>
      </c>
      <c r="J333" s="329">
        <v>-1.208525151014328E-2</v>
      </c>
      <c r="K333" s="263"/>
      <c r="L333" s="263"/>
      <c r="M333" s="263"/>
      <c r="N333" s="264"/>
      <c r="O333" s="42"/>
      <c r="P333" s="42"/>
    </row>
    <row r="334" spans="1:16" x14ac:dyDescent="0.45">
      <c r="A334" s="41"/>
      <c r="I334" s="249" t="s">
        <v>687</v>
      </c>
      <c r="J334" s="329">
        <v>-1.208525151014328E-2</v>
      </c>
      <c r="K334" s="263"/>
      <c r="L334" s="263"/>
      <c r="M334" s="263"/>
      <c r="N334" s="264"/>
      <c r="O334" s="42"/>
      <c r="P334" s="42"/>
    </row>
    <row r="335" spans="1:16" x14ac:dyDescent="0.45">
      <c r="A335" s="41"/>
      <c r="I335" s="249" t="s">
        <v>688</v>
      </c>
      <c r="J335" s="329">
        <v>-1.208525151014328E-2</v>
      </c>
      <c r="K335" s="263"/>
      <c r="L335" s="263"/>
      <c r="M335" s="263"/>
      <c r="N335" s="264"/>
      <c r="O335" s="42"/>
      <c r="P335" s="42"/>
    </row>
    <row r="336" spans="1:16" x14ac:dyDescent="0.45">
      <c r="A336" s="41"/>
      <c r="I336" s="249" t="s">
        <v>689</v>
      </c>
      <c r="J336" s="329">
        <v>-1.208525151014328E-2</v>
      </c>
      <c r="K336" s="263"/>
      <c r="L336" s="263"/>
      <c r="M336" s="263"/>
      <c r="N336" s="264"/>
      <c r="O336" s="42"/>
      <c r="P336" s="42"/>
    </row>
    <row r="337" spans="1:16" x14ac:dyDescent="0.45">
      <c r="A337" s="41"/>
      <c r="I337" s="249" t="s">
        <v>690</v>
      </c>
      <c r="J337" s="329">
        <v>-1.208525151014328E-2</v>
      </c>
      <c r="K337" s="263"/>
      <c r="L337" s="263"/>
      <c r="M337" s="263"/>
      <c r="N337" s="264"/>
      <c r="O337" s="42"/>
      <c r="P337" s="42"/>
    </row>
    <row r="338" spans="1:16" x14ac:dyDescent="0.45">
      <c r="A338" s="41"/>
      <c r="I338" s="249" t="s">
        <v>691</v>
      </c>
      <c r="J338" s="329">
        <v>-1.208525151014328E-2</v>
      </c>
      <c r="K338" s="263"/>
      <c r="L338" s="263"/>
      <c r="M338" s="263"/>
      <c r="N338" s="264"/>
      <c r="O338" s="42"/>
      <c r="P338" s="42"/>
    </row>
    <row r="339" spans="1:16" x14ac:dyDescent="0.45">
      <c r="A339" s="41"/>
      <c r="I339" s="249" t="s">
        <v>692</v>
      </c>
      <c r="J339" s="329">
        <v>-1.208525151014328E-2</v>
      </c>
      <c r="K339" s="263"/>
      <c r="L339" s="263"/>
      <c r="M339" s="263"/>
      <c r="N339" s="264"/>
      <c r="O339" s="42"/>
      <c r="P339" s="42"/>
    </row>
    <row r="340" spans="1:16" x14ac:dyDescent="0.45">
      <c r="A340" s="41"/>
      <c r="I340" s="249" t="s">
        <v>693</v>
      </c>
      <c r="J340" s="329">
        <v>-1.208525151014328E-2</v>
      </c>
      <c r="K340" s="263"/>
      <c r="L340" s="263"/>
      <c r="M340" s="263"/>
      <c r="N340" s="264"/>
      <c r="O340" s="42"/>
      <c r="P340" s="42"/>
    </row>
    <row r="341" spans="1:16" x14ac:dyDescent="0.45">
      <c r="A341" s="41"/>
      <c r="I341" s="249" t="s">
        <v>694</v>
      </c>
      <c r="J341" s="329">
        <v>-1.208525151014328E-2</v>
      </c>
      <c r="K341" s="263"/>
      <c r="L341" s="263"/>
      <c r="M341" s="263"/>
      <c r="N341" s="264"/>
      <c r="O341" s="42"/>
      <c r="P341" s="42"/>
    </row>
    <row r="342" spans="1:16" x14ac:dyDescent="0.45">
      <c r="A342" s="41"/>
      <c r="I342" s="249" t="s">
        <v>695</v>
      </c>
      <c r="J342" s="329">
        <v>-1.208525151014328E-2</v>
      </c>
      <c r="K342" s="263"/>
      <c r="L342" s="263"/>
      <c r="M342" s="263"/>
      <c r="N342" s="264"/>
      <c r="O342" s="42"/>
      <c r="P342" s="42"/>
    </row>
    <row r="343" spans="1:16" x14ac:dyDescent="0.45">
      <c r="A343" s="41"/>
      <c r="I343" s="249" t="s">
        <v>696</v>
      </c>
      <c r="J343" s="329">
        <v>-1.208525151014328E-2</v>
      </c>
      <c r="K343" s="263"/>
      <c r="L343" s="263"/>
      <c r="M343" s="263"/>
      <c r="N343" s="264"/>
      <c r="O343" s="42"/>
      <c r="P343" s="42"/>
    </row>
    <row r="344" spans="1:16" x14ac:dyDescent="0.45">
      <c r="A344" s="41"/>
      <c r="I344" s="249" t="s">
        <v>697</v>
      </c>
      <c r="J344" s="329">
        <v>-1.208525151014328E-2</v>
      </c>
      <c r="K344" s="263"/>
      <c r="L344" s="263"/>
      <c r="M344" s="263"/>
      <c r="N344" s="264"/>
      <c r="O344" s="42"/>
      <c r="P344" s="42"/>
    </row>
    <row r="345" spans="1:16" x14ac:dyDescent="0.45">
      <c r="A345" s="41"/>
      <c r="I345" s="249" t="s">
        <v>698</v>
      </c>
      <c r="J345" s="329">
        <v>-1.208525151014328E-2</v>
      </c>
      <c r="K345" s="263"/>
      <c r="L345" s="263"/>
      <c r="M345" s="263"/>
      <c r="N345" s="264"/>
      <c r="O345" s="42"/>
      <c r="P345" s="42"/>
    </row>
    <row r="346" spans="1:16" x14ac:dyDescent="0.45">
      <c r="A346" s="41"/>
      <c r="I346" s="249" t="s">
        <v>699</v>
      </c>
      <c r="J346" s="329">
        <v>-1.208525151014328E-2</v>
      </c>
      <c r="K346" s="263"/>
      <c r="L346" s="263"/>
      <c r="M346" s="263"/>
      <c r="N346" s="264"/>
      <c r="O346" s="42"/>
      <c r="P346" s="42"/>
    </row>
    <row r="347" spans="1:16" x14ac:dyDescent="0.45">
      <c r="A347" s="41"/>
      <c r="I347" s="249" t="s">
        <v>700</v>
      </c>
      <c r="J347" s="329">
        <v>-1.208525151014328E-2</v>
      </c>
      <c r="K347" s="263"/>
      <c r="L347" s="263"/>
      <c r="M347" s="263"/>
      <c r="N347" s="264"/>
      <c r="O347" s="42"/>
      <c r="P347" s="42"/>
    </row>
    <row r="348" spans="1:16" x14ac:dyDescent="0.45">
      <c r="A348" s="41"/>
      <c r="I348" s="249" t="s">
        <v>701</v>
      </c>
      <c r="J348" s="329">
        <v>-1.208525151014328E-2</v>
      </c>
      <c r="K348" s="263"/>
      <c r="L348" s="263"/>
      <c r="M348" s="263"/>
      <c r="N348" s="264"/>
      <c r="O348" s="42"/>
      <c r="P348" s="42"/>
    </row>
    <row r="349" spans="1:16" x14ac:dyDescent="0.45">
      <c r="A349" s="41"/>
      <c r="I349" s="249" t="s">
        <v>702</v>
      </c>
      <c r="J349" s="329">
        <v>-1.208525151014328E-2</v>
      </c>
      <c r="K349" s="263"/>
      <c r="L349" s="263"/>
      <c r="M349" s="263"/>
      <c r="N349" s="264"/>
      <c r="O349" s="42"/>
      <c r="P349" s="42"/>
    </row>
    <row r="350" spans="1:16" x14ac:dyDescent="0.45">
      <c r="A350" s="41"/>
      <c r="I350" s="249" t="s">
        <v>703</v>
      </c>
      <c r="J350" s="329">
        <v>-1.208525151014328E-2</v>
      </c>
      <c r="K350" s="263"/>
      <c r="L350" s="263"/>
      <c r="M350" s="263"/>
      <c r="N350" s="264"/>
      <c r="O350" s="42"/>
      <c r="P350" s="42"/>
    </row>
    <row r="351" spans="1:16" x14ac:dyDescent="0.45">
      <c r="A351" s="41"/>
      <c r="I351" s="249" t="s">
        <v>704</v>
      </c>
      <c r="J351" s="329">
        <v>-1.208525151014328E-2</v>
      </c>
      <c r="K351" s="263"/>
      <c r="L351" s="263"/>
      <c r="M351" s="263"/>
      <c r="N351" s="264"/>
      <c r="O351" s="42"/>
      <c r="P351" s="42"/>
    </row>
    <row r="352" spans="1:16" x14ac:dyDescent="0.45">
      <c r="A352" s="41"/>
      <c r="I352" s="249" t="s">
        <v>705</v>
      </c>
      <c r="J352" s="329">
        <v>-1.208525151014328E-2</v>
      </c>
      <c r="K352" s="263"/>
      <c r="L352" s="263"/>
      <c r="M352" s="263"/>
      <c r="N352" s="264"/>
      <c r="O352" s="42"/>
      <c r="P352" s="42"/>
    </row>
    <row r="353" spans="1:16" x14ac:dyDescent="0.45">
      <c r="A353" s="41"/>
      <c r="I353" s="249" t="s">
        <v>706</v>
      </c>
      <c r="J353" s="329">
        <v>-1.208525151014328E-2</v>
      </c>
      <c r="K353" s="263"/>
      <c r="L353" s="263"/>
      <c r="M353" s="263"/>
      <c r="N353" s="264"/>
      <c r="O353" s="42"/>
      <c r="P353" s="42"/>
    </row>
    <row r="354" spans="1:16" x14ac:dyDescent="0.45">
      <c r="A354" s="41"/>
      <c r="I354" s="249" t="s">
        <v>707</v>
      </c>
      <c r="J354" s="329">
        <v>-1.208525151014328E-2</v>
      </c>
      <c r="K354" s="263"/>
      <c r="L354" s="263"/>
      <c r="M354" s="263"/>
      <c r="N354" s="264"/>
      <c r="O354" s="42"/>
      <c r="P354" s="42"/>
    </row>
    <row r="355" spans="1:16" x14ac:dyDescent="0.45">
      <c r="A355" s="41"/>
      <c r="I355" s="249" t="s">
        <v>708</v>
      </c>
      <c r="J355" s="329">
        <v>-1.208525151014328E-2</v>
      </c>
      <c r="K355" s="263"/>
      <c r="L355" s="263"/>
      <c r="M355" s="263"/>
      <c r="N355" s="264"/>
      <c r="O355" s="42"/>
      <c r="P355" s="42"/>
    </row>
    <row r="356" spans="1:16" x14ac:dyDescent="0.45">
      <c r="A356" s="41"/>
      <c r="I356" s="249" t="s">
        <v>709</v>
      </c>
      <c r="J356" s="329">
        <v>-1.208525151014328E-2</v>
      </c>
      <c r="K356" s="263"/>
      <c r="L356" s="263"/>
      <c r="M356" s="263"/>
      <c r="N356" s="264"/>
      <c r="O356" s="42"/>
      <c r="P356" s="42"/>
    </row>
    <row r="357" spans="1:16" x14ac:dyDescent="0.45">
      <c r="A357" s="41"/>
      <c r="I357" s="249" t="s">
        <v>710</v>
      </c>
      <c r="J357" s="329">
        <v>-1.208525151014328E-2</v>
      </c>
      <c r="K357" s="263"/>
      <c r="L357" s="263"/>
      <c r="M357" s="263"/>
      <c r="N357" s="264"/>
      <c r="O357" s="42"/>
      <c r="P357" s="42"/>
    </row>
    <row r="358" spans="1:16" x14ac:dyDescent="0.45">
      <c r="A358" s="41"/>
      <c r="I358" s="249" t="s">
        <v>711</v>
      </c>
      <c r="J358" s="329">
        <v>-1.208525151014328E-2</v>
      </c>
      <c r="K358" s="263"/>
      <c r="L358" s="263"/>
      <c r="M358" s="263"/>
      <c r="N358" s="264"/>
      <c r="O358" s="42"/>
      <c r="P358" s="42"/>
    </row>
    <row r="359" spans="1:16" x14ac:dyDescent="0.45">
      <c r="A359" s="41"/>
      <c r="I359" s="249" t="s">
        <v>712</v>
      </c>
      <c r="J359" s="329">
        <v>-1.208525151014328E-2</v>
      </c>
      <c r="K359" s="263"/>
      <c r="L359" s="263"/>
      <c r="M359" s="263"/>
      <c r="N359" s="264"/>
      <c r="O359" s="42"/>
      <c r="P359" s="42"/>
    </row>
    <row r="360" spans="1:16" x14ac:dyDescent="0.45">
      <c r="A360" s="41"/>
      <c r="I360" s="249" t="s">
        <v>713</v>
      </c>
      <c r="J360" s="329">
        <v>-1.208525151014328E-2</v>
      </c>
      <c r="K360" s="263"/>
      <c r="L360" s="263"/>
      <c r="M360" s="263"/>
      <c r="N360" s="264"/>
      <c r="O360" s="42"/>
      <c r="P360" s="42"/>
    </row>
    <row r="361" spans="1:16" x14ac:dyDescent="0.45">
      <c r="A361" s="41"/>
      <c r="I361" s="249" t="s">
        <v>714</v>
      </c>
      <c r="J361" s="329">
        <v>-1.208525151014328E-2</v>
      </c>
      <c r="K361" s="263"/>
      <c r="L361" s="263"/>
      <c r="M361" s="263"/>
      <c r="N361" s="264"/>
      <c r="O361" s="42"/>
      <c r="P361" s="42"/>
    </row>
    <row r="362" spans="1:16" x14ac:dyDescent="0.45">
      <c r="A362" s="41"/>
      <c r="I362" s="249" t="s">
        <v>715</v>
      </c>
      <c r="J362" s="329">
        <v>-1.208525151014328E-2</v>
      </c>
      <c r="K362" s="263"/>
      <c r="L362" s="263"/>
      <c r="M362" s="263"/>
      <c r="N362" s="264"/>
      <c r="O362" s="42"/>
      <c r="P362" s="42"/>
    </row>
    <row r="363" spans="1:16" x14ac:dyDescent="0.45">
      <c r="A363" s="41"/>
      <c r="I363" s="249" t="s">
        <v>716</v>
      </c>
      <c r="J363" s="329">
        <v>-1.208525151014328E-2</v>
      </c>
      <c r="K363" s="263"/>
      <c r="L363" s="263"/>
      <c r="M363" s="263"/>
      <c r="N363" s="264"/>
      <c r="O363" s="42"/>
      <c r="P363" s="42"/>
    </row>
    <row r="364" spans="1:16" x14ac:dyDescent="0.45">
      <c r="A364" s="41"/>
      <c r="I364" s="249" t="s">
        <v>717</v>
      </c>
      <c r="J364" s="329">
        <v>-1.208525151014328E-2</v>
      </c>
      <c r="K364" s="263"/>
      <c r="L364" s="263"/>
      <c r="M364" s="263"/>
      <c r="N364" s="264"/>
      <c r="O364" s="42"/>
      <c r="P364" s="42"/>
    </row>
    <row r="365" spans="1:16" x14ac:dyDescent="0.45">
      <c r="A365" s="41"/>
      <c r="I365" s="249" t="s">
        <v>718</v>
      </c>
      <c r="J365" s="329">
        <v>-1.208525151014328E-2</v>
      </c>
      <c r="K365" s="263"/>
      <c r="L365" s="263"/>
      <c r="M365" s="263"/>
      <c r="N365" s="264"/>
      <c r="O365" s="42"/>
      <c r="P365" s="42"/>
    </row>
    <row r="366" spans="1:16" x14ac:dyDescent="0.45">
      <c r="A366" s="41"/>
      <c r="I366" s="249" t="s">
        <v>719</v>
      </c>
      <c r="J366" s="329">
        <v>-1.208525151014328E-2</v>
      </c>
      <c r="K366" s="263"/>
      <c r="L366" s="263"/>
      <c r="M366" s="263"/>
      <c r="N366" s="264"/>
      <c r="O366" s="42"/>
      <c r="P366" s="42"/>
    </row>
    <row r="367" spans="1:16" x14ac:dyDescent="0.45">
      <c r="A367" s="41"/>
      <c r="I367" s="249" t="s">
        <v>720</v>
      </c>
      <c r="J367" s="329">
        <v>-1.208525151014328E-2</v>
      </c>
      <c r="K367" s="263"/>
      <c r="L367" s="263"/>
      <c r="M367" s="263"/>
      <c r="N367" s="264"/>
      <c r="O367" s="42"/>
      <c r="P367" s="42"/>
    </row>
    <row r="368" spans="1:16" x14ac:dyDescent="0.45">
      <c r="A368" s="41"/>
      <c r="I368" s="249" t="s">
        <v>721</v>
      </c>
      <c r="J368" s="329">
        <v>-1.208525151014328E-2</v>
      </c>
      <c r="K368" s="263"/>
      <c r="L368" s="263"/>
      <c r="M368" s="263"/>
      <c r="N368" s="264"/>
      <c r="O368" s="42"/>
      <c r="P368" s="42"/>
    </row>
    <row r="369" spans="1:16" x14ac:dyDescent="0.45">
      <c r="A369" s="41"/>
      <c r="I369" s="249" t="s">
        <v>722</v>
      </c>
      <c r="J369" s="329">
        <v>-1.208525151014328E-2</v>
      </c>
      <c r="K369" s="263"/>
      <c r="L369" s="263"/>
      <c r="M369" s="263"/>
      <c r="N369" s="264"/>
      <c r="O369" s="42"/>
      <c r="P369" s="42"/>
    </row>
    <row r="370" spans="1:16" x14ac:dyDescent="0.45">
      <c r="A370" s="41"/>
      <c r="I370" s="249" t="s">
        <v>723</v>
      </c>
      <c r="J370" s="329">
        <v>-1.208525151014328E-2</v>
      </c>
      <c r="K370" s="263"/>
      <c r="L370" s="263"/>
      <c r="M370" s="263"/>
      <c r="N370" s="264"/>
      <c r="O370" s="42"/>
      <c r="P370" s="42"/>
    </row>
    <row r="371" spans="1:16" x14ac:dyDescent="0.45">
      <c r="A371" s="41"/>
      <c r="I371" s="249" t="s">
        <v>724</v>
      </c>
      <c r="J371" s="329">
        <v>-1.208525151014328E-2</v>
      </c>
      <c r="K371" s="263"/>
      <c r="L371" s="263"/>
      <c r="M371" s="263"/>
      <c r="N371" s="264"/>
      <c r="O371" s="42"/>
      <c r="P371" s="42"/>
    </row>
    <row r="372" spans="1:16" x14ac:dyDescent="0.45">
      <c r="A372" s="41"/>
      <c r="I372" s="249" t="s">
        <v>725</v>
      </c>
      <c r="J372" s="329">
        <v>-1.208525151014328E-2</v>
      </c>
      <c r="K372" s="263"/>
      <c r="L372" s="263"/>
      <c r="M372" s="263"/>
      <c r="N372" s="264"/>
      <c r="O372" s="42"/>
      <c r="P372" s="42"/>
    </row>
    <row r="373" spans="1:16" x14ac:dyDescent="0.45">
      <c r="A373" s="41"/>
      <c r="I373" s="249" t="s">
        <v>726</v>
      </c>
      <c r="J373" s="329">
        <v>-1.208525151014328E-2</v>
      </c>
      <c r="K373" s="263"/>
      <c r="L373" s="263"/>
      <c r="M373" s="263"/>
      <c r="N373" s="264"/>
      <c r="O373" s="42"/>
      <c r="P373" s="42"/>
    </row>
    <row r="374" spans="1:16" x14ac:dyDescent="0.45">
      <c r="A374" s="41"/>
      <c r="I374" s="249" t="s">
        <v>727</v>
      </c>
      <c r="J374" s="329">
        <v>-1.208525151014328E-2</v>
      </c>
      <c r="K374" s="263"/>
      <c r="L374" s="263"/>
      <c r="M374" s="263"/>
      <c r="N374" s="264"/>
      <c r="O374" s="42"/>
      <c r="P374" s="42"/>
    </row>
    <row r="375" spans="1:16" x14ac:dyDescent="0.45">
      <c r="A375" s="41"/>
      <c r="I375" s="249" t="s">
        <v>728</v>
      </c>
      <c r="J375" s="329">
        <v>-1.208525151014328E-2</v>
      </c>
      <c r="K375" s="263"/>
      <c r="L375" s="263"/>
      <c r="M375" s="263"/>
      <c r="N375" s="264"/>
      <c r="O375" s="42"/>
      <c r="P375" s="42"/>
    </row>
    <row r="376" spans="1:16" x14ac:dyDescent="0.45">
      <c r="A376" s="41"/>
      <c r="I376" s="249" t="s">
        <v>729</v>
      </c>
      <c r="J376" s="329">
        <v>-1.208525151014328E-2</v>
      </c>
      <c r="K376" s="263"/>
      <c r="L376" s="263"/>
      <c r="M376" s="263"/>
      <c r="N376" s="264"/>
      <c r="O376" s="42"/>
      <c r="P376" s="42"/>
    </row>
    <row r="377" spans="1:16" x14ac:dyDescent="0.45">
      <c r="A377" s="41"/>
      <c r="I377" s="249" t="s">
        <v>730</v>
      </c>
      <c r="J377" s="329">
        <v>-1.208525151014328E-2</v>
      </c>
      <c r="K377" s="263"/>
      <c r="L377" s="263"/>
      <c r="M377" s="263"/>
      <c r="N377" s="264"/>
      <c r="O377" s="42"/>
      <c r="P377" s="42"/>
    </row>
    <row r="378" spans="1:16" x14ac:dyDescent="0.45">
      <c r="A378" s="41"/>
      <c r="I378" s="249" t="s">
        <v>731</v>
      </c>
      <c r="J378" s="329">
        <v>-1.208525151014328E-2</v>
      </c>
      <c r="K378" s="263"/>
      <c r="L378" s="263"/>
      <c r="M378" s="263"/>
      <c r="N378" s="264"/>
      <c r="O378" s="42"/>
      <c r="P378" s="42"/>
    </row>
    <row r="379" spans="1:16" x14ac:dyDescent="0.45">
      <c r="A379" s="41"/>
      <c r="I379" s="249" t="s">
        <v>732</v>
      </c>
      <c r="J379" s="329">
        <v>-1.208525151014328E-2</v>
      </c>
      <c r="K379" s="263"/>
      <c r="L379" s="263"/>
      <c r="M379" s="263"/>
      <c r="N379" s="264"/>
      <c r="O379" s="42"/>
      <c r="P379" s="42"/>
    </row>
    <row r="380" spans="1:16" x14ac:dyDescent="0.45">
      <c r="A380" s="41"/>
      <c r="I380" s="249" t="s">
        <v>733</v>
      </c>
      <c r="J380" s="329">
        <v>-1.208525151014328E-2</v>
      </c>
      <c r="K380" s="263"/>
      <c r="L380" s="263"/>
      <c r="M380" s="263"/>
      <c r="N380" s="264"/>
      <c r="O380" s="42"/>
      <c r="P380" s="42"/>
    </row>
    <row r="381" spans="1:16" x14ac:dyDescent="0.45">
      <c r="A381" s="41"/>
      <c r="I381" s="249" t="s">
        <v>734</v>
      </c>
      <c r="J381" s="329">
        <v>-1.208525151014328E-2</v>
      </c>
      <c r="K381" s="263"/>
      <c r="L381" s="263"/>
      <c r="M381" s="263"/>
      <c r="N381" s="264"/>
      <c r="O381" s="42"/>
      <c r="P381" s="42"/>
    </row>
    <row r="382" spans="1:16" x14ac:dyDescent="0.45">
      <c r="A382" s="41"/>
      <c r="I382" s="249" t="s">
        <v>735</v>
      </c>
      <c r="J382" s="329">
        <v>-1.208525151014328E-2</v>
      </c>
      <c r="K382" s="263"/>
      <c r="L382" s="263"/>
      <c r="M382" s="263"/>
      <c r="N382" s="264"/>
      <c r="O382" s="42"/>
      <c r="P382" s="42"/>
    </row>
    <row r="383" spans="1:16" x14ac:dyDescent="0.45">
      <c r="A383" s="41"/>
      <c r="I383" s="249" t="s">
        <v>736</v>
      </c>
      <c r="J383" s="329">
        <v>-1.208525151014328E-2</v>
      </c>
      <c r="K383" s="263"/>
      <c r="L383" s="263"/>
      <c r="M383" s="263"/>
      <c r="N383" s="264"/>
      <c r="O383" s="42"/>
      <c r="P383" s="42"/>
    </row>
    <row r="384" spans="1:16" x14ac:dyDescent="0.45">
      <c r="A384" s="41"/>
      <c r="I384" s="249" t="s">
        <v>737</v>
      </c>
      <c r="J384" s="329">
        <v>-1.208525151014328E-2</v>
      </c>
      <c r="K384" s="263"/>
      <c r="L384" s="263"/>
      <c r="M384" s="263"/>
      <c r="N384" s="264"/>
      <c r="O384" s="42"/>
      <c r="P384" s="42"/>
    </row>
    <row r="385" spans="1:16" x14ac:dyDescent="0.45">
      <c r="A385" s="41"/>
      <c r="I385" s="249" t="s">
        <v>738</v>
      </c>
      <c r="J385" s="329">
        <v>-1.208525151014328E-2</v>
      </c>
      <c r="K385" s="263"/>
      <c r="L385" s="263"/>
      <c r="M385" s="263"/>
      <c r="N385" s="264"/>
      <c r="O385" s="42"/>
      <c r="P385" s="42"/>
    </row>
    <row r="386" spans="1:16" x14ac:dyDescent="0.45">
      <c r="A386" s="41"/>
      <c r="I386" s="249" t="s">
        <v>739</v>
      </c>
      <c r="J386" s="329">
        <v>-1.208525151014328E-2</v>
      </c>
      <c r="K386" s="263"/>
      <c r="L386" s="263"/>
      <c r="M386" s="263"/>
      <c r="N386" s="264"/>
      <c r="O386" s="42"/>
      <c r="P386" s="42"/>
    </row>
    <row r="387" spans="1:16" x14ac:dyDescent="0.45">
      <c r="A387" s="41"/>
      <c r="I387" s="249" t="s">
        <v>740</v>
      </c>
      <c r="J387" s="329">
        <v>-1.208525151014328E-2</v>
      </c>
      <c r="K387" s="263"/>
      <c r="L387" s="263"/>
      <c r="M387" s="263"/>
      <c r="N387" s="264"/>
      <c r="O387" s="42"/>
      <c r="P387" s="42"/>
    </row>
    <row r="388" spans="1:16" x14ac:dyDescent="0.45">
      <c r="A388" s="41"/>
      <c r="I388" s="249" t="s">
        <v>741</v>
      </c>
      <c r="J388" s="329">
        <v>-1.208525151014328E-2</v>
      </c>
      <c r="K388" s="263"/>
      <c r="L388" s="263"/>
      <c r="M388" s="263"/>
      <c r="N388" s="264"/>
      <c r="O388" s="42"/>
      <c r="P388" s="42"/>
    </row>
    <row r="389" spans="1:16" x14ac:dyDescent="0.45">
      <c r="A389" s="41"/>
      <c r="I389" s="249" t="s">
        <v>742</v>
      </c>
      <c r="J389" s="329">
        <v>-1.208525151014328E-2</v>
      </c>
      <c r="K389" s="263"/>
      <c r="L389" s="263"/>
      <c r="M389" s="263"/>
      <c r="N389" s="264"/>
      <c r="O389" s="42"/>
      <c r="P389" s="42"/>
    </row>
    <row r="390" spans="1:16" x14ac:dyDescent="0.45">
      <c r="A390" s="41"/>
      <c r="I390" s="249" t="s">
        <v>743</v>
      </c>
      <c r="J390" s="329">
        <v>-1.208525151014328E-2</v>
      </c>
      <c r="K390" s="263"/>
      <c r="L390" s="263"/>
      <c r="M390" s="263"/>
      <c r="N390" s="264"/>
      <c r="O390" s="42"/>
      <c r="P390" s="42"/>
    </row>
    <row r="391" spans="1:16" x14ac:dyDescent="0.45">
      <c r="A391" s="41"/>
      <c r="I391" s="249" t="s">
        <v>744</v>
      </c>
      <c r="J391" s="329">
        <v>-1.208525151014328E-2</v>
      </c>
      <c r="K391" s="263"/>
      <c r="L391" s="263"/>
      <c r="M391" s="263"/>
      <c r="N391" s="264"/>
      <c r="O391" s="42"/>
      <c r="P391" s="42"/>
    </row>
    <row r="392" spans="1:16" x14ac:dyDescent="0.45">
      <c r="A392" s="41"/>
      <c r="I392" s="249" t="s">
        <v>745</v>
      </c>
      <c r="J392" s="329">
        <v>-1.208525151014328E-2</v>
      </c>
      <c r="K392" s="263"/>
      <c r="L392" s="263"/>
      <c r="M392" s="263"/>
      <c r="N392" s="264"/>
      <c r="O392" s="42"/>
      <c r="P392" s="42"/>
    </row>
    <row r="393" spans="1:16" x14ac:dyDescent="0.45">
      <c r="A393" s="41"/>
      <c r="I393" s="249" t="s">
        <v>746</v>
      </c>
      <c r="J393" s="329">
        <v>-1.208525151014328E-2</v>
      </c>
      <c r="K393" s="263"/>
      <c r="L393" s="263"/>
      <c r="M393" s="263"/>
      <c r="N393" s="264"/>
      <c r="O393" s="42"/>
      <c r="P393" s="42"/>
    </row>
    <row r="394" spans="1:16" x14ac:dyDescent="0.45">
      <c r="A394" s="41"/>
      <c r="I394" s="249" t="s">
        <v>747</v>
      </c>
      <c r="J394" s="329">
        <v>-1.208525151014328E-2</v>
      </c>
      <c r="K394" s="263"/>
      <c r="L394" s="263"/>
      <c r="M394" s="263"/>
      <c r="N394" s="264"/>
      <c r="O394" s="42"/>
      <c r="P394" s="42"/>
    </row>
    <row r="395" spans="1:16" x14ac:dyDescent="0.45">
      <c r="A395" s="41"/>
      <c r="I395" s="249" t="s">
        <v>748</v>
      </c>
      <c r="J395" s="329">
        <v>-1.208525151014328E-2</v>
      </c>
      <c r="K395" s="263"/>
      <c r="L395" s="263"/>
      <c r="M395" s="263"/>
      <c r="N395" s="264"/>
      <c r="O395" s="42"/>
      <c r="P395" s="42"/>
    </row>
    <row r="396" spans="1:16" x14ac:dyDescent="0.45">
      <c r="A396" s="41"/>
      <c r="I396" s="249" t="s">
        <v>749</v>
      </c>
      <c r="J396" s="329">
        <v>-1.208525151014328E-2</v>
      </c>
      <c r="K396" s="263"/>
      <c r="L396" s="263"/>
      <c r="M396" s="263"/>
      <c r="N396" s="264"/>
      <c r="O396" s="42"/>
      <c r="P396" s="42"/>
    </row>
    <row r="397" spans="1:16" x14ac:dyDescent="0.45">
      <c r="A397" s="41"/>
      <c r="I397" s="249" t="s">
        <v>750</v>
      </c>
      <c r="J397" s="329">
        <v>-1.208525151014328E-2</v>
      </c>
      <c r="K397" s="263"/>
      <c r="L397" s="263"/>
      <c r="M397" s="263"/>
      <c r="N397" s="264"/>
      <c r="O397" s="42"/>
      <c r="P397" s="42"/>
    </row>
    <row r="398" spans="1:16" x14ac:dyDescent="0.45">
      <c r="A398" s="41"/>
      <c r="I398" s="249" t="s">
        <v>751</v>
      </c>
      <c r="J398" s="329">
        <v>-1.208525151014328E-2</v>
      </c>
      <c r="K398" s="263"/>
      <c r="L398" s="263"/>
      <c r="M398" s="263"/>
      <c r="N398" s="264"/>
      <c r="O398" s="42"/>
      <c r="P398" s="42"/>
    </row>
    <row r="399" spans="1:16" x14ac:dyDescent="0.45">
      <c r="A399" s="41"/>
      <c r="I399" s="249" t="s">
        <v>752</v>
      </c>
      <c r="J399" s="329">
        <v>-1.208525151014328E-2</v>
      </c>
      <c r="K399" s="263"/>
      <c r="L399" s="263"/>
      <c r="M399" s="263"/>
      <c r="N399" s="264"/>
      <c r="O399" s="42"/>
      <c r="P399" s="42"/>
    </row>
    <row r="400" spans="1:16" x14ac:dyDescent="0.45">
      <c r="A400" s="41"/>
      <c r="I400" s="249" t="s">
        <v>753</v>
      </c>
      <c r="J400" s="329">
        <v>-1.208525151014328E-2</v>
      </c>
      <c r="K400" s="263"/>
      <c r="L400" s="263"/>
      <c r="M400" s="263"/>
      <c r="N400" s="264"/>
      <c r="O400" s="42"/>
      <c r="P400" s="42"/>
    </row>
    <row r="401" spans="1:16" x14ac:dyDescent="0.45">
      <c r="A401" s="41"/>
      <c r="I401" s="249" t="s">
        <v>754</v>
      </c>
      <c r="J401" s="329">
        <v>-1.208525151014328E-2</v>
      </c>
      <c r="K401" s="263"/>
      <c r="L401" s="263"/>
      <c r="M401" s="263"/>
      <c r="N401" s="264"/>
      <c r="O401" s="42"/>
      <c r="P401" s="42"/>
    </row>
    <row r="402" spans="1:16" x14ac:dyDescent="0.45">
      <c r="A402" s="41"/>
      <c r="I402" s="249" t="s">
        <v>755</v>
      </c>
      <c r="J402" s="329">
        <v>-1.208525151014328E-2</v>
      </c>
      <c r="K402" s="263"/>
      <c r="L402" s="263"/>
      <c r="M402" s="263"/>
      <c r="N402" s="264"/>
      <c r="O402" s="42"/>
      <c r="P402" s="42"/>
    </row>
    <row r="403" spans="1:16" x14ac:dyDescent="0.45">
      <c r="A403" s="41"/>
      <c r="I403" s="249" t="s">
        <v>756</v>
      </c>
      <c r="J403" s="329">
        <v>-1.208525151014328E-2</v>
      </c>
      <c r="K403" s="263"/>
      <c r="L403" s="263"/>
      <c r="M403" s="263"/>
      <c r="N403" s="264"/>
      <c r="O403" s="42"/>
      <c r="P403" s="42"/>
    </row>
    <row r="404" spans="1:16" x14ac:dyDescent="0.45">
      <c r="A404" s="41"/>
      <c r="I404" s="249" t="s">
        <v>757</v>
      </c>
      <c r="J404" s="329">
        <v>-1.208525151014328E-2</v>
      </c>
      <c r="K404" s="263"/>
      <c r="L404" s="263"/>
      <c r="M404" s="263"/>
      <c r="N404" s="264"/>
      <c r="O404" s="42"/>
      <c r="P404" s="42"/>
    </row>
    <row r="405" spans="1:16" x14ac:dyDescent="0.45">
      <c r="A405" s="41"/>
      <c r="I405" s="249" t="s">
        <v>758</v>
      </c>
      <c r="J405" s="329">
        <v>-1.208525151014328E-2</v>
      </c>
      <c r="K405" s="263"/>
      <c r="L405" s="263"/>
      <c r="M405" s="263"/>
      <c r="N405" s="264"/>
      <c r="O405" s="42"/>
      <c r="P405" s="42"/>
    </row>
    <row r="406" spans="1:16" x14ac:dyDescent="0.45">
      <c r="A406" s="41"/>
      <c r="I406" s="249" t="s">
        <v>759</v>
      </c>
      <c r="J406" s="329">
        <v>-1.208525151014328E-2</v>
      </c>
      <c r="K406" s="263"/>
      <c r="L406" s="263"/>
      <c r="M406" s="263"/>
      <c r="N406" s="264"/>
      <c r="O406" s="42"/>
      <c r="P406" s="42"/>
    </row>
    <row r="407" spans="1:16" x14ac:dyDescent="0.45">
      <c r="A407" s="41"/>
      <c r="I407" s="249" t="s">
        <v>760</v>
      </c>
      <c r="J407" s="329">
        <v>-1.208525151014328E-2</v>
      </c>
      <c r="K407" s="263"/>
      <c r="L407" s="263"/>
      <c r="M407" s="263"/>
      <c r="N407" s="264"/>
      <c r="O407" s="42"/>
      <c r="P407" s="42"/>
    </row>
    <row r="408" spans="1:16" x14ac:dyDescent="0.45">
      <c r="A408" s="41"/>
      <c r="I408" s="249" t="s">
        <v>761</v>
      </c>
      <c r="J408" s="329">
        <v>-1.208525151014328E-2</v>
      </c>
      <c r="K408" s="263"/>
      <c r="L408" s="263"/>
      <c r="M408" s="263"/>
      <c r="N408" s="264"/>
      <c r="O408" s="42"/>
      <c r="P408" s="42"/>
    </row>
    <row r="409" spans="1:16" x14ac:dyDescent="0.45">
      <c r="A409" s="41"/>
      <c r="I409" s="249" t="s">
        <v>762</v>
      </c>
      <c r="J409" s="329">
        <v>-1.208525151014328E-2</v>
      </c>
      <c r="K409" s="263"/>
      <c r="L409" s="263"/>
      <c r="M409" s="263"/>
      <c r="N409" s="264"/>
      <c r="O409" s="42"/>
      <c r="P409" s="42"/>
    </row>
    <row r="410" spans="1:16" x14ac:dyDescent="0.45">
      <c r="A410" s="41"/>
      <c r="I410" s="249" t="s">
        <v>763</v>
      </c>
      <c r="J410" s="329">
        <v>-1.208525151014328E-2</v>
      </c>
      <c r="K410" s="263"/>
      <c r="L410" s="263"/>
      <c r="M410" s="263"/>
      <c r="N410" s="264"/>
      <c r="O410" s="42"/>
      <c r="P410" s="42"/>
    </row>
    <row r="411" spans="1:16" x14ac:dyDescent="0.45">
      <c r="A411" s="41"/>
      <c r="I411" s="249" t="s">
        <v>764</v>
      </c>
      <c r="J411" s="329">
        <v>-1.208525151014328E-2</v>
      </c>
      <c r="K411" s="263"/>
      <c r="L411" s="263"/>
      <c r="M411" s="263"/>
      <c r="N411" s="264"/>
      <c r="O411" s="42"/>
      <c r="P411" s="42"/>
    </row>
    <row r="412" spans="1:16" x14ac:dyDescent="0.45">
      <c r="A412" s="41"/>
      <c r="I412" s="249" t="s">
        <v>765</v>
      </c>
      <c r="J412" s="329">
        <v>-1.208525151014328E-2</v>
      </c>
      <c r="K412" s="263"/>
      <c r="L412" s="263"/>
      <c r="M412" s="263"/>
      <c r="N412" s="264"/>
      <c r="O412" s="42"/>
      <c r="P412" s="42"/>
    </row>
    <row r="413" spans="1:16" x14ac:dyDescent="0.45">
      <c r="A413" s="41"/>
      <c r="I413" s="249" t="s">
        <v>766</v>
      </c>
      <c r="J413" s="329">
        <v>-1.208525151014328E-2</v>
      </c>
      <c r="K413" s="263"/>
      <c r="L413" s="263"/>
      <c r="M413" s="263"/>
      <c r="N413" s="264"/>
      <c r="O413" s="42"/>
      <c r="P413" s="42"/>
    </row>
    <row r="414" spans="1:16" x14ac:dyDescent="0.45">
      <c r="A414" s="41"/>
      <c r="I414" s="249" t="s">
        <v>767</v>
      </c>
      <c r="J414" s="329">
        <v>-1.208525151014328E-2</v>
      </c>
      <c r="K414" s="263"/>
      <c r="L414" s="263"/>
      <c r="M414" s="263"/>
      <c r="N414" s="264"/>
      <c r="O414" s="42"/>
      <c r="P414" s="42"/>
    </row>
    <row r="415" spans="1:16" x14ac:dyDescent="0.45">
      <c r="A415" s="41"/>
      <c r="I415" s="249" t="s">
        <v>768</v>
      </c>
      <c r="J415" s="329">
        <v>-1.208525151014328E-2</v>
      </c>
      <c r="K415" s="263"/>
      <c r="L415" s="263"/>
      <c r="M415" s="263"/>
      <c r="N415" s="264"/>
      <c r="O415" s="42"/>
      <c r="P415" s="42"/>
    </row>
    <row r="416" spans="1:16" x14ac:dyDescent="0.45">
      <c r="A416" s="41"/>
      <c r="I416" s="249" t="s">
        <v>769</v>
      </c>
      <c r="J416" s="329">
        <v>-1.208525151014328E-2</v>
      </c>
      <c r="K416" s="263"/>
      <c r="L416" s="263"/>
      <c r="M416" s="263"/>
      <c r="N416" s="264"/>
      <c r="O416" s="42"/>
      <c r="P416" s="42"/>
    </row>
    <row r="417" spans="1:16" x14ac:dyDescent="0.45">
      <c r="A417" s="41"/>
      <c r="I417" s="249" t="s">
        <v>770</v>
      </c>
      <c r="J417" s="329">
        <v>-1.208525151014328E-2</v>
      </c>
      <c r="K417" s="263"/>
      <c r="L417" s="263"/>
      <c r="M417" s="263"/>
      <c r="N417" s="264"/>
      <c r="O417" s="42"/>
      <c r="P417" s="42"/>
    </row>
    <row r="418" spans="1:16" x14ac:dyDescent="0.45">
      <c r="A418" s="41"/>
      <c r="I418" s="249" t="s">
        <v>771</v>
      </c>
      <c r="J418" s="329">
        <v>-1.208525151014328E-2</v>
      </c>
      <c r="K418" s="263"/>
      <c r="L418" s="263"/>
      <c r="M418" s="263"/>
      <c r="N418" s="264"/>
      <c r="O418" s="42"/>
      <c r="P418" s="42"/>
    </row>
    <row r="419" spans="1:16" x14ac:dyDescent="0.45">
      <c r="A419" s="41"/>
      <c r="I419" s="249" t="s">
        <v>772</v>
      </c>
      <c r="J419" s="329">
        <v>-1.208525151014328E-2</v>
      </c>
      <c r="K419" s="263"/>
      <c r="L419" s="263"/>
      <c r="M419" s="263"/>
      <c r="N419" s="264"/>
      <c r="O419" s="42"/>
      <c r="P419" s="42"/>
    </row>
    <row r="420" spans="1:16" x14ac:dyDescent="0.45">
      <c r="A420" s="41"/>
      <c r="I420" s="249" t="s">
        <v>773</v>
      </c>
      <c r="J420" s="329">
        <v>-1.208525151014328E-2</v>
      </c>
      <c r="K420" s="263"/>
      <c r="L420" s="263"/>
      <c r="M420" s="263"/>
      <c r="N420" s="264"/>
      <c r="O420" s="42"/>
      <c r="P420" s="42"/>
    </row>
    <row r="421" spans="1:16" x14ac:dyDescent="0.45">
      <c r="A421" s="41"/>
      <c r="I421" s="249" t="s">
        <v>774</v>
      </c>
      <c r="J421" s="329">
        <v>-1.208525151014328E-2</v>
      </c>
      <c r="K421" s="263"/>
      <c r="L421" s="263"/>
      <c r="M421" s="263"/>
      <c r="N421" s="264"/>
      <c r="O421" s="42"/>
      <c r="P421" s="42"/>
    </row>
    <row r="422" spans="1:16" x14ac:dyDescent="0.45">
      <c r="A422" s="41"/>
      <c r="I422" s="249" t="s">
        <v>775</v>
      </c>
      <c r="J422" s="329">
        <v>-1.208525151014328E-2</v>
      </c>
      <c r="K422" s="263"/>
      <c r="L422" s="263"/>
      <c r="M422" s="263"/>
      <c r="N422" s="264"/>
      <c r="O422" s="42"/>
      <c r="P422" s="42"/>
    </row>
    <row r="423" spans="1:16" x14ac:dyDescent="0.45">
      <c r="A423" s="41"/>
      <c r="I423" s="249" t="s">
        <v>776</v>
      </c>
      <c r="J423" s="329">
        <v>-1.208525151014328E-2</v>
      </c>
      <c r="K423" s="263"/>
      <c r="L423" s="263"/>
      <c r="M423" s="263"/>
      <c r="N423" s="264"/>
      <c r="O423" s="42"/>
      <c r="P423" s="42"/>
    </row>
    <row r="424" spans="1:16" x14ac:dyDescent="0.45">
      <c r="A424" s="41"/>
      <c r="I424" s="249" t="s">
        <v>777</v>
      </c>
      <c r="J424" s="329">
        <v>-1.208525151014328E-2</v>
      </c>
      <c r="K424" s="263"/>
      <c r="L424" s="263"/>
      <c r="M424" s="263"/>
      <c r="N424" s="264"/>
      <c r="O424" s="42"/>
      <c r="P424" s="42"/>
    </row>
    <row r="425" spans="1:16" x14ac:dyDescent="0.45">
      <c r="A425" s="41"/>
      <c r="I425" s="249" t="s">
        <v>778</v>
      </c>
      <c r="J425" s="329">
        <v>-1.208525151014328E-2</v>
      </c>
      <c r="K425" s="263"/>
      <c r="L425" s="263"/>
      <c r="M425" s="263"/>
      <c r="N425" s="264"/>
      <c r="O425" s="42"/>
      <c r="P425" s="42"/>
    </row>
    <row r="426" spans="1:16" x14ac:dyDescent="0.45">
      <c r="A426" s="41"/>
      <c r="I426" s="249" t="s">
        <v>779</v>
      </c>
      <c r="J426" s="329">
        <v>-1.208525151014328E-2</v>
      </c>
      <c r="K426" s="263"/>
      <c r="L426" s="263"/>
      <c r="M426" s="263"/>
      <c r="N426" s="264"/>
      <c r="O426" s="42"/>
      <c r="P426" s="42"/>
    </row>
    <row r="427" spans="1:16" x14ac:dyDescent="0.45">
      <c r="A427" s="41"/>
      <c r="I427" s="249" t="s">
        <v>780</v>
      </c>
      <c r="J427" s="329">
        <v>-1.208525151014328E-2</v>
      </c>
      <c r="K427" s="263"/>
      <c r="L427" s="263"/>
      <c r="M427" s="263"/>
      <c r="N427" s="264"/>
      <c r="O427" s="42"/>
      <c r="P427" s="42"/>
    </row>
    <row r="428" spans="1:16" x14ac:dyDescent="0.45">
      <c r="A428" s="41"/>
      <c r="I428" s="249" t="s">
        <v>781</v>
      </c>
      <c r="J428" s="329">
        <v>-1.208525151014328E-2</v>
      </c>
      <c r="K428" s="263"/>
      <c r="L428" s="263"/>
      <c r="M428" s="263"/>
      <c r="N428" s="264"/>
      <c r="O428" s="42"/>
      <c r="P428" s="42"/>
    </row>
    <row r="429" spans="1:16" x14ac:dyDescent="0.45">
      <c r="A429" s="41"/>
      <c r="I429" s="249" t="s">
        <v>782</v>
      </c>
      <c r="J429" s="329">
        <v>-1.208525151014328E-2</v>
      </c>
      <c r="K429" s="263"/>
      <c r="L429" s="263"/>
      <c r="M429" s="263"/>
      <c r="N429" s="264"/>
      <c r="O429" s="42"/>
      <c r="P429" s="42"/>
    </row>
    <row r="430" spans="1:16" x14ac:dyDescent="0.45">
      <c r="A430" s="41"/>
      <c r="I430" s="249" t="s">
        <v>783</v>
      </c>
      <c r="J430" s="329">
        <v>-1.208525151014328E-2</v>
      </c>
      <c r="K430" s="263"/>
      <c r="L430" s="263"/>
      <c r="M430" s="263"/>
      <c r="N430" s="264"/>
      <c r="O430" s="42"/>
      <c r="P430" s="42"/>
    </row>
    <row r="431" spans="1:16" x14ac:dyDescent="0.45">
      <c r="A431" s="41"/>
      <c r="I431" s="249" t="s">
        <v>784</v>
      </c>
      <c r="J431" s="329">
        <v>-1.208525151014328E-2</v>
      </c>
      <c r="K431" s="263"/>
      <c r="L431" s="263"/>
      <c r="M431" s="263"/>
      <c r="N431" s="264"/>
      <c r="O431" s="42"/>
      <c r="P431" s="42"/>
    </row>
    <row r="432" spans="1:16" x14ac:dyDescent="0.45">
      <c r="A432" s="41"/>
      <c r="I432" s="249" t="s">
        <v>785</v>
      </c>
      <c r="J432" s="329">
        <v>-1.208525151014328E-2</v>
      </c>
      <c r="K432" s="263"/>
      <c r="L432" s="263"/>
      <c r="M432" s="263"/>
      <c r="N432" s="264"/>
      <c r="O432" s="42"/>
      <c r="P432" s="42"/>
    </row>
    <row r="433" spans="1:16" x14ac:dyDescent="0.45">
      <c r="A433" s="41"/>
      <c r="I433" s="249" t="s">
        <v>786</v>
      </c>
      <c r="J433" s="329">
        <v>-1.208525151014328E-2</v>
      </c>
      <c r="K433" s="263"/>
      <c r="L433" s="263"/>
      <c r="M433" s="263"/>
      <c r="N433" s="264"/>
      <c r="O433" s="42"/>
      <c r="P433" s="42"/>
    </row>
    <row r="434" spans="1:16" x14ac:dyDescent="0.45">
      <c r="A434" s="41"/>
      <c r="I434" s="249" t="s">
        <v>787</v>
      </c>
      <c r="J434" s="329">
        <v>-1.208525151014328E-2</v>
      </c>
      <c r="K434" s="263"/>
      <c r="L434" s="263"/>
      <c r="M434" s="263"/>
      <c r="N434" s="264"/>
      <c r="O434" s="42"/>
      <c r="P434" s="42"/>
    </row>
    <row r="435" spans="1:16" x14ac:dyDescent="0.45">
      <c r="A435" s="41"/>
      <c r="I435" s="249" t="s">
        <v>788</v>
      </c>
      <c r="J435" s="329">
        <v>-1.208525151014328E-2</v>
      </c>
      <c r="K435" s="263"/>
      <c r="L435" s="263"/>
      <c r="M435" s="263"/>
      <c r="N435" s="264"/>
      <c r="O435" s="42"/>
      <c r="P435" s="42"/>
    </row>
    <row r="436" spans="1:16" x14ac:dyDescent="0.45">
      <c r="A436" s="41"/>
      <c r="I436" s="249" t="s">
        <v>789</v>
      </c>
      <c r="J436" s="329">
        <v>-1.208525151014328E-2</v>
      </c>
      <c r="K436" s="263"/>
      <c r="L436" s="263"/>
      <c r="M436" s="263"/>
      <c r="N436" s="264"/>
      <c r="O436" s="42"/>
      <c r="P436" s="42"/>
    </row>
    <row r="437" spans="1:16" x14ac:dyDescent="0.45">
      <c r="A437" s="41"/>
      <c r="I437" s="249" t="s">
        <v>790</v>
      </c>
      <c r="J437" s="329">
        <v>-1.208525151014328E-2</v>
      </c>
      <c r="K437" s="263"/>
      <c r="L437" s="263"/>
      <c r="M437" s="263"/>
      <c r="N437" s="264"/>
      <c r="O437" s="42"/>
      <c r="P437" s="42"/>
    </row>
    <row r="438" spans="1:16" x14ac:dyDescent="0.45">
      <c r="A438" s="41"/>
      <c r="I438" s="249" t="s">
        <v>791</v>
      </c>
      <c r="J438" s="329">
        <v>-1.208525151014328E-2</v>
      </c>
      <c r="K438" s="263"/>
      <c r="L438" s="263"/>
      <c r="M438" s="263"/>
      <c r="N438" s="264"/>
      <c r="O438" s="42"/>
      <c r="P438" s="42"/>
    </row>
    <row r="439" spans="1:16" x14ac:dyDescent="0.45">
      <c r="A439" s="41"/>
      <c r="I439" s="249" t="s">
        <v>792</v>
      </c>
      <c r="J439" s="329">
        <v>-1.208525151014328E-2</v>
      </c>
      <c r="K439" s="263"/>
      <c r="L439" s="263"/>
      <c r="M439" s="263"/>
      <c r="N439" s="264"/>
      <c r="O439" s="42"/>
      <c r="P439" s="42"/>
    </row>
    <row r="440" spans="1:16" x14ac:dyDescent="0.45">
      <c r="A440" s="41"/>
      <c r="I440" s="249" t="s">
        <v>793</v>
      </c>
      <c r="J440" s="329">
        <v>-1.208525151014328E-2</v>
      </c>
      <c r="K440" s="263"/>
      <c r="L440" s="263"/>
      <c r="M440" s="263"/>
      <c r="N440" s="264"/>
      <c r="O440" s="42"/>
      <c r="P440" s="42"/>
    </row>
    <row r="441" spans="1:16" x14ac:dyDescent="0.45">
      <c r="A441" s="41"/>
      <c r="I441" s="249" t="s">
        <v>794</v>
      </c>
      <c r="J441" s="329">
        <v>-1.208525151014328E-2</v>
      </c>
      <c r="K441" s="263"/>
      <c r="L441" s="263"/>
      <c r="M441" s="263"/>
      <c r="N441" s="264"/>
      <c r="O441" s="42"/>
      <c r="P441" s="42"/>
    </row>
    <row r="442" spans="1:16" x14ac:dyDescent="0.45">
      <c r="A442" s="41"/>
      <c r="I442" s="249" t="s">
        <v>795</v>
      </c>
      <c r="J442" s="329">
        <v>-1.208525151014328E-2</v>
      </c>
      <c r="K442" s="263"/>
      <c r="L442" s="263"/>
      <c r="M442" s="263"/>
      <c r="N442" s="264"/>
      <c r="O442" s="42"/>
      <c r="P442" s="42"/>
    </row>
    <row r="443" spans="1:16" x14ac:dyDescent="0.45">
      <c r="A443" s="41"/>
      <c r="I443" s="249" t="s">
        <v>796</v>
      </c>
      <c r="J443" s="329">
        <v>-1.208525151014328E-2</v>
      </c>
      <c r="K443" s="263"/>
      <c r="L443" s="263"/>
      <c r="M443" s="263"/>
      <c r="N443" s="264"/>
      <c r="O443" s="42"/>
      <c r="P443" s="42"/>
    </row>
    <row r="444" spans="1:16" x14ac:dyDescent="0.45">
      <c r="A444" s="41"/>
      <c r="I444" s="249" t="s">
        <v>797</v>
      </c>
      <c r="J444" s="329">
        <v>-1.208525151014328E-2</v>
      </c>
      <c r="K444" s="263"/>
      <c r="L444" s="263"/>
      <c r="M444" s="263"/>
      <c r="N444" s="264"/>
      <c r="O444" s="42"/>
      <c r="P444" s="42"/>
    </row>
    <row r="445" spans="1:16" x14ac:dyDescent="0.45">
      <c r="A445" s="41"/>
      <c r="I445" s="249" t="s">
        <v>798</v>
      </c>
      <c r="J445" s="329">
        <v>-1.208525151014328E-2</v>
      </c>
      <c r="K445" s="263"/>
      <c r="L445" s="263"/>
      <c r="M445" s="263"/>
      <c r="N445" s="264"/>
      <c r="O445" s="42"/>
      <c r="P445" s="42"/>
    </row>
    <row r="446" spans="1:16" x14ac:dyDescent="0.45">
      <c r="A446" s="41"/>
      <c r="I446" s="249" t="s">
        <v>799</v>
      </c>
      <c r="J446" s="329">
        <v>-1.208525151014328E-2</v>
      </c>
      <c r="K446" s="263"/>
      <c r="L446" s="263"/>
      <c r="M446" s="263"/>
      <c r="N446" s="264"/>
      <c r="O446" s="42"/>
      <c r="P446" s="42"/>
    </row>
    <row r="447" spans="1:16" x14ac:dyDescent="0.45">
      <c r="A447" s="41"/>
      <c r="I447" s="249" t="s">
        <v>800</v>
      </c>
      <c r="J447" s="329">
        <v>-1.208525151014328E-2</v>
      </c>
      <c r="K447" s="263"/>
      <c r="L447" s="263"/>
      <c r="M447" s="263"/>
      <c r="N447" s="264"/>
      <c r="O447" s="42"/>
      <c r="P447" s="42"/>
    </row>
    <row r="448" spans="1:16" x14ac:dyDescent="0.45">
      <c r="A448" s="41"/>
      <c r="I448" s="249" t="s">
        <v>801</v>
      </c>
      <c r="J448" s="329">
        <v>-1.208525151014328E-2</v>
      </c>
      <c r="K448" s="263"/>
      <c r="L448" s="263"/>
      <c r="M448" s="263"/>
      <c r="N448" s="264"/>
      <c r="O448" s="42"/>
      <c r="P448" s="42"/>
    </row>
    <row r="449" spans="1:16" x14ac:dyDescent="0.45">
      <c r="A449" s="41"/>
      <c r="I449" s="249" t="s">
        <v>802</v>
      </c>
      <c r="J449" s="329">
        <v>-1.208525151014328E-2</v>
      </c>
      <c r="K449" s="263"/>
      <c r="L449" s="263"/>
      <c r="M449" s="263"/>
      <c r="N449" s="264"/>
      <c r="O449" s="42"/>
      <c r="P449" s="42"/>
    </row>
    <row r="450" spans="1:16" x14ac:dyDescent="0.45">
      <c r="A450" s="41"/>
      <c r="I450" s="249" t="s">
        <v>803</v>
      </c>
      <c r="J450" s="329">
        <v>-1.208525151014328E-2</v>
      </c>
      <c r="K450" s="263"/>
      <c r="L450" s="263"/>
      <c r="M450" s="263"/>
      <c r="N450" s="264"/>
      <c r="O450" s="42"/>
      <c r="P450" s="42"/>
    </row>
    <row r="451" spans="1:16" x14ac:dyDescent="0.45">
      <c r="A451" s="41"/>
      <c r="I451" s="249" t="s">
        <v>804</v>
      </c>
      <c r="J451" s="329">
        <v>-1.208525151014328E-2</v>
      </c>
      <c r="K451" s="263"/>
      <c r="L451" s="263"/>
      <c r="M451" s="263"/>
      <c r="N451" s="264"/>
      <c r="O451" s="42"/>
      <c r="P451" s="42"/>
    </row>
    <row r="452" spans="1:16" x14ac:dyDescent="0.45">
      <c r="A452" s="41"/>
      <c r="I452" s="249" t="s">
        <v>805</v>
      </c>
      <c r="J452" s="329">
        <v>-1.208525151014328E-2</v>
      </c>
      <c r="K452" s="263"/>
      <c r="L452" s="263"/>
      <c r="M452" s="263"/>
      <c r="N452" s="264"/>
      <c r="O452" s="42"/>
      <c r="P452" s="42"/>
    </row>
    <row r="453" spans="1:16" x14ac:dyDescent="0.45">
      <c r="A453" s="41"/>
      <c r="I453" s="249" t="s">
        <v>806</v>
      </c>
      <c r="J453" s="329">
        <v>-1.208525151014328E-2</v>
      </c>
      <c r="K453" s="263"/>
      <c r="L453" s="263"/>
      <c r="M453" s="263"/>
      <c r="N453" s="264"/>
      <c r="O453" s="42"/>
      <c r="P453" s="42"/>
    </row>
    <row r="454" spans="1:16" x14ac:dyDescent="0.45">
      <c r="A454" s="41"/>
      <c r="I454" s="249" t="s">
        <v>807</v>
      </c>
      <c r="J454" s="329">
        <v>-1.208525151014328E-2</v>
      </c>
      <c r="K454" s="263"/>
      <c r="L454" s="263"/>
      <c r="M454" s="263"/>
      <c r="N454" s="264"/>
      <c r="O454" s="42"/>
      <c r="P454" s="42"/>
    </row>
    <row r="455" spans="1:16" x14ac:dyDescent="0.45">
      <c r="A455" s="41"/>
      <c r="I455" s="249" t="s">
        <v>808</v>
      </c>
      <c r="J455" s="329">
        <v>-1.208525151014328E-2</v>
      </c>
      <c r="K455" s="263"/>
      <c r="L455" s="263"/>
      <c r="M455" s="263"/>
      <c r="N455" s="264"/>
      <c r="O455" s="42"/>
      <c r="P455" s="42"/>
    </row>
    <row r="456" spans="1:16" x14ac:dyDescent="0.45">
      <c r="A456" s="41"/>
      <c r="I456" s="249" t="s">
        <v>809</v>
      </c>
      <c r="J456" s="329">
        <v>-1.208525151014328E-2</v>
      </c>
      <c r="K456" s="263"/>
      <c r="L456" s="263"/>
      <c r="M456" s="263"/>
      <c r="N456" s="264"/>
      <c r="O456" s="42"/>
      <c r="P456" s="42"/>
    </row>
    <row r="457" spans="1:16" x14ac:dyDescent="0.45">
      <c r="A457" s="41"/>
      <c r="I457" s="249" t="s">
        <v>810</v>
      </c>
      <c r="J457" s="329">
        <v>-1.208525151014328E-2</v>
      </c>
      <c r="K457" s="263"/>
      <c r="L457" s="263"/>
      <c r="M457" s="263"/>
      <c r="N457" s="264"/>
      <c r="O457" s="42"/>
      <c r="P457" s="42"/>
    </row>
    <row r="458" spans="1:16" x14ac:dyDescent="0.45">
      <c r="A458" s="41"/>
      <c r="I458" s="249" t="s">
        <v>811</v>
      </c>
      <c r="J458" s="329">
        <v>-1.208525151014328E-2</v>
      </c>
      <c r="K458" s="263"/>
      <c r="L458" s="263"/>
      <c r="M458" s="263"/>
      <c r="N458" s="264"/>
      <c r="O458" s="42"/>
      <c r="P458" s="42"/>
    </row>
    <row r="459" spans="1:16" x14ac:dyDescent="0.45">
      <c r="A459" s="41"/>
      <c r="I459" s="249" t="s">
        <v>812</v>
      </c>
      <c r="J459" s="329">
        <v>-1.208525151014328E-2</v>
      </c>
      <c r="K459" s="263"/>
      <c r="L459" s="263"/>
      <c r="M459" s="263"/>
      <c r="N459" s="264"/>
      <c r="O459" s="42"/>
      <c r="P459" s="42"/>
    </row>
    <row r="460" spans="1:16" x14ac:dyDescent="0.45">
      <c r="A460" s="41"/>
      <c r="I460" s="249" t="s">
        <v>813</v>
      </c>
      <c r="J460" s="329">
        <v>-1.208525151014328E-2</v>
      </c>
      <c r="K460" s="263"/>
      <c r="L460" s="263"/>
      <c r="M460" s="263"/>
      <c r="N460" s="264"/>
      <c r="O460" s="42"/>
      <c r="P460" s="42"/>
    </row>
    <row r="461" spans="1:16" x14ac:dyDescent="0.45">
      <c r="A461" s="41"/>
      <c r="I461" s="249" t="s">
        <v>814</v>
      </c>
      <c r="J461" s="329">
        <v>-1.208525151014328E-2</v>
      </c>
      <c r="K461" s="263"/>
      <c r="L461" s="263"/>
      <c r="M461" s="263"/>
      <c r="N461" s="264"/>
      <c r="O461" s="42"/>
      <c r="P461" s="42"/>
    </row>
    <row r="462" spans="1:16" x14ac:dyDescent="0.45">
      <c r="A462" s="41"/>
      <c r="I462" s="249" t="s">
        <v>815</v>
      </c>
      <c r="J462" s="329">
        <v>-1.208525151014328E-2</v>
      </c>
      <c r="K462" s="263"/>
      <c r="L462" s="263"/>
      <c r="M462" s="263"/>
      <c r="N462" s="264"/>
      <c r="O462" s="42"/>
      <c r="P462" s="42"/>
    </row>
    <row r="463" spans="1:16" x14ac:dyDescent="0.45">
      <c r="A463" s="41"/>
      <c r="I463" s="249" t="s">
        <v>816</v>
      </c>
      <c r="J463" s="329">
        <v>-1.208525151014328E-2</v>
      </c>
      <c r="K463" s="263"/>
      <c r="L463" s="263"/>
      <c r="M463" s="263"/>
      <c r="N463" s="264"/>
      <c r="O463" s="42"/>
      <c r="P463" s="42"/>
    </row>
    <row r="464" spans="1:16" x14ac:dyDescent="0.45">
      <c r="A464" s="41"/>
      <c r="I464" s="249" t="s">
        <v>817</v>
      </c>
      <c r="J464" s="329">
        <v>-1.208525151014328E-2</v>
      </c>
      <c r="K464" s="263"/>
      <c r="L464" s="263"/>
      <c r="M464" s="263"/>
      <c r="N464" s="264"/>
      <c r="O464" s="42"/>
      <c r="P464" s="42"/>
    </row>
    <row r="465" spans="1:16" x14ac:dyDescent="0.45">
      <c r="A465" s="41"/>
      <c r="I465" s="249" t="s">
        <v>818</v>
      </c>
      <c r="J465" s="329">
        <v>-1.208525151014328E-2</v>
      </c>
      <c r="K465" s="263"/>
      <c r="L465" s="263"/>
      <c r="M465" s="263"/>
      <c r="N465" s="264"/>
      <c r="O465" s="42"/>
      <c r="P465" s="42"/>
    </row>
    <row r="466" spans="1:16" x14ac:dyDescent="0.45">
      <c r="A466" s="41"/>
      <c r="I466" s="249" t="s">
        <v>819</v>
      </c>
      <c r="J466" s="329">
        <v>-1.208525151014328E-2</v>
      </c>
      <c r="K466" s="263"/>
      <c r="L466" s="263"/>
      <c r="M466" s="263"/>
      <c r="N466" s="264"/>
      <c r="O466" s="42"/>
      <c r="P466" s="42"/>
    </row>
    <row r="467" spans="1:16" x14ac:dyDescent="0.45">
      <c r="A467" s="41"/>
      <c r="I467" s="249" t="s">
        <v>820</v>
      </c>
      <c r="J467" s="329">
        <v>-1.208525151014328E-2</v>
      </c>
      <c r="K467" s="263"/>
      <c r="L467" s="263"/>
      <c r="M467" s="263"/>
      <c r="N467" s="264"/>
      <c r="O467" s="42"/>
      <c r="P467" s="42"/>
    </row>
    <row r="468" spans="1:16" x14ac:dyDescent="0.45">
      <c r="A468" s="41"/>
      <c r="I468" s="249" t="s">
        <v>821</v>
      </c>
      <c r="J468" s="329">
        <v>-1.208525151014328E-2</v>
      </c>
      <c r="K468" s="263"/>
      <c r="L468" s="263"/>
      <c r="M468" s="263"/>
      <c r="N468" s="264"/>
      <c r="O468" s="42"/>
      <c r="P468" s="42"/>
    </row>
    <row r="469" spans="1:16" x14ac:dyDescent="0.45">
      <c r="A469" s="41"/>
      <c r="I469" s="249" t="s">
        <v>822</v>
      </c>
      <c r="J469" s="329">
        <v>-1.208525151014328E-2</v>
      </c>
      <c r="K469" s="263"/>
      <c r="L469" s="263"/>
      <c r="M469" s="263"/>
      <c r="N469" s="264"/>
      <c r="O469" s="42"/>
      <c r="P469" s="42"/>
    </row>
    <row r="470" spans="1:16" x14ac:dyDescent="0.45">
      <c r="A470" s="41"/>
      <c r="I470" s="249" t="s">
        <v>823</v>
      </c>
      <c r="J470" s="329">
        <v>-1.208525151014328E-2</v>
      </c>
      <c r="K470" s="263"/>
      <c r="L470" s="263"/>
      <c r="M470" s="263"/>
      <c r="N470" s="264"/>
      <c r="O470" s="42"/>
      <c r="P470" s="42"/>
    </row>
    <row r="471" spans="1:16" x14ac:dyDescent="0.45">
      <c r="A471" s="41"/>
      <c r="I471" s="249" t="s">
        <v>824</v>
      </c>
      <c r="J471" s="329">
        <v>-1.208525151014328E-2</v>
      </c>
      <c r="K471" s="263"/>
      <c r="L471" s="263"/>
      <c r="M471" s="263"/>
      <c r="N471" s="264"/>
      <c r="O471" s="42"/>
      <c r="P471" s="42"/>
    </row>
    <row r="472" spans="1:16" x14ac:dyDescent="0.45">
      <c r="A472" s="41"/>
      <c r="I472" s="249" t="s">
        <v>825</v>
      </c>
      <c r="J472" s="329">
        <v>-1.208525151014328E-2</v>
      </c>
      <c r="K472" s="263"/>
      <c r="L472" s="263"/>
      <c r="M472" s="263"/>
      <c r="N472" s="264"/>
      <c r="O472" s="42"/>
      <c r="P472" s="42"/>
    </row>
    <row r="473" spans="1:16" x14ac:dyDescent="0.45">
      <c r="A473" s="41"/>
      <c r="I473" s="249" t="s">
        <v>826</v>
      </c>
      <c r="J473" s="329">
        <v>-1.208525151014328E-2</v>
      </c>
      <c r="K473" s="263"/>
      <c r="L473" s="263"/>
      <c r="M473" s="263"/>
      <c r="N473" s="264"/>
      <c r="O473" s="42"/>
      <c r="P473" s="42"/>
    </row>
    <row r="474" spans="1:16" x14ac:dyDescent="0.45">
      <c r="A474" s="41"/>
      <c r="I474" s="249" t="s">
        <v>827</v>
      </c>
      <c r="J474" s="329">
        <v>-1.208525151014328E-2</v>
      </c>
      <c r="K474" s="263"/>
      <c r="L474" s="263"/>
      <c r="M474" s="263"/>
      <c r="N474" s="264"/>
      <c r="O474" s="42"/>
      <c r="P474" s="42"/>
    </row>
    <row r="475" spans="1:16" x14ac:dyDescent="0.45">
      <c r="A475" s="41"/>
      <c r="I475" s="249" t="s">
        <v>828</v>
      </c>
      <c r="J475" s="329">
        <v>-1.208525151014328E-2</v>
      </c>
      <c r="K475" s="263"/>
      <c r="L475" s="263"/>
      <c r="M475" s="263"/>
      <c r="N475" s="264"/>
      <c r="O475" s="42"/>
      <c r="P475" s="42"/>
    </row>
    <row r="476" spans="1:16" x14ac:dyDescent="0.45">
      <c r="A476" s="41"/>
      <c r="I476" s="249" t="s">
        <v>829</v>
      </c>
      <c r="J476" s="329">
        <v>-1.208525151014328E-2</v>
      </c>
      <c r="K476" s="263"/>
      <c r="L476" s="263"/>
      <c r="M476" s="263"/>
      <c r="N476" s="264"/>
      <c r="O476" s="42"/>
      <c r="P476" s="42"/>
    </row>
    <row r="477" spans="1:16" x14ac:dyDescent="0.45">
      <c r="A477" s="41"/>
      <c r="I477" s="249" t="s">
        <v>830</v>
      </c>
      <c r="J477" s="329">
        <v>-1.208525151014328E-2</v>
      </c>
      <c r="K477" s="263"/>
      <c r="L477" s="263"/>
      <c r="M477" s="263"/>
      <c r="N477" s="264"/>
      <c r="O477" s="42"/>
      <c r="P477" s="42"/>
    </row>
    <row r="478" spans="1:16" x14ac:dyDescent="0.45">
      <c r="A478" s="41"/>
      <c r="I478" s="249" t="s">
        <v>831</v>
      </c>
      <c r="J478" s="329">
        <v>-1.208525151014328E-2</v>
      </c>
      <c r="K478" s="263"/>
      <c r="L478" s="263"/>
      <c r="M478" s="263"/>
      <c r="N478" s="264"/>
      <c r="O478" s="42"/>
      <c r="P478" s="42"/>
    </row>
    <row r="479" spans="1:16" x14ac:dyDescent="0.45">
      <c r="A479" s="41"/>
      <c r="I479" s="249" t="s">
        <v>832</v>
      </c>
      <c r="J479" s="329">
        <v>-1.208525151014328E-2</v>
      </c>
      <c r="K479" s="263"/>
      <c r="L479" s="263"/>
      <c r="M479" s="263"/>
      <c r="N479" s="264"/>
      <c r="O479" s="42"/>
      <c r="P479" s="42"/>
    </row>
    <row r="480" spans="1:16" x14ac:dyDescent="0.45">
      <c r="A480" s="41"/>
      <c r="I480" s="249" t="s">
        <v>833</v>
      </c>
      <c r="J480" s="329">
        <v>-1.208525151014328E-2</v>
      </c>
      <c r="K480" s="263"/>
      <c r="L480" s="263"/>
      <c r="M480" s="263"/>
      <c r="N480" s="264"/>
      <c r="O480" s="42"/>
      <c r="P480" s="42"/>
    </row>
    <row r="481" spans="1:16" x14ac:dyDescent="0.45">
      <c r="A481" s="41"/>
      <c r="I481" s="249" t="s">
        <v>834</v>
      </c>
      <c r="J481" s="329">
        <v>-1.208525151014328E-2</v>
      </c>
      <c r="K481" s="263"/>
      <c r="L481" s="263"/>
      <c r="M481" s="263"/>
      <c r="N481" s="264"/>
      <c r="O481" s="42"/>
      <c r="P481" s="42"/>
    </row>
    <row r="482" spans="1:16" x14ac:dyDescent="0.45">
      <c r="A482" s="41"/>
      <c r="I482" s="249" t="s">
        <v>835</v>
      </c>
      <c r="J482" s="329">
        <v>-1.208525151014328E-2</v>
      </c>
      <c r="K482" s="263"/>
      <c r="L482" s="263"/>
      <c r="M482" s="263"/>
      <c r="N482" s="264"/>
      <c r="O482" s="42"/>
      <c r="P482" s="42"/>
    </row>
    <row r="483" spans="1:16" x14ac:dyDescent="0.45">
      <c r="A483" s="41"/>
      <c r="I483" s="249" t="s">
        <v>836</v>
      </c>
      <c r="J483" s="329">
        <v>-1.208525151014328E-2</v>
      </c>
      <c r="K483" s="263"/>
      <c r="L483" s="263"/>
      <c r="M483" s="263"/>
      <c r="N483" s="264"/>
      <c r="O483" s="42"/>
      <c r="P483" s="42"/>
    </row>
    <row r="484" spans="1:16" x14ac:dyDescent="0.45">
      <c r="A484" s="41"/>
      <c r="I484" s="249" t="s">
        <v>837</v>
      </c>
      <c r="J484" s="329">
        <v>-1.208525151014328E-2</v>
      </c>
      <c r="K484" s="263"/>
      <c r="L484" s="263"/>
      <c r="M484" s="263"/>
      <c r="N484" s="264"/>
      <c r="O484" s="42"/>
      <c r="P484" s="42"/>
    </row>
    <row r="485" spans="1:16" x14ac:dyDescent="0.45">
      <c r="A485" s="41"/>
      <c r="I485" s="249" t="s">
        <v>838</v>
      </c>
      <c r="J485" s="329">
        <v>-1.208525151014328E-2</v>
      </c>
      <c r="K485" s="263"/>
      <c r="L485" s="263"/>
      <c r="M485" s="263"/>
      <c r="N485" s="264"/>
      <c r="O485" s="42"/>
      <c r="P485" s="42"/>
    </row>
    <row r="486" spans="1:16" x14ac:dyDescent="0.45">
      <c r="A486" s="41"/>
      <c r="I486" s="249" t="s">
        <v>839</v>
      </c>
      <c r="J486" s="329">
        <v>-1.208525151014328E-2</v>
      </c>
      <c r="K486" s="263"/>
      <c r="L486" s="263"/>
      <c r="M486" s="263"/>
      <c r="N486" s="264"/>
      <c r="O486" s="42"/>
      <c r="P486" s="42"/>
    </row>
    <row r="487" spans="1:16" x14ac:dyDescent="0.45">
      <c r="A487" s="41"/>
      <c r="I487" s="249" t="s">
        <v>840</v>
      </c>
      <c r="J487" s="329">
        <v>-1.208525151014328E-2</v>
      </c>
      <c r="K487" s="263"/>
      <c r="L487" s="263"/>
      <c r="M487" s="263"/>
      <c r="N487" s="264"/>
      <c r="O487" s="42"/>
      <c r="P487" s="42"/>
    </row>
    <row r="488" spans="1:16" x14ac:dyDescent="0.45">
      <c r="A488" s="41"/>
      <c r="I488" s="249" t="s">
        <v>841</v>
      </c>
      <c r="J488" s="329">
        <v>-1.208525151014328E-2</v>
      </c>
      <c r="K488" s="263"/>
      <c r="L488" s="263"/>
      <c r="M488" s="263"/>
      <c r="N488" s="264"/>
      <c r="O488" s="42"/>
      <c r="P488" s="42"/>
    </row>
    <row r="489" spans="1:16" x14ac:dyDescent="0.45">
      <c r="A489" s="41"/>
      <c r="I489" s="249" t="s">
        <v>842</v>
      </c>
      <c r="J489" s="329">
        <v>-1.208525151014328E-2</v>
      </c>
      <c r="K489" s="263"/>
      <c r="L489" s="263"/>
      <c r="M489" s="263"/>
      <c r="N489" s="264"/>
      <c r="O489" s="42"/>
      <c r="P489" s="42"/>
    </row>
    <row r="490" spans="1:16" x14ac:dyDescent="0.45">
      <c r="A490" s="41"/>
      <c r="I490" s="249" t="s">
        <v>843</v>
      </c>
      <c r="J490" s="329">
        <v>-1.208525151014328E-2</v>
      </c>
      <c r="K490" s="263"/>
      <c r="L490" s="263"/>
      <c r="M490" s="263"/>
      <c r="N490" s="264"/>
      <c r="O490" s="42"/>
      <c r="P490" s="42"/>
    </row>
    <row r="491" spans="1:16" x14ac:dyDescent="0.45">
      <c r="A491" s="41"/>
      <c r="I491" s="249" t="s">
        <v>844</v>
      </c>
      <c r="J491" s="329">
        <v>-1.208525151014328E-2</v>
      </c>
      <c r="K491" s="263"/>
      <c r="L491" s="263"/>
      <c r="M491" s="263"/>
      <c r="N491" s="264"/>
      <c r="O491" s="42"/>
      <c r="P491" s="42"/>
    </row>
    <row r="492" spans="1:16" x14ac:dyDescent="0.45">
      <c r="A492" s="41"/>
      <c r="I492" s="249" t="s">
        <v>845</v>
      </c>
      <c r="J492" s="329">
        <v>-1.208525151014328E-2</v>
      </c>
      <c r="K492" s="263"/>
      <c r="L492" s="263"/>
      <c r="M492" s="263"/>
      <c r="N492" s="264"/>
      <c r="O492" s="42"/>
      <c r="P492" s="42"/>
    </row>
    <row r="493" spans="1:16" x14ac:dyDescent="0.45">
      <c r="A493" s="41"/>
      <c r="I493" s="249" t="s">
        <v>846</v>
      </c>
      <c r="J493" s="329">
        <v>-1.208525151014328E-2</v>
      </c>
      <c r="K493" s="263"/>
      <c r="L493" s="263"/>
      <c r="M493" s="263"/>
      <c r="N493" s="264"/>
      <c r="O493" s="42"/>
      <c r="P493" s="42"/>
    </row>
    <row r="494" spans="1:16" x14ac:dyDescent="0.45">
      <c r="A494" s="41"/>
      <c r="I494" s="249" t="s">
        <v>847</v>
      </c>
      <c r="J494" s="329">
        <v>-1.208525151014328E-2</v>
      </c>
      <c r="K494" s="263"/>
      <c r="L494" s="263"/>
      <c r="M494" s="263"/>
      <c r="N494" s="264"/>
      <c r="O494" s="42"/>
      <c r="P494" s="42"/>
    </row>
    <row r="495" spans="1:16" x14ac:dyDescent="0.45">
      <c r="A495" s="41"/>
      <c r="I495" s="249" t="s">
        <v>848</v>
      </c>
      <c r="J495" s="329">
        <v>-1.208525151014328E-2</v>
      </c>
      <c r="K495" s="263"/>
      <c r="L495" s="263"/>
      <c r="M495" s="263"/>
      <c r="N495" s="264"/>
      <c r="O495" s="42"/>
      <c r="P495" s="42"/>
    </row>
    <row r="496" spans="1:16" x14ac:dyDescent="0.45">
      <c r="A496" s="41"/>
      <c r="I496" s="249" t="s">
        <v>849</v>
      </c>
      <c r="J496" s="329">
        <v>-1.208525151014328E-2</v>
      </c>
      <c r="K496" s="263"/>
      <c r="L496" s="263"/>
      <c r="M496" s="263"/>
      <c r="N496" s="264"/>
      <c r="O496" s="42"/>
      <c r="P496" s="42"/>
    </row>
    <row r="497" spans="1:16" x14ac:dyDescent="0.45">
      <c r="A497" s="41"/>
      <c r="I497" s="249" t="s">
        <v>850</v>
      </c>
      <c r="J497" s="329">
        <v>-1.208525151014328E-2</v>
      </c>
      <c r="K497" s="263"/>
      <c r="L497" s="263"/>
      <c r="M497" s="263"/>
      <c r="N497" s="264"/>
      <c r="O497" s="42"/>
      <c r="P497" s="42"/>
    </row>
    <row r="498" spans="1:16" x14ac:dyDescent="0.45">
      <c r="A498" s="41"/>
      <c r="I498" s="249" t="s">
        <v>851</v>
      </c>
      <c r="J498" s="329">
        <v>-1.208525151014328E-2</v>
      </c>
      <c r="K498" s="263"/>
      <c r="L498" s="263"/>
      <c r="M498" s="263"/>
      <c r="N498" s="264"/>
      <c r="O498" s="42"/>
      <c r="P498" s="42"/>
    </row>
    <row r="499" spans="1:16" x14ac:dyDescent="0.45">
      <c r="A499" s="41"/>
      <c r="I499" s="249" t="s">
        <v>852</v>
      </c>
      <c r="J499" s="329">
        <v>-1.208525151014328E-2</v>
      </c>
      <c r="K499" s="263"/>
      <c r="L499" s="263"/>
      <c r="M499" s="263"/>
      <c r="N499" s="264"/>
      <c r="O499" s="42"/>
      <c r="P499" s="42"/>
    </row>
    <row r="500" spans="1:16" x14ac:dyDescent="0.45">
      <c r="A500" s="41"/>
      <c r="I500" s="249" t="s">
        <v>853</v>
      </c>
      <c r="J500" s="329">
        <v>-1.208525151014328E-2</v>
      </c>
      <c r="K500" s="263"/>
      <c r="L500" s="263"/>
      <c r="M500" s="263"/>
      <c r="N500" s="264"/>
      <c r="O500" s="42"/>
      <c r="P500" s="42"/>
    </row>
    <row r="501" spans="1:16" x14ac:dyDescent="0.45">
      <c r="A501" s="41"/>
      <c r="I501" s="249" t="s">
        <v>854</v>
      </c>
      <c r="J501" s="329">
        <v>-1.208525151014328E-2</v>
      </c>
      <c r="K501" s="263"/>
      <c r="L501" s="263"/>
      <c r="M501" s="263"/>
      <c r="N501" s="264"/>
      <c r="O501" s="42"/>
      <c r="P501" s="42"/>
    </row>
    <row r="502" spans="1:16" x14ac:dyDescent="0.45">
      <c r="A502" s="41"/>
      <c r="I502" s="249" t="s">
        <v>855</v>
      </c>
      <c r="J502" s="329">
        <v>-1.208525151014328E-2</v>
      </c>
      <c r="K502" s="263"/>
      <c r="L502" s="263"/>
      <c r="M502" s="263"/>
      <c r="N502" s="264"/>
      <c r="O502" s="42"/>
      <c r="P502" s="42"/>
    </row>
    <row r="503" spans="1:16" x14ac:dyDescent="0.45">
      <c r="A503" s="41"/>
      <c r="I503" s="249" t="s">
        <v>2673</v>
      </c>
      <c r="J503" s="329">
        <v>-1.208525151014328E-2</v>
      </c>
      <c r="K503" s="263"/>
      <c r="L503" s="263"/>
      <c r="M503" s="263"/>
      <c r="N503" s="264"/>
      <c r="O503" s="42"/>
      <c r="P503" s="42"/>
    </row>
    <row r="504" spans="1:16" x14ac:dyDescent="0.45">
      <c r="A504" s="41"/>
      <c r="I504" s="249" t="s">
        <v>856</v>
      </c>
      <c r="J504" s="329">
        <v>-1.208525151014328E-2</v>
      </c>
      <c r="K504" s="263"/>
      <c r="L504" s="263"/>
      <c r="M504" s="263"/>
      <c r="N504" s="264"/>
      <c r="O504" s="42"/>
      <c r="P504" s="42"/>
    </row>
    <row r="505" spans="1:16" x14ac:dyDescent="0.45">
      <c r="A505" s="41"/>
      <c r="I505" s="249" t="s">
        <v>857</v>
      </c>
      <c r="J505" s="329">
        <v>-1.208525151014328E-2</v>
      </c>
      <c r="K505" s="263"/>
      <c r="L505" s="263"/>
      <c r="M505" s="263"/>
      <c r="N505" s="264"/>
      <c r="O505" s="42"/>
      <c r="P505" s="42"/>
    </row>
    <row r="506" spans="1:16" x14ac:dyDescent="0.45">
      <c r="A506" s="41"/>
      <c r="I506" s="249" t="s">
        <v>2674</v>
      </c>
      <c r="J506" s="329">
        <v>-1.208525151014328E-2</v>
      </c>
      <c r="K506" s="263"/>
      <c r="L506" s="263"/>
      <c r="M506" s="263"/>
      <c r="N506" s="264"/>
      <c r="O506" s="42"/>
      <c r="P506" s="42"/>
    </row>
    <row r="507" spans="1:16" x14ac:dyDescent="0.45">
      <c r="A507" s="41"/>
      <c r="I507" s="249" t="s">
        <v>858</v>
      </c>
      <c r="J507" s="329">
        <v>-1.208525151014328E-2</v>
      </c>
      <c r="K507" s="263"/>
      <c r="L507" s="263"/>
      <c r="M507" s="263"/>
      <c r="N507" s="264"/>
      <c r="O507" s="42"/>
      <c r="P507" s="42"/>
    </row>
    <row r="508" spans="1:16" x14ac:dyDescent="0.45">
      <c r="A508" s="41"/>
      <c r="I508" s="249" t="s">
        <v>2675</v>
      </c>
      <c r="J508" s="329">
        <v>-1.208525151014328E-2</v>
      </c>
      <c r="K508" s="263"/>
      <c r="L508" s="263"/>
      <c r="M508" s="263"/>
      <c r="N508" s="264"/>
      <c r="O508" s="42"/>
      <c r="P508" s="42"/>
    </row>
    <row r="509" spans="1:16" x14ac:dyDescent="0.45">
      <c r="A509" s="41"/>
      <c r="I509" s="249" t="s">
        <v>2676</v>
      </c>
      <c r="J509" s="329">
        <v>-1.208525151014328E-2</v>
      </c>
      <c r="K509" s="263"/>
      <c r="L509" s="263"/>
      <c r="M509" s="263"/>
      <c r="N509" s="264"/>
      <c r="O509" s="42"/>
      <c r="P509" s="42"/>
    </row>
    <row r="510" spans="1:16" x14ac:dyDescent="0.45">
      <c r="A510" s="41"/>
      <c r="I510" s="249" t="s">
        <v>859</v>
      </c>
      <c r="J510" s="329">
        <v>-1.208525151014328E-2</v>
      </c>
      <c r="K510" s="263"/>
      <c r="L510" s="263"/>
      <c r="M510" s="263"/>
      <c r="N510" s="264"/>
      <c r="O510" s="42"/>
      <c r="P510" s="42"/>
    </row>
    <row r="511" spans="1:16" x14ac:dyDescent="0.45">
      <c r="A511" s="41"/>
      <c r="I511" s="249" t="s">
        <v>860</v>
      </c>
      <c r="J511" s="329">
        <v>-1.208525151014328E-2</v>
      </c>
      <c r="K511" s="263"/>
      <c r="L511" s="263"/>
      <c r="M511" s="263"/>
      <c r="N511" s="264"/>
      <c r="O511" s="42"/>
      <c r="P511" s="42"/>
    </row>
    <row r="512" spans="1:16" x14ac:dyDescent="0.45">
      <c r="A512" s="41"/>
      <c r="I512" s="249" t="s">
        <v>861</v>
      </c>
      <c r="J512" s="329">
        <v>-1.208525151014328E-2</v>
      </c>
      <c r="K512" s="263"/>
      <c r="L512" s="263"/>
      <c r="M512" s="263"/>
      <c r="N512" s="264"/>
      <c r="O512" s="42"/>
      <c r="P512" s="42"/>
    </row>
    <row r="513" spans="1:16" x14ac:dyDescent="0.45">
      <c r="A513" s="41"/>
      <c r="I513" s="249" t="s">
        <v>2693</v>
      </c>
      <c r="J513" s="329">
        <v>-1.208525151014328E-2</v>
      </c>
      <c r="K513" s="263"/>
      <c r="L513" s="263"/>
      <c r="M513" s="263"/>
      <c r="N513" s="264"/>
      <c r="O513" s="42"/>
      <c r="P513" s="42"/>
    </row>
    <row r="514" spans="1:16" x14ac:dyDescent="0.45">
      <c r="A514" s="41"/>
      <c r="I514" s="249" t="s">
        <v>2677</v>
      </c>
      <c r="J514" s="329">
        <v>-1.208525151014328E-2</v>
      </c>
      <c r="K514" s="263"/>
      <c r="L514" s="263"/>
      <c r="M514" s="263"/>
      <c r="N514" s="264"/>
      <c r="O514" s="42"/>
      <c r="P514" s="42"/>
    </row>
    <row r="515" spans="1:16" x14ac:dyDescent="0.45">
      <c r="A515" s="41"/>
      <c r="I515" s="249" t="s">
        <v>2678</v>
      </c>
      <c r="J515" s="329">
        <v>-1.208525151014328E-2</v>
      </c>
      <c r="K515" s="263"/>
      <c r="L515" s="263"/>
      <c r="M515" s="263"/>
      <c r="N515" s="264"/>
      <c r="O515" s="42"/>
      <c r="P515" s="42"/>
    </row>
    <row r="516" spans="1:16" x14ac:dyDescent="0.45">
      <c r="A516" s="41"/>
      <c r="I516" s="249" t="s">
        <v>2679</v>
      </c>
      <c r="J516" s="329">
        <v>-1.208525151014328E-2</v>
      </c>
      <c r="K516" s="263"/>
      <c r="L516" s="263"/>
      <c r="M516" s="263"/>
      <c r="N516" s="264"/>
      <c r="O516" s="42"/>
      <c r="P516" s="42"/>
    </row>
    <row r="517" spans="1:16" x14ac:dyDescent="0.45">
      <c r="A517" s="41"/>
      <c r="I517" s="249" t="s">
        <v>2680</v>
      </c>
      <c r="J517" s="329">
        <v>-1.208525151014328E-2</v>
      </c>
      <c r="K517" s="263"/>
      <c r="L517" s="263"/>
      <c r="M517" s="263"/>
      <c r="N517" s="264"/>
      <c r="O517" s="42"/>
      <c r="P517" s="42"/>
    </row>
    <row r="518" spans="1:16" x14ac:dyDescent="0.45">
      <c r="A518" s="41"/>
      <c r="I518" s="249" t="s">
        <v>2681</v>
      </c>
      <c r="J518" s="329">
        <v>-1.208525151014328E-2</v>
      </c>
      <c r="K518" s="263"/>
      <c r="L518" s="263"/>
      <c r="M518" s="263"/>
      <c r="N518" s="264"/>
      <c r="O518" s="42"/>
      <c r="P518" s="42"/>
    </row>
    <row r="519" spans="1:16" x14ac:dyDescent="0.45">
      <c r="A519" s="41"/>
      <c r="I519" s="249" t="s">
        <v>862</v>
      </c>
      <c r="J519" s="329">
        <v>-1.208525151014328E-2</v>
      </c>
      <c r="K519" s="263"/>
      <c r="L519" s="263"/>
      <c r="M519" s="263"/>
      <c r="N519" s="264"/>
      <c r="O519" s="42"/>
      <c r="P519" s="42"/>
    </row>
    <row r="520" spans="1:16" x14ac:dyDescent="0.45">
      <c r="A520" s="41"/>
      <c r="I520" s="249" t="s">
        <v>863</v>
      </c>
      <c r="J520" s="329">
        <v>-1.208525151014328E-2</v>
      </c>
      <c r="K520" s="263"/>
      <c r="L520" s="263"/>
      <c r="M520" s="263"/>
      <c r="N520" s="264"/>
      <c r="O520" s="42"/>
      <c r="P520" s="42"/>
    </row>
    <row r="521" spans="1:16" x14ac:dyDescent="0.45">
      <c r="A521" s="41"/>
      <c r="I521" s="249" t="s">
        <v>864</v>
      </c>
      <c r="J521" s="329">
        <v>-1.208525151014328E-2</v>
      </c>
      <c r="K521" s="263"/>
      <c r="L521" s="263"/>
      <c r="M521" s="263"/>
      <c r="N521" s="264"/>
      <c r="O521" s="42"/>
      <c r="P521" s="42"/>
    </row>
    <row r="522" spans="1:16" x14ac:dyDescent="0.45">
      <c r="A522" s="41"/>
      <c r="I522" s="249" t="s">
        <v>865</v>
      </c>
      <c r="J522" s="329">
        <v>-1.208525151014328E-2</v>
      </c>
      <c r="K522" s="263"/>
      <c r="L522" s="263"/>
      <c r="M522" s="263"/>
      <c r="N522" s="264"/>
      <c r="O522" s="42"/>
      <c r="P522" s="42"/>
    </row>
    <row r="523" spans="1:16" x14ac:dyDescent="0.45">
      <c r="A523" s="41"/>
      <c r="I523" s="249" t="s">
        <v>866</v>
      </c>
      <c r="J523" s="329">
        <v>-1.208525151014328E-2</v>
      </c>
      <c r="K523" s="263"/>
      <c r="L523" s="263"/>
      <c r="M523" s="263"/>
      <c r="N523" s="264"/>
      <c r="O523" s="42"/>
      <c r="P523" s="42"/>
    </row>
    <row r="524" spans="1:16" x14ac:dyDescent="0.45">
      <c r="A524" s="41"/>
      <c r="I524" s="249" t="s">
        <v>867</v>
      </c>
      <c r="J524" s="329">
        <v>-1.208525151014328E-2</v>
      </c>
      <c r="K524" s="263"/>
      <c r="L524" s="263"/>
      <c r="M524" s="263"/>
      <c r="N524" s="264"/>
      <c r="O524" s="42"/>
      <c r="P524" s="42"/>
    </row>
    <row r="525" spans="1:16" x14ac:dyDescent="0.45">
      <c r="A525" s="41"/>
      <c r="I525" s="249" t="s">
        <v>868</v>
      </c>
      <c r="J525" s="329">
        <v>-1.208525151014328E-2</v>
      </c>
      <c r="K525" s="263"/>
      <c r="L525" s="263"/>
      <c r="M525" s="263"/>
      <c r="N525" s="264"/>
      <c r="O525" s="42"/>
      <c r="P525" s="42"/>
    </row>
    <row r="526" spans="1:16" x14ac:dyDescent="0.45">
      <c r="A526" s="41"/>
      <c r="I526" s="249" t="s">
        <v>869</v>
      </c>
      <c r="J526" s="329">
        <v>-1.208525151014328E-2</v>
      </c>
      <c r="K526" s="263"/>
      <c r="L526" s="263"/>
      <c r="M526" s="263"/>
      <c r="N526" s="264"/>
      <c r="O526" s="42"/>
      <c r="P526" s="42"/>
    </row>
    <row r="527" spans="1:16" x14ac:dyDescent="0.45">
      <c r="A527" s="41"/>
      <c r="I527" s="249" t="s">
        <v>870</v>
      </c>
      <c r="J527" s="329">
        <v>-1.208525151014328E-2</v>
      </c>
      <c r="K527" s="263"/>
      <c r="L527" s="263"/>
      <c r="M527" s="263"/>
      <c r="N527" s="264"/>
      <c r="O527" s="42"/>
      <c r="P527" s="42"/>
    </row>
    <row r="528" spans="1:16" x14ac:dyDescent="0.45">
      <c r="A528" s="41"/>
      <c r="I528" s="249" t="s">
        <v>871</v>
      </c>
      <c r="J528" s="329">
        <v>-1.208525151014328E-2</v>
      </c>
      <c r="K528" s="263"/>
      <c r="L528" s="263"/>
      <c r="M528" s="263"/>
      <c r="N528" s="264"/>
      <c r="O528" s="42"/>
      <c r="P528" s="42"/>
    </row>
    <row r="529" spans="1:16" x14ac:dyDescent="0.45">
      <c r="A529" s="41"/>
      <c r="I529" s="249" t="s">
        <v>872</v>
      </c>
      <c r="J529" s="329">
        <v>-1.208525151014328E-2</v>
      </c>
      <c r="K529" s="263"/>
      <c r="L529" s="263"/>
      <c r="M529" s="263"/>
      <c r="N529" s="264"/>
      <c r="O529" s="42"/>
      <c r="P529" s="42"/>
    </row>
    <row r="530" spans="1:16" x14ac:dyDescent="0.45">
      <c r="A530" s="41"/>
      <c r="I530" s="249" t="s">
        <v>873</v>
      </c>
      <c r="J530" s="329">
        <v>-1.208525151014328E-2</v>
      </c>
      <c r="K530" s="263"/>
      <c r="L530" s="263"/>
      <c r="M530" s="263"/>
      <c r="N530" s="264"/>
      <c r="O530" s="42"/>
      <c r="P530" s="42"/>
    </row>
    <row r="531" spans="1:16" x14ac:dyDescent="0.45">
      <c r="A531" s="41"/>
      <c r="I531" s="249" t="s">
        <v>874</v>
      </c>
      <c r="J531" s="329">
        <v>-1.208525151014328E-2</v>
      </c>
      <c r="K531" s="263"/>
      <c r="L531" s="263"/>
      <c r="M531" s="263"/>
      <c r="N531" s="264"/>
      <c r="O531" s="42"/>
      <c r="P531" s="42"/>
    </row>
    <row r="532" spans="1:16" x14ac:dyDescent="0.45">
      <c r="A532" s="41"/>
      <c r="I532" s="249" t="s">
        <v>875</v>
      </c>
      <c r="J532" s="329">
        <v>-1.208525151014328E-2</v>
      </c>
      <c r="K532" s="263"/>
      <c r="L532" s="263"/>
      <c r="M532" s="263"/>
      <c r="N532" s="264"/>
      <c r="O532" s="42"/>
      <c r="P532" s="42"/>
    </row>
    <row r="533" spans="1:16" x14ac:dyDescent="0.45">
      <c r="A533" s="41"/>
      <c r="I533" s="249" t="s">
        <v>876</v>
      </c>
      <c r="J533" s="329">
        <v>-1.208525151014328E-2</v>
      </c>
      <c r="K533" s="263"/>
      <c r="L533" s="263"/>
      <c r="M533" s="263"/>
      <c r="N533" s="264"/>
      <c r="O533" s="42"/>
      <c r="P533" s="42"/>
    </row>
    <row r="534" spans="1:16" x14ac:dyDescent="0.45">
      <c r="A534" s="41"/>
      <c r="I534" s="249" t="s">
        <v>877</v>
      </c>
      <c r="J534" s="329">
        <v>-1.208525151014328E-2</v>
      </c>
      <c r="K534" s="263"/>
      <c r="L534" s="263"/>
      <c r="M534" s="263"/>
      <c r="N534" s="264"/>
      <c r="O534" s="42"/>
      <c r="P534" s="42"/>
    </row>
    <row r="535" spans="1:16" x14ac:dyDescent="0.45">
      <c r="A535" s="41"/>
      <c r="I535" s="249" t="s">
        <v>878</v>
      </c>
      <c r="J535" s="329">
        <v>-1.208525151014328E-2</v>
      </c>
      <c r="K535" s="263"/>
      <c r="L535" s="263"/>
      <c r="M535" s="263"/>
      <c r="N535" s="264"/>
      <c r="O535" s="42"/>
      <c r="P535" s="42"/>
    </row>
    <row r="536" spans="1:16" x14ac:dyDescent="0.45">
      <c r="A536" s="41"/>
      <c r="I536" s="249" t="s">
        <v>879</v>
      </c>
      <c r="J536" s="329">
        <v>-1.208525151014328E-2</v>
      </c>
      <c r="K536" s="263"/>
      <c r="L536" s="263"/>
      <c r="M536" s="263"/>
      <c r="N536" s="264"/>
      <c r="O536" s="42"/>
      <c r="P536" s="42"/>
    </row>
    <row r="537" spans="1:16" x14ac:dyDescent="0.45">
      <c r="A537" s="41"/>
      <c r="I537" s="249" t="s">
        <v>880</v>
      </c>
      <c r="J537" s="329">
        <v>-1.208525151014328E-2</v>
      </c>
      <c r="K537" s="263"/>
      <c r="L537" s="263"/>
      <c r="M537" s="263"/>
      <c r="N537" s="264"/>
      <c r="O537" s="42"/>
      <c r="P537" s="42"/>
    </row>
    <row r="538" spans="1:16" x14ac:dyDescent="0.45">
      <c r="A538" s="41"/>
      <c r="I538" s="249" t="s">
        <v>881</v>
      </c>
      <c r="J538" s="329">
        <v>-1.208525151014328E-2</v>
      </c>
      <c r="K538" s="263"/>
      <c r="L538" s="263"/>
      <c r="M538" s="263"/>
      <c r="N538" s="264"/>
      <c r="O538" s="42"/>
      <c r="P538" s="42"/>
    </row>
    <row r="539" spans="1:16" x14ac:dyDescent="0.45">
      <c r="A539" s="41"/>
      <c r="I539" s="249" t="s">
        <v>882</v>
      </c>
      <c r="J539" s="329">
        <v>-1.208525151014328E-2</v>
      </c>
      <c r="K539" s="263"/>
      <c r="L539" s="263"/>
      <c r="M539" s="263"/>
      <c r="N539" s="264"/>
      <c r="O539" s="42"/>
      <c r="P539" s="42"/>
    </row>
    <row r="540" spans="1:16" x14ac:dyDescent="0.45">
      <c r="A540" s="41"/>
      <c r="I540" s="249" t="s">
        <v>883</v>
      </c>
      <c r="J540" s="329">
        <v>-1.208525151014328E-2</v>
      </c>
      <c r="K540" s="263"/>
      <c r="L540" s="263"/>
      <c r="M540" s="263"/>
      <c r="N540" s="264"/>
      <c r="O540" s="42"/>
      <c r="P540" s="42"/>
    </row>
    <row r="541" spans="1:16" x14ac:dyDescent="0.45">
      <c r="A541" s="41"/>
      <c r="I541" s="249" t="s">
        <v>884</v>
      </c>
      <c r="J541" s="329">
        <v>-1.208525151014328E-2</v>
      </c>
      <c r="K541" s="263"/>
      <c r="L541" s="263"/>
      <c r="M541" s="263"/>
      <c r="N541" s="264"/>
      <c r="O541" s="42"/>
      <c r="P541" s="42"/>
    </row>
    <row r="542" spans="1:16" x14ac:dyDescent="0.45">
      <c r="A542" s="41"/>
      <c r="I542" s="249" t="s">
        <v>885</v>
      </c>
      <c r="J542" s="329">
        <v>-1.208525151014328E-2</v>
      </c>
      <c r="K542" s="263"/>
      <c r="L542" s="263"/>
      <c r="M542" s="263"/>
      <c r="N542" s="264"/>
      <c r="O542" s="42"/>
      <c r="P542" s="42"/>
    </row>
    <row r="543" spans="1:16" x14ac:dyDescent="0.45">
      <c r="A543" s="41"/>
      <c r="I543" s="249" t="s">
        <v>886</v>
      </c>
      <c r="J543" s="329">
        <v>-1.208525151014328E-2</v>
      </c>
      <c r="K543" s="263"/>
      <c r="L543" s="263"/>
      <c r="M543" s="263"/>
      <c r="N543" s="264"/>
      <c r="O543" s="42"/>
      <c r="P543" s="42"/>
    </row>
    <row r="544" spans="1:16" x14ac:dyDescent="0.45">
      <c r="A544" s="41"/>
      <c r="I544" s="249" t="s">
        <v>887</v>
      </c>
      <c r="J544" s="329">
        <v>-1.208525151014328E-2</v>
      </c>
      <c r="K544" s="263"/>
      <c r="L544" s="263"/>
      <c r="M544" s="263"/>
      <c r="N544" s="264"/>
      <c r="O544" s="42"/>
      <c r="P544" s="42"/>
    </row>
    <row r="545" spans="1:16" x14ac:dyDescent="0.45">
      <c r="A545" s="41"/>
      <c r="I545" s="249" t="s">
        <v>888</v>
      </c>
      <c r="J545" s="329">
        <v>-1.208525151014328E-2</v>
      </c>
      <c r="K545" s="263"/>
      <c r="L545" s="263"/>
      <c r="M545" s="263"/>
      <c r="N545" s="264"/>
      <c r="O545" s="42"/>
      <c r="P545" s="42"/>
    </row>
    <row r="546" spans="1:16" x14ac:dyDescent="0.45">
      <c r="A546" s="41"/>
      <c r="I546" s="249" t="s">
        <v>889</v>
      </c>
      <c r="J546" s="329">
        <v>-1.208525151014328E-2</v>
      </c>
      <c r="K546" s="263"/>
      <c r="L546" s="263"/>
      <c r="M546" s="263"/>
      <c r="N546" s="264"/>
      <c r="O546" s="42"/>
      <c r="P546" s="42"/>
    </row>
    <row r="547" spans="1:16" x14ac:dyDescent="0.45">
      <c r="A547" s="41"/>
      <c r="I547" s="249" t="s">
        <v>890</v>
      </c>
      <c r="J547" s="329">
        <v>-1.208525151014328E-2</v>
      </c>
      <c r="K547" s="263"/>
      <c r="L547" s="263"/>
      <c r="M547" s="263"/>
      <c r="N547" s="264"/>
      <c r="O547" s="42"/>
      <c r="P547" s="42"/>
    </row>
    <row r="548" spans="1:16" x14ac:dyDescent="0.45">
      <c r="A548" s="41"/>
      <c r="I548" s="249" t="s">
        <v>891</v>
      </c>
      <c r="J548" s="329">
        <v>-1.208525151014328E-2</v>
      </c>
      <c r="K548" s="263"/>
      <c r="L548" s="263"/>
      <c r="M548" s="263"/>
      <c r="N548" s="264"/>
      <c r="O548" s="42"/>
      <c r="P548" s="42"/>
    </row>
    <row r="549" spans="1:16" x14ac:dyDescent="0.45">
      <c r="A549" s="41"/>
      <c r="I549" s="249" t="s">
        <v>892</v>
      </c>
      <c r="J549" s="329">
        <v>-1.208525151014328E-2</v>
      </c>
      <c r="K549" s="263"/>
      <c r="L549" s="263"/>
      <c r="M549" s="263"/>
      <c r="N549" s="264"/>
      <c r="O549" s="42"/>
      <c r="P549" s="42"/>
    </row>
    <row r="550" spans="1:16" x14ac:dyDescent="0.45">
      <c r="A550" s="41"/>
      <c r="I550" s="249" t="s">
        <v>893</v>
      </c>
      <c r="J550" s="329">
        <v>-1.208525151014328E-2</v>
      </c>
      <c r="K550" s="263"/>
      <c r="L550" s="263"/>
      <c r="M550" s="263"/>
      <c r="N550" s="264"/>
      <c r="O550" s="42"/>
      <c r="P550" s="42"/>
    </row>
    <row r="551" spans="1:16" x14ac:dyDescent="0.45">
      <c r="A551" s="41"/>
      <c r="I551" s="249" t="s">
        <v>894</v>
      </c>
      <c r="J551" s="329">
        <v>-1.208525151014328E-2</v>
      </c>
      <c r="K551" s="263"/>
      <c r="L551" s="263"/>
      <c r="M551" s="263"/>
      <c r="N551" s="264"/>
      <c r="O551" s="42"/>
      <c r="P551" s="42"/>
    </row>
    <row r="552" spans="1:16" x14ac:dyDescent="0.45">
      <c r="A552" s="41"/>
      <c r="I552" s="249" t="s">
        <v>895</v>
      </c>
      <c r="J552" s="329">
        <v>-1.208525151014328E-2</v>
      </c>
      <c r="K552" s="263"/>
      <c r="L552" s="263"/>
      <c r="M552" s="263"/>
      <c r="N552" s="264"/>
      <c r="O552" s="42"/>
      <c r="P552" s="42"/>
    </row>
    <row r="553" spans="1:16" x14ac:dyDescent="0.45">
      <c r="A553" s="41"/>
      <c r="I553" s="249" t="s">
        <v>896</v>
      </c>
      <c r="J553" s="329">
        <v>-1.208525151014328E-2</v>
      </c>
      <c r="K553" s="263"/>
      <c r="L553" s="263"/>
      <c r="M553" s="263"/>
      <c r="N553" s="264"/>
      <c r="O553" s="42"/>
      <c r="P553" s="42"/>
    </row>
    <row r="554" spans="1:16" x14ac:dyDescent="0.45">
      <c r="A554" s="41"/>
      <c r="I554" s="249" t="s">
        <v>897</v>
      </c>
      <c r="J554" s="329">
        <v>-1.208525151014328E-2</v>
      </c>
      <c r="K554" s="263"/>
      <c r="L554" s="263"/>
      <c r="M554" s="263"/>
      <c r="N554" s="264"/>
      <c r="O554" s="42"/>
      <c r="P554" s="42"/>
    </row>
    <row r="555" spans="1:16" x14ac:dyDescent="0.45">
      <c r="A555" s="41"/>
      <c r="I555" s="249" t="s">
        <v>898</v>
      </c>
      <c r="J555" s="329">
        <v>-1.208525151014328E-2</v>
      </c>
      <c r="K555" s="263"/>
      <c r="L555" s="263"/>
      <c r="M555" s="263"/>
      <c r="N555" s="264"/>
      <c r="O555" s="42"/>
      <c r="P555" s="42"/>
    </row>
    <row r="556" spans="1:16" x14ac:dyDescent="0.45">
      <c r="A556" s="41"/>
      <c r="I556" s="249" t="s">
        <v>899</v>
      </c>
      <c r="J556" s="329">
        <v>-1.208525151014328E-2</v>
      </c>
      <c r="K556" s="263"/>
      <c r="L556" s="263"/>
      <c r="M556" s="263"/>
      <c r="N556" s="264"/>
      <c r="O556" s="42"/>
      <c r="P556" s="42"/>
    </row>
    <row r="557" spans="1:16" x14ac:dyDescent="0.45">
      <c r="A557" s="41"/>
      <c r="I557" s="249" t="s">
        <v>900</v>
      </c>
      <c r="J557" s="329">
        <v>-1.208525151014328E-2</v>
      </c>
      <c r="K557" s="263"/>
      <c r="L557" s="263"/>
      <c r="M557" s="263"/>
      <c r="N557" s="264"/>
      <c r="O557" s="42"/>
      <c r="P557" s="42"/>
    </row>
    <row r="558" spans="1:16" x14ac:dyDescent="0.45">
      <c r="A558" s="41"/>
      <c r="I558" s="249" t="s">
        <v>901</v>
      </c>
      <c r="J558" s="329">
        <v>-1.208525151014328E-2</v>
      </c>
      <c r="K558" s="263"/>
      <c r="L558" s="263"/>
      <c r="M558" s="263"/>
      <c r="N558" s="264"/>
      <c r="O558" s="42"/>
      <c r="P558" s="42"/>
    </row>
    <row r="559" spans="1:16" x14ac:dyDescent="0.45">
      <c r="A559" s="41"/>
      <c r="I559" s="249" t="s">
        <v>902</v>
      </c>
      <c r="J559" s="329">
        <v>-1.208525151014328E-2</v>
      </c>
      <c r="K559" s="263"/>
      <c r="L559" s="263"/>
      <c r="M559" s="263"/>
      <c r="N559" s="264"/>
      <c r="O559" s="42"/>
      <c r="P559" s="42"/>
    </row>
    <row r="560" spans="1:16" x14ac:dyDescent="0.45">
      <c r="A560" s="41"/>
      <c r="I560" s="249" t="s">
        <v>903</v>
      </c>
      <c r="J560" s="329">
        <v>-1.208525151014328E-2</v>
      </c>
      <c r="K560" s="263"/>
      <c r="L560" s="263"/>
      <c r="M560" s="263"/>
      <c r="N560" s="264"/>
      <c r="O560" s="42"/>
      <c r="P560" s="42"/>
    </row>
    <row r="561" spans="1:16" x14ac:dyDescent="0.45">
      <c r="A561" s="41"/>
      <c r="I561" s="249" t="s">
        <v>904</v>
      </c>
      <c r="J561" s="329">
        <v>-1.208525151014328E-2</v>
      </c>
      <c r="K561" s="263"/>
      <c r="L561" s="263"/>
      <c r="M561" s="263"/>
      <c r="N561" s="264"/>
      <c r="O561" s="42"/>
      <c r="P561" s="42"/>
    </row>
    <row r="562" spans="1:16" x14ac:dyDescent="0.45">
      <c r="A562" s="41"/>
      <c r="I562" s="249" t="s">
        <v>905</v>
      </c>
      <c r="J562" s="329">
        <v>-1.208525151014328E-2</v>
      </c>
      <c r="K562" s="263"/>
      <c r="L562" s="263"/>
      <c r="M562" s="263"/>
      <c r="N562" s="264"/>
      <c r="O562" s="42"/>
      <c r="P562" s="42"/>
    </row>
    <row r="563" spans="1:16" x14ac:dyDescent="0.45">
      <c r="A563" s="41"/>
      <c r="I563" s="249" t="s">
        <v>906</v>
      </c>
      <c r="J563" s="329">
        <v>-1.208525151014328E-2</v>
      </c>
      <c r="K563" s="263"/>
      <c r="L563" s="263"/>
      <c r="M563" s="263"/>
      <c r="N563" s="264"/>
      <c r="O563" s="42"/>
      <c r="P563" s="42"/>
    </row>
    <row r="564" spans="1:16" x14ac:dyDescent="0.45">
      <c r="A564" s="41"/>
      <c r="I564" s="249" t="s">
        <v>907</v>
      </c>
      <c r="J564" s="329">
        <v>-1.208525151014328E-2</v>
      </c>
      <c r="K564" s="263"/>
      <c r="L564" s="263"/>
      <c r="M564" s="263"/>
      <c r="N564" s="264"/>
      <c r="O564" s="42"/>
      <c r="P564" s="42"/>
    </row>
    <row r="565" spans="1:16" x14ac:dyDescent="0.45">
      <c r="A565" s="41"/>
      <c r="I565" s="249" t="s">
        <v>908</v>
      </c>
      <c r="J565" s="329">
        <v>-1.208525151014328E-2</v>
      </c>
      <c r="K565" s="263"/>
      <c r="L565" s="263"/>
      <c r="M565" s="263"/>
      <c r="N565" s="264"/>
      <c r="O565" s="42"/>
      <c r="P565" s="42"/>
    </row>
    <row r="566" spans="1:16" x14ac:dyDescent="0.45">
      <c r="A566" s="41"/>
      <c r="I566" s="249" t="s">
        <v>909</v>
      </c>
      <c r="J566" s="329">
        <v>-1.208525151014328E-2</v>
      </c>
      <c r="K566" s="263"/>
      <c r="L566" s="263"/>
      <c r="M566" s="263"/>
      <c r="N566" s="264"/>
      <c r="O566" s="42"/>
      <c r="P566" s="42"/>
    </row>
    <row r="567" spans="1:16" x14ac:dyDescent="0.45">
      <c r="A567" s="41"/>
      <c r="I567" s="249" t="s">
        <v>910</v>
      </c>
      <c r="J567" s="329">
        <v>-1.208525151014328E-2</v>
      </c>
      <c r="K567" s="263"/>
      <c r="L567" s="263"/>
      <c r="M567" s="263"/>
      <c r="N567" s="264"/>
      <c r="O567" s="42"/>
      <c r="P567" s="42"/>
    </row>
    <row r="568" spans="1:16" x14ac:dyDescent="0.45">
      <c r="A568" s="41"/>
      <c r="I568" s="249" t="s">
        <v>911</v>
      </c>
      <c r="J568" s="329">
        <v>-1.208525151014328E-2</v>
      </c>
      <c r="K568" s="263"/>
      <c r="L568" s="263"/>
      <c r="M568" s="263"/>
      <c r="N568" s="264"/>
      <c r="O568" s="42"/>
      <c r="P568" s="42"/>
    </row>
    <row r="569" spans="1:16" x14ac:dyDescent="0.45">
      <c r="A569" s="41"/>
      <c r="I569" s="249" t="s">
        <v>912</v>
      </c>
      <c r="J569" s="329">
        <v>-1.208525151014328E-2</v>
      </c>
      <c r="K569" s="263"/>
      <c r="L569" s="263"/>
      <c r="M569" s="263"/>
      <c r="N569" s="264"/>
      <c r="O569" s="42"/>
      <c r="P569" s="42"/>
    </row>
    <row r="570" spans="1:16" x14ac:dyDescent="0.45">
      <c r="A570" s="41"/>
      <c r="I570" s="249" t="s">
        <v>913</v>
      </c>
      <c r="J570" s="329">
        <v>-1.208525151014328E-2</v>
      </c>
      <c r="K570" s="263"/>
      <c r="L570" s="263"/>
      <c r="M570" s="263"/>
      <c r="N570" s="264"/>
      <c r="O570" s="42"/>
      <c r="P570" s="42"/>
    </row>
    <row r="571" spans="1:16" x14ac:dyDescent="0.45">
      <c r="A571" s="41"/>
      <c r="I571" s="249" t="s">
        <v>914</v>
      </c>
      <c r="J571" s="329">
        <v>-1.208525151014328E-2</v>
      </c>
      <c r="K571" s="263"/>
      <c r="L571" s="263"/>
      <c r="M571" s="263"/>
      <c r="N571" s="264"/>
      <c r="O571" s="42"/>
      <c r="P571" s="42"/>
    </row>
    <row r="572" spans="1:16" x14ac:dyDescent="0.45">
      <c r="A572" s="41"/>
      <c r="I572" s="249" t="s">
        <v>915</v>
      </c>
      <c r="J572" s="329">
        <v>-1.208525151014328E-2</v>
      </c>
      <c r="K572" s="263"/>
      <c r="L572" s="263"/>
      <c r="M572" s="263"/>
      <c r="N572" s="264"/>
      <c r="O572" s="42"/>
      <c r="P572" s="42"/>
    </row>
    <row r="573" spans="1:16" x14ac:dyDescent="0.45">
      <c r="A573" s="41"/>
      <c r="I573" s="249" t="s">
        <v>916</v>
      </c>
      <c r="J573" s="329">
        <v>-1.208525151014328E-2</v>
      </c>
      <c r="K573" s="263"/>
      <c r="L573" s="263"/>
      <c r="M573" s="263"/>
      <c r="N573" s="264"/>
      <c r="O573" s="42"/>
      <c r="P573" s="42"/>
    </row>
    <row r="574" spans="1:16" x14ac:dyDescent="0.45">
      <c r="A574" s="41"/>
      <c r="I574" s="249" t="s">
        <v>917</v>
      </c>
      <c r="J574" s="329">
        <v>-1.208525151014328E-2</v>
      </c>
      <c r="K574" s="263"/>
      <c r="L574" s="263"/>
      <c r="M574" s="263"/>
      <c r="N574" s="264"/>
      <c r="O574" s="42"/>
      <c r="P574" s="42"/>
    </row>
    <row r="575" spans="1:16" x14ac:dyDescent="0.45">
      <c r="A575" s="41"/>
      <c r="I575" s="249" t="s">
        <v>918</v>
      </c>
      <c r="J575" s="329">
        <v>-1.208525151014328E-2</v>
      </c>
      <c r="K575" s="263"/>
      <c r="L575" s="263"/>
      <c r="M575" s="263"/>
      <c r="N575" s="264"/>
      <c r="O575" s="42"/>
      <c r="P575" s="42"/>
    </row>
    <row r="576" spans="1:16" x14ac:dyDescent="0.45">
      <c r="A576" s="41"/>
      <c r="I576" s="249" t="s">
        <v>919</v>
      </c>
      <c r="J576" s="329">
        <v>-1.208525151014328E-2</v>
      </c>
      <c r="K576" s="263"/>
      <c r="L576" s="263"/>
      <c r="M576" s="263"/>
      <c r="N576" s="264"/>
      <c r="O576" s="42"/>
      <c r="P576" s="42"/>
    </row>
    <row r="577" spans="1:16" x14ac:dyDescent="0.45">
      <c r="A577" s="41"/>
      <c r="I577" s="249" t="s">
        <v>920</v>
      </c>
      <c r="J577" s="329">
        <v>-1.208525151014328E-2</v>
      </c>
      <c r="K577" s="263"/>
      <c r="L577" s="263"/>
      <c r="M577" s="263"/>
      <c r="N577" s="264"/>
      <c r="O577" s="42"/>
      <c r="P577" s="42"/>
    </row>
    <row r="578" spans="1:16" x14ac:dyDescent="0.45">
      <c r="A578" s="41"/>
      <c r="I578" s="249" t="s">
        <v>921</v>
      </c>
      <c r="J578" s="329">
        <v>-1.208525151014328E-2</v>
      </c>
      <c r="K578" s="263"/>
      <c r="L578" s="263"/>
      <c r="M578" s="263"/>
      <c r="N578" s="264"/>
      <c r="O578" s="42"/>
      <c r="P578" s="42"/>
    </row>
    <row r="579" spans="1:16" x14ac:dyDescent="0.45">
      <c r="A579" s="41"/>
      <c r="I579" s="249" t="s">
        <v>922</v>
      </c>
      <c r="J579" s="329">
        <v>-1.208525151014328E-2</v>
      </c>
      <c r="K579" s="263"/>
      <c r="L579" s="263"/>
      <c r="M579" s="263"/>
      <c r="N579" s="264"/>
      <c r="O579" s="42"/>
      <c r="P579" s="42"/>
    </row>
    <row r="580" spans="1:16" x14ac:dyDescent="0.45">
      <c r="A580" s="41"/>
      <c r="I580" s="249" t="s">
        <v>923</v>
      </c>
      <c r="J580" s="329">
        <v>-1.208525151014328E-2</v>
      </c>
      <c r="K580" s="263"/>
      <c r="L580" s="263"/>
      <c r="M580" s="263"/>
      <c r="N580" s="264"/>
      <c r="O580" s="42"/>
      <c r="P580" s="42"/>
    </row>
    <row r="581" spans="1:16" x14ac:dyDescent="0.45">
      <c r="A581" s="41"/>
      <c r="I581" s="249" t="s">
        <v>924</v>
      </c>
      <c r="J581" s="329">
        <v>-1.208525151014328E-2</v>
      </c>
      <c r="K581" s="263"/>
      <c r="L581" s="263"/>
      <c r="M581" s="263"/>
      <c r="N581" s="264"/>
      <c r="O581" s="42"/>
      <c r="P581" s="42"/>
    </row>
    <row r="582" spans="1:16" x14ac:dyDescent="0.45">
      <c r="A582" s="41"/>
      <c r="I582" s="249" t="s">
        <v>925</v>
      </c>
      <c r="J582" s="329">
        <v>-1.208525151014328E-2</v>
      </c>
      <c r="K582" s="263"/>
      <c r="L582" s="263"/>
      <c r="M582" s="263"/>
      <c r="N582" s="264"/>
      <c r="O582" s="42"/>
      <c r="P582" s="42"/>
    </row>
    <row r="583" spans="1:16" x14ac:dyDescent="0.45">
      <c r="A583" s="41"/>
      <c r="I583" s="249" t="s">
        <v>926</v>
      </c>
      <c r="J583" s="329">
        <v>-1.208525151014328E-2</v>
      </c>
      <c r="K583" s="263"/>
      <c r="L583" s="263"/>
      <c r="M583" s="263"/>
      <c r="N583" s="264"/>
      <c r="O583" s="42"/>
      <c r="P583" s="42"/>
    </row>
    <row r="584" spans="1:16" x14ac:dyDescent="0.45">
      <c r="A584" s="41"/>
      <c r="I584" s="249" t="s">
        <v>927</v>
      </c>
      <c r="J584" s="329">
        <v>-1.208525151014328E-2</v>
      </c>
      <c r="K584" s="263"/>
      <c r="L584" s="263"/>
      <c r="M584" s="263"/>
      <c r="N584" s="264"/>
      <c r="O584" s="42"/>
      <c r="P584" s="42"/>
    </row>
    <row r="585" spans="1:16" x14ac:dyDescent="0.45">
      <c r="A585" s="41"/>
      <c r="I585" s="249" t="s">
        <v>928</v>
      </c>
      <c r="J585" s="329">
        <v>-1.208525151014328E-2</v>
      </c>
      <c r="K585" s="263"/>
      <c r="L585" s="263"/>
      <c r="M585" s="263"/>
      <c r="N585" s="264"/>
      <c r="O585" s="42"/>
      <c r="P585" s="42"/>
    </row>
    <row r="586" spans="1:16" x14ac:dyDescent="0.45">
      <c r="A586" s="41"/>
      <c r="I586" s="249" t="s">
        <v>929</v>
      </c>
      <c r="J586" s="329">
        <v>-1.208525151014328E-2</v>
      </c>
      <c r="K586" s="263"/>
      <c r="L586" s="263"/>
      <c r="M586" s="263"/>
      <c r="N586" s="264"/>
      <c r="O586" s="42"/>
      <c r="P586" s="42"/>
    </row>
    <row r="587" spans="1:16" x14ac:dyDescent="0.45">
      <c r="A587" s="41"/>
      <c r="I587" s="249" t="s">
        <v>930</v>
      </c>
      <c r="J587" s="329">
        <v>-1.208525151014328E-2</v>
      </c>
      <c r="K587" s="263"/>
      <c r="L587" s="263"/>
      <c r="M587" s="263"/>
      <c r="N587" s="264"/>
      <c r="O587" s="42"/>
      <c r="P587" s="42"/>
    </row>
    <row r="588" spans="1:16" x14ac:dyDescent="0.45">
      <c r="A588" s="41"/>
      <c r="I588" s="249" t="s">
        <v>931</v>
      </c>
      <c r="J588" s="329">
        <v>-1.208525151014328E-2</v>
      </c>
      <c r="K588" s="263"/>
      <c r="L588" s="263"/>
      <c r="M588" s="263"/>
      <c r="N588" s="264"/>
      <c r="O588" s="42"/>
      <c r="P588" s="42"/>
    </row>
    <row r="589" spans="1:16" x14ac:dyDescent="0.45">
      <c r="A589" s="41"/>
      <c r="I589" s="249" t="s">
        <v>932</v>
      </c>
      <c r="J589" s="329">
        <v>-1.208525151014328E-2</v>
      </c>
      <c r="K589" s="263"/>
      <c r="L589" s="263"/>
      <c r="M589" s="263"/>
      <c r="N589" s="264"/>
      <c r="O589" s="42"/>
      <c r="P589" s="42"/>
    </row>
    <row r="590" spans="1:16" x14ac:dyDescent="0.45">
      <c r="A590" s="41"/>
      <c r="I590" s="249" t="s">
        <v>933</v>
      </c>
      <c r="J590" s="329">
        <v>-1.208525151014328E-2</v>
      </c>
      <c r="K590" s="263"/>
      <c r="L590" s="263"/>
      <c r="M590" s="263"/>
      <c r="N590" s="264"/>
      <c r="O590" s="42"/>
      <c r="P590" s="42"/>
    </row>
    <row r="591" spans="1:16" x14ac:dyDescent="0.45">
      <c r="A591" s="41"/>
      <c r="I591" s="249" t="s">
        <v>934</v>
      </c>
      <c r="J591" s="329">
        <v>-1.208525151014328E-2</v>
      </c>
      <c r="K591" s="263"/>
      <c r="L591" s="263"/>
      <c r="M591" s="263"/>
      <c r="N591" s="264"/>
      <c r="O591" s="42"/>
      <c r="P591" s="42"/>
    </row>
    <row r="592" spans="1:16" x14ac:dyDescent="0.45">
      <c r="A592" s="41"/>
      <c r="I592" s="249" t="s">
        <v>935</v>
      </c>
      <c r="J592" s="329">
        <v>-1.208525151014328E-2</v>
      </c>
      <c r="K592" s="263"/>
      <c r="L592" s="263"/>
      <c r="M592" s="263"/>
      <c r="N592" s="264"/>
      <c r="O592" s="42"/>
      <c r="P592" s="42"/>
    </row>
    <row r="593" spans="1:16" x14ac:dyDescent="0.45">
      <c r="A593" s="41"/>
      <c r="I593" s="249" t="s">
        <v>936</v>
      </c>
      <c r="J593" s="329">
        <v>-1.208525151014328E-2</v>
      </c>
      <c r="K593" s="263"/>
      <c r="L593" s="263"/>
      <c r="M593" s="263"/>
      <c r="N593" s="264"/>
      <c r="O593" s="42"/>
      <c r="P593" s="42"/>
    </row>
    <row r="594" spans="1:16" x14ac:dyDescent="0.45">
      <c r="A594" s="41"/>
      <c r="I594" s="249" t="s">
        <v>937</v>
      </c>
      <c r="J594" s="329">
        <v>-1.208525151014328E-2</v>
      </c>
      <c r="K594" s="263"/>
      <c r="L594" s="263"/>
      <c r="M594" s="263"/>
      <c r="N594" s="264"/>
      <c r="O594" s="42"/>
      <c r="P594" s="42"/>
    </row>
    <row r="595" spans="1:16" x14ac:dyDescent="0.45">
      <c r="A595" s="41"/>
      <c r="I595" s="249" t="s">
        <v>938</v>
      </c>
      <c r="J595" s="329">
        <v>-1.208525151014328E-2</v>
      </c>
      <c r="K595" s="263"/>
      <c r="L595" s="263"/>
      <c r="M595" s="263"/>
      <c r="N595" s="264"/>
      <c r="O595" s="42"/>
      <c r="P595" s="42"/>
    </row>
    <row r="596" spans="1:16" x14ac:dyDescent="0.45">
      <c r="A596" s="41"/>
      <c r="I596" s="249" t="s">
        <v>939</v>
      </c>
      <c r="J596" s="329">
        <v>-1.208525151014328E-2</v>
      </c>
      <c r="K596" s="263"/>
      <c r="L596" s="263"/>
      <c r="M596" s="263"/>
      <c r="N596" s="264"/>
      <c r="O596" s="42"/>
      <c r="P596" s="42"/>
    </row>
    <row r="597" spans="1:16" x14ac:dyDescent="0.45">
      <c r="A597" s="41"/>
      <c r="I597" s="249" t="s">
        <v>940</v>
      </c>
      <c r="J597" s="329">
        <v>-1.208525151014328E-2</v>
      </c>
      <c r="K597" s="263"/>
      <c r="L597" s="263"/>
      <c r="M597" s="263"/>
      <c r="N597" s="264"/>
      <c r="O597" s="42"/>
      <c r="P597" s="42"/>
    </row>
    <row r="598" spans="1:16" x14ac:dyDescent="0.45">
      <c r="A598" s="41"/>
      <c r="I598" s="249" t="s">
        <v>941</v>
      </c>
      <c r="J598" s="329">
        <v>-1.208525151014328E-2</v>
      </c>
      <c r="K598" s="263"/>
      <c r="L598" s="263"/>
      <c r="M598" s="263"/>
      <c r="N598" s="264"/>
      <c r="O598" s="42"/>
      <c r="P598" s="42"/>
    </row>
    <row r="599" spans="1:16" x14ac:dyDescent="0.45">
      <c r="A599" s="41"/>
      <c r="I599" s="249" t="s">
        <v>942</v>
      </c>
      <c r="J599" s="329">
        <v>-1.208525151014328E-2</v>
      </c>
      <c r="K599" s="263"/>
      <c r="L599" s="263"/>
      <c r="M599" s="263"/>
      <c r="N599" s="264"/>
      <c r="O599" s="42"/>
      <c r="P599" s="42"/>
    </row>
    <row r="600" spans="1:16" x14ac:dyDescent="0.45">
      <c r="A600" s="41"/>
      <c r="I600" s="249" t="s">
        <v>943</v>
      </c>
      <c r="J600" s="329">
        <v>-1.208525151014328E-2</v>
      </c>
      <c r="K600" s="263"/>
      <c r="L600" s="263"/>
      <c r="M600" s="263"/>
      <c r="N600" s="264"/>
      <c r="O600" s="42"/>
      <c r="P600" s="42"/>
    </row>
    <row r="601" spans="1:16" x14ac:dyDescent="0.45">
      <c r="A601" s="41"/>
      <c r="I601" s="249" t="s">
        <v>944</v>
      </c>
      <c r="J601" s="329">
        <v>-1.208525151014328E-2</v>
      </c>
      <c r="K601" s="263"/>
      <c r="L601" s="263"/>
      <c r="M601" s="263"/>
      <c r="N601" s="264"/>
      <c r="O601" s="42"/>
      <c r="P601" s="42"/>
    </row>
    <row r="602" spans="1:16" x14ac:dyDescent="0.45">
      <c r="A602" s="41"/>
      <c r="I602" s="249" t="s">
        <v>945</v>
      </c>
      <c r="J602" s="329">
        <v>-1.208525151014328E-2</v>
      </c>
      <c r="K602" s="263"/>
      <c r="L602" s="263"/>
      <c r="M602" s="263"/>
      <c r="N602" s="264"/>
      <c r="O602" s="42"/>
      <c r="P602" s="42"/>
    </row>
    <row r="603" spans="1:16" x14ac:dyDescent="0.45">
      <c r="A603" s="41"/>
      <c r="I603" s="249" t="s">
        <v>946</v>
      </c>
      <c r="J603" s="329">
        <v>-1.208525151014328E-2</v>
      </c>
      <c r="K603" s="263"/>
      <c r="L603" s="263"/>
      <c r="M603" s="263"/>
      <c r="N603" s="264"/>
      <c r="O603" s="42"/>
      <c r="P603" s="42"/>
    </row>
    <row r="604" spans="1:16" x14ac:dyDescent="0.45">
      <c r="A604" s="41"/>
      <c r="I604" s="249" t="s">
        <v>947</v>
      </c>
      <c r="J604" s="329">
        <v>-1.208525151014328E-2</v>
      </c>
      <c r="K604" s="263"/>
      <c r="L604" s="263"/>
      <c r="M604" s="263"/>
      <c r="N604" s="264"/>
      <c r="O604" s="42"/>
      <c r="P604" s="42"/>
    </row>
    <row r="605" spans="1:16" x14ac:dyDescent="0.45">
      <c r="A605" s="41"/>
      <c r="I605" s="249" t="s">
        <v>948</v>
      </c>
      <c r="J605" s="329">
        <v>-1.208525151014328E-2</v>
      </c>
      <c r="K605" s="263"/>
      <c r="L605" s="263"/>
      <c r="M605" s="263"/>
      <c r="N605" s="264"/>
      <c r="O605" s="42"/>
      <c r="P605" s="42"/>
    </row>
    <row r="606" spans="1:16" x14ac:dyDescent="0.45">
      <c r="A606" s="41"/>
      <c r="I606" s="249" t="s">
        <v>949</v>
      </c>
      <c r="J606" s="329">
        <v>-1.208525151014328E-2</v>
      </c>
      <c r="K606" s="263"/>
      <c r="L606" s="263"/>
      <c r="M606" s="263"/>
      <c r="N606" s="264"/>
      <c r="O606" s="42"/>
      <c r="P606" s="42"/>
    </row>
    <row r="607" spans="1:16" x14ac:dyDescent="0.45">
      <c r="A607" s="41"/>
      <c r="I607" s="249" t="s">
        <v>950</v>
      </c>
      <c r="J607" s="329">
        <v>-1.208525151014328E-2</v>
      </c>
      <c r="K607" s="263"/>
      <c r="L607" s="263"/>
      <c r="M607" s="263"/>
      <c r="N607" s="264"/>
      <c r="O607" s="42"/>
      <c r="P607" s="42"/>
    </row>
    <row r="608" spans="1:16" x14ac:dyDescent="0.45">
      <c r="A608" s="41"/>
      <c r="I608" s="249" t="s">
        <v>951</v>
      </c>
      <c r="J608" s="329">
        <v>-1.208525151014328E-2</v>
      </c>
      <c r="K608" s="263"/>
      <c r="L608" s="263"/>
      <c r="M608" s="263"/>
      <c r="N608" s="264"/>
      <c r="O608" s="42"/>
      <c r="P608" s="42"/>
    </row>
    <row r="609" spans="1:16" x14ac:dyDescent="0.45">
      <c r="A609" s="41"/>
      <c r="I609" s="249" t="s">
        <v>952</v>
      </c>
      <c r="J609" s="329">
        <v>-1.208525151014328E-2</v>
      </c>
      <c r="K609" s="263"/>
      <c r="L609" s="263"/>
      <c r="M609" s="263"/>
      <c r="N609" s="264"/>
      <c r="O609" s="42"/>
      <c r="P609" s="42"/>
    </row>
    <row r="610" spans="1:16" x14ac:dyDescent="0.45">
      <c r="A610" s="41"/>
      <c r="I610" s="249" t="s">
        <v>953</v>
      </c>
      <c r="J610" s="329">
        <v>-1.208525151014328E-2</v>
      </c>
      <c r="K610" s="263"/>
      <c r="L610" s="263"/>
      <c r="M610" s="263"/>
      <c r="N610" s="264"/>
      <c r="O610" s="42"/>
      <c r="P610" s="42"/>
    </row>
    <row r="611" spans="1:16" x14ac:dyDescent="0.45">
      <c r="A611" s="41"/>
      <c r="I611" s="249" t="s">
        <v>954</v>
      </c>
      <c r="J611" s="329">
        <v>-1.208525151014328E-2</v>
      </c>
      <c r="K611" s="263"/>
      <c r="L611" s="263"/>
      <c r="M611" s="263"/>
      <c r="N611" s="264"/>
      <c r="O611" s="42"/>
      <c r="P611" s="42"/>
    </row>
    <row r="612" spans="1:16" x14ac:dyDescent="0.45">
      <c r="A612" s="41"/>
      <c r="I612" s="249" t="s">
        <v>955</v>
      </c>
      <c r="J612" s="329">
        <v>-1.208525151014328E-2</v>
      </c>
      <c r="K612" s="263"/>
      <c r="L612" s="263"/>
      <c r="M612" s="263"/>
      <c r="N612" s="264"/>
      <c r="O612" s="42"/>
      <c r="P612" s="42"/>
    </row>
    <row r="613" spans="1:16" x14ac:dyDescent="0.45">
      <c r="A613" s="41"/>
      <c r="I613" s="249" t="s">
        <v>956</v>
      </c>
      <c r="J613" s="329">
        <v>-1.208525151014328E-2</v>
      </c>
      <c r="K613" s="263"/>
      <c r="L613" s="263"/>
      <c r="M613" s="263"/>
      <c r="N613" s="264"/>
      <c r="O613" s="42"/>
      <c r="P613" s="42"/>
    </row>
    <row r="614" spans="1:16" x14ac:dyDescent="0.45">
      <c r="A614" s="41"/>
      <c r="I614" s="249" t="s">
        <v>957</v>
      </c>
      <c r="J614" s="329">
        <v>-1.208525151014328E-2</v>
      </c>
      <c r="K614" s="263"/>
      <c r="L614" s="263"/>
      <c r="M614" s="263"/>
      <c r="N614" s="264"/>
      <c r="O614" s="42"/>
      <c r="P614" s="42"/>
    </row>
    <row r="615" spans="1:16" x14ac:dyDescent="0.45">
      <c r="A615" s="41"/>
      <c r="I615" s="249" t="s">
        <v>958</v>
      </c>
      <c r="J615" s="329">
        <v>-1.208525151014328E-2</v>
      </c>
      <c r="K615" s="263"/>
      <c r="L615" s="263"/>
      <c r="M615" s="263"/>
      <c r="N615" s="264"/>
      <c r="O615" s="42"/>
      <c r="P615" s="42"/>
    </row>
    <row r="616" spans="1:16" x14ac:dyDescent="0.45">
      <c r="A616" s="41"/>
      <c r="I616" s="249" t="s">
        <v>959</v>
      </c>
      <c r="J616" s="329">
        <v>-1.208525151014328E-2</v>
      </c>
      <c r="K616" s="263"/>
      <c r="L616" s="263"/>
      <c r="M616" s="263"/>
      <c r="N616" s="264"/>
      <c r="O616" s="42"/>
      <c r="P616" s="42"/>
    </row>
    <row r="617" spans="1:16" x14ac:dyDescent="0.45">
      <c r="A617" s="41"/>
      <c r="I617" s="249" t="s">
        <v>960</v>
      </c>
      <c r="J617" s="329">
        <v>-1.208525151014328E-2</v>
      </c>
      <c r="K617" s="263"/>
      <c r="L617" s="263"/>
      <c r="M617" s="263"/>
      <c r="N617" s="264"/>
      <c r="O617" s="42"/>
      <c r="P617" s="42"/>
    </row>
    <row r="618" spans="1:16" x14ac:dyDescent="0.45">
      <c r="A618" s="41"/>
      <c r="I618" s="249" t="s">
        <v>961</v>
      </c>
      <c r="J618" s="329">
        <v>-1.208525151014328E-2</v>
      </c>
      <c r="K618" s="263"/>
      <c r="L618" s="263"/>
      <c r="M618" s="263"/>
      <c r="N618" s="264"/>
      <c r="O618" s="42"/>
      <c r="P618" s="42"/>
    </row>
    <row r="619" spans="1:16" x14ac:dyDescent="0.45">
      <c r="A619" s="41"/>
      <c r="I619" s="249" t="s">
        <v>962</v>
      </c>
      <c r="J619" s="329">
        <v>-1.208525151014328E-2</v>
      </c>
      <c r="K619" s="263"/>
      <c r="L619" s="263"/>
      <c r="M619" s="263"/>
      <c r="N619" s="264"/>
      <c r="O619" s="42"/>
      <c r="P619" s="42"/>
    </row>
    <row r="620" spans="1:16" x14ac:dyDescent="0.45">
      <c r="A620" s="41"/>
      <c r="I620" s="249" t="s">
        <v>963</v>
      </c>
      <c r="J620" s="329">
        <v>-1.208525151014328E-2</v>
      </c>
      <c r="K620" s="263"/>
      <c r="L620" s="263"/>
      <c r="M620" s="263"/>
      <c r="N620" s="264"/>
      <c r="O620" s="42"/>
      <c r="P620" s="42"/>
    </row>
    <row r="621" spans="1:16" x14ac:dyDescent="0.45">
      <c r="A621" s="41"/>
      <c r="I621" s="249" t="s">
        <v>964</v>
      </c>
      <c r="J621" s="329">
        <v>-1.208525151014328E-2</v>
      </c>
      <c r="K621" s="263"/>
      <c r="L621" s="263"/>
      <c r="M621" s="263"/>
      <c r="N621" s="264"/>
      <c r="O621" s="42"/>
      <c r="P621" s="42"/>
    </row>
    <row r="622" spans="1:16" x14ac:dyDescent="0.45">
      <c r="A622" s="41"/>
      <c r="I622" s="249" t="s">
        <v>965</v>
      </c>
      <c r="J622" s="329">
        <v>-1.208525151014328E-2</v>
      </c>
      <c r="K622" s="263"/>
      <c r="L622" s="263"/>
      <c r="M622" s="263"/>
      <c r="N622" s="264"/>
      <c r="O622" s="42"/>
      <c r="P622" s="42"/>
    </row>
    <row r="623" spans="1:16" x14ac:dyDescent="0.45">
      <c r="A623" s="41"/>
      <c r="I623" s="249" t="s">
        <v>966</v>
      </c>
      <c r="J623" s="329">
        <v>-1.208525151014328E-2</v>
      </c>
      <c r="K623" s="263"/>
      <c r="L623" s="263"/>
      <c r="M623" s="263"/>
      <c r="N623" s="264"/>
      <c r="O623" s="42"/>
      <c r="P623" s="42"/>
    </row>
    <row r="624" spans="1:16" x14ac:dyDescent="0.45">
      <c r="A624" s="41"/>
      <c r="I624" s="249" t="s">
        <v>967</v>
      </c>
      <c r="J624" s="329">
        <v>-1.208525151014328E-2</v>
      </c>
      <c r="K624" s="263"/>
      <c r="L624" s="263"/>
      <c r="M624" s="263"/>
      <c r="N624" s="264"/>
      <c r="O624" s="42"/>
      <c r="P624" s="42"/>
    </row>
    <row r="625" spans="1:16" x14ac:dyDescent="0.45">
      <c r="A625" s="41"/>
      <c r="I625" s="249" t="s">
        <v>968</v>
      </c>
      <c r="J625" s="329">
        <v>-1.208525151014328E-2</v>
      </c>
      <c r="K625" s="263"/>
      <c r="L625" s="263"/>
      <c r="M625" s="263"/>
      <c r="N625" s="264"/>
      <c r="O625" s="42"/>
      <c r="P625" s="42"/>
    </row>
    <row r="626" spans="1:16" x14ac:dyDescent="0.45">
      <c r="A626" s="41"/>
      <c r="I626" s="249" t="s">
        <v>969</v>
      </c>
      <c r="J626" s="329">
        <v>-1.208525151014328E-2</v>
      </c>
      <c r="K626" s="263"/>
      <c r="L626" s="263"/>
      <c r="M626" s="263"/>
      <c r="N626" s="264"/>
      <c r="O626" s="42"/>
      <c r="P626" s="42"/>
    </row>
    <row r="627" spans="1:16" x14ac:dyDescent="0.45">
      <c r="A627" s="41"/>
      <c r="I627" s="249" t="s">
        <v>970</v>
      </c>
      <c r="J627" s="329">
        <v>-1.208525151014328E-2</v>
      </c>
      <c r="K627" s="263"/>
      <c r="L627" s="263"/>
      <c r="M627" s="263"/>
      <c r="N627" s="264"/>
      <c r="O627" s="42"/>
      <c r="P627" s="42"/>
    </row>
    <row r="628" spans="1:16" x14ac:dyDescent="0.45">
      <c r="A628" s="41"/>
      <c r="I628" s="249" t="s">
        <v>971</v>
      </c>
      <c r="J628" s="329">
        <v>-1.208525151014328E-2</v>
      </c>
      <c r="K628" s="263"/>
      <c r="L628" s="263"/>
      <c r="M628" s="263"/>
      <c r="N628" s="264"/>
      <c r="O628" s="42"/>
      <c r="P628" s="42"/>
    </row>
    <row r="629" spans="1:16" x14ac:dyDescent="0.45">
      <c r="A629" s="41"/>
      <c r="I629" s="249" t="s">
        <v>972</v>
      </c>
      <c r="J629" s="329">
        <v>-1.208525151014328E-2</v>
      </c>
      <c r="K629" s="263"/>
      <c r="L629" s="263"/>
      <c r="M629" s="263"/>
      <c r="N629" s="264"/>
      <c r="O629" s="42"/>
      <c r="P629" s="42"/>
    </row>
    <row r="630" spans="1:16" x14ac:dyDescent="0.45">
      <c r="A630" s="41"/>
      <c r="I630" s="249" t="s">
        <v>973</v>
      </c>
      <c r="J630" s="329">
        <v>-1.208525151014328E-2</v>
      </c>
      <c r="K630" s="263"/>
      <c r="L630" s="263"/>
      <c r="M630" s="263"/>
      <c r="N630" s="264"/>
      <c r="O630" s="42"/>
      <c r="P630" s="42"/>
    </row>
    <row r="631" spans="1:16" x14ac:dyDescent="0.45">
      <c r="A631" s="41"/>
      <c r="I631" s="249" t="s">
        <v>974</v>
      </c>
      <c r="J631" s="329">
        <v>-1.208525151014328E-2</v>
      </c>
      <c r="K631" s="263"/>
      <c r="L631" s="263"/>
      <c r="M631" s="263"/>
      <c r="N631" s="264"/>
      <c r="O631" s="42"/>
      <c r="P631" s="42"/>
    </row>
    <row r="632" spans="1:16" x14ac:dyDescent="0.45">
      <c r="A632" s="41"/>
      <c r="I632" s="249" t="s">
        <v>975</v>
      </c>
      <c r="J632" s="329">
        <v>-1.208525151014328E-2</v>
      </c>
      <c r="K632" s="263"/>
      <c r="L632" s="263"/>
      <c r="M632" s="263"/>
      <c r="N632" s="264"/>
      <c r="O632" s="42"/>
      <c r="P632" s="42"/>
    </row>
    <row r="633" spans="1:16" x14ac:dyDescent="0.45">
      <c r="A633" s="41"/>
      <c r="I633" s="249" t="s">
        <v>976</v>
      </c>
      <c r="J633" s="329">
        <v>-1.208525151014328E-2</v>
      </c>
      <c r="K633" s="263"/>
      <c r="L633" s="263"/>
      <c r="M633" s="263"/>
      <c r="N633" s="264"/>
      <c r="O633" s="42"/>
      <c r="P633" s="42"/>
    </row>
    <row r="634" spans="1:16" x14ac:dyDescent="0.45">
      <c r="A634" s="41"/>
      <c r="I634" s="249" t="s">
        <v>977</v>
      </c>
      <c r="J634" s="329">
        <v>-1.208525151014328E-2</v>
      </c>
      <c r="K634" s="263"/>
      <c r="L634" s="263"/>
      <c r="M634" s="263"/>
      <c r="N634" s="264"/>
      <c r="O634" s="42"/>
      <c r="P634" s="42"/>
    </row>
    <row r="635" spans="1:16" x14ac:dyDescent="0.45">
      <c r="A635" s="41"/>
      <c r="I635" s="249" t="s">
        <v>978</v>
      </c>
      <c r="J635" s="329">
        <v>-1.208525151014328E-2</v>
      </c>
      <c r="K635" s="263"/>
      <c r="L635" s="263"/>
      <c r="M635" s="263"/>
      <c r="N635" s="264"/>
      <c r="O635" s="42"/>
      <c r="P635" s="42"/>
    </row>
    <row r="636" spans="1:16" x14ac:dyDescent="0.45">
      <c r="A636" s="41"/>
      <c r="I636" s="249" t="s">
        <v>979</v>
      </c>
      <c r="J636" s="329">
        <v>-1.208525151014328E-2</v>
      </c>
      <c r="K636" s="263"/>
      <c r="L636" s="263"/>
      <c r="M636" s="263"/>
      <c r="N636" s="264"/>
      <c r="O636" s="42"/>
      <c r="P636" s="42"/>
    </row>
    <row r="637" spans="1:16" x14ac:dyDescent="0.45">
      <c r="A637" s="41"/>
      <c r="I637" s="249" t="s">
        <v>980</v>
      </c>
      <c r="J637" s="329">
        <v>-1.208525151014328E-2</v>
      </c>
      <c r="K637" s="263"/>
      <c r="L637" s="263"/>
      <c r="M637" s="263"/>
      <c r="N637" s="264"/>
      <c r="O637" s="42"/>
      <c r="P637" s="42"/>
    </row>
    <row r="638" spans="1:16" x14ac:dyDescent="0.45">
      <c r="A638" s="41"/>
      <c r="I638" s="249" t="s">
        <v>981</v>
      </c>
      <c r="J638" s="329">
        <v>-1.208525151014328E-2</v>
      </c>
      <c r="K638" s="263"/>
      <c r="L638" s="263"/>
      <c r="M638" s="263"/>
      <c r="N638" s="264"/>
      <c r="O638" s="42"/>
      <c r="P638" s="42"/>
    </row>
    <row r="639" spans="1:16" x14ac:dyDescent="0.45">
      <c r="A639" s="41"/>
      <c r="I639" s="249" t="s">
        <v>982</v>
      </c>
      <c r="J639" s="329">
        <v>-1.208525151014328E-2</v>
      </c>
      <c r="K639" s="263"/>
      <c r="L639" s="263"/>
      <c r="M639" s="263"/>
      <c r="N639" s="264"/>
      <c r="O639" s="42"/>
      <c r="P639" s="42"/>
    </row>
    <row r="640" spans="1:16" x14ac:dyDescent="0.45">
      <c r="A640" s="41"/>
      <c r="I640" s="249" t="s">
        <v>983</v>
      </c>
      <c r="J640" s="329">
        <v>-1.208525151014328E-2</v>
      </c>
      <c r="K640" s="263"/>
      <c r="L640" s="263"/>
      <c r="M640" s="263"/>
      <c r="N640" s="264"/>
      <c r="O640" s="42"/>
      <c r="P640" s="42"/>
    </row>
    <row r="641" spans="1:16" x14ac:dyDescent="0.45">
      <c r="A641" s="41"/>
      <c r="I641" s="249" t="s">
        <v>984</v>
      </c>
      <c r="J641" s="329">
        <v>-1.208525151014328E-2</v>
      </c>
      <c r="K641" s="263"/>
      <c r="L641" s="263"/>
      <c r="M641" s="263"/>
      <c r="N641" s="264"/>
      <c r="O641" s="42"/>
      <c r="P641" s="42"/>
    </row>
    <row r="642" spans="1:16" x14ac:dyDescent="0.45">
      <c r="A642" s="41"/>
      <c r="I642" s="249" t="s">
        <v>985</v>
      </c>
      <c r="J642" s="329">
        <v>-1.208525151014328E-2</v>
      </c>
      <c r="K642" s="263"/>
      <c r="L642" s="263"/>
      <c r="M642" s="263"/>
      <c r="N642" s="264"/>
      <c r="O642" s="42"/>
      <c r="P642" s="42"/>
    </row>
    <row r="643" spans="1:16" x14ac:dyDescent="0.45">
      <c r="A643" s="41"/>
      <c r="I643" s="249" t="s">
        <v>986</v>
      </c>
      <c r="J643" s="329">
        <v>-1.208525151014328E-2</v>
      </c>
      <c r="K643" s="263"/>
      <c r="L643" s="263"/>
      <c r="M643" s="263"/>
      <c r="N643" s="264"/>
      <c r="O643" s="42"/>
      <c r="P643" s="42"/>
    </row>
    <row r="644" spans="1:16" x14ac:dyDescent="0.45">
      <c r="A644" s="41"/>
      <c r="I644" s="249" t="s">
        <v>987</v>
      </c>
      <c r="J644" s="329">
        <v>-1.208525151014328E-2</v>
      </c>
      <c r="K644" s="263"/>
      <c r="L644" s="263"/>
      <c r="M644" s="263"/>
      <c r="N644" s="264"/>
      <c r="O644" s="42"/>
      <c r="P644" s="42"/>
    </row>
    <row r="645" spans="1:16" x14ac:dyDescent="0.45">
      <c r="A645" s="41"/>
      <c r="I645" s="249" t="s">
        <v>988</v>
      </c>
      <c r="J645" s="329">
        <v>-1.208525151014328E-2</v>
      </c>
      <c r="K645" s="263"/>
      <c r="L645" s="263"/>
      <c r="M645" s="263"/>
      <c r="N645" s="264"/>
      <c r="O645" s="42"/>
      <c r="P645" s="42"/>
    </row>
    <row r="646" spans="1:16" x14ac:dyDescent="0.45">
      <c r="A646" s="41"/>
      <c r="I646" s="249" t="s">
        <v>989</v>
      </c>
      <c r="J646" s="329">
        <v>-1.208525151014328E-2</v>
      </c>
      <c r="K646" s="263"/>
      <c r="L646" s="263"/>
      <c r="M646" s="263"/>
      <c r="N646" s="264"/>
      <c r="O646" s="42"/>
      <c r="P646" s="42"/>
    </row>
    <row r="647" spans="1:16" x14ac:dyDescent="0.45">
      <c r="A647" s="41"/>
      <c r="I647" s="249" t="s">
        <v>990</v>
      </c>
      <c r="J647" s="329">
        <v>-1.208525151014328E-2</v>
      </c>
      <c r="K647" s="263"/>
      <c r="L647" s="263"/>
      <c r="M647" s="263"/>
      <c r="N647" s="264"/>
      <c r="O647" s="42"/>
      <c r="P647" s="42"/>
    </row>
    <row r="648" spans="1:16" x14ac:dyDescent="0.45">
      <c r="A648" s="41"/>
      <c r="I648" s="249" t="s">
        <v>991</v>
      </c>
      <c r="J648" s="329">
        <v>-1.208525151014328E-2</v>
      </c>
      <c r="K648" s="263"/>
      <c r="L648" s="263"/>
      <c r="M648" s="263"/>
      <c r="N648" s="264"/>
      <c r="O648" s="42"/>
      <c r="P648" s="42"/>
    </row>
    <row r="649" spans="1:16" x14ac:dyDescent="0.45">
      <c r="A649" s="41"/>
      <c r="I649" s="249" t="s">
        <v>992</v>
      </c>
      <c r="J649" s="329">
        <v>-1.208525151014328E-2</v>
      </c>
      <c r="K649" s="263"/>
      <c r="L649" s="263"/>
      <c r="M649" s="263"/>
      <c r="N649" s="264"/>
      <c r="O649" s="42"/>
      <c r="P649" s="42"/>
    </row>
    <row r="650" spans="1:16" x14ac:dyDescent="0.45">
      <c r="A650" s="41"/>
      <c r="I650" s="249" t="s">
        <v>993</v>
      </c>
      <c r="J650" s="329">
        <v>-1.208525151014328E-2</v>
      </c>
      <c r="K650" s="263"/>
      <c r="L650" s="263"/>
      <c r="M650" s="263"/>
      <c r="N650" s="264"/>
      <c r="O650" s="42"/>
      <c r="P650" s="42"/>
    </row>
    <row r="651" spans="1:16" x14ac:dyDescent="0.45">
      <c r="A651" s="41"/>
      <c r="I651" s="249" t="s">
        <v>994</v>
      </c>
      <c r="J651" s="329">
        <v>-1.208525151014328E-2</v>
      </c>
      <c r="K651" s="263"/>
      <c r="L651" s="263"/>
      <c r="M651" s="263"/>
      <c r="N651" s="264"/>
      <c r="O651" s="42"/>
      <c r="P651" s="42"/>
    </row>
    <row r="652" spans="1:16" x14ac:dyDescent="0.45">
      <c r="A652" s="41"/>
      <c r="I652" s="249" t="s">
        <v>995</v>
      </c>
      <c r="J652" s="329">
        <v>-1.208525151014328E-2</v>
      </c>
      <c r="K652" s="263"/>
      <c r="L652" s="263"/>
      <c r="M652" s="263"/>
      <c r="N652" s="264"/>
      <c r="O652" s="42"/>
      <c r="P652" s="42"/>
    </row>
    <row r="653" spans="1:16" x14ac:dyDescent="0.45">
      <c r="A653" s="41"/>
      <c r="I653" s="249" t="s">
        <v>996</v>
      </c>
      <c r="J653" s="329">
        <v>-1.208525151014328E-2</v>
      </c>
      <c r="K653" s="263"/>
      <c r="L653" s="263"/>
      <c r="M653" s="263"/>
      <c r="N653" s="264"/>
      <c r="O653" s="42"/>
      <c r="P653" s="42"/>
    </row>
    <row r="654" spans="1:16" x14ac:dyDescent="0.45">
      <c r="A654" s="41"/>
      <c r="I654" s="249" t="s">
        <v>997</v>
      </c>
      <c r="J654" s="329">
        <v>-1.208525151014328E-2</v>
      </c>
      <c r="K654" s="263"/>
      <c r="L654" s="263"/>
      <c r="M654" s="263"/>
      <c r="N654" s="264"/>
      <c r="O654" s="42"/>
      <c r="P654" s="42"/>
    </row>
    <row r="655" spans="1:16" x14ac:dyDescent="0.45">
      <c r="A655" s="41"/>
      <c r="I655" s="249" t="s">
        <v>998</v>
      </c>
      <c r="J655" s="329">
        <v>-1.208525151014328E-2</v>
      </c>
      <c r="K655" s="263"/>
      <c r="L655" s="263"/>
      <c r="M655" s="263"/>
      <c r="N655" s="264"/>
      <c r="O655" s="42"/>
      <c r="P655" s="42"/>
    </row>
    <row r="656" spans="1:16" x14ac:dyDescent="0.45">
      <c r="A656" s="41"/>
      <c r="I656" s="249" t="s">
        <v>999</v>
      </c>
      <c r="J656" s="329">
        <v>-1.208525151014328E-2</v>
      </c>
      <c r="K656" s="263"/>
      <c r="L656" s="263"/>
      <c r="M656" s="263"/>
      <c r="N656" s="264"/>
      <c r="O656" s="42"/>
      <c r="P656" s="42"/>
    </row>
    <row r="657" spans="1:16" x14ac:dyDescent="0.45">
      <c r="A657" s="41"/>
      <c r="I657" s="249" t="s">
        <v>1000</v>
      </c>
      <c r="J657" s="329">
        <v>-1.208525151014328E-2</v>
      </c>
      <c r="K657" s="263"/>
      <c r="L657" s="263"/>
      <c r="M657" s="263"/>
      <c r="N657" s="264"/>
      <c r="O657" s="42"/>
      <c r="P657" s="42"/>
    </row>
    <row r="658" spans="1:16" x14ac:dyDescent="0.45">
      <c r="A658" s="41"/>
      <c r="I658" s="249" t="s">
        <v>1001</v>
      </c>
      <c r="J658" s="329">
        <v>-1.208525151014328E-2</v>
      </c>
      <c r="K658" s="263"/>
      <c r="L658" s="263"/>
      <c r="M658" s="263"/>
      <c r="N658" s="264"/>
      <c r="O658" s="42"/>
      <c r="P658" s="42"/>
    </row>
    <row r="659" spans="1:16" x14ac:dyDescent="0.45">
      <c r="A659" s="41"/>
      <c r="I659" s="249" t="s">
        <v>1002</v>
      </c>
      <c r="J659" s="329">
        <v>-1.208525151014328E-2</v>
      </c>
      <c r="K659" s="263"/>
      <c r="L659" s="263"/>
      <c r="M659" s="263"/>
      <c r="N659" s="264"/>
      <c r="O659" s="42"/>
      <c r="P659" s="42"/>
    </row>
    <row r="660" spans="1:16" x14ac:dyDescent="0.45">
      <c r="A660" s="41"/>
      <c r="I660" s="249" t="s">
        <v>1003</v>
      </c>
      <c r="J660" s="329">
        <v>-1.208525151014328E-2</v>
      </c>
      <c r="K660" s="263"/>
      <c r="L660" s="263"/>
      <c r="M660" s="263"/>
      <c r="N660" s="264"/>
      <c r="O660" s="42"/>
      <c r="P660" s="42"/>
    </row>
    <row r="661" spans="1:16" x14ac:dyDescent="0.45">
      <c r="A661" s="41"/>
      <c r="I661" s="249" t="s">
        <v>1004</v>
      </c>
      <c r="J661" s="329">
        <v>-1.208525151014328E-2</v>
      </c>
      <c r="K661" s="263"/>
      <c r="L661" s="263"/>
      <c r="M661" s="263"/>
      <c r="N661" s="264"/>
      <c r="O661" s="42"/>
      <c r="P661" s="42"/>
    </row>
    <row r="662" spans="1:16" x14ac:dyDescent="0.45">
      <c r="A662" s="41"/>
      <c r="I662" s="249" t="s">
        <v>1005</v>
      </c>
      <c r="J662" s="329">
        <v>-1.208525151014328E-2</v>
      </c>
      <c r="K662" s="263"/>
      <c r="L662" s="263"/>
      <c r="M662" s="263"/>
      <c r="N662" s="264"/>
      <c r="O662" s="42"/>
      <c r="P662" s="42"/>
    </row>
    <row r="663" spans="1:16" x14ac:dyDescent="0.45">
      <c r="A663" s="41"/>
      <c r="I663" s="249" t="s">
        <v>1006</v>
      </c>
      <c r="J663" s="329">
        <v>-1.208525151014328E-2</v>
      </c>
      <c r="K663" s="263"/>
      <c r="L663" s="263"/>
      <c r="M663" s="263"/>
      <c r="N663" s="264"/>
      <c r="O663" s="42"/>
      <c r="P663" s="42"/>
    </row>
    <row r="664" spans="1:16" x14ac:dyDescent="0.45">
      <c r="A664" s="41"/>
      <c r="I664" s="249" t="s">
        <v>1007</v>
      </c>
      <c r="J664" s="329">
        <v>-1.208525151014328E-2</v>
      </c>
      <c r="K664" s="263"/>
      <c r="L664" s="263"/>
      <c r="M664" s="263"/>
      <c r="N664" s="264"/>
      <c r="O664" s="42"/>
      <c r="P664" s="42"/>
    </row>
    <row r="665" spans="1:16" x14ac:dyDescent="0.45">
      <c r="A665" s="41"/>
      <c r="I665" s="249" t="s">
        <v>1008</v>
      </c>
      <c r="J665" s="329">
        <v>-1.208525151014328E-2</v>
      </c>
      <c r="K665" s="263"/>
      <c r="L665" s="263"/>
      <c r="M665" s="263"/>
      <c r="N665" s="264"/>
      <c r="O665" s="42"/>
      <c r="P665" s="42"/>
    </row>
    <row r="666" spans="1:16" x14ac:dyDescent="0.45">
      <c r="A666" s="41"/>
      <c r="I666" s="249" t="s">
        <v>1009</v>
      </c>
      <c r="J666" s="329">
        <v>-1.208525151014328E-2</v>
      </c>
      <c r="K666" s="263"/>
      <c r="L666" s="263"/>
      <c r="M666" s="263"/>
      <c r="N666" s="264"/>
      <c r="O666" s="42"/>
      <c r="P666" s="42"/>
    </row>
    <row r="667" spans="1:16" x14ac:dyDescent="0.45">
      <c r="A667" s="41"/>
      <c r="I667" s="249" t="s">
        <v>1010</v>
      </c>
      <c r="J667" s="329">
        <v>-1.208525151014328E-2</v>
      </c>
      <c r="K667" s="263"/>
      <c r="L667" s="263"/>
      <c r="M667" s="263"/>
      <c r="N667" s="264"/>
      <c r="O667" s="42"/>
      <c r="P667" s="42"/>
    </row>
    <row r="668" spans="1:16" x14ac:dyDescent="0.45">
      <c r="A668" s="41"/>
      <c r="I668" s="249" t="s">
        <v>1011</v>
      </c>
      <c r="J668" s="329">
        <v>-1.208525151014328E-2</v>
      </c>
      <c r="K668" s="263"/>
      <c r="L668" s="263"/>
      <c r="M668" s="263"/>
      <c r="N668" s="264"/>
      <c r="O668" s="42"/>
      <c r="P668" s="42"/>
    </row>
    <row r="669" spans="1:16" x14ac:dyDescent="0.45">
      <c r="A669" s="41"/>
      <c r="I669" s="249" t="s">
        <v>1012</v>
      </c>
      <c r="J669" s="329">
        <v>-1.208525151014328E-2</v>
      </c>
      <c r="K669" s="263"/>
      <c r="L669" s="263"/>
      <c r="M669" s="263"/>
      <c r="N669" s="264"/>
      <c r="O669" s="42"/>
      <c r="P669" s="42"/>
    </row>
    <row r="670" spans="1:16" x14ac:dyDescent="0.45">
      <c r="A670" s="41"/>
      <c r="I670" s="249" t="s">
        <v>1013</v>
      </c>
      <c r="J670" s="329">
        <v>-1.208525151014328E-2</v>
      </c>
      <c r="K670" s="263"/>
      <c r="L670" s="263"/>
      <c r="M670" s="263"/>
      <c r="N670" s="264"/>
      <c r="O670" s="42"/>
      <c r="P670" s="42"/>
    </row>
    <row r="671" spans="1:16" x14ac:dyDescent="0.45">
      <c r="A671" s="41"/>
      <c r="I671" s="249" t="s">
        <v>1014</v>
      </c>
      <c r="J671" s="329">
        <v>-1.208525151014328E-2</v>
      </c>
      <c r="K671" s="263"/>
      <c r="L671" s="263"/>
      <c r="M671" s="263"/>
      <c r="N671" s="264"/>
      <c r="O671" s="42"/>
      <c r="P671" s="42"/>
    </row>
    <row r="672" spans="1:16" x14ac:dyDescent="0.45">
      <c r="A672" s="41"/>
      <c r="I672" s="249" t="s">
        <v>1015</v>
      </c>
      <c r="J672" s="329">
        <v>-1.208525151014328E-2</v>
      </c>
      <c r="K672" s="263"/>
      <c r="L672" s="263"/>
      <c r="M672" s="263"/>
      <c r="N672" s="264"/>
      <c r="O672" s="42"/>
      <c r="P672" s="42"/>
    </row>
    <row r="673" spans="1:16" x14ac:dyDescent="0.45">
      <c r="A673" s="41"/>
      <c r="I673" s="249" t="s">
        <v>1016</v>
      </c>
      <c r="J673" s="329">
        <v>-1.208525151014328E-2</v>
      </c>
      <c r="K673" s="263"/>
      <c r="L673" s="263"/>
      <c r="M673" s="263"/>
      <c r="N673" s="264"/>
      <c r="O673" s="42"/>
      <c r="P673" s="42"/>
    </row>
    <row r="674" spans="1:16" x14ac:dyDescent="0.45">
      <c r="A674" s="41"/>
      <c r="I674" s="249" t="s">
        <v>1017</v>
      </c>
      <c r="J674" s="329">
        <v>-1.208525151014328E-2</v>
      </c>
      <c r="K674" s="263"/>
      <c r="L674" s="263"/>
      <c r="M674" s="263"/>
      <c r="N674" s="264"/>
      <c r="O674" s="42"/>
      <c r="P674" s="42"/>
    </row>
    <row r="675" spans="1:16" x14ac:dyDescent="0.45">
      <c r="A675" s="41"/>
      <c r="I675" s="249" t="s">
        <v>1018</v>
      </c>
      <c r="J675" s="329">
        <v>-1.208525151014328E-2</v>
      </c>
      <c r="K675" s="263"/>
      <c r="L675" s="263"/>
      <c r="M675" s="263"/>
      <c r="N675" s="264"/>
      <c r="O675" s="42"/>
      <c r="P675" s="42"/>
    </row>
    <row r="676" spans="1:16" x14ac:dyDescent="0.45">
      <c r="A676" s="41"/>
      <c r="I676" s="249" t="s">
        <v>1019</v>
      </c>
      <c r="J676" s="329">
        <v>-1.208525151014328E-2</v>
      </c>
      <c r="K676" s="263"/>
      <c r="L676" s="263"/>
      <c r="M676" s="263"/>
      <c r="N676" s="264"/>
      <c r="O676" s="42"/>
      <c r="P676" s="42"/>
    </row>
    <row r="677" spans="1:16" x14ac:dyDescent="0.45">
      <c r="A677" s="41"/>
      <c r="I677" s="249" t="s">
        <v>1020</v>
      </c>
      <c r="J677" s="329">
        <v>-1.208525151014328E-2</v>
      </c>
      <c r="K677" s="263"/>
      <c r="L677" s="263"/>
      <c r="M677" s="263"/>
      <c r="N677" s="264"/>
      <c r="O677" s="42"/>
      <c r="P677" s="42"/>
    </row>
    <row r="678" spans="1:16" x14ac:dyDescent="0.45">
      <c r="A678" s="41"/>
      <c r="I678" s="249" t="s">
        <v>1021</v>
      </c>
      <c r="J678" s="329">
        <v>-1.208525151014328E-2</v>
      </c>
      <c r="K678" s="263"/>
      <c r="L678" s="263"/>
      <c r="M678" s="263"/>
      <c r="N678" s="264"/>
      <c r="O678" s="42"/>
      <c r="P678" s="42"/>
    </row>
    <row r="679" spans="1:16" x14ac:dyDescent="0.45">
      <c r="A679" s="41"/>
      <c r="I679" s="249" t="s">
        <v>1022</v>
      </c>
      <c r="J679" s="329">
        <v>-1.208525151014328E-2</v>
      </c>
      <c r="K679" s="263"/>
      <c r="L679" s="263"/>
      <c r="M679" s="263"/>
      <c r="N679" s="264"/>
      <c r="O679" s="42"/>
      <c r="P679" s="42"/>
    </row>
    <row r="680" spans="1:16" x14ac:dyDescent="0.45">
      <c r="A680" s="41"/>
      <c r="I680" s="249" t="s">
        <v>1023</v>
      </c>
      <c r="J680" s="329">
        <v>-1.208525151014328E-2</v>
      </c>
      <c r="K680" s="263"/>
      <c r="L680" s="263"/>
      <c r="M680" s="263"/>
      <c r="N680" s="264"/>
      <c r="O680" s="42"/>
      <c r="P680" s="42"/>
    </row>
    <row r="681" spans="1:16" x14ac:dyDescent="0.45">
      <c r="A681" s="41"/>
      <c r="I681" s="249" t="s">
        <v>1024</v>
      </c>
      <c r="J681" s="329">
        <v>-1.208525151014328E-2</v>
      </c>
      <c r="K681" s="263"/>
      <c r="L681" s="263"/>
      <c r="M681" s="263"/>
      <c r="N681" s="264"/>
      <c r="O681" s="42"/>
      <c r="P681" s="42"/>
    </row>
    <row r="682" spans="1:16" x14ac:dyDescent="0.45">
      <c r="A682" s="41"/>
      <c r="I682" s="249" t="s">
        <v>1025</v>
      </c>
      <c r="J682" s="329">
        <v>-1.208525151014328E-2</v>
      </c>
      <c r="K682" s="263"/>
      <c r="L682" s="263"/>
      <c r="M682" s="263"/>
      <c r="N682" s="264"/>
      <c r="O682" s="42"/>
      <c r="P682" s="42"/>
    </row>
    <row r="683" spans="1:16" x14ac:dyDescent="0.45">
      <c r="A683" s="41"/>
      <c r="I683" s="249" t="s">
        <v>1026</v>
      </c>
      <c r="J683" s="329">
        <v>-1.208525151014328E-2</v>
      </c>
      <c r="K683" s="263"/>
      <c r="L683" s="263"/>
      <c r="M683" s="263"/>
      <c r="N683" s="264"/>
      <c r="O683" s="42"/>
      <c r="P683" s="42"/>
    </row>
    <row r="684" spans="1:16" x14ac:dyDescent="0.45">
      <c r="A684" s="41"/>
      <c r="I684" s="249" t="s">
        <v>1027</v>
      </c>
      <c r="J684" s="329">
        <v>-1.208525151014328E-2</v>
      </c>
      <c r="K684" s="263"/>
      <c r="L684" s="263"/>
      <c r="M684" s="263"/>
      <c r="N684" s="264"/>
      <c r="O684" s="42"/>
      <c r="P684" s="42"/>
    </row>
    <row r="685" spans="1:16" x14ac:dyDescent="0.45">
      <c r="A685" s="41"/>
      <c r="I685" s="249" t="s">
        <v>1028</v>
      </c>
      <c r="J685" s="329">
        <v>-1.208525151014328E-2</v>
      </c>
      <c r="K685" s="263"/>
      <c r="L685" s="263"/>
      <c r="M685" s="263"/>
      <c r="N685" s="264"/>
      <c r="O685" s="42"/>
      <c r="P685" s="42"/>
    </row>
    <row r="686" spans="1:16" x14ac:dyDescent="0.45">
      <c r="A686" s="41"/>
      <c r="I686" s="249" t="s">
        <v>1029</v>
      </c>
      <c r="J686" s="329">
        <v>-1.208525151014328E-2</v>
      </c>
      <c r="K686" s="263"/>
      <c r="L686" s="263"/>
      <c r="M686" s="263"/>
      <c r="N686" s="264"/>
      <c r="O686" s="42"/>
      <c r="P686" s="42"/>
    </row>
    <row r="687" spans="1:16" x14ac:dyDescent="0.45">
      <c r="A687" s="41"/>
      <c r="I687" s="249" t="s">
        <v>1030</v>
      </c>
      <c r="J687" s="329">
        <v>-1.208525151014328E-2</v>
      </c>
      <c r="K687" s="263"/>
      <c r="L687" s="263"/>
      <c r="M687" s="263"/>
      <c r="N687" s="264"/>
      <c r="O687" s="42"/>
      <c r="P687" s="42"/>
    </row>
    <row r="688" spans="1:16" x14ac:dyDescent="0.45">
      <c r="A688" s="41"/>
      <c r="I688" s="249" t="s">
        <v>1031</v>
      </c>
      <c r="J688" s="329">
        <v>-1.208525151014328E-2</v>
      </c>
      <c r="K688" s="263"/>
      <c r="L688" s="263"/>
      <c r="M688" s="263"/>
      <c r="N688" s="264"/>
      <c r="O688" s="42"/>
      <c r="P688" s="42"/>
    </row>
    <row r="689" spans="1:16" x14ac:dyDescent="0.45">
      <c r="A689" s="41"/>
      <c r="I689" s="249" t="s">
        <v>1032</v>
      </c>
      <c r="J689" s="329">
        <v>-1.208525151014328E-2</v>
      </c>
      <c r="K689" s="263"/>
      <c r="L689" s="263"/>
      <c r="M689" s="263"/>
      <c r="N689" s="264"/>
      <c r="O689" s="42"/>
      <c r="P689" s="42"/>
    </row>
    <row r="690" spans="1:16" x14ac:dyDescent="0.45">
      <c r="A690" s="41"/>
      <c r="I690" s="249" t="s">
        <v>1033</v>
      </c>
      <c r="J690" s="329">
        <v>-1.208525151014328E-2</v>
      </c>
      <c r="K690" s="263"/>
      <c r="L690" s="263"/>
      <c r="M690" s="263"/>
      <c r="N690" s="264"/>
      <c r="O690" s="42"/>
      <c r="P690" s="42"/>
    </row>
    <row r="691" spans="1:16" x14ac:dyDescent="0.45">
      <c r="A691" s="41"/>
      <c r="I691" s="249" t="s">
        <v>1034</v>
      </c>
      <c r="J691" s="329">
        <v>-1.208525151014328E-2</v>
      </c>
      <c r="K691" s="263"/>
      <c r="L691" s="263"/>
      <c r="M691" s="263"/>
      <c r="N691" s="264"/>
      <c r="O691" s="42"/>
      <c r="P691" s="42"/>
    </row>
    <row r="692" spans="1:16" x14ac:dyDescent="0.45">
      <c r="A692" s="41"/>
      <c r="I692" s="249" t="s">
        <v>1035</v>
      </c>
      <c r="J692" s="329">
        <v>-1.208525151014328E-2</v>
      </c>
      <c r="K692" s="263"/>
      <c r="L692" s="263"/>
      <c r="M692" s="263"/>
      <c r="N692" s="264"/>
      <c r="O692" s="42"/>
      <c r="P692" s="42"/>
    </row>
    <row r="693" spans="1:16" x14ac:dyDescent="0.45">
      <c r="A693" s="41"/>
      <c r="I693" s="249" t="s">
        <v>1036</v>
      </c>
      <c r="J693" s="329">
        <v>-1.208525151014328E-2</v>
      </c>
      <c r="K693" s="263"/>
      <c r="L693" s="263"/>
      <c r="M693" s="263"/>
      <c r="N693" s="264"/>
      <c r="O693" s="42"/>
      <c r="P693" s="42"/>
    </row>
    <row r="694" spans="1:16" x14ac:dyDescent="0.45">
      <c r="A694" s="41"/>
      <c r="I694" s="249" t="s">
        <v>1037</v>
      </c>
      <c r="J694" s="329">
        <v>-1.208525151014328E-2</v>
      </c>
      <c r="K694" s="263"/>
      <c r="L694" s="263"/>
      <c r="M694" s="263"/>
      <c r="N694" s="264"/>
      <c r="O694" s="42"/>
      <c r="P694" s="42"/>
    </row>
    <row r="695" spans="1:16" x14ac:dyDescent="0.45">
      <c r="A695" s="41"/>
      <c r="I695" s="249" t="s">
        <v>1038</v>
      </c>
      <c r="J695" s="329">
        <v>-1.208525151014328E-2</v>
      </c>
      <c r="K695" s="263"/>
      <c r="L695" s="263"/>
      <c r="M695" s="263"/>
      <c r="N695" s="264"/>
      <c r="O695" s="42"/>
      <c r="P695" s="42"/>
    </row>
    <row r="696" spans="1:16" x14ac:dyDescent="0.45">
      <c r="A696" s="41"/>
      <c r="I696" s="249" t="s">
        <v>1039</v>
      </c>
      <c r="J696" s="329">
        <v>-1.208525151014328E-2</v>
      </c>
      <c r="K696" s="263"/>
      <c r="L696" s="263"/>
      <c r="M696" s="263"/>
      <c r="N696" s="264"/>
      <c r="O696" s="42"/>
      <c r="P696" s="42"/>
    </row>
    <row r="697" spans="1:16" x14ac:dyDescent="0.45">
      <c r="A697" s="41"/>
      <c r="I697" s="249" t="s">
        <v>1040</v>
      </c>
      <c r="J697" s="329">
        <v>-1.208525151014328E-2</v>
      </c>
      <c r="K697" s="263"/>
      <c r="L697" s="263"/>
      <c r="M697" s="263"/>
      <c r="N697" s="264"/>
      <c r="O697" s="42"/>
      <c r="P697" s="42"/>
    </row>
    <row r="698" spans="1:16" x14ac:dyDescent="0.45">
      <c r="A698" s="41"/>
      <c r="I698" s="249" t="s">
        <v>1041</v>
      </c>
      <c r="J698" s="329">
        <v>-1.208525151014328E-2</v>
      </c>
      <c r="K698" s="263"/>
      <c r="L698" s="263"/>
      <c r="M698" s="263"/>
      <c r="N698" s="264"/>
      <c r="O698" s="42"/>
      <c r="P698" s="42"/>
    </row>
    <row r="699" spans="1:16" x14ac:dyDescent="0.45">
      <c r="A699" s="41"/>
      <c r="I699" s="249" t="s">
        <v>1042</v>
      </c>
      <c r="J699" s="329">
        <v>-1.208525151014328E-2</v>
      </c>
      <c r="K699" s="263"/>
      <c r="L699" s="263"/>
      <c r="M699" s="263"/>
      <c r="N699" s="264"/>
      <c r="O699" s="42"/>
      <c r="P699" s="42"/>
    </row>
    <row r="700" spans="1:16" x14ac:dyDescent="0.45">
      <c r="A700" s="41"/>
      <c r="I700" s="249" t="s">
        <v>1043</v>
      </c>
      <c r="J700" s="329">
        <v>-1.208525151014328E-2</v>
      </c>
      <c r="K700" s="263"/>
      <c r="L700" s="263"/>
      <c r="M700" s="263"/>
      <c r="N700" s="264"/>
      <c r="O700" s="42"/>
      <c r="P700" s="42"/>
    </row>
    <row r="701" spans="1:16" x14ac:dyDescent="0.45">
      <c r="A701" s="41"/>
      <c r="I701" s="249" t="s">
        <v>1044</v>
      </c>
      <c r="J701" s="329">
        <v>-1.208525151014328E-2</v>
      </c>
      <c r="K701" s="263"/>
      <c r="L701" s="263"/>
      <c r="M701" s="263"/>
      <c r="N701" s="264"/>
      <c r="O701" s="42"/>
      <c r="P701" s="42"/>
    </row>
    <row r="702" spans="1:16" x14ac:dyDescent="0.45">
      <c r="A702" s="41"/>
      <c r="I702" s="249" t="s">
        <v>1045</v>
      </c>
      <c r="J702" s="329">
        <v>-1.208525151014328E-2</v>
      </c>
      <c r="K702" s="263"/>
      <c r="L702" s="263"/>
      <c r="M702" s="263"/>
      <c r="N702" s="264"/>
      <c r="O702" s="42"/>
      <c r="P702" s="42"/>
    </row>
    <row r="703" spans="1:16" x14ac:dyDescent="0.45">
      <c r="A703" s="41"/>
      <c r="I703" s="249" t="s">
        <v>1046</v>
      </c>
      <c r="J703" s="329">
        <v>-1.208525151014328E-2</v>
      </c>
      <c r="K703" s="263"/>
      <c r="L703" s="263"/>
      <c r="M703" s="263"/>
      <c r="N703" s="264"/>
      <c r="O703" s="42"/>
      <c r="P703" s="42"/>
    </row>
    <row r="704" spans="1:16" x14ac:dyDescent="0.45">
      <c r="A704" s="41"/>
      <c r="I704" s="249" t="s">
        <v>1047</v>
      </c>
      <c r="J704" s="329">
        <v>-1.208525151014328E-2</v>
      </c>
      <c r="K704" s="263"/>
      <c r="L704" s="263"/>
      <c r="M704" s="263"/>
      <c r="N704" s="264"/>
      <c r="O704" s="42"/>
      <c r="P704" s="42"/>
    </row>
    <row r="705" spans="1:16" x14ac:dyDescent="0.45">
      <c r="A705" s="41"/>
      <c r="I705" s="249" t="s">
        <v>1048</v>
      </c>
      <c r="J705" s="329">
        <v>-1.208525151014328E-2</v>
      </c>
      <c r="K705" s="263"/>
      <c r="L705" s="263"/>
      <c r="M705" s="263"/>
      <c r="N705" s="264"/>
      <c r="O705" s="42"/>
      <c r="P705" s="42"/>
    </row>
    <row r="706" spans="1:16" x14ac:dyDescent="0.45">
      <c r="A706" s="41"/>
      <c r="I706" s="249" t="s">
        <v>1049</v>
      </c>
      <c r="J706" s="329">
        <v>-1.208525151014328E-2</v>
      </c>
      <c r="K706" s="263"/>
      <c r="L706" s="263"/>
      <c r="M706" s="263"/>
      <c r="N706" s="264"/>
      <c r="O706" s="42"/>
      <c r="P706" s="42"/>
    </row>
    <row r="707" spans="1:16" x14ac:dyDescent="0.45">
      <c r="A707" s="41"/>
      <c r="I707" s="249" t="s">
        <v>1050</v>
      </c>
      <c r="J707" s="329">
        <v>-1.208525151014328E-2</v>
      </c>
      <c r="K707" s="263"/>
      <c r="L707" s="263"/>
      <c r="M707" s="263"/>
      <c r="N707" s="264"/>
      <c r="O707" s="42"/>
      <c r="P707" s="42"/>
    </row>
    <row r="708" spans="1:16" x14ac:dyDescent="0.45">
      <c r="A708" s="41"/>
      <c r="I708" s="249" t="s">
        <v>1051</v>
      </c>
      <c r="J708" s="329">
        <v>-1.208525151014328E-2</v>
      </c>
      <c r="K708" s="263"/>
      <c r="L708" s="263"/>
      <c r="M708" s="263"/>
      <c r="N708" s="264"/>
      <c r="O708" s="42"/>
      <c r="P708" s="42"/>
    </row>
    <row r="709" spans="1:16" x14ac:dyDescent="0.45">
      <c r="A709" s="41"/>
      <c r="I709" s="249" t="s">
        <v>1052</v>
      </c>
      <c r="J709" s="329">
        <v>-1.208525151014328E-2</v>
      </c>
      <c r="K709" s="263"/>
      <c r="L709" s="263"/>
      <c r="M709" s="263"/>
      <c r="N709" s="264"/>
      <c r="O709" s="42"/>
      <c r="P709" s="42"/>
    </row>
    <row r="710" spans="1:16" x14ac:dyDescent="0.45">
      <c r="A710" s="41"/>
      <c r="I710" s="249" t="s">
        <v>1053</v>
      </c>
      <c r="J710" s="329">
        <v>-1.208525151014328E-2</v>
      </c>
      <c r="K710" s="263"/>
      <c r="L710" s="263"/>
      <c r="M710" s="263"/>
      <c r="N710" s="264"/>
      <c r="O710" s="42"/>
      <c r="P710" s="42"/>
    </row>
    <row r="711" spans="1:16" x14ac:dyDescent="0.45">
      <c r="A711" s="41"/>
      <c r="I711" s="249" t="s">
        <v>1054</v>
      </c>
      <c r="J711" s="329">
        <v>-1.208525151014328E-2</v>
      </c>
      <c r="K711" s="263"/>
      <c r="L711" s="263"/>
      <c r="M711" s="263"/>
      <c r="N711" s="264"/>
      <c r="O711" s="42"/>
      <c r="P711" s="42"/>
    </row>
    <row r="712" spans="1:16" x14ac:dyDescent="0.45">
      <c r="A712" s="41"/>
      <c r="I712" s="249" t="s">
        <v>1055</v>
      </c>
      <c r="J712" s="329">
        <v>-1.208525151014328E-2</v>
      </c>
      <c r="K712" s="263"/>
      <c r="L712" s="263"/>
      <c r="M712" s="263"/>
      <c r="N712" s="264"/>
      <c r="O712" s="42"/>
      <c r="P712" s="42"/>
    </row>
    <row r="713" spans="1:16" x14ac:dyDescent="0.45">
      <c r="A713" s="41"/>
      <c r="I713" s="249" t="s">
        <v>1056</v>
      </c>
      <c r="J713" s="329">
        <v>-1.208525151014328E-2</v>
      </c>
      <c r="K713" s="263"/>
      <c r="L713" s="263"/>
      <c r="M713" s="263"/>
      <c r="N713" s="264"/>
      <c r="O713" s="42"/>
      <c r="P713" s="42"/>
    </row>
    <row r="714" spans="1:16" x14ac:dyDescent="0.45">
      <c r="A714" s="41"/>
      <c r="I714" s="249" t="s">
        <v>1057</v>
      </c>
      <c r="J714" s="329">
        <v>-1.208525151014328E-2</v>
      </c>
      <c r="K714" s="263"/>
      <c r="L714" s="263"/>
      <c r="M714" s="263"/>
      <c r="N714" s="264"/>
      <c r="O714" s="42"/>
      <c r="P714" s="42"/>
    </row>
    <row r="715" spans="1:16" x14ac:dyDescent="0.45">
      <c r="A715" s="41"/>
      <c r="I715" s="249" t="s">
        <v>1058</v>
      </c>
      <c r="J715" s="329">
        <v>-1.208525151014328E-2</v>
      </c>
      <c r="K715" s="263"/>
      <c r="L715" s="263"/>
      <c r="M715" s="263"/>
      <c r="N715" s="264"/>
      <c r="O715" s="42"/>
      <c r="P715" s="42"/>
    </row>
    <row r="716" spans="1:16" x14ac:dyDescent="0.45">
      <c r="A716" s="41"/>
      <c r="I716" s="249" t="s">
        <v>1059</v>
      </c>
      <c r="J716" s="329">
        <v>-1.208525151014328E-2</v>
      </c>
      <c r="K716" s="263"/>
      <c r="L716" s="263"/>
      <c r="M716" s="263"/>
      <c r="N716" s="264"/>
      <c r="O716" s="42"/>
      <c r="P716" s="42"/>
    </row>
    <row r="717" spans="1:16" x14ac:dyDescent="0.45">
      <c r="A717" s="41"/>
      <c r="I717" s="249" t="s">
        <v>1060</v>
      </c>
      <c r="J717" s="329">
        <v>-1.208525151014328E-2</v>
      </c>
      <c r="K717" s="263"/>
      <c r="L717" s="263"/>
      <c r="M717" s="263"/>
      <c r="N717" s="264"/>
      <c r="O717" s="42"/>
      <c r="P717" s="42"/>
    </row>
    <row r="718" spans="1:16" x14ac:dyDescent="0.45">
      <c r="A718" s="41"/>
      <c r="I718" s="249" t="s">
        <v>1061</v>
      </c>
      <c r="J718" s="329">
        <v>-1.208525151014328E-2</v>
      </c>
      <c r="K718" s="263"/>
      <c r="L718" s="263"/>
      <c r="M718" s="263"/>
      <c r="N718" s="264"/>
      <c r="O718" s="42"/>
      <c r="P718" s="42"/>
    </row>
    <row r="719" spans="1:16" x14ac:dyDescent="0.45">
      <c r="A719" s="41"/>
      <c r="I719" s="249" t="s">
        <v>1062</v>
      </c>
      <c r="J719" s="329">
        <v>-1.208525151014328E-2</v>
      </c>
      <c r="K719" s="263"/>
      <c r="L719" s="263"/>
      <c r="M719" s="263"/>
      <c r="N719" s="264"/>
      <c r="O719" s="42"/>
      <c r="P719" s="42"/>
    </row>
    <row r="720" spans="1:16" x14ac:dyDescent="0.45">
      <c r="A720" s="41"/>
      <c r="I720" s="249" t="s">
        <v>1063</v>
      </c>
      <c r="J720" s="329">
        <v>-1.208525151014328E-2</v>
      </c>
      <c r="K720" s="263"/>
      <c r="L720" s="263"/>
      <c r="M720" s="263"/>
      <c r="N720" s="264"/>
      <c r="O720" s="42"/>
      <c r="P720" s="42"/>
    </row>
    <row r="721" spans="1:16" x14ac:dyDescent="0.45">
      <c r="A721" s="41"/>
      <c r="I721" s="249" t="s">
        <v>1064</v>
      </c>
      <c r="J721" s="329">
        <v>-1.208525151014328E-2</v>
      </c>
      <c r="K721" s="263"/>
      <c r="L721" s="263"/>
      <c r="M721" s="263"/>
      <c r="N721" s="264"/>
      <c r="O721" s="42"/>
      <c r="P721" s="42"/>
    </row>
    <row r="722" spans="1:16" x14ac:dyDescent="0.45">
      <c r="A722" s="41"/>
      <c r="I722" s="249" t="s">
        <v>1065</v>
      </c>
      <c r="J722" s="329">
        <v>-1.208525151014328E-2</v>
      </c>
      <c r="K722" s="263"/>
      <c r="L722" s="263"/>
      <c r="M722" s="263"/>
      <c r="N722" s="264"/>
      <c r="O722" s="42"/>
      <c r="P722" s="42"/>
    </row>
    <row r="723" spans="1:16" x14ac:dyDescent="0.45">
      <c r="A723" s="41"/>
      <c r="I723" s="249" t="s">
        <v>1066</v>
      </c>
      <c r="J723" s="329">
        <v>-1.208525151014328E-2</v>
      </c>
      <c r="K723" s="263"/>
      <c r="L723" s="263"/>
      <c r="M723" s="263"/>
      <c r="N723" s="264"/>
      <c r="O723" s="42"/>
      <c r="P723" s="42"/>
    </row>
    <row r="724" spans="1:16" x14ac:dyDescent="0.45">
      <c r="A724" s="41"/>
      <c r="I724" s="249" t="s">
        <v>1067</v>
      </c>
      <c r="J724" s="329">
        <v>-1.208525151014328E-2</v>
      </c>
      <c r="K724" s="263"/>
      <c r="L724" s="263"/>
      <c r="M724" s="263"/>
      <c r="N724" s="264"/>
      <c r="O724" s="42"/>
      <c r="P724" s="42"/>
    </row>
    <row r="725" spans="1:16" x14ac:dyDescent="0.45">
      <c r="A725" s="41"/>
      <c r="I725" s="249" t="s">
        <v>1068</v>
      </c>
      <c r="J725" s="329">
        <v>-1.208525151014328E-2</v>
      </c>
      <c r="K725" s="263"/>
      <c r="L725" s="263"/>
      <c r="M725" s="263"/>
      <c r="N725" s="264"/>
      <c r="O725" s="42"/>
      <c r="P725" s="42"/>
    </row>
    <row r="726" spans="1:16" x14ac:dyDescent="0.45">
      <c r="A726" s="41"/>
      <c r="I726" s="249" t="s">
        <v>1069</v>
      </c>
      <c r="J726" s="329">
        <v>-1.208525151014328E-2</v>
      </c>
      <c r="K726" s="263"/>
      <c r="L726" s="263"/>
      <c r="M726" s="263"/>
      <c r="N726" s="264"/>
      <c r="O726" s="42"/>
      <c r="P726" s="42"/>
    </row>
    <row r="727" spans="1:16" x14ac:dyDescent="0.45">
      <c r="A727" s="41"/>
      <c r="I727" s="249" t="s">
        <v>1070</v>
      </c>
      <c r="J727" s="329">
        <v>-1.208525151014328E-2</v>
      </c>
      <c r="K727" s="263"/>
      <c r="L727" s="263"/>
      <c r="M727" s="263"/>
      <c r="N727" s="264"/>
      <c r="O727" s="42"/>
      <c r="P727" s="42"/>
    </row>
    <row r="728" spans="1:16" x14ac:dyDescent="0.45">
      <c r="A728" s="41"/>
      <c r="I728" s="249" t="s">
        <v>1071</v>
      </c>
      <c r="J728" s="329">
        <v>-1.208525151014328E-2</v>
      </c>
      <c r="K728" s="263"/>
      <c r="L728" s="263"/>
      <c r="M728" s="263"/>
      <c r="N728" s="264"/>
      <c r="O728" s="42"/>
      <c r="P728" s="42"/>
    </row>
    <row r="729" spans="1:16" x14ac:dyDescent="0.45">
      <c r="A729" s="41"/>
      <c r="I729" s="249" t="s">
        <v>1072</v>
      </c>
      <c r="J729" s="329">
        <v>-1.208525151014328E-2</v>
      </c>
      <c r="K729" s="263"/>
      <c r="L729" s="263"/>
      <c r="M729" s="263"/>
      <c r="N729" s="264"/>
      <c r="O729" s="42"/>
      <c r="P729" s="42"/>
    </row>
    <row r="730" spans="1:16" x14ac:dyDescent="0.45">
      <c r="A730" s="41"/>
      <c r="I730" s="249" t="s">
        <v>1073</v>
      </c>
      <c r="J730" s="329">
        <v>-1.208525151014328E-2</v>
      </c>
      <c r="K730" s="263"/>
      <c r="L730" s="263"/>
      <c r="M730" s="263"/>
      <c r="N730" s="264"/>
      <c r="O730" s="42"/>
      <c r="P730" s="42"/>
    </row>
    <row r="731" spans="1:16" x14ac:dyDescent="0.45">
      <c r="A731" s="41"/>
      <c r="I731" s="249" t="s">
        <v>1074</v>
      </c>
      <c r="J731" s="329">
        <v>-1.208525151014328E-2</v>
      </c>
      <c r="K731" s="263"/>
      <c r="L731" s="263"/>
      <c r="M731" s="263"/>
      <c r="N731" s="264"/>
      <c r="O731" s="42"/>
      <c r="P731" s="42"/>
    </row>
    <row r="732" spans="1:16" x14ac:dyDescent="0.45">
      <c r="A732" s="41"/>
      <c r="I732" s="249" t="s">
        <v>1075</v>
      </c>
      <c r="J732" s="329">
        <v>-1.208525151014328E-2</v>
      </c>
      <c r="K732" s="263"/>
      <c r="L732" s="263"/>
      <c r="M732" s="263"/>
      <c r="N732" s="264"/>
      <c r="O732" s="42"/>
      <c r="P732" s="42"/>
    </row>
    <row r="733" spans="1:16" x14ac:dyDescent="0.45">
      <c r="A733" s="41"/>
      <c r="I733" s="249" t="s">
        <v>1076</v>
      </c>
      <c r="J733" s="329">
        <v>-1.208525151014328E-2</v>
      </c>
      <c r="K733" s="263"/>
      <c r="L733" s="263"/>
      <c r="M733" s="263"/>
      <c r="N733" s="264"/>
      <c r="O733" s="42"/>
      <c r="P733" s="42"/>
    </row>
    <row r="734" spans="1:16" x14ac:dyDescent="0.45">
      <c r="A734" s="41"/>
      <c r="I734" s="249" t="s">
        <v>1077</v>
      </c>
      <c r="J734" s="329">
        <v>-1.208525151014328E-2</v>
      </c>
      <c r="K734" s="263"/>
      <c r="L734" s="263"/>
      <c r="M734" s="263"/>
      <c r="N734" s="264"/>
      <c r="O734" s="42"/>
      <c r="P734" s="42"/>
    </row>
    <row r="735" spans="1:16" x14ac:dyDescent="0.45">
      <c r="A735" s="41"/>
      <c r="I735" s="249" t="s">
        <v>1078</v>
      </c>
      <c r="J735" s="329">
        <v>-1.208525151014328E-2</v>
      </c>
      <c r="K735" s="263"/>
      <c r="L735" s="263"/>
      <c r="M735" s="263"/>
      <c r="N735" s="264"/>
      <c r="O735" s="42"/>
      <c r="P735" s="42"/>
    </row>
    <row r="736" spans="1:16" x14ac:dyDescent="0.45">
      <c r="A736" s="41"/>
      <c r="I736" s="249" t="s">
        <v>1079</v>
      </c>
      <c r="J736" s="329">
        <v>-1.208525151014328E-2</v>
      </c>
      <c r="K736" s="263"/>
      <c r="L736" s="263"/>
      <c r="M736" s="263"/>
      <c r="N736" s="264"/>
      <c r="O736" s="42"/>
      <c r="P736" s="42"/>
    </row>
    <row r="737" spans="1:16" x14ac:dyDescent="0.45">
      <c r="A737" s="41"/>
      <c r="I737" s="249" t="s">
        <v>1080</v>
      </c>
      <c r="J737" s="329">
        <v>-1.208525151014328E-2</v>
      </c>
      <c r="K737" s="263"/>
      <c r="L737" s="263"/>
      <c r="M737" s="263"/>
      <c r="N737" s="264"/>
      <c r="O737" s="42"/>
      <c r="P737" s="42"/>
    </row>
    <row r="738" spans="1:16" x14ac:dyDescent="0.45">
      <c r="A738" s="41"/>
      <c r="I738" s="249" t="s">
        <v>1081</v>
      </c>
      <c r="J738" s="329">
        <v>-1.208525151014328E-2</v>
      </c>
      <c r="K738" s="263"/>
      <c r="L738" s="263"/>
      <c r="M738" s="263"/>
      <c r="N738" s="264"/>
      <c r="O738" s="42"/>
      <c r="P738" s="42"/>
    </row>
    <row r="739" spans="1:16" x14ac:dyDescent="0.45">
      <c r="A739" s="41"/>
      <c r="I739" s="249" t="s">
        <v>1082</v>
      </c>
      <c r="J739" s="329">
        <v>-1.208525151014328E-2</v>
      </c>
      <c r="K739" s="263"/>
      <c r="L739" s="263"/>
      <c r="M739" s="263"/>
      <c r="N739" s="264"/>
      <c r="O739" s="42"/>
      <c r="P739" s="42"/>
    </row>
    <row r="740" spans="1:16" x14ac:dyDescent="0.45">
      <c r="A740" s="41"/>
      <c r="I740" s="249" t="s">
        <v>1083</v>
      </c>
      <c r="J740" s="329">
        <v>-1.208525151014328E-2</v>
      </c>
      <c r="K740" s="263"/>
      <c r="L740" s="263"/>
      <c r="M740" s="263"/>
      <c r="N740" s="264"/>
      <c r="O740" s="42"/>
      <c r="P740" s="42"/>
    </row>
    <row r="741" spans="1:16" x14ac:dyDescent="0.45">
      <c r="A741" s="41"/>
      <c r="I741" s="249" t="s">
        <v>1084</v>
      </c>
      <c r="J741" s="329">
        <v>-1.208525151014328E-2</v>
      </c>
      <c r="K741" s="263"/>
      <c r="L741" s="263"/>
      <c r="M741" s="263"/>
      <c r="N741" s="264"/>
      <c r="O741" s="42"/>
      <c r="P741" s="42"/>
    </row>
    <row r="742" spans="1:16" x14ac:dyDescent="0.45">
      <c r="A742" s="41"/>
      <c r="I742" s="249" t="s">
        <v>1085</v>
      </c>
      <c r="J742" s="329">
        <v>-1.208525151014328E-2</v>
      </c>
      <c r="K742" s="263"/>
      <c r="L742" s="263"/>
      <c r="M742" s="263"/>
      <c r="N742" s="264"/>
      <c r="O742" s="42"/>
      <c r="P742" s="42"/>
    </row>
    <row r="743" spans="1:16" x14ac:dyDescent="0.45">
      <c r="A743" s="41"/>
      <c r="I743" s="249" t="s">
        <v>1086</v>
      </c>
      <c r="J743" s="329">
        <v>-1.208525151014328E-2</v>
      </c>
      <c r="K743" s="263"/>
      <c r="L743" s="263"/>
      <c r="M743" s="263"/>
      <c r="N743" s="264"/>
      <c r="O743" s="42"/>
      <c r="P743" s="42"/>
    </row>
    <row r="744" spans="1:16" x14ac:dyDescent="0.45">
      <c r="A744" s="41"/>
      <c r="I744" s="249" t="s">
        <v>1087</v>
      </c>
      <c r="J744" s="329">
        <v>-1.208525151014328E-2</v>
      </c>
      <c r="K744" s="263"/>
      <c r="L744" s="263"/>
      <c r="M744" s="263"/>
      <c r="N744" s="264"/>
      <c r="O744" s="42"/>
      <c r="P744" s="42"/>
    </row>
    <row r="745" spans="1:16" x14ac:dyDescent="0.45">
      <c r="A745" s="41"/>
      <c r="I745" s="249" t="s">
        <v>1088</v>
      </c>
      <c r="J745" s="329">
        <v>-1.208525151014328E-2</v>
      </c>
      <c r="K745" s="263"/>
      <c r="L745" s="263"/>
      <c r="M745" s="263"/>
      <c r="N745" s="264"/>
      <c r="O745" s="42"/>
      <c r="P745" s="42"/>
    </row>
    <row r="746" spans="1:16" x14ac:dyDescent="0.45">
      <c r="A746" s="41"/>
      <c r="I746" s="249" t="s">
        <v>1089</v>
      </c>
      <c r="J746" s="329">
        <v>-1.208525151014328E-2</v>
      </c>
      <c r="K746" s="263"/>
      <c r="L746" s="263"/>
      <c r="M746" s="263"/>
      <c r="N746" s="264"/>
      <c r="O746" s="42"/>
      <c r="P746" s="42"/>
    </row>
    <row r="747" spans="1:16" x14ac:dyDescent="0.45">
      <c r="A747" s="41"/>
      <c r="I747" s="249" t="s">
        <v>1090</v>
      </c>
      <c r="J747" s="329">
        <v>-1.208525151014328E-2</v>
      </c>
      <c r="K747" s="263"/>
      <c r="L747" s="263"/>
      <c r="M747" s="263"/>
      <c r="N747" s="264"/>
      <c r="O747" s="42"/>
      <c r="P747" s="42"/>
    </row>
    <row r="748" spans="1:16" x14ac:dyDescent="0.45">
      <c r="A748" s="41"/>
      <c r="I748" s="249" t="s">
        <v>1091</v>
      </c>
      <c r="J748" s="329">
        <v>-1.208525151014328E-2</v>
      </c>
      <c r="K748" s="263"/>
      <c r="L748" s="263"/>
      <c r="M748" s="263"/>
      <c r="N748" s="264"/>
      <c r="O748" s="42"/>
      <c r="P748" s="42"/>
    </row>
    <row r="749" spans="1:16" x14ac:dyDescent="0.45">
      <c r="A749" s="41"/>
      <c r="I749" s="249" t="s">
        <v>1092</v>
      </c>
      <c r="J749" s="329">
        <v>-1.208525151014328E-2</v>
      </c>
      <c r="K749" s="263"/>
      <c r="L749" s="263"/>
      <c r="M749" s="263"/>
      <c r="N749" s="264"/>
      <c r="O749" s="42"/>
      <c r="P749" s="42"/>
    </row>
    <row r="750" spans="1:16" x14ac:dyDescent="0.45">
      <c r="A750" s="41"/>
      <c r="I750" s="249" t="s">
        <v>1093</v>
      </c>
      <c r="J750" s="329">
        <v>-1.208525151014328E-2</v>
      </c>
      <c r="K750" s="263"/>
      <c r="L750" s="263"/>
      <c r="M750" s="263"/>
      <c r="N750" s="264"/>
      <c r="O750" s="42"/>
      <c r="P750" s="42"/>
    </row>
    <row r="751" spans="1:16" x14ac:dyDescent="0.45">
      <c r="A751" s="41"/>
      <c r="I751" s="249" t="s">
        <v>1094</v>
      </c>
      <c r="J751" s="329">
        <v>-1.208525151014328E-2</v>
      </c>
      <c r="K751" s="263"/>
      <c r="L751" s="263"/>
      <c r="M751" s="263"/>
      <c r="N751" s="264"/>
      <c r="O751" s="42"/>
      <c r="P751" s="42"/>
    </row>
    <row r="752" spans="1:16" x14ac:dyDescent="0.45">
      <c r="A752" s="41"/>
      <c r="I752" s="249" t="s">
        <v>1095</v>
      </c>
      <c r="J752" s="329">
        <v>-1.208525151014328E-2</v>
      </c>
      <c r="K752" s="263"/>
      <c r="L752" s="263"/>
      <c r="M752" s="263"/>
      <c r="N752" s="264"/>
      <c r="O752" s="42"/>
      <c r="P752" s="42"/>
    </row>
    <row r="753" spans="1:16" x14ac:dyDescent="0.45">
      <c r="A753" s="41"/>
      <c r="I753" s="249" t="s">
        <v>1096</v>
      </c>
      <c r="J753" s="329">
        <v>-1.208525151014328E-2</v>
      </c>
      <c r="K753" s="263"/>
      <c r="L753" s="263"/>
      <c r="M753" s="263"/>
      <c r="N753" s="264"/>
      <c r="O753" s="42"/>
      <c r="P753" s="42"/>
    </row>
    <row r="754" spans="1:16" x14ac:dyDescent="0.45">
      <c r="A754" s="41"/>
      <c r="I754" s="249" t="s">
        <v>1097</v>
      </c>
      <c r="J754" s="329">
        <v>-1.208525151014328E-2</v>
      </c>
      <c r="K754" s="263"/>
      <c r="L754" s="263"/>
      <c r="M754" s="263"/>
      <c r="N754" s="264"/>
      <c r="O754" s="42"/>
      <c r="P754" s="42"/>
    </row>
    <row r="755" spans="1:16" x14ac:dyDescent="0.45">
      <c r="A755" s="41"/>
      <c r="I755" s="249" t="s">
        <v>1098</v>
      </c>
      <c r="J755" s="329">
        <v>-1.208525151014328E-2</v>
      </c>
      <c r="K755" s="263"/>
      <c r="L755" s="263"/>
      <c r="M755" s="263"/>
      <c r="N755" s="264"/>
      <c r="O755" s="42"/>
      <c r="P755" s="42"/>
    </row>
    <row r="756" spans="1:16" x14ac:dyDescent="0.45">
      <c r="A756" s="41"/>
      <c r="I756" s="249" t="s">
        <v>1099</v>
      </c>
      <c r="J756" s="329">
        <v>-1.208525151014328E-2</v>
      </c>
      <c r="K756" s="263"/>
      <c r="L756" s="263"/>
      <c r="M756" s="263"/>
      <c r="N756" s="264"/>
      <c r="O756" s="42"/>
      <c r="P756" s="42"/>
    </row>
    <row r="757" spans="1:16" x14ac:dyDescent="0.45">
      <c r="A757" s="41"/>
      <c r="I757" s="249" t="s">
        <v>1100</v>
      </c>
      <c r="J757" s="329">
        <v>-1.208525151014328E-2</v>
      </c>
      <c r="K757" s="263"/>
      <c r="L757" s="263"/>
      <c r="M757" s="263"/>
      <c r="N757" s="264"/>
      <c r="O757" s="42"/>
      <c r="P757" s="42"/>
    </row>
    <row r="758" spans="1:16" x14ac:dyDescent="0.45">
      <c r="A758" s="41"/>
      <c r="I758" s="249" t="s">
        <v>1101</v>
      </c>
      <c r="J758" s="329">
        <v>-1.208525151014328E-2</v>
      </c>
      <c r="K758" s="263"/>
      <c r="L758" s="263"/>
      <c r="M758" s="263"/>
      <c r="N758" s="264"/>
      <c r="O758" s="42"/>
      <c r="P758" s="42"/>
    </row>
    <row r="759" spans="1:16" x14ac:dyDescent="0.45">
      <c r="A759" s="41"/>
      <c r="I759" s="249" t="s">
        <v>1102</v>
      </c>
      <c r="J759" s="329">
        <v>-1.208525151014328E-2</v>
      </c>
      <c r="K759" s="263"/>
      <c r="L759" s="263"/>
      <c r="M759" s="263"/>
      <c r="N759" s="264"/>
      <c r="O759" s="42"/>
      <c r="P759" s="42"/>
    </row>
    <row r="760" spans="1:16" x14ac:dyDescent="0.45">
      <c r="A760" s="41"/>
      <c r="I760" s="249" t="s">
        <v>1103</v>
      </c>
      <c r="J760" s="329">
        <v>-1.208525151014328E-2</v>
      </c>
      <c r="K760" s="263"/>
      <c r="L760" s="263"/>
      <c r="M760" s="263"/>
      <c r="N760" s="264"/>
      <c r="O760" s="42"/>
      <c r="P760" s="42"/>
    </row>
    <row r="761" spans="1:16" x14ac:dyDescent="0.45">
      <c r="A761" s="41"/>
      <c r="I761" s="249" t="s">
        <v>1104</v>
      </c>
      <c r="J761" s="329">
        <v>-1.208525151014328E-2</v>
      </c>
      <c r="K761" s="263"/>
      <c r="L761" s="263"/>
      <c r="M761" s="263"/>
      <c r="N761" s="264"/>
      <c r="O761" s="42"/>
      <c r="P761" s="42"/>
    </row>
    <row r="762" spans="1:16" x14ac:dyDescent="0.45">
      <c r="A762" s="41"/>
      <c r="I762" s="249" t="s">
        <v>1105</v>
      </c>
      <c r="J762" s="329">
        <v>-1.208525151014328E-2</v>
      </c>
      <c r="K762" s="263"/>
      <c r="L762" s="263"/>
      <c r="M762" s="263"/>
      <c r="N762" s="264"/>
      <c r="O762" s="42"/>
      <c r="P762" s="42"/>
    </row>
    <row r="763" spans="1:16" x14ac:dyDescent="0.45">
      <c r="A763" s="41"/>
      <c r="I763" s="249" t="s">
        <v>1106</v>
      </c>
      <c r="J763" s="329">
        <v>-1.208525151014328E-2</v>
      </c>
      <c r="K763" s="263"/>
      <c r="L763" s="263"/>
      <c r="M763" s="263"/>
      <c r="N763" s="264"/>
      <c r="O763" s="42"/>
      <c r="P763" s="42"/>
    </row>
    <row r="764" spans="1:16" x14ac:dyDescent="0.45">
      <c r="A764" s="41"/>
      <c r="I764" s="249" t="s">
        <v>1107</v>
      </c>
      <c r="J764" s="329">
        <v>-1.208525151014328E-2</v>
      </c>
      <c r="K764" s="263"/>
      <c r="L764" s="263"/>
      <c r="M764" s="263"/>
      <c r="N764" s="264"/>
      <c r="O764" s="42"/>
      <c r="P764" s="42"/>
    </row>
    <row r="765" spans="1:16" x14ac:dyDescent="0.45">
      <c r="A765" s="41"/>
      <c r="I765" s="249" t="s">
        <v>1108</v>
      </c>
      <c r="J765" s="329">
        <v>-1.208525151014328E-2</v>
      </c>
      <c r="K765" s="263"/>
      <c r="L765" s="263"/>
      <c r="M765" s="263"/>
      <c r="N765" s="264"/>
      <c r="O765" s="42"/>
      <c r="P765" s="42"/>
    </row>
    <row r="766" spans="1:16" x14ac:dyDescent="0.45">
      <c r="A766" s="41"/>
      <c r="I766" s="249" t="s">
        <v>1109</v>
      </c>
      <c r="J766" s="329">
        <v>-1.208525151014328E-2</v>
      </c>
      <c r="K766" s="263"/>
      <c r="L766" s="263"/>
      <c r="M766" s="263"/>
      <c r="N766" s="264"/>
      <c r="O766" s="42"/>
      <c r="P766" s="42"/>
    </row>
    <row r="767" spans="1:16" x14ac:dyDescent="0.45">
      <c r="A767" s="41"/>
      <c r="I767" s="249" t="s">
        <v>1110</v>
      </c>
      <c r="J767" s="329">
        <v>-1.208525151014328E-2</v>
      </c>
      <c r="K767" s="263"/>
      <c r="L767" s="263"/>
      <c r="M767" s="263"/>
      <c r="N767" s="264"/>
      <c r="O767" s="42"/>
      <c r="P767" s="42"/>
    </row>
    <row r="768" spans="1:16" x14ac:dyDescent="0.45">
      <c r="A768" s="41"/>
      <c r="I768" s="249" t="s">
        <v>1111</v>
      </c>
      <c r="J768" s="329">
        <v>-1.208525151014328E-2</v>
      </c>
      <c r="K768" s="263"/>
      <c r="L768" s="263"/>
      <c r="M768" s="263"/>
      <c r="N768" s="264"/>
      <c r="O768" s="42"/>
      <c r="P768" s="42"/>
    </row>
    <row r="769" spans="1:16" x14ac:dyDescent="0.45">
      <c r="A769" s="41"/>
      <c r="I769" s="249" t="s">
        <v>1112</v>
      </c>
      <c r="J769" s="329">
        <v>-1.208525151014328E-2</v>
      </c>
      <c r="K769" s="263"/>
      <c r="L769" s="263"/>
      <c r="M769" s="263"/>
      <c r="N769" s="264"/>
      <c r="O769" s="42"/>
      <c r="P769" s="42"/>
    </row>
    <row r="770" spans="1:16" x14ac:dyDescent="0.45">
      <c r="A770" s="41"/>
      <c r="I770" s="249" t="s">
        <v>1113</v>
      </c>
      <c r="J770" s="329">
        <v>-1.208525151014328E-2</v>
      </c>
      <c r="K770" s="263"/>
      <c r="L770" s="263"/>
      <c r="M770" s="263"/>
      <c r="N770" s="264"/>
      <c r="O770" s="42"/>
      <c r="P770" s="42"/>
    </row>
    <row r="771" spans="1:16" x14ac:dyDescent="0.45">
      <c r="A771" s="41"/>
      <c r="I771" s="249" t="s">
        <v>1114</v>
      </c>
      <c r="J771" s="329">
        <v>-1.208525151014328E-2</v>
      </c>
      <c r="K771" s="263"/>
      <c r="L771" s="263"/>
      <c r="M771" s="263"/>
      <c r="N771" s="264"/>
      <c r="O771" s="42"/>
      <c r="P771" s="42"/>
    </row>
    <row r="772" spans="1:16" x14ac:dyDescent="0.45">
      <c r="A772" s="41"/>
      <c r="I772" s="249" t="s">
        <v>1115</v>
      </c>
      <c r="J772" s="329">
        <v>-1.208525151014328E-2</v>
      </c>
      <c r="K772" s="263"/>
      <c r="L772" s="263"/>
      <c r="M772" s="263"/>
      <c r="N772" s="264"/>
      <c r="O772" s="42"/>
      <c r="P772" s="42"/>
    </row>
    <row r="773" spans="1:16" x14ac:dyDescent="0.45">
      <c r="A773" s="41"/>
      <c r="I773" s="249" t="s">
        <v>1116</v>
      </c>
      <c r="J773" s="329">
        <v>-1.208525151014328E-2</v>
      </c>
      <c r="K773" s="263"/>
      <c r="L773" s="263"/>
      <c r="M773" s="263"/>
      <c r="N773" s="264"/>
      <c r="O773" s="42"/>
      <c r="P773" s="42"/>
    </row>
    <row r="774" spans="1:16" x14ac:dyDescent="0.45">
      <c r="A774" s="41"/>
      <c r="I774" s="249" t="s">
        <v>1117</v>
      </c>
      <c r="J774" s="329">
        <v>-1.208525151014328E-2</v>
      </c>
      <c r="K774" s="263"/>
      <c r="L774" s="263"/>
      <c r="M774" s="263"/>
      <c r="N774" s="264"/>
      <c r="O774" s="42"/>
      <c r="P774" s="42"/>
    </row>
    <row r="775" spans="1:16" x14ac:dyDescent="0.45">
      <c r="A775" s="41"/>
      <c r="I775" s="249" t="s">
        <v>1118</v>
      </c>
      <c r="J775" s="329">
        <v>-1.208525151014328E-2</v>
      </c>
      <c r="K775" s="263"/>
      <c r="L775" s="263"/>
      <c r="M775" s="263"/>
      <c r="N775" s="264"/>
      <c r="O775" s="42"/>
      <c r="P775" s="42"/>
    </row>
    <row r="776" spans="1:16" x14ac:dyDescent="0.45">
      <c r="A776" s="41"/>
      <c r="I776" s="249" t="s">
        <v>1119</v>
      </c>
      <c r="J776" s="329">
        <v>-1.208525151014328E-2</v>
      </c>
      <c r="K776" s="263"/>
      <c r="L776" s="263"/>
      <c r="M776" s="263"/>
      <c r="N776" s="264"/>
      <c r="O776" s="42"/>
      <c r="P776" s="42"/>
    </row>
    <row r="777" spans="1:16" x14ac:dyDescent="0.45">
      <c r="A777" s="41"/>
      <c r="I777" s="249" t="s">
        <v>1120</v>
      </c>
      <c r="J777" s="329">
        <v>-1.208525151014328E-2</v>
      </c>
      <c r="K777" s="263"/>
      <c r="L777" s="263"/>
      <c r="M777" s="263"/>
      <c r="N777" s="264"/>
      <c r="O777" s="42"/>
      <c r="P777" s="42"/>
    </row>
    <row r="778" spans="1:16" x14ac:dyDescent="0.45">
      <c r="A778" s="41"/>
      <c r="I778" s="249" t="s">
        <v>1121</v>
      </c>
      <c r="J778" s="329">
        <v>-1.208525151014328E-2</v>
      </c>
      <c r="K778" s="263"/>
      <c r="L778" s="263"/>
      <c r="M778" s="263"/>
      <c r="N778" s="264"/>
      <c r="O778" s="42"/>
      <c r="P778" s="42"/>
    </row>
    <row r="779" spans="1:16" x14ac:dyDescent="0.45">
      <c r="A779" s="41"/>
      <c r="I779" s="249" t="s">
        <v>1122</v>
      </c>
      <c r="J779" s="329">
        <v>-1.208525151014328E-2</v>
      </c>
      <c r="K779" s="263"/>
      <c r="L779" s="263"/>
      <c r="M779" s="263"/>
      <c r="N779" s="264"/>
      <c r="O779" s="42"/>
      <c r="P779" s="42"/>
    </row>
    <row r="780" spans="1:16" x14ac:dyDescent="0.45">
      <c r="A780" s="41"/>
      <c r="I780" s="249" t="s">
        <v>1123</v>
      </c>
      <c r="J780" s="329">
        <v>-1.208525151014328E-2</v>
      </c>
      <c r="K780" s="263"/>
      <c r="L780" s="263"/>
      <c r="M780" s="263"/>
      <c r="N780" s="264"/>
      <c r="O780" s="42"/>
      <c r="P780" s="42"/>
    </row>
    <row r="781" spans="1:16" x14ac:dyDescent="0.45">
      <c r="A781" s="41"/>
      <c r="I781" s="249" t="s">
        <v>1124</v>
      </c>
      <c r="J781" s="329">
        <v>-1.208525151014328E-2</v>
      </c>
      <c r="K781" s="263"/>
      <c r="L781" s="263"/>
      <c r="M781" s="263"/>
      <c r="N781" s="264"/>
      <c r="O781" s="42"/>
      <c r="P781" s="42"/>
    </row>
    <row r="782" spans="1:16" x14ac:dyDescent="0.45">
      <c r="A782" s="41"/>
      <c r="I782" s="249" t="s">
        <v>1125</v>
      </c>
      <c r="J782" s="329">
        <v>-1.208525151014328E-2</v>
      </c>
      <c r="K782" s="263"/>
      <c r="L782" s="263"/>
      <c r="M782" s="263"/>
      <c r="N782" s="264"/>
      <c r="O782" s="42"/>
      <c r="P782" s="42"/>
    </row>
    <row r="783" spans="1:16" x14ac:dyDescent="0.45">
      <c r="A783" s="41"/>
      <c r="I783" s="249" t="s">
        <v>1126</v>
      </c>
      <c r="J783" s="329">
        <v>-1.208525151014328E-2</v>
      </c>
      <c r="K783" s="263"/>
      <c r="L783" s="263"/>
      <c r="M783" s="263"/>
      <c r="N783" s="264"/>
      <c r="O783" s="42"/>
      <c r="P783" s="42"/>
    </row>
    <row r="784" spans="1:16" x14ac:dyDescent="0.45">
      <c r="A784" s="41"/>
      <c r="I784" s="249" t="s">
        <v>1127</v>
      </c>
      <c r="J784" s="329">
        <v>-1.208525151014328E-2</v>
      </c>
      <c r="K784" s="263"/>
      <c r="L784" s="263"/>
      <c r="M784" s="263"/>
      <c r="N784" s="264"/>
      <c r="O784" s="42"/>
      <c r="P784" s="42"/>
    </row>
    <row r="785" spans="1:16" x14ac:dyDescent="0.45">
      <c r="A785" s="41"/>
      <c r="I785" s="249" t="s">
        <v>1128</v>
      </c>
      <c r="J785" s="329">
        <v>-1.208525151014328E-2</v>
      </c>
      <c r="K785" s="263"/>
      <c r="L785" s="263"/>
      <c r="M785" s="263"/>
      <c r="N785" s="264"/>
      <c r="O785" s="42"/>
      <c r="P785" s="42"/>
    </row>
    <row r="786" spans="1:16" x14ac:dyDescent="0.45">
      <c r="A786" s="41"/>
      <c r="I786" s="249" t="s">
        <v>1129</v>
      </c>
      <c r="J786" s="329">
        <v>-1.208525151014328E-2</v>
      </c>
      <c r="K786" s="263"/>
      <c r="L786" s="263"/>
      <c r="M786" s="263"/>
      <c r="N786" s="264"/>
      <c r="O786" s="42"/>
      <c r="P786" s="42"/>
    </row>
    <row r="787" spans="1:16" x14ac:dyDescent="0.45">
      <c r="A787" s="41"/>
      <c r="I787" s="249" t="s">
        <v>1130</v>
      </c>
      <c r="J787" s="329">
        <v>-1.208525151014328E-2</v>
      </c>
      <c r="K787" s="263"/>
      <c r="L787" s="263"/>
      <c r="M787" s="263"/>
      <c r="N787" s="264"/>
      <c r="O787" s="42"/>
      <c r="P787" s="42"/>
    </row>
    <row r="788" spans="1:16" x14ac:dyDescent="0.45">
      <c r="A788" s="41"/>
      <c r="I788" s="249" t="s">
        <v>1131</v>
      </c>
      <c r="J788" s="329">
        <v>-1.208525151014328E-2</v>
      </c>
      <c r="K788" s="263"/>
      <c r="L788" s="263"/>
      <c r="M788" s="263"/>
      <c r="N788" s="264"/>
      <c r="O788" s="42"/>
      <c r="P788" s="42"/>
    </row>
    <row r="789" spans="1:16" x14ac:dyDescent="0.45">
      <c r="A789" s="41"/>
      <c r="I789" s="249" t="s">
        <v>1132</v>
      </c>
      <c r="J789" s="329">
        <v>-1.208525151014328E-2</v>
      </c>
      <c r="K789" s="263"/>
      <c r="L789" s="263"/>
      <c r="M789" s="263"/>
      <c r="N789" s="264"/>
      <c r="O789" s="42"/>
      <c r="P789" s="42"/>
    </row>
    <row r="790" spans="1:16" x14ac:dyDescent="0.45">
      <c r="A790" s="41"/>
      <c r="I790" s="249" t="s">
        <v>1133</v>
      </c>
      <c r="J790" s="329">
        <v>-1.208525151014328E-2</v>
      </c>
      <c r="K790" s="263"/>
      <c r="L790" s="263"/>
      <c r="M790" s="263"/>
      <c r="N790" s="264"/>
      <c r="O790" s="42"/>
      <c r="P790" s="42"/>
    </row>
    <row r="791" spans="1:16" x14ac:dyDescent="0.45">
      <c r="A791" s="41"/>
      <c r="I791" s="249" t="s">
        <v>1134</v>
      </c>
      <c r="J791" s="329">
        <v>-1.208525151014328E-2</v>
      </c>
      <c r="K791" s="263"/>
      <c r="L791" s="263"/>
      <c r="M791" s="263"/>
      <c r="N791" s="264"/>
      <c r="O791" s="42"/>
      <c r="P791" s="42"/>
    </row>
    <row r="792" spans="1:16" x14ac:dyDescent="0.45">
      <c r="A792" s="41"/>
      <c r="I792" s="249" t="s">
        <v>1135</v>
      </c>
      <c r="J792" s="329">
        <v>-1.208525151014328E-2</v>
      </c>
      <c r="K792" s="263"/>
      <c r="L792" s="263"/>
      <c r="M792" s="263"/>
      <c r="N792" s="264"/>
      <c r="O792" s="42"/>
      <c r="P792" s="42"/>
    </row>
    <row r="793" spans="1:16" x14ac:dyDescent="0.45">
      <c r="A793" s="41"/>
      <c r="I793" s="249" t="s">
        <v>1136</v>
      </c>
      <c r="J793" s="329">
        <v>-1.208525151014328E-2</v>
      </c>
      <c r="K793" s="263"/>
      <c r="L793" s="263"/>
      <c r="M793" s="263"/>
      <c r="N793" s="264"/>
      <c r="O793" s="42"/>
      <c r="P793" s="42"/>
    </row>
    <row r="794" spans="1:16" x14ac:dyDescent="0.45">
      <c r="A794" s="41"/>
      <c r="I794" s="249" t="s">
        <v>1137</v>
      </c>
      <c r="J794" s="329">
        <v>-1.208525151014328E-2</v>
      </c>
      <c r="K794" s="263"/>
      <c r="L794" s="263"/>
      <c r="M794" s="263"/>
      <c r="N794" s="264"/>
      <c r="O794" s="42"/>
      <c r="P794" s="42"/>
    </row>
    <row r="795" spans="1:16" x14ac:dyDescent="0.45">
      <c r="A795" s="41"/>
      <c r="I795" s="249" t="s">
        <v>1138</v>
      </c>
      <c r="J795" s="329">
        <v>-1.208525151014328E-2</v>
      </c>
      <c r="K795" s="263"/>
      <c r="L795" s="263"/>
      <c r="M795" s="263"/>
      <c r="N795" s="264"/>
      <c r="O795" s="42"/>
      <c r="P795" s="42"/>
    </row>
    <row r="796" spans="1:16" x14ac:dyDescent="0.45">
      <c r="A796" s="41"/>
      <c r="I796" s="249" t="s">
        <v>1139</v>
      </c>
      <c r="J796" s="329">
        <v>-1.208525151014328E-2</v>
      </c>
      <c r="K796" s="263"/>
      <c r="L796" s="263"/>
      <c r="M796" s="263"/>
      <c r="N796" s="264"/>
      <c r="O796" s="42"/>
      <c r="P796" s="42"/>
    </row>
    <row r="797" spans="1:16" x14ac:dyDescent="0.45">
      <c r="A797" s="41"/>
      <c r="I797" s="249" t="s">
        <v>1140</v>
      </c>
      <c r="J797" s="329">
        <v>-1.208525151014328E-2</v>
      </c>
      <c r="K797" s="263"/>
      <c r="L797" s="263"/>
      <c r="M797" s="263"/>
      <c r="N797" s="264"/>
      <c r="O797" s="42"/>
      <c r="P797" s="42"/>
    </row>
    <row r="798" spans="1:16" x14ac:dyDescent="0.45">
      <c r="A798" s="41"/>
      <c r="I798" s="249" t="s">
        <v>1141</v>
      </c>
      <c r="J798" s="329">
        <v>-1.208525151014328E-2</v>
      </c>
      <c r="K798" s="263"/>
      <c r="L798" s="263"/>
      <c r="M798" s="263"/>
      <c r="N798" s="264"/>
      <c r="O798" s="42"/>
      <c r="P798" s="42"/>
    </row>
    <row r="799" spans="1:16" x14ac:dyDescent="0.45">
      <c r="A799" s="41"/>
      <c r="I799" s="249" t="s">
        <v>1142</v>
      </c>
      <c r="J799" s="329">
        <v>-1.208525151014328E-2</v>
      </c>
      <c r="K799" s="263"/>
      <c r="L799" s="263"/>
      <c r="M799" s="263"/>
      <c r="N799" s="264"/>
      <c r="O799" s="42"/>
      <c r="P799" s="42"/>
    </row>
    <row r="800" spans="1:16" x14ac:dyDescent="0.45">
      <c r="A800" s="41"/>
      <c r="I800" s="249" t="s">
        <v>1143</v>
      </c>
      <c r="J800" s="329">
        <v>-1.208525151014328E-2</v>
      </c>
      <c r="K800" s="263"/>
      <c r="L800" s="263"/>
      <c r="M800" s="263"/>
      <c r="N800" s="264"/>
      <c r="O800" s="42"/>
      <c r="P800" s="42"/>
    </row>
    <row r="801" spans="1:16" x14ac:dyDescent="0.45">
      <c r="A801" s="41"/>
      <c r="I801" s="249" t="s">
        <v>1144</v>
      </c>
      <c r="J801" s="329">
        <v>-1.208525151014328E-2</v>
      </c>
      <c r="K801" s="263"/>
      <c r="L801" s="263"/>
      <c r="M801" s="263"/>
      <c r="N801" s="264"/>
      <c r="O801" s="42"/>
      <c r="P801" s="42"/>
    </row>
    <row r="802" spans="1:16" x14ac:dyDescent="0.45">
      <c r="A802" s="41"/>
      <c r="I802" s="249" t="s">
        <v>1145</v>
      </c>
      <c r="J802" s="329">
        <v>-1.208525151014328E-2</v>
      </c>
      <c r="K802" s="263"/>
      <c r="L802" s="263"/>
      <c r="M802" s="263"/>
      <c r="N802" s="264"/>
      <c r="O802" s="42"/>
      <c r="P802" s="42"/>
    </row>
    <row r="803" spans="1:16" x14ac:dyDescent="0.45">
      <c r="A803" s="41"/>
      <c r="I803" s="249" t="s">
        <v>1146</v>
      </c>
      <c r="J803" s="329">
        <v>-1.208525151014328E-2</v>
      </c>
      <c r="K803" s="263"/>
      <c r="L803" s="263"/>
      <c r="M803" s="263"/>
      <c r="N803" s="264"/>
      <c r="O803" s="42"/>
      <c r="P803" s="42"/>
    </row>
    <row r="804" spans="1:16" x14ac:dyDescent="0.45">
      <c r="A804" s="41"/>
      <c r="I804" s="249" t="s">
        <v>1147</v>
      </c>
      <c r="J804" s="329">
        <v>-1.208525151014328E-2</v>
      </c>
      <c r="K804" s="263"/>
      <c r="L804" s="263"/>
      <c r="M804" s="263"/>
      <c r="N804" s="264"/>
      <c r="O804" s="42"/>
      <c r="P804" s="42"/>
    </row>
    <row r="805" spans="1:16" x14ac:dyDescent="0.45">
      <c r="A805" s="41"/>
      <c r="I805" s="249" t="s">
        <v>1148</v>
      </c>
      <c r="J805" s="329">
        <v>-1.208525151014328E-2</v>
      </c>
      <c r="K805" s="263"/>
      <c r="L805" s="263"/>
      <c r="M805" s="263"/>
      <c r="N805" s="264"/>
      <c r="O805" s="42"/>
      <c r="P805" s="42"/>
    </row>
    <row r="806" spans="1:16" x14ac:dyDescent="0.45">
      <c r="A806" s="41"/>
      <c r="I806" s="249" t="s">
        <v>1149</v>
      </c>
      <c r="J806" s="329">
        <v>-1.208525151014328E-2</v>
      </c>
      <c r="K806" s="263"/>
      <c r="L806" s="263"/>
      <c r="M806" s="263"/>
      <c r="N806" s="264"/>
      <c r="O806" s="42"/>
      <c r="P806" s="42"/>
    </row>
    <row r="807" spans="1:16" x14ac:dyDescent="0.45">
      <c r="A807" s="41"/>
      <c r="I807" s="249" t="s">
        <v>1150</v>
      </c>
      <c r="J807" s="329">
        <v>-1.208525151014328E-2</v>
      </c>
      <c r="K807" s="263"/>
      <c r="L807" s="263"/>
      <c r="M807" s="263"/>
      <c r="N807" s="264"/>
      <c r="O807" s="42"/>
      <c r="P807" s="42"/>
    </row>
    <row r="808" spans="1:16" x14ac:dyDescent="0.45">
      <c r="A808" s="41"/>
      <c r="I808" s="249" t="s">
        <v>1151</v>
      </c>
      <c r="J808" s="329">
        <v>-1.208525151014328E-2</v>
      </c>
      <c r="K808" s="263"/>
      <c r="L808" s="263"/>
      <c r="M808" s="263"/>
      <c r="N808" s="264"/>
      <c r="O808" s="42"/>
      <c r="P808" s="42"/>
    </row>
    <row r="809" spans="1:16" x14ac:dyDescent="0.45">
      <c r="A809" s="41"/>
      <c r="I809" s="249" t="s">
        <v>1152</v>
      </c>
      <c r="J809" s="329">
        <v>-1.208525151014328E-2</v>
      </c>
      <c r="K809" s="263"/>
      <c r="L809" s="263"/>
      <c r="M809" s="263"/>
      <c r="N809" s="264"/>
      <c r="O809" s="42"/>
      <c r="P809" s="42"/>
    </row>
    <row r="810" spans="1:16" x14ac:dyDescent="0.45">
      <c r="A810" s="41"/>
      <c r="I810" s="249" t="s">
        <v>1153</v>
      </c>
      <c r="J810" s="329">
        <v>-1.208525151014328E-2</v>
      </c>
      <c r="K810" s="263"/>
      <c r="L810" s="263"/>
      <c r="M810" s="263"/>
      <c r="N810" s="264"/>
      <c r="O810" s="42"/>
      <c r="P810" s="42"/>
    </row>
    <row r="811" spans="1:16" x14ac:dyDescent="0.45">
      <c r="A811" s="41"/>
      <c r="I811" s="249" t="s">
        <v>1154</v>
      </c>
      <c r="J811" s="329">
        <v>-1.208525151014328E-2</v>
      </c>
      <c r="K811" s="263"/>
      <c r="L811" s="263"/>
      <c r="M811" s="263"/>
      <c r="N811" s="264"/>
      <c r="O811" s="42"/>
      <c r="P811" s="42"/>
    </row>
    <row r="812" spans="1:16" x14ac:dyDescent="0.45">
      <c r="A812" s="41"/>
      <c r="I812" s="249" t="s">
        <v>1155</v>
      </c>
      <c r="J812" s="329">
        <v>-1.208525151014328E-2</v>
      </c>
      <c r="K812" s="263"/>
      <c r="L812" s="263"/>
      <c r="M812" s="263"/>
      <c r="N812" s="264"/>
      <c r="O812" s="42"/>
      <c r="P812" s="42"/>
    </row>
    <row r="813" spans="1:16" x14ac:dyDescent="0.45">
      <c r="A813" s="41"/>
      <c r="I813" s="249" t="s">
        <v>1156</v>
      </c>
      <c r="J813" s="329">
        <v>-1.208525151014328E-2</v>
      </c>
      <c r="K813" s="263"/>
      <c r="L813" s="263"/>
      <c r="M813" s="263"/>
      <c r="N813" s="264"/>
      <c r="O813" s="42"/>
      <c r="P813" s="42"/>
    </row>
    <row r="814" spans="1:16" x14ac:dyDescent="0.45">
      <c r="A814" s="41"/>
      <c r="I814" s="249" t="s">
        <v>1157</v>
      </c>
      <c r="J814" s="329">
        <v>-1.208525151014328E-2</v>
      </c>
      <c r="K814" s="263"/>
      <c r="L814" s="263"/>
      <c r="M814" s="263"/>
      <c r="N814" s="264"/>
      <c r="O814" s="42"/>
      <c r="P814" s="42"/>
    </row>
    <row r="815" spans="1:16" x14ac:dyDescent="0.45">
      <c r="A815" s="41"/>
      <c r="I815" s="249" t="s">
        <v>1158</v>
      </c>
      <c r="J815" s="329">
        <v>-1.208525151014328E-2</v>
      </c>
      <c r="K815" s="263"/>
      <c r="L815" s="263"/>
      <c r="M815" s="263"/>
      <c r="N815" s="264"/>
      <c r="O815" s="42"/>
      <c r="P815" s="42"/>
    </row>
    <row r="816" spans="1:16" x14ac:dyDescent="0.45">
      <c r="A816" s="41"/>
      <c r="I816" s="249" t="s">
        <v>1159</v>
      </c>
      <c r="J816" s="329">
        <v>-1.208525151014328E-2</v>
      </c>
      <c r="K816" s="263"/>
      <c r="L816" s="263"/>
      <c r="M816" s="263"/>
      <c r="N816" s="264"/>
      <c r="O816" s="42"/>
      <c r="P816" s="42"/>
    </row>
    <row r="817" spans="1:16" x14ac:dyDescent="0.45">
      <c r="A817" s="41"/>
      <c r="I817" s="249" t="s">
        <v>1160</v>
      </c>
      <c r="J817" s="329">
        <v>-1.208525151014328E-2</v>
      </c>
      <c r="K817" s="263"/>
      <c r="L817" s="263"/>
      <c r="M817" s="263"/>
      <c r="N817" s="264"/>
      <c r="O817" s="42"/>
      <c r="P817" s="42"/>
    </row>
    <row r="818" spans="1:16" x14ac:dyDescent="0.45">
      <c r="A818" s="41"/>
      <c r="I818" s="249" t="s">
        <v>1161</v>
      </c>
      <c r="J818" s="329">
        <v>-1.208525151014328E-2</v>
      </c>
      <c r="K818" s="263"/>
      <c r="L818" s="263"/>
      <c r="M818" s="263"/>
      <c r="N818" s="264"/>
      <c r="O818" s="42"/>
      <c r="P818" s="42"/>
    </row>
    <row r="819" spans="1:16" x14ac:dyDescent="0.45">
      <c r="A819" s="41"/>
      <c r="I819" s="249" t="s">
        <v>1162</v>
      </c>
      <c r="J819" s="329">
        <v>-1.208525151014328E-2</v>
      </c>
      <c r="K819" s="263"/>
      <c r="L819" s="263"/>
      <c r="M819" s="263"/>
      <c r="N819" s="264"/>
      <c r="O819" s="42"/>
      <c r="P819" s="42"/>
    </row>
    <row r="820" spans="1:16" x14ac:dyDescent="0.45">
      <c r="A820" s="41"/>
      <c r="I820" s="249" t="s">
        <v>1163</v>
      </c>
      <c r="J820" s="329">
        <v>-1.208525151014328E-2</v>
      </c>
      <c r="K820" s="263"/>
      <c r="L820" s="263"/>
      <c r="M820" s="263"/>
      <c r="N820" s="264"/>
      <c r="O820" s="42"/>
      <c r="P820" s="42"/>
    </row>
    <row r="821" spans="1:16" x14ac:dyDescent="0.45">
      <c r="A821" s="41"/>
      <c r="I821" s="249" t="s">
        <v>1164</v>
      </c>
      <c r="J821" s="329">
        <v>-1.208525151014328E-2</v>
      </c>
      <c r="K821" s="263"/>
      <c r="L821" s="263"/>
      <c r="M821" s="263"/>
      <c r="N821" s="264"/>
      <c r="O821" s="42"/>
      <c r="P821" s="42"/>
    </row>
    <row r="822" spans="1:16" x14ac:dyDescent="0.45">
      <c r="A822" s="41"/>
      <c r="I822" s="249" t="s">
        <v>1165</v>
      </c>
      <c r="J822" s="329">
        <v>-1.208525151014328E-2</v>
      </c>
      <c r="K822" s="263"/>
      <c r="L822" s="263"/>
      <c r="M822" s="263"/>
      <c r="N822" s="264"/>
      <c r="O822" s="42"/>
      <c r="P822" s="42"/>
    </row>
    <row r="823" spans="1:16" x14ac:dyDescent="0.45">
      <c r="A823" s="41"/>
      <c r="I823" s="249" t="s">
        <v>1166</v>
      </c>
      <c r="J823" s="329">
        <v>-1.208525151014328E-2</v>
      </c>
      <c r="K823" s="263"/>
      <c r="L823" s="263"/>
      <c r="M823" s="263"/>
      <c r="N823" s="264"/>
      <c r="O823" s="42"/>
      <c r="P823" s="42"/>
    </row>
    <row r="824" spans="1:16" x14ac:dyDescent="0.45">
      <c r="A824" s="41"/>
      <c r="I824" s="249" t="s">
        <v>1167</v>
      </c>
      <c r="J824" s="329">
        <v>-1.208525151014328E-2</v>
      </c>
      <c r="K824" s="263"/>
      <c r="L824" s="263"/>
      <c r="M824" s="263"/>
      <c r="N824" s="264"/>
      <c r="O824" s="42"/>
      <c r="P824" s="42"/>
    </row>
    <row r="825" spans="1:16" x14ac:dyDescent="0.45">
      <c r="A825" s="41"/>
      <c r="I825" s="249" t="s">
        <v>1168</v>
      </c>
      <c r="J825" s="329">
        <v>-1.208525151014328E-2</v>
      </c>
      <c r="K825" s="263"/>
      <c r="L825" s="263"/>
      <c r="M825" s="263"/>
      <c r="N825" s="264"/>
      <c r="O825" s="42"/>
      <c r="P825" s="42"/>
    </row>
    <row r="826" spans="1:16" x14ac:dyDescent="0.45">
      <c r="A826" s="41"/>
      <c r="I826" s="249" t="s">
        <v>1169</v>
      </c>
      <c r="J826" s="329">
        <v>-1.208525151014328E-2</v>
      </c>
      <c r="K826" s="263"/>
      <c r="L826" s="263"/>
      <c r="M826" s="263"/>
      <c r="N826" s="264"/>
      <c r="O826" s="42"/>
      <c r="P826" s="42"/>
    </row>
    <row r="827" spans="1:16" x14ac:dyDescent="0.45">
      <c r="A827" s="41"/>
      <c r="I827" s="249" t="s">
        <v>1170</v>
      </c>
      <c r="J827" s="329">
        <v>-1.208525151014328E-2</v>
      </c>
      <c r="K827" s="263"/>
      <c r="L827" s="263"/>
      <c r="M827" s="263"/>
      <c r="N827" s="264"/>
      <c r="O827" s="42"/>
      <c r="P827" s="42"/>
    </row>
    <row r="828" spans="1:16" x14ac:dyDescent="0.45">
      <c r="A828" s="41"/>
      <c r="I828" s="249" t="s">
        <v>1171</v>
      </c>
      <c r="J828" s="329">
        <v>-1.208525151014328E-2</v>
      </c>
      <c r="K828" s="263"/>
      <c r="L828" s="263"/>
      <c r="M828" s="263"/>
      <c r="N828" s="264"/>
      <c r="O828" s="42"/>
      <c r="P828" s="42"/>
    </row>
    <row r="829" spans="1:16" x14ac:dyDescent="0.45">
      <c r="A829" s="41"/>
      <c r="I829" s="249" t="s">
        <v>1172</v>
      </c>
      <c r="J829" s="329">
        <v>-1.208525151014328E-2</v>
      </c>
      <c r="K829" s="263"/>
      <c r="L829" s="263"/>
      <c r="M829" s="263"/>
      <c r="N829" s="264"/>
      <c r="O829" s="42"/>
      <c r="P829" s="42"/>
    </row>
    <row r="830" spans="1:16" x14ac:dyDescent="0.45">
      <c r="A830" s="41"/>
      <c r="I830" s="249" t="s">
        <v>1173</v>
      </c>
      <c r="J830" s="329">
        <v>-1.208525151014328E-2</v>
      </c>
      <c r="K830" s="263"/>
      <c r="L830" s="263"/>
      <c r="M830" s="263"/>
      <c r="N830" s="264"/>
      <c r="O830" s="42"/>
      <c r="P830" s="42"/>
    </row>
    <row r="831" spans="1:16" x14ac:dyDescent="0.45">
      <c r="A831" s="41"/>
      <c r="I831" s="249" t="s">
        <v>1174</v>
      </c>
      <c r="J831" s="329">
        <v>-1.208525151014328E-2</v>
      </c>
      <c r="K831" s="263"/>
      <c r="L831" s="263"/>
      <c r="M831" s="263"/>
      <c r="N831" s="264"/>
      <c r="O831" s="42"/>
      <c r="P831" s="42"/>
    </row>
    <row r="832" spans="1:16" x14ac:dyDescent="0.45">
      <c r="A832" s="41"/>
      <c r="I832" s="249" t="s">
        <v>1175</v>
      </c>
      <c r="J832" s="329">
        <v>-1.208525151014328E-2</v>
      </c>
      <c r="K832" s="263"/>
      <c r="L832" s="263"/>
      <c r="M832" s="263"/>
      <c r="N832" s="264"/>
      <c r="O832" s="42"/>
      <c r="P832" s="42"/>
    </row>
    <row r="833" spans="1:16" x14ac:dyDescent="0.45">
      <c r="A833" s="41"/>
      <c r="I833" s="249" t="s">
        <v>1176</v>
      </c>
      <c r="J833" s="329">
        <v>-1.208525151014328E-2</v>
      </c>
      <c r="K833" s="263"/>
      <c r="L833" s="263"/>
      <c r="M833" s="263"/>
      <c r="N833" s="264"/>
      <c r="O833" s="42"/>
      <c r="P833" s="42"/>
    </row>
    <row r="834" spans="1:16" x14ac:dyDescent="0.45">
      <c r="A834" s="41"/>
      <c r="I834" s="249" t="s">
        <v>1177</v>
      </c>
      <c r="J834" s="329">
        <v>-1.208525151014328E-2</v>
      </c>
      <c r="K834" s="263"/>
      <c r="L834" s="263"/>
      <c r="M834" s="263"/>
      <c r="N834" s="264"/>
      <c r="O834" s="42"/>
      <c r="P834" s="42"/>
    </row>
    <row r="835" spans="1:16" x14ac:dyDescent="0.45">
      <c r="A835" s="41"/>
      <c r="I835" s="249" t="s">
        <v>1178</v>
      </c>
      <c r="J835" s="329">
        <v>-1.208525151014328E-2</v>
      </c>
      <c r="K835" s="263"/>
      <c r="L835" s="263"/>
      <c r="M835" s="263"/>
      <c r="N835" s="264"/>
      <c r="O835" s="42"/>
      <c r="P835" s="42"/>
    </row>
    <row r="836" spans="1:16" x14ac:dyDescent="0.45">
      <c r="A836" s="41"/>
      <c r="I836" s="249" t="s">
        <v>1179</v>
      </c>
      <c r="J836" s="329">
        <v>-1.208525151014328E-2</v>
      </c>
      <c r="K836" s="263"/>
      <c r="L836" s="263"/>
      <c r="M836" s="263"/>
      <c r="N836" s="264"/>
      <c r="O836" s="42"/>
      <c r="P836" s="42"/>
    </row>
    <row r="837" spans="1:16" x14ac:dyDescent="0.45">
      <c r="A837" s="41"/>
      <c r="I837" s="249" t="s">
        <v>1180</v>
      </c>
      <c r="J837" s="329">
        <v>-1.208525151014328E-2</v>
      </c>
      <c r="K837" s="263"/>
      <c r="L837" s="263"/>
      <c r="M837" s="263"/>
      <c r="N837" s="264"/>
      <c r="O837" s="42"/>
      <c r="P837" s="42"/>
    </row>
    <row r="838" spans="1:16" x14ac:dyDescent="0.45">
      <c r="A838" s="41"/>
      <c r="I838" s="249" t="s">
        <v>1181</v>
      </c>
      <c r="J838" s="329">
        <v>-1.208525151014328E-2</v>
      </c>
      <c r="K838" s="263"/>
      <c r="L838" s="263"/>
      <c r="M838" s="263"/>
      <c r="N838" s="264"/>
      <c r="O838" s="42"/>
      <c r="P838" s="42"/>
    </row>
    <row r="839" spans="1:16" x14ac:dyDescent="0.45">
      <c r="A839" s="41"/>
      <c r="I839" s="249" t="s">
        <v>1182</v>
      </c>
      <c r="J839" s="329">
        <v>-1.208525151014328E-2</v>
      </c>
      <c r="K839" s="263"/>
      <c r="L839" s="263"/>
      <c r="M839" s="263"/>
      <c r="N839" s="264"/>
      <c r="O839" s="42"/>
      <c r="P839" s="42"/>
    </row>
    <row r="840" spans="1:16" x14ac:dyDescent="0.45">
      <c r="A840" s="41"/>
      <c r="I840" s="249" t="s">
        <v>1183</v>
      </c>
      <c r="J840" s="329">
        <v>-1.208525151014328E-2</v>
      </c>
      <c r="K840" s="263"/>
      <c r="L840" s="263"/>
      <c r="M840" s="263"/>
      <c r="N840" s="264"/>
      <c r="O840" s="42"/>
      <c r="P840" s="42"/>
    </row>
    <row r="841" spans="1:16" x14ac:dyDescent="0.45">
      <c r="A841" s="41"/>
      <c r="I841" s="249" t="s">
        <v>1184</v>
      </c>
      <c r="J841" s="329">
        <v>-1.208525151014328E-2</v>
      </c>
      <c r="K841" s="263"/>
      <c r="L841" s="263"/>
      <c r="M841" s="263"/>
      <c r="N841" s="264"/>
      <c r="O841" s="42"/>
      <c r="P841" s="42"/>
    </row>
    <row r="842" spans="1:16" x14ac:dyDescent="0.45">
      <c r="A842" s="41"/>
      <c r="I842" s="249" t="s">
        <v>1185</v>
      </c>
      <c r="J842" s="329">
        <v>-1.208525151014328E-2</v>
      </c>
      <c r="K842" s="263"/>
      <c r="L842" s="263"/>
      <c r="M842" s="263"/>
      <c r="N842" s="264"/>
      <c r="O842" s="42"/>
      <c r="P842" s="42"/>
    </row>
    <row r="843" spans="1:16" x14ac:dyDescent="0.45">
      <c r="A843" s="41"/>
      <c r="I843" s="249" t="s">
        <v>1186</v>
      </c>
      <c r="J843" s="329">
        <v>-1.208525151014328E-2</v>
      </c>
      <c r="K843" s="263"/>
      <c r="L843" s="263"/>
      <c r="M843" s="263"/>
      <c r="N843" s="264"/>
      <c r="O843" s="42"/>
      <c r="P843" s="42"/>
    </row>
    <row r="844" spans="1:16" x14ac:dyDescent="0.45">
      <c r="A844" s="41"/>
      <c r="I844" s="249" t="s">
        <v>1187</v>
      </c>
      <c r="J844" s="329">
        <v>-1.208525151014328E-2</v>
      </c>
      <c r="K844" s="263"/>
      <c r="L844" s="263"/>
      <c r="M844" s="263"/>
      <c r="N844" s="264"/>
      <c r="O844" s="42"/>
      <c r="P844" s="42"/>
    </row>
    <row r="845" spans="1:16" x14ac:dyDescent="0.45">
      <c r="A845" s="41"/>
      <c r="I845" s="249" t="s">
        <v>1188</v>
      </c>
      <c r="J845" s="329">
        <v>-1.208525151014328E-2</v>
      </c>
      <c r="K845" s="263"/>
      <c r="L845" s="263"/>
      <c r="M845" s="263"/>
      <c r="N845" s="264"/>
      <c r="O845" s="42"/>
      <c r="P845" s="42"/>
    </row>
    <row r="846" spans="1:16" x14ac:dyDescent="0.45">
      <c r="A846" s="41"/>
      <c r="I846" s="249" t="s">
        <v>1189</v>
      </c>
      <c r="J846" s="329">
        <v>-1.208525151014328E-2</v>
      </c>
      <c r="K846" s="263"/>
      <c r="L846" s="263"/>
      <c r="M846" s="263"/>
      <c r="N846" s="264"/>
      <c r="O846" s="42"/>
      <c r="P846" s="42"/>
    </row>
    <row r="847" spans="1:16" x14ac:dyDescent="0.45">
      <c r="A847" s="41"/>
      <c r="I847" s="249" t="s">
        <v>1190</v>
      </c>
      <c r="J847" s="329">
        <v>-1.208525151014328E-2</v>
      </c>
      <c r="K847" s="263"/>
      <c r="L847" s="263"/>
      <c r="M847" s="263"/>
      <c r="N847" s="264"/>
      <c r="O847" s="42"/>
      <c r="P847" s="42"/>
    </row>
    <row r="848" spans="1:16" x14ac:dyDescent="0.45">
      <c r="A848" s="41"/>
      <c r="I848" s="249" t="s">
        <v>1191</v>
      </c>
      <c r="J848" s="329">
        <v>-1.208525151014328E-2</v>
      </c>
      <c r="K848" s="263"/>
      <c r="L848" s="263"/>
      <c r="M848" s="263"/>
      <c r="N848" s="264"/>
      <c r="O848" s="42"/>
      <c r="P848" s="42"/>
    </row>
    <row r="849" spans="1:16" x14ac:dyDescent="0.45">
      <c r="A849" s="41"/>
      <c r="I849" s="249" t="s">
        <v>1192</v>
      </c>
      <c r="J849" s="329">
        <v>-1.208525151014328E-2</v>
      </c>
      <c r="K849" s="263"/>
      <c r="L849" s="263"/>
      <c r="M849" s="263"/>
      <c r="N849" s="264"/>
      <c r="O849" s="42"/>
      <c r="P849" s="42"/>
    </row>
    <row r="850" spans="1:16" x14ac:dyDescent="0.45">
      <c r="A850" s="41"/>
      <c r="I850" s="249" t="s">
        <v>1193</v>
      </c>
      <c r="J850" s="329">
        <v>-1.208525151014328E-2</v>
      </c>
      <c r="K850" s="263"/>
      <c r="L850" s="263"/>
      <c r="M850" s="263"/>
      <c r="N850" s="264"/>
      <c r="O850" s="42"/>
      <c r="P850" s="42"/>
    </row>
    <row r="851" spans="1:16" x14ac:dyDescent="0.45">
      <c r="A851" s="41"/>
      <c r="I851" s="249" t="s">
        <v>1194</v>
      </c>
      <c r="J851" s="329">
        <v>-1.208525151014328E-2</v>
      </c>
      <c r="K851" s="263"/>
      <c r="L851" s="263"/>
      <c r="M851" s="263"/>
      <c r="N851" s="264"/>
      <c r="O851" s="42"/>
      <c r="P851" s="42"/>
    </row>
    <row r="852" spans="1:16" x14ac:dyDescent="0.45">
      <c r="A852" s="41"/>
      <c r="I852" s="249" t="s">
        <v>1195</v>
      </c>
      <c r="J852" s="329">
        <v>-1.208525151014328E-2</v>
      </c>
      <c r="K852" s="263"/>
      <c r="L852" s="263"/>
      <c r="M852" s="263"/>
      <c r="N852" s="264"/>
      <c r="O852" s="42"/>
      <c r="P852" s="42"/>
    </row>
    <row r="853" spans="1:16" x14ac:dyDescent="0.45">
      <c r="A853" s="41"/>
      <c r="I853" s="249" t="s">
        <v>1196</v>
      </c>
      <c r="J853" s="329">
        <v>-1.208525151014328E-2</v>
      </c>
      <c r="K853" s="263"/>
      <c r="L853" s="263"/>
      <c r="M853" s="263"/>
      <c r="N853" s="264"/>
      <c r="O853" s="42"/>
      <c r="P853" s="42"/>
    </row>
    <row r="854" spans="1:16" x14ac:dyDescent="0.45">
      <c r="A854" s="41"/>
      <c r="I854" s="249" t="s">
        <v>1197</v>
      </c>
      <c r="J854" s="329">
        <v>-1.208525151014328E-2</v>
      </c>
      <c r="K854" s="263"/>
      <c r="L854" s="263"/>
      <c r="M854" s="263"/>
      <c r="N854" s="264"/>
      <c r="O854" s="42"/>
      <c r="P854" s="42"/>
    </row>
    <row r="855" spans="1:16" x14ac:dyDescent="0.45">
      <c r="A855" s="41"/>
      <c r="I855" s="249" t="s">
        <v>1198</v>
      </c>
      <c r="J855" s="329">
        <v>-1.208525151014328E-2</v>
      </c>
      <c r="K855" s="263"/>
      <c r="L855" s="263"/>
      <c r="M855" s="263"/>
      <c r="N855" s="264"/>
      <c r="O855" s="42"/>
      <c r="P855" s="42"/>
    </row>
    <row r="856" spans="1:16" x14ac:dyDescent="0.45">
      <c r="A856" s="41"/>
      <c r="I856" s="249" t="s">
        <v>1199</v>
      </c>
      <c r="J856" s="329">
        <v>-1.208525151014328E-2</v>
      </c>
      <c r="K856" s="263"/>
      <c r="L856" s="263"/>
      <c r="M856" s="263"/>
      <c r="N856" s="264"/>
      <c r="O856" s="42"/>
      <c r="P856" s="42"/>
    </row>
    <row r="857" spans="1:16" x14ac:dyDescent="0.45">
      <c r="A857" s="41"/>
      <c r="I857" s="249" t="s">
        <v>1200</v>
      </c>
      <c r="J857" s="329">
        <v>-1.208525151014328E-2</v>
      </c>
      <c r="K857" s="263"/>
      <c r="L857" s="263"/>
      <c r="M857" s="263"/>
      <c r="N857" s="264"/>
      <c r="O857" s="42"/>
      <c r="P857" s="42"/>
    </row>
    <row r="858" spans="1:16" x14ac:dyDescent="0.45">
      <c r="A858" s="41"/>
      <c r="I858" s="249" t="s">
        <v>1201</v>
      </c>
      <c r="J858" s="329">
        <v>-1.208525151014328E-2</v>
      </c>
      <c r="K858" s="263"/>
      <c r="L858" s="263"/>
      <c r="M858" s="263"/>
      <c r="N858" s="264"/>
      <c r="O858" s="42"/>
      <c r="P858" s="42"/>
    </row>
    <row r="859" spans="1:16" x14ac:dyDescent="0.45">
      <c r="A859" s="41"/>
      <c r="I859" s="249" t="s">
        <v>1202</v>
      </c>
      <c r="J859" s="329">
        <v>-1.208525151014328E-2</v>
      </c>
      <c r="K859" s="263"/>
      <c r="L859" s="263"/>
      <c r="M859" s="263"/>
      <c r="N859" s="264"/>
      <c r="O859" s="42"/>
      <c r="P859" s="42"/>
    </row>
    <row r="860" spans="1:16" x14ac:dyDescent="0.45">
      <c r="A860" s="41"/>
      <c r="I860" s="249" t="s">
        <v>1203</v>
      </c>
      <c r="J860" s="329">
        <v>-1.208525151014328E-2</v>
      </c>
      <c r="K860" s="263"/>
      <c r="L860" s="263"/>
      <c r="M860" s="263"/>
      <c r="N860" s="264"/>
      <c r="O860" s="42"/>
      <c r="P860" s="42"/>
    </row>
    <row r="861" spans="1:16" x14ac:dyDescent="0.45">
      <c r="A861" s="41"/>
      <c r="I861" s="249" t="s">
        <v>1204</v>
      </c>
      <c r="J861" s="329">
        <v>-1.208525151014328E-2</v>
      </c>
      <c r="K861" s="263"/>
      <c r="L861" s="263"/>
      <c r="M861" s="263"/>
      <c r="N861" s="264"/>
      <c r="O861" s="42"/>
      <c r="P861" s="42"/>
    </row>
    <row r="862" spans="1:16" x14ac:dyDescent="0.45">
      <c r="A862" s="41"/>
      <c r="I862" s="249" t="s">
        <v>1205</v>
      </c>
      <c r="J862" s="329">
        <v>-1.208525151014328E-2</v>
      </c>
      <c r="K862" s="263"/>
      <c r="L862" s="263"/>
      <c r="M862" s="263"/>
      <c r="N862" s="264"/>
      <c r="O862" s="42"/>
      <c r="P862" s="42"/>
    </row>
    <row r="863" spans="1:16" x14ac:dyDescent="0.45">
      <c r="A863" s="41"/>
      <c r="I863" s="249" t="s">
        <v>1206</v>
      </c>
      <c r="J863" s="329">
        <v>-1.208525151014328E-2</v>
      </c>
      <c r="K863" s="263"/>
      <c r="L863" s="263"/>
      <c r="M863" s="263"/>
      <c r="N863" s="264"/>
      <c r="O863" s="42"/>
      <c r="P863" s="42"/>
    </row>
    <row r="864" spans="1:16" x14ac:dyDescent="0.45">
      <c r="A864" s="41"/>
      <c r="I864" s="249" t="s">
        <v>1207</v>
      </c>
      <c r="J864" s="329">
        <v>-1.208525151014328E-2</v>
      </c>
      <c r="K864" s="263"/>
      <c r="L864" s="263"/>
      <c r="M864" s="263"/>
      <c r="N864" s="264"/>
      <c r="O864" s="42"/>
      <c r="P864" s="42"/>
    </row>
    <row r="865" spans="1:16" x14ac:dyDescent="0.45">
      <c r="A865" s="41"/>
      <c r="I865" s="249" t="s">
        <v>1208</v>
      </c>
      <c r="J865" s="329">
        <v>-1.208525151014328E-2</v>
      </c>
      <c r="K865" s="263"/>
      <c r="L865" s="263"/>
      <c r="M865" s="263"/>
      <c r="N865" s="264"/>
      <c r="O865" s="42"/>
      <c r="P865" s="42"/>
    </row>
    <row r="866" spans="1:16" x14ac:dyDescent="0.45">
      <c r="A866" s="41"/>
      <c r="I866" s="249" t="s">
        <v>1209</v>
      </c>
      <c r="J866" s="329">
        <v>-1.208525151014328E-2</v>
      </c>
      <c r="K866" s="263"/>
      <c r="L866" s="263"/>
      <c r="M866" s="263"/>
      <c r="N866" s="264"/>
      <c r="O866" s="42"/>
      <c r="P866" s="42"/>
    </row>
    <row r="867" spans="1:16" x14ac:dyDescent="0.45">
      <c r="A867" s="41"/>
      <c r="I867" s="249" t="s">
        <v>1210</v>
      </c>
      <c r="J867" s="329">
        <v>-1.208525151014328E-2</v>
      </c>
      <c r="K867" s="263"/>
      <c r="L867" s="263"/>
      <c r="M867" s="263"/>
      <c r="N867" s="264"/>
      <c r="O867" s="42"/>
      <c r="P867" s="42"/>
    </row>
    <row r="868" spans="1:16" x14ac:dyDescent="0.45">
      <c r="A868" s="41"/>
      <c r="I868" s="249" t="s">
        <v>1211</v>
      </c>
      <c r="J868" s="329">
        <v>-1.208525151014328E-2</v>
      </c>
      <c r="K868" s="263"/>
      <c r="L868" s="263"/>
      <c r="M868" s="263"/>
      <c r="N868" s="264"/>
      <c r="O868" s="42"/>
      <c r="P868" s="42"/>
    </row>
    <row r="869" spans="1:16" x14ac:dyDescent="0.45">
      <c r="A869" s="41"/>
      <c r="I869" s="249" t="s">
        <v>1212</v>
      </c>
      <c r="J869" s="329">
        <v>-1.208525151014328E-2</v>
      </c>
      <c r="K869" s="263"/>
      <c r="L869" s="263"/>
      <c r="M869" s="263"/>
      <c r="N869" s="264"/>
      <c r="O869" s="42"/>
      <c r="P869" s="42"/>
    </row>
    <row r="870" spans="1:16" x14ac:dyDescent="0.45">
      <c r="A870" s="41"/>
      <c r="I870" s="249" t="s">
        <v>1213</v>
      </c>
      <c r="J870" s="329">
        <v>-1.208525151014328E-2</v>
      </c>
      <c r="K870" s="263"/>
      <c r="L870" s="263"/>
      <c r="M870" s="263"/>
      <c r="N870" s="264"/>
      <c r="O870" s="42"/>
      <c r="P870" s="42"/>
    </row>
    <row r="871" spans="1:16" x14ac:dyDescent="0.45">
      <c r="A871" s="41"/>
      <c r="I871" s="249" t="s">
        <v>1214</v>
      </c>
      <c r="J871" s="329">
        <v>-1.208525151014328E-2</v>
      </c>
      <c r="K871" s="263"/>
      <c r="L871" s="263"/>
      <c r="M871" s="263"/>
      <c r="N871" s="264"/>
      <c r="O871" s="42"/>
      <c r="P871" s="42"/>
    </row>
    <row r="872" spans="1:16" x14ac:dyDescent="0.45">
      <c r="A872" s="41"/>
      <c r="I872" s="249" t="s">
        <v>1215</v>
      </c>
      <c r="J872" s="329">
        <v>-1.208525151014328E-2</v>
      </c>
      <c r="K872" s="263"/>
      <c r="L872" s="263"/>
      <c r="M872" s="263"/>
      <c r="N872" s="264"/>
      <c r="O872" s="42"/>
      <c r="P872" s="42"/>
    </row>
    <row r="873" spans="1:16" x14ac:dyDescent="0.45">
      <c r="A873" s="41"/>
      <c r="I873" s="249" t="s">
        <v>1216</v>
      </c>
      <c r="J873" s="329">
        <v>-1.208525151014328E-2</v>
      </c>
      <c r="K873" s="263"/>
      <c r="L873" s="263"/>
      <c r="M873" s="263"/>
      <c r="N873" s="264"/>
      <c r="O873" s="42"/>
      <c r="P873" s="42"/>
    </row>
    <row r="874" spans="1:16" x14ac:dyDescent="0.45">
      <c r="A874" s="41"/>
      <c r="I874" s="249" t="s">
        <v>1217</v>
      </c>
      <c r="J874" s="329">
        <v>-1.208525151014328E-2</v>
      </c>
      <c r="K874" s="263"/>
      <c r="L874" s="263"/>
      <c r="M874" s="263"/>
      <c r="N874" s="264"/>
      <c r="O874" s="42"/>
      <c r="P874" s="42"/>
    </row>
    <row r="875" spans="1:16" x14ac:dyDescent="0.45">
      <c r="A875" s="41"/>
      <c r="I875" s="249" t="s">
        <v>1218</v>
      </c>
      <c r="J875" s="329">
        <v>-1.208525151014328E-2</v>
      </c>
      <c r="K875" s="263"/>
      <c r="L875" s="263"/>
      <c r="M875" s="263"/>
      <c r="N875" s="264"/>
      <c r="O875" s="42"/>
      <c r="P875" s="42"/>
    </row>
    <row r="876" spans="1:16" x14ac:dyDescent="0.45">
      <c r="A876" s="41"/>
      <c r="I876" s="249" t="s">
        <v>1219</v>
      </c>
      <c r="J876" s="329">
        <v>-1.208525151014328E-2</v>
      </c>
      <c r="K876" s="263"/>
      <c r="L876" s="263"/>
      <c r="M876" s="263"/>
      <c r="N876" s="264"/>
      <c r="O876" s="42"/>
      <c r="P876" s="42"/>
    </row>
    <row r="877" spans="1:16" x14ac:dyDescent="0.45">
      <c r="A877" s="41"/>
      <c r="I877" s="249" t="s">
        <v>1220</v>
      </c>
      <c r="J877" s="329">
        <v>-1.208525151014328E-2</v>
      </c>
      <c r="K877" s="263"/>
      <c r="L877" s="263"/>
      <c r="M877" s="263"/>
      <c r="N877" s="264"/>
      <c r="O877" s="42"/>
      <c r="P877" s="42"/>
    </row>
    <row r="878" spans="1:16" x14ac:dyDescent="0.45">
      <c r="A878" s="41"/>
      <c r="I878" s="249" t="s">
        <v>1221</v>
      </c>
      <c r="J878" s="329">
        <v>-1.208525151014328E-2</v>
      </c>
      <c r="K878" s="263"/>
      <c r="L878" s="263"/>
      <c r="M878" s="263"/>
      <c r="N878" s="264"/>
      <c r="O878" s="42"/>
      <c r="P878" s="42"/>
    </row>
    <row r="879" spans="1:16" x14ac:dyDescent="0.45">
      <c r="A879" s="41"/>
      <c r="I879" s="249" t="s">
        <v>1222</v>
      </c>
      <c r="J879" s="329">
        <v>-1.208525151014328E-2</v>
      </c>
      <c r="K879" s="263"/>
      <c r="L879" s="263"/>
      <c r="M879" s="263"/>
      <c r="N879" s="264"/>
      <c r="O879" s="42"/>
      <c r="P879" s="42"/>
    </row>
    <row r="880" spans="1:16" x14ac:dyDescent="0.45">
      <c r="A880" s="41"/>
      <c r="I880" s="249" t="s">
        <v>1223</v>
      </c>
      <c r="J880" s="329">
        <v>-1.208525151014328E-2</v>
      </c>
      <c r="K880" s="263"/>
      <c r="L880" s="263"/>
      <c r="M880" s="263"/>
      <c r="N880" s="264"/>
      <c r="O880" s="42"/>
      <c r="P880" s="42"/>
    </row>
    <row r="881" spans="1:16" x14ac:dyDescent="0.45">
      <c r="A881" s="41"/>
      <c r="I881" s="249" t="s">
        <v>1224</v>
      </c>
      <c r="J881" s="329">
        <v>-1.208525151014328E-2</v>
      </c>
      <c r="K881" s="263"/>
      <c r="L881" s="263"/>
      <c r="M881" s="263"/>
      <c r="N881" s="264"/>
      <c r="O881" s="42"/>
      <c r="P881" s="42"/>
    </row>
    <row r="882" spans="1:16" x14ac:dyDescent="0.45">
      <c r="A882" s="41"/>
      <c r="I882" s="249" t="s">
        <v>1225</v>
      </c>
      <c r="J882" s="329">
        <v>-1.208525151014328E-2</v>
      </c>
      <c r="K882" s="263"/>
      <c r="L882" s="263"/>
      <c r="M882" s="263"/>
      <c r="N882" s="264"/>
      <c r="O882" s="42"/>
      <c r="P882" s="42"/>
    </row>
    <row r="883" spans="1:16" x14ac:dyDescent="0.45">
      <c r="A883" s="41"/>
      <c r="I883" s="249" t="s">
        <v>1226</v>
      </c>
      <c r="J883" s="329">
        <v>-1.208525151014328E-2</v>
      </c>
      <c r="K883" s="263"/>
      <c r="L883" s="263"/>
      <c r="M883" s="263"/>
      <c r="N883" s="264"/>
      <c r="O883" s="42"/>
      <c r="P883" s="42"/>
    </row>
    <row r="884" spans="1:16" x14ac:dyDescent="0.45">
      <c r="A884" s="41"/>
      <c r="I884" s="249" t="s">
        <v>1227</v>
      </c>
      <c r="J884" s="329">
        <v>-1.208525151014328E-2</v>
      </c>
      <c r="K884" s="263"/>
      <c r="L884" s="263"/>
      <c r="M884" s="263"/>
      <c r="N884" s="264"/>
      <c r="O884" s="42"/>
      <c r="P884" s="42"/>
    </row>
    <row r="885" spans="1:16" x14ac:dyDescent="0.45">
      <c r="A885" s="41"/>
      <c r="I885" s="249" t="s">
        <v>1228</v>
      </c>
      <c r="J885" s="329">
        <v>-1.208525151014328E-2</v>
      </c>
      <c r="K885" s="263"/>
      <c r="L885" s="263"/>
      <c r="M885" s="263"/>
      <c r="N885" s="264"/>
      <c r="O885" s="42"/>
      <c r="P885" s="42"/>
    </row>
    <row r="886" spans="1:16" x14ac:dyDescent="0.45">
      <c r="A886" s="41"/>
      <c r="I886" s="249" t="s">
        <v>1229</v>
      </c>
      <c r="J886" s="329">
        <v>-1.208525151014328E-2</v>
      </c>
      <c r="K886" s="263"/>
      <c r="L886" s="263"/>
      <c r="M886" s="263"/>
      <c r="N886" s="264"/>
      <c r="O886" s="42"/>
      <c r="P886" s="42"/>
    </row>
    <row r="887" spans="1:16" x14ac:dyDescent="0.45">
      <c r="A887" s="41"/>
      <c r="I887" s="249" t="s">
        <v>1230</v>
      </c>
      <c r="J887" s="329">
        <v>-1.208525151014328E-2</v>
      </c>
      <c r="K887" s="263"/>
      <c r="L887" s="263"/>
      <c r="M887" s="263"/>
      <c r="N887" s="264"/>
      <c r="O887" s="42"/>
      <c r="P887" s="42"/>
    </row>
    <row r="888" spans="1:16" x14ac:dyDescent="0.45">
      <c r="A888" s="41"/>
      <c r="I888" s="249" t="s">
        <v>1231</v>
      </c>
      <c r="J888" s="329">
        <v>-1.208525151014328E-2</v>
      </c>
      <c r="K888" s="263"/>
      <c r="L888" s="263"/>
      <c r="M888" s="263"/>
      <c r="N888" s="264"/>
      <c r="O888" s="42"/>
      <c r="P888" s="42"/>
    </row>
    <row r="889" spans="1:16" x14ac:dyDescent="0.45">
      <c r="A889" s="41"/>
      <c r="I889" s="249" t="s">
        <v>1232</v>
      </c>
      <c r="J889" s="329">
        <v>-1.208525151014328E-2</v>
      </c>
      <c r="K889" s="263"/>
      <c r="L889" s="263"/>
      <c r="M889" s="263"/>
      <c r="N889" s="264"/>
      <c r="O889" s="42"/>
      <c r="P889" s="42"/>
    </row>
    <row r="890" spans="1:16" x14ac:dyDescent="0.45">
      <c r="A890" s="41"/>
      <c r="I890" s="249" t="s">
        <v>1233</v>
      </c>
      <c r="J890" s="329">
        <v>-1.208525151014328E-2</v>
      </c>
      <c r="K890" s="263"/>
      <c r="L890" s="263"/>
      <c r="M890" s="263"/>
      <c r="N890" s="264"/>
      <c r="O890" s="42"/>
      <c r="P890" s="42"/>
    </row>
    <row r="891" spans="1:16" x14ac:dyDescent="0.45">
      <c r="A891" s="41"/>
      <c r="I891" s="249" t="s">
        <v>1234</v>
      </c>
      <c r="J891" s="329">
        <v>-1.208525151014328E-2</v>
      </c>
      <c r="K891" s="263"/>
      <c r="L891" s="263"/>
      <c r="M891" s="263"/>
      <c r="N891" s="264"/>
      <c r="O891" s="42"/>
      <c r="P891" s="42"/>
    </row>
    <row r="892" spans="1:16" x14ac:dyDescent="0.45">
      <c r="A892" s="41"/>
      <c r="I892" s="249" t="s">
        <v>1235</v>
      </c>
      <c r="J892" s="329">
        <v>-1.208525151014328E-2</v>
      </c>
      <c r="K892" s="263"/>
      <c r="L892" s="263"/>
      <c r="M892" s="263"/>
      <c r="N892" s="264"/>
      <c r="O892" s="42"/>
      <c r="P892" s="42"/>
    </row>
    <row r="893" spans="1:16" x14ac:dyDescent="0.45">
      <c r="A893" s="41"/>
      <c r="I893" s="249" t="s">
        <v>1236</v>
      </c>
      <c r="J893" s="329">
        <v>-1.208525151014328E-2</v>
      </c>
      <c r="K893" s="263"/>
      <c r="L893" s="263"/>
      <c r="M893" s="263"/>
      <c r="N893" s="264"/>
      <c r="O893" s="42"/>
      <c r="P893" s="42"/>
    </row>
    <row r="894" spans="1:16" x14ac:dyDescent="0.45">
      <c r="A894" s="41"/>
      <c r="I894" s="249" t="s">
        <v>1237</v>
      </c>
      <c r="J894" s="329">
        <v>-1.208525151014328E-2</v>
      </c>
      <c r="K894" s="263"/>
      <c r="L894" s="263"/>
      <c r="M894" s="263"/>
      <c r="N894" s="264"/>
      <c r="O894" s="42"/>
      <c r="P894" s="42"/>
    </row>
    <row r="895" spans="1:16" x14ac:dyDescent="0.45">
      <c r="A895" s="41"/>
      <c r="I895" s="249" t="s">
        <v>1238</v>
      </c>
      <c r="J895" s="329">
        <v>-1.208525151014328E-2</v>
      </c>
      <c r="K895" s="263"/>
      <c r="L895" s="263"/>
      <c r="M895" s="263"/>
      <c r="N895" s="264"/>
      <c r="O895" s="42"/>
      <c r="P895" s="42"/>
    </row>
    <row r="896" spans="1:16" x14ac:dyDescent="0.45">
      <c r="A896" s="41"/>
      <c r="I896" s="249" t="s">
        <v>1239</v>
      </c>
      <c r="J896" s="329">
        <v>-1.208525151014328E-2</v>
      </c>
      <c r="K896" s="263"/>
      <c r="L896" s="263"/>
      <c r="M896" s="263"/>
      <c r="N896" s="264"/>
      <c r="O896" s="42"/>
      <c r="P896" s="42"/>
    </row>
    <row r="897" spans="1:16" x14ac:dyDescent="0.45">
      <c r="A897" s="41"/>
      <c r="I897" s="249" t="s">
        <v>1240</v>
      </c>
      <c r="J897" s="329">
        <v>-1.208525151014328E-2</v>
      </c>
      <c r="K897" s="263"/>
      <c r="L897" s="263"/>
      <c r="M897" s="263"/>
      <c r="N897" s="264"/>
      <c r="O897" s="42"/>
      <c r="P897" s="42"/>
    </row>
    <row r="898" spans="1:16" x14ac:dyDescent="0.45">
      <c r="A898" s="41"/>
      <c r="I898" s="249" t="s">
        <v>1241</v>
      </c>
      <c r="J898" s="329">
        <v>-1.208525151014328E-2</v>
      </c>
      <c r="K898" s="263"/>
      <c r="L898" s="263"/>
      <c r="M898" s="263"/>
      <c r="N898" s="264"/>
      <c r="O898" s="42"/>
      <c r="P898" s="42"/>
    </row>
    <row r="899" spans="1:16" x14ac:dyDescent="0.45">
      <c r="A899" s="41"/>
      <c r="I899" s="249" t="s">
        <v>1242</v>
      </c>
      <c r="J899" s="329">
        <v>-1.208525151014328E-2</v>
      </c>
      <c r="K899" s="263"/>
      <c r="L899" s="263"/>
      <c r="M899" s="263"/>
      <c r="N899" s="264"/>
      <c r="O899" s="42"/>
      <c r="P899" s="42"/>
    </row>
    <row r="900" spans="1:16" x14ac:dyDescent="0.45">
      <c r="A900" s="41"/>
      <c r="I900" s="249" t="s">
        <v>1243</v>
      </c>
      <c r="J900" s="329">
        <v>-1.208525151014328E-2</v>
      </c>
      <c r="K900" s="263"/>
      <c r="L900" s="263"/>
      <c r="M900" s="263"/>
      <c r="N900" s="264"/>
      <c r="O900" s="42"/>
      <c r="P900" s="42"/>
    </row>
    <row r="901" spans="1:16" x14ac:dyDescent="0.45">
      <c r="A901" s="41"/>
      <c r="I901" s="249" t="s">
        <v>1244</v>
      </c>
      <c r="J901" s="329">
        <v>-1.208525151014328E-2</v>
      </c>
      <c r="K901" s="263"/>
      <c r="L901" s="263"/>
      <c r="M901" s="263"/>
      <c r="N901" s="264"/>
      <c r="O901" s="42"/>
      <c r="P901" s="42"/>
    </row>
    <row r="902" spans="1:16" x14ac:dyDescent="0.45">
      <c r="A902" s="41"/>
      <c r="I902" s="249" t="s">
        <v>1245</v>
      </c>
      <c r="J902" s="329">
        <v>-1.208525151014328E-2</v>
      </c>
      <c r="K902" s="263"/>
      <c r="L902" s="263"/>
      <c r="M902" s="263"/>
      <c r="N902" s="264"/>
      <c r="O902" s="42"/>
      <c r="P902" s="42"/>
    </row>
    <row r="903" spans="1:16" x14ac:dyDescent="0.45">
      <c r="A903" s="41"/>
      <c r="I903" s="249" t="s">
        <v>1246</v>
      </c>
      <c r="J903" s="329">
        <v>-1.208525151014328E-2</v>
      </c>
      <c r="K903" s="263"/>
      <c r="L903" s="263"/>
      <c r="M903" s="263"/>
      <c r="N903" s="264"/>
      <c r="O903" s="42"/>
      <c r="P903" s="42"/>
    </row>
    <row r="904" spans="1:16" x14ac:dyDescent="0.45">
      <c r="A904" s="41"/>
      <c r="I904" s="249" t="s">
        <v>1247</v>
      </c>
      <c r="J904" s="329">
        <v>-1.208525151014328E-2</v>
      </c>
      <c r="K904" s="263"/>
      <c r="L904" s="263"/>
      <c r="M904" s="263"/>
      <c r="N904" s="264"/>
      <c r="O904" s="42"/>
      <c r="P904" s="42"/>
    </row>
    <row r="905" spans="1:16" x14ac:dyDescent="0.45">
      <c r="A905" s="41"/>
      <c r="I905" s="249" t="s">
        <v>1248</v>
      </c>
      <c r="J905" s="329">
        <v>-1.208525151014328E-2</v>
      </c>
      <c r="K905" s="263"/>
      <c r="L905" s="263"/>
      <c r="M905" s="263"/>
      <c r="N905" s="264"/>
      <c r="O905" s="42"/>
      <c r="P905" s="42"/>
    </row>
    <row r="906" spans="1:16" x14ac:dyDescent="0.45">
      <c r="A906" s="41"/>
      <c r="I906" s="249" t="s">
        <v>1249</v>
      </c>
      <c r="J906" s="329">
        <v>-1.208525151014328E-2</v>
      </c>
      <c r="K906" s="263"/>
      <c r="L906" s="263"/>
      <c r="M906" s="263"/>
      <c r="N906" s="264"/>
      <c r="O906" s="42"/>
      <c r="P906" s="42"/>
    </row>
    <row r="907" spans="1:16" x14ac:dyDescent="0.45">
      <c r="A907" s="41"/>
      <c r="I907" s="249" t="s">
        <v>1250</v>
      </c>
      <c r="J907" s="329">
        <v>-1.208525151014328E-2</v>
      </c>
      <c r="K907" s="263"/>
      <c r="L907" s="263"/>
      <c r="M907" s="263"/>
      <c r="N907" s="264"/>
      <c r="O907" s="42"/>
      <c r="P907" s="42"/>
    </row>
    <row r="908" spans="1:16" x14ac:dyDescent="0.45">
      <c r="A908" s="41"/>
      <c r="I908" s="249" t="s">
        <v>1251</v>
      </c>
      <c r="J908" s="329">
        <v>-1.208525151014328E-2</v>
      </c>
      <c r="K908" s="263"/>
      <c r="L908" s="263"/>
      <c r="M908" s="263"/>
      <c r="N908" s="264"/>
      <c r="O908" s="42"/>
      <c r="P908" s="42"/>
    </row>
    <row r="909" spans="1:16" x14ac:dyDescent="0.45">
      <c r="A909" s="41"/>
      <c r="I909" s="249" t="s">
        <v>1252</v>
      </c>
      <c r="J909" s="329">
        <v>-1.208525151014328E-2</v>
      </c>
      <c r="K909" s="263"/>
      <c r="L909" s="263"/>
      <c r="M909" s="263"/>
      <c r="N909" s="264"/>
      <c r="O909" s="42"/>
      <c r="P909" s="42"/>
    </row>
    <row r="910" spans="1:16" x14ac:dyDescent="0.45">
      <c r="A910" s="41"/>
      <c r="I910" s="249" t="s">
        <v>1253</v>
      </c>
      <c r="J910" s="329">
        <v>-1.208525151014328E-2</v>
      </c>
      <c r="K910" s="263"/>
      <c r="L910" s="263"/>
      <c r="M910" s="263"/>
      <c r="N910" s="264"/>
      <c r="O910" s="42"/>
      <c r="P910" s="42"/>
    </row>
    <row r="911" spans="1:16" x14ac:dyDescent="0.45">
      <c r="A911" s="41"/>
      <c r="I911" s="249" t="s">
        <v>1254</v>
      </c>
      <c r="J911" s="329">
        <v>-1.208525151014328E-2</v>
      </c>
      <c r="K911" s="263"/>
      <c r="L911" s="263"/>
      <c r="M911" s="263"/>
      <c r="N911" s="264"/>
      <c r="O911" s="42"/>
      <c r="P911" s="42"/>
    </row>
    <row r="912" spans="1:16" x14ac:dyDescent="0.45">
      <c r="A912" s="41"/>
      <c r="I912" s="249" t="s">
        <v>1255</v>
      </c>
      <c r="J912" s="329">
        <v>-1.208525151014328E-2</v>
      </c>
      <c r="K912" s="263"/>
      <c r="L912" s="263"/>
      <c r="M912" s="263"/>
      <c r="N912" s="264"/>
      <c r="O912" s="42"/>
      <c r="P912" s="42"/>
    </row>
    <row r="913" spans="1:16" x14ac:dyDescent="0.45">
      <c r="A913" s="41"/>
      <c r="I913" s="249" t="s">
        <v>1256</v>
      </c>
      <c r="J913" s="329">
        <v>-1.208525151014328E-2</v>
      </c>
      <c r="K913" s="263"/>
      <c r="L913" s="263"/>
      <c r="M913" s="263"/>
      <c r="N913" s="264"/>
      <c r="O913" s="42"/>
      <c r="P913" s="42"/>
    </row>
    <row r="914" spans="1:16" x14ac:dyDescent="0.45">
      <c r="A914" s="41"/>
      <c r="I914" s="249" t="s">
        <v>1257</v>
      </c>
      <c r="J914" s="329">
        <v>-1.208525151014328E-2</v>
      </c>
      <c r="K914" s="263"/>
      <c r="L914" s="263"/>
      <c r="M914" s="263"/>
      <c r="N914" s="264"/>
      <c r="O914" s="42"/>
      <c r="P914" s="42"/>
    </row>
    <row r="915" spans="1:16" x14ac:dyDescent="0.45">
      <c r="A915" s="41"/>
      <c r="I915" s="249" t="s">
        <v>1258</v>
      </c>
      <c r="J915" s="329">
        <v>-1.208525151014328E-2</v>
      </c>
      <c r="K915" s="263"/>
      <c r="L915" s="263"/>
      <c r="M915" s="263"/>
      <c r="N915" s="264"/>
      <c r="O915" s="42"/>
      <c r="P915" s="42"/>
    </row>
    <row r="916" spans="1:16" x14ac:dyDescent="0.45">
      <c r="A916" s="41"/>
      <c r="I916" s="249" t="s">
        <v>1259</v>
      </c>
      <c r="J916" s="329">
        <v>-1.208525151014328E-2</v>
      </c>
      <c r="K916" s="263"/>
      <c r="L916" s="263"/>
      <c r="M916" s="263"/>
      <c r="N916" s="264"/>
      <c r="O916" s="42"/>
      <c r="P916" s="42"/>
    </row>
    <row r="917" spans="1:16" x14ac:dyDescent="0.45">
      <c r="A917" s="41"/>
      <c r="I917" s="249" t="s">
        <v>1260</v>
      </c>
      <c r="J917" s="329">
        <v>-1.208525151014328E-2</v>
      </c>
      <c r="K917" s="263"/>
      <c r="L917" s="263"/>
      <c r="M917" s="263"/>
      <c r="N917" s="264"/>
      <c r="O917" s="42"/>
      <c r="P917" s="42"/>
    </row>
    <row r="918" spans="1:16" x14ac:dyDescent="0.45">
      <c r="A918" s="41"/>
      <c r="I918" s="249" t="s">
        <v>1261</v>
      </c>
      <c r="J918" s="329">
        <v>-1.208525151014328E-2</v>
      </c>
      <c r="K918" s="263"/>
      <c r="L918" s="263"/>
      <c r="M918" s="263"/>
      <c r="N918" s="264"/>
      <c r="O918" s="42"/>
      <c r="P918" s="42"/>
    </row>
    <row r="919" spans="1:16" x14ac:dyDescent="0.45">
      <c r="A919" s="41"/>
      <c r="I919" s="249" t="s">
        <v>1262</v>
      </c>
      <c r="J919" s="329">
        <v>-1.208525151014328E-2</v>
      </c>
      <c r="K919" s="263"/>
      <c r="L919" s="263"/>
      <c r="M919" s="263"/>
      <c r="N919" s="264"/>
      <c r="O919" s="42"/>
      <c r="P919" s="42"/>
    </row>
    <row r="920" spans="1:16" x14ac:dyDescent="0.45">
      <c r="A920" s="41"/>
      <c r="I920" s="249" t="s">
        <v>1263</v>
      </c>
      <c r="J920" s="329">
        <v>-1.208525151014328E-2</v>
      </c>
      <c r="K920" s="263"/>
      <c r="L920" s="263"/>
      <c r="M920" s="263"/>
      <c r="N920" s="264"/>
      <c r="O920" s="42"/>
      <c r="P920" s="42"/>
    </row>
    <row r="921" spans="1:16" x14ac:dyDescent="0.45">
      <c r="A921" s="41"/>
      <c r="I921" s="249" t="s">
        <v>1264</v>
      </c>
      <c r="J921" s="329">
        <v>-1.208525151014328E-2</v>
      </c>
      <c r="K921" s="263"/>
      <c r="L921" s="263"/>
      <c r="M921" s="263"/>
      <c r="N921" s="264"/>
      <c r="O921" s="42"/>
      <c r="P921" s="42"/>
    </row>
    <row r="922" spans="1:16" x14ac:dyDescent="0.45">
      <c r="A922" s="41"/>
      <c r="I922" s="249" t="s">
        <v>1265</v>
      </c>
      <c r="J922" s="329">
        <v>-1.208525151014328E-2</v>
      </c>
      <c r="K922" s="263"/>
      <c r="L922" s="263"/>
      <c r="M922" s="263"/>
      <c r="N922" s="264"/>
      <c r="O922" s="42"/>
      <c r="P922" s="42"/>
    </row>
    <row r="923" spans="1:16" x14ac:dyDescent="0.45">
      <c r="A923" s="41"/>
      <c r="I923" s="249" t="s">
        <v>1266</v>
      </c>
      <c r="J923" s="329">
        <v>-1.208525151014328E-2</v>
      </c>
      <c r="K923" s="263"/>
      <c r="L923" s="263"/>
      <c r="M923" s="263"/>
      <c r="N923" s="264"/>
      <c r="O923" s="42"/>
      <c r="P923" s="42"/>
    </row>
    <row r="924" spans="1:16" x14ac:dyDescent="0.45">
      <c r="A924" s="41"/>
      <c r="I924" s="249" t="s">
        <v>1267</v>
      </c>
      <c r="J924" s="329">
        <v>-1.208525151014328E-2</v>
      </c>
      <c r="K924" s="263"/>
      <c r="L924" s="263"/>
      <c r="M924" s="263"/>
      <c r="N924" s="264"/>
      <c r="O924" s="42"/>
      <c r="P924" s="42"/>
    </row>
    <row r="925" spans="1:16" x14ac:dyDescent="0.45">
      <c r="A925" s="41"/>
      <c r="I925" s="249" t="s">
        <v>1268</v>
      </c>
      <c r="J925" s="329">
        <v>-1.208525151014328E-2</v>
      </c>
      <c r="K925" s="263"/>
      <c r="L925" s="263"/>
      <c r="M925" s="263"/>
      <c r="N925" s="264"/>
      <c r="O925" s="42"/>
      <c r="P925" s="42"/>
    </row>
    <row r="926" spans="1:16" x14ac:dyDescent="0.45">
      <c r="A926" s="41"/>
      <c r="I926" s="249" t="s">
        <v>1269</v>
      </c>
      <c r="J926" s="329">
        <v>-1.208525151014328E-2</v>
      </c>
      <c r="K926" s="263"/>
      <c r="L926" s="263"/>
      <c r="M926" s="263"/>
      <c r="N926" s="264"/>
      <c r="O926" s="42"/>
      <c r="P926" s="42"/>
    </row>
    <row r="927" spans="1:16" x14ac:dyDescent="0.45">
      <c r="A927" s="41"/>
      <c r="I927" s="249" t="s">
        <v>1270</v>
      </c>
      <c r="J927" s="329">
        <v>-1.208525151014328E-2</v>
      </c>
      <c r="K927" s="263"/>
      <c r="L927" s="263"/>
      <c r="M927" s="263"/>
      <c r="N927" s="264"/>
      <c r="O927" s="42"/>
      <c r="P927" s="42"/>
    </row>
    <row r="928" spans="1:16" x14ac:dyDescent="0.45">
      <c r="A928" s="41"/>
      <c r="I928" s="249" t="s">
        <v>1271</v>
      </c>
      <c r="J928" s="329">
        <v>-1.208525151014328E-2</v>
      </c>
      <c r="K928" s="263"/>
      <c r="L928" s="263"/>
      <c r="M928" s="263"/>
      <c r="N928" s="264"/>
      <c r="O928" s="42"/>
      <c r="P928" s="42"/>
    </row>
    <row r="929" spans="1:16" x14ac:dyDescent="0.45">
      <c r="A929" s="41"/>
      <c r="I929" s="249" t="s">
        <v>1272</v>
      </c>
      <c r="J929" s="329">
        <v>-1.208525151014328E-2</v>
      </c>
      <c r="K929" s="263"/>
      <c r="L929" s="263"/>
      <c r="M929" s="263"/>
      <c r="N929" s="264"/>
      <c r="O929" s="42"/>
      <c r="P929" s="42"/>
    </row>
    <row r="930" spans="1:16" x14ac:dyDescent="0.45">
      <c r="A930" s="41"/>
      <c r="I930" s="249" t="s">
        <v>1273</v>
      </c>
      <c r="J930" s="329">
        <v>-1.208525151014328E-2</v>
      </c>
      <c r="K930" s="263"/>
      <c r="L930" s="263"/>
      <c r="M930" s="263"/>
      <c r="N930" s="264"/>
      <c r="O930" s="42"/>
      <c r="P930" s="42"/>
    </row>
    <row r="931" spans="1:16" x14ac:dyDescent="0.45">
      <c r="A931" s="41"/>
      <c r="I931" s="249" t="s">
        <v>1274</v>
      </c>
      <c r="J931" s="329">
        <v>-1.208525151014328E-2</v>
      </c>
      <c r="K931" s="263"/>
      <c r="L931" s="263"/>
      <c r="M931" s="263"/>
      <c r="N931" s="264"/>
      <c r="O931" s="42"/>
      <c r="P931" s="42"/>
    </row>
    <row r="932" spans="1:16" x14ac:dyDescent="0.45">
      <c r="A932" s="41"/>
      <c r="I932" s="249" t="s">
        <v>1275</v>
      </c>
      <c r="J932" s="329">
        <v>-1.208525151014328E-2</v>
      </c>
      <c r="K932" s="263"/>
      <c r="L932" s="263"/>
      <c r="M932" s="263"/>
      <c r="N932" s="264"/>
      <c r="O932" s="42"/>
      <c r="P932" s="42"/>
    </row>
    <row r="933" spans="1:16" x14ac:dyDescent="0.45">
      <c r="A933" s="41"/>
      <c r="I933" s="249" t="s">
        <v>1276</v>
      </c>
      <c r="J933" s="329">
        <v>-1.208525151014328E-2</v>
      </c>
      <c r="K933" s="263"/>
      <c r="L933" s="263"/>
      <c r="M933" s="263"/>
      <c r="N933" s="264"/>
      <c r="O933" s="42"/>
      <c r="P933" s="42"/>
    </row>
    <row r="934" spans="1:16" x14ac:dyDescent="0.45">
      <c r="A934" s="41"/>
      <c r="I934" s="249" t="s">
        <v>1277</v>
      </c>
      <c r="J934" s="329">
        <v>-1.208525151014328E-2</v>
      </c>
      <c r="K934" s="263"/>
      <c r="L934" s="263"/>
      <c r="M934" s="263"/>
      <c r="N934" s="264"/>
      <c r="O934" s="42"/>
      <c r="P934" s="42"/>
    </row>
    <row r="935" spans="1:16" x14ac:dyDescent="0.45">
      <c r="A935" s="41"/>
      <c r="I935" s="249" t="s">
        <v>1278</v>
      </c>
      <c r="J935" s="329">
        <v>-1.208525151014328E-2</v>
      </c>
      <c r="K935" s="263"/>
      <c r="L935" s="263"/>
      <c r="M935" s="263"/>
      <c r="N935" s="264"/>
      <c r="O935" s="42"/>
      <c r="P935" s="42"/>
    </row>
    <row r="936" spans="1:16" x14ac:dyDescent="0.45">
      <c r="A936" s="41"/>
      <c r="I936" s="249" t="s">
        <v>1279</v>
      </c>
      <c r="J936" s="329">
        <v>-1.208525151014328E-2</v>
      </c>
      <c r="K936" s="263"/>
      <c r="L936" s="263"/>
      <c r="M936" s="263"/>
      <c r="N936" s="264"/>
      <c r="O936" s="42"/>
      <c r="P936" s="42"/>
    </row>
    <row r="937" spans="1:16" x14ac:dyDescent="0.45">
      <c r="A937" s="41"/>
      <c r="I937" s="249" t="s">
        <v>1280</v>
      </c>
      <c r="J937" s="329">
        <v>-1.208525151014328E-2</v>
      </c>
      <c r="K937" s="263"/>
      <c r="L937" s="263"/>
      <c r="M937" s="263"/>
      <c r="N937" s="264"/>
      <c r="O937" s="42"/>
      <c r="P937" s="42"/>
    </row>
    <row r="938" spans="1:16" x14ac:dyDescent="0.45">
      <c r="A938" s="41"/>
      <c r="I938" s="249" t="s">
        <v>1281</v>
      </c>
      <c r="J938" s="329">
        <v>-1.208525151014328E-2</v>
      </c>
      <c r="K938" s="263"/>
      <c r="L938" s="263"/>
      <c r="M938" s="263"/>
      <c r="N938" s="264"/>
      <c r="O938" s="42"/>
      <c r="P938" s="42"/>
    </row>
    <row r="939" spans="1:16" x14ac:dyDescent="0.45">
      <c r="A939" s="41"/>
      <c r="I939" s="249" t="s">
        <v>1282</v>
      </c>
      <c r="J939" s="329">
        <v>-1.208525151014328E-2</v>
      </c>
      <c r="K939" s="263"/>
      <c r="L939" s="263"/>
      <c r="M939" s="263"/>
      <c r="N939" s="264"/>
      <c r="O939" s="42"/>
      <c r="P939" s="42"/>
    </row>
    <row r="940" spans="1:16" x14ac:dyDescent="0.45">
      <c r="A940" s="41"/>
      <c r="I940" s="249" t="s">
        <v>1283</v>
      </c>
      <c r="J940" s="329">
        <v>-1.208525151014328E-2</v>
      </c>
      <c r="K940" s="263"/>
      <c r="L940" s="263"/>
      <c r="M940" s="263"/>
      <c r="N940" s="264"/>
      <c r="O940" s="42"/>
      <c r="P940" s="42"/>
    </row>
    <row r="941" spans="1:16" x14ac:dyDescent="0.45">
      <c r="A941" s="41"/>
      <c r="I941" s="249" t="s">
        <v>1284</v>
      </c>
      <c r="J941" s="329">
        <v>-1.208525151014328E-2</v>
      </c>
      <c r="K941" s="263"/>
      <c r="L941" s="263"/>
      <c r="M941" s="263"/>
      <c r="N941" s="264"/>
      <c r="O941" s="42"/>
      <c r="P941" s="42"/>
    </row>
    <row r="942" spans="1:16" x14ac:dyDescent="0.45">
      <c r="A942" s="41"/>
      <c r="I942" s="249" t="s">
        <v>1285</v>
      </c>
      <c r="J942" s="329">
        <v>-1.208525151014328E-2</v>
      </c>
      <c r="K942" s="263"/>
      <c r="L942" s="263"/>
      <c r="M942" s="263"/>
      <c r="N942" s="264"/>
      <c r="O942" s="42"/>
      <c r="P942" s="42"/>
    </row>
    <row r="943" spans="1:16" x14ac:dyDescent="0.45">
      <c r="A943" s="41"/>
      <c r="I943" s="249" t="s">
        <v>1286</v>
      </c>
      <c r="J943" s="329">
        <v>-1.208525151014328E-2</v>
      </c>
      <c r="K943" s="263"/>
      <c r="L943" s="263"/>
      <c r="M943" s="263"/>
      <c r="N943" s="264"/>
      <c r="O943" s="42"/>
      <c r="P943" s="42"/>
    </row>
    <row r="944" spans="1:16" x14ac:dyDescent="0.45">
      <c r="A944" s="41"/>
      <c r="I944" s="249" t="s">
        <v>1287</v>
      </c>
      <c r="J944" s="329">
        <v>-1.208525151014328E-2</v>
      </c>
      <c r="K944" s="263"/>
      <c r="L944" s="263"/>
      <c r="M944" s="263"/>
      <c r="N944" s="264"/>
      <c r="O944" s="42"/>
      <c r="P944" s="42"/>
    </row>
    <row r="945" spans="1:16" x14ac:dyDescent="0.45">
      <c r="A945" s="41"/>
      <c r="I945" s="249" t="s">
        <v>1288</v>
      </c>
      <c r="J945" s="329">
        <v>-1.208525151014328E-2</v>
      </c>
      <c r="K945" s="263"/>
      <c r="L945" s="263"/>
      <c r="M945" s="263"/>
      <c r="N945" s="264"/>
      <c r="O945" s="42"/>
      <c r="P945" s="42"/>
    </row>
    <row r="946" spans="1:16" x14ac:dyDescent="0.45">
      <c r="A946" s="41"/>
      <c r="I946" s="249" t="s">
        <v>1289</v>
      </c>
      <c r="J946" s="329">
        <v>-1.208525151014328E-2</v>
      </c>
      <c r="K946" s="263"/>
      <c r="L946" s="263"/>
      <c r="M946" s="263"/>
      <c r="N946" s="264"/>
      <c r="O946" s="42"/>
      <c r="P946" s="42"/>
    </row>
    <row r="947" spans="1:16" x14ac:dyDescent="0.45">
      <c r="A947" s="41"/>
      <c r="I947" s="249" t="s">
        <v>1290</v>
      </c>
      <c r="J947" s="329">
        <v>-1.208525151014328E-2</v>
      </c>
      <c r="K947" s="263"/>
      <c r="L947" s="263"/>
      <c r="M947" s="263"/>
      <c r="N947" s="264"/>
      <c r="O947" s="42"/>
      <c r="P947" s="42"/>
    </row>
    <row r="948" spans="1:16" x14ac:dyDescent="0.45">
      <c r="A948" s="41"/>
      <c r="I948" s="249" t="s">
        <v>1291</v>
      </c>
      <c r="J948" s="329">
        <v>-1.208525151014328E-2</v>
      </c>
      <c r="K948" s="263"/>
      <c r="L948" s="263"/>
      <c r="M948" s="263"/>
      <c r="N948" s="264"/>
      <c r="O948" s="42"/>
      <c r="P948" s="42"/>
    </row>
    <row r="949" spans="1:16" x14ac:dyDescent="0.45">
      <c r="A949" s="41"/>
      <c r="I949" s="249" t="s">
        <v>1292</v>
      </c>
      <c r="J949" s="329">
        <v>-1.208525151014328E-2</v>
      </c>
      <c r="K949" s="263"/>
      <c r="L949" s="263"/>
      <c r="M949" s="263"/>
      <c r="N949" s="264"/>
      <c r="O949" s="42"/>
      <c r="P949" s="42"/>
    </row>
    <row r="950" spans="1:16" x14ac:dyDescent="0.45">
      <c r="A950" s="41"/>
      <c r="I950" s="249" t="s">
        <v>1293</v>
      </c>
      <c r="J950" s="329">
        <v>-1.208525151014328E-2</v>
      </c>
      <c r="K950" s="263"/>
      <c r="L950" s="263"/>
      <c r="M950" s="263"/>
      <c r="N950" s="264"/>
      <c r="O950" s="42"/>
      <c r="P950" s="42"/>
    </row>
    <row r="951" spans="1:16" x14ac:dyDescent="0.45">
      <c r="A951" s="41"/>
      <c r="I951" s="249" t="s">
        <v>1294</v>
      </c>
      <c r="J951" s="329">
        <v>-1.208525151014328E-2</v>
      </c>
      <c r="K951" s="263"/>
      <c r="L951" s="263"/>
      <c r="M951" s="263"/>
      <c r="N951" s="264"/>
      <c r="O951" s="42"/>
      <c r="P951" s="42"/>
    </row>
    <row r="952" spans="1:16" x14ac:dyDescent="0.45">
      <c r="A952" s="41"/>
      <c r="I952" s="249" t="s">
        <v>1295</v>
      </c>
      <c r="J952" s="329">
        <v>-1.208525151014328E-2</v>
      </c>
      <c r="K952" s="263"/>
      <c r="L952" s="263"/>
      <c r="M952" s="263"/>
      <c r="N952" s="264"/>
      <c r="O952" s="42"/>
      <c r="P952" s="42"/>
    </row>
    <row r="953" spans="1:16" x14ac:dyDescent="0.45">
      <c r="A953" s="41"/>
      <c r="I953" s="249" t="s">
        <v>1296</v>
      </c>
      <c r="J953" s="329">
        <v>-1.208525151014328E-2</v>
      </c>
      <c r="K953" s="263"/>
      <c r="L953" s="263"/>
      <c r="M953" s="263"/>
      <c r="N953" s="264"/>
      <c r="O953" s="42"/>
      <c r="P953" s="42"/>
    </row>
    <row r="954" spans="1:16" x14ac:dyDescent="0.45">
      <c r="A954" s="41"/>
      <c r="I954" s="249" t="s">
        <v>1297</v>
      </c>
      <c r="J954" s="329">
        <v>-1.208525151014328E-2</v>
      </c>
      <c r="K954" s="263"/>
      <c r="L954" s="263"/>
      <c r="M954" s="263"/>
      <c r="N954" s="264"/>
      <c r="O954" s="42"/>
      <c r="P954" s="42"/>
    </row>
    <row r="955" spans="1:16" x14ac:dyDescent="0.45">
      <c r="A955" s="41"/>
      <c r="I955" s="249" t="s">
        <v>1298</v>
      </c>
      <c r="J955" s="329">
        <v>-1.208525151014328E-2</v>
      </c>
      <c r="K955" s="263"/>
      <c r="L955" s="263"/>
      <c r="M955" s="263"/>
      <c r="N955" s="264"/>
      <c r="O955" s="42"/>
      <c r="P955" s="42"/>
    </row>
    <row r="956" spans="1:16" x14ac:dyDescent="0.45">
      <c r="A956" s="41"/>
      <c r="I956" s="249" t="s">
        <v>1299</v>
      </c>
      <c r="J956" s="329">
        <v>-1.208525151014328E-2</v>
      </c>
      <c r="K956" s="263"/>
      <c r="L956" s="263"/>
      <c r="M956" s="263"/>
      <c r="N956" s="264"/>
      <c r="O956" s="42"/>
      <c r="P956" s="42"/>
    </row>
    <row r="957" spans="1:16" x14ac:dyDescent="0.45">
      <c r="A957" s="41"/>
      <c r="I957" s="249" t="s">
        <v>1300</v>
      </c>
      <c r="J957" s="329">
        <v>-1.208525151014328E-2</v>
      </c>
      <c r="K957" s="263"/>
      <c r="L957" s="263"/>
      <c r="M957" s="263"/>
      <c r="N957" s="264"/>
      <c r="O957" s="42"/>
      <c r="P957" s="42"/>
    </row>
    <row r="958" spans="1:16" x14ac:dyDescent="0.45">
      <c r="A958" s="41"/>
      <c r="I958" s="249" t="s">
        <v>1301</v>
      </c>
      <c r="J958" s="329">
        <v>-1.208525151014328E-2</v>
      </c>
      <c r="K958" s="263"/>
      <c r="L958" s="263"/>
      <c r="M958" s="263"/>
      <c r="N958" s="264"/>
      <c r="O958" s="42"/>
      <c r="P958" s="42"/>
    </row>
    <row r="959" spans="1:16" x14ac:dyDescent="0.45">
      <c r="A959" s="41"/>
      <c r="I959" s="249" t="s">
        <v>1302</v>
      </c>
      <c r="J959" s="329">
        <v>-1.208525151014328E-2</v>
      </c>
      <c r="K959" s="263"/>
      <c r="L959" s="263"/>
      <c r="M959" s="263"/>
      <c r="N959" s="264"/>
      <c r="O959" s="42"/>
      <c r="P959" s="42"/>
    </row>
    <row r="960" spans="1:16" x14ac:dyDescent="0.45">
      <c r="A960" s="41"/>
      <c r="I960" s="249" t="s">
        <v>1303</v>
      </c>
      <c r="J960" s="329">
        <v>-1.208525151014328E-2</v>
      </c>
      <c r="K960" s="263"/>
      <c r="L960" s="263"/>
      <c r="M960" s="263"/>
      <c r="N960" s="264"/>
      <c r="O960" s="42"/>
      <c r="P960" s="42"/>
    </row>
    <row r="961" spans="1:16" x14ac:dyDescent="0.45">
      <c r="A961" s="41"/>
      <c r="I961" s="249" t="s">
        <v>1304</v>
      </c>
      <c r="J961" s="329">
        <v>-1.208525151014328E-2</v>
      </c>
      <c r="K961" s="263"/>
      <c r="L961" s="263"/>
      <c r="M961" s="263"/>
      <c r="N961" s="264"/>
      <c r="O961" s="42"/>
      <c r="P961" s="42"/>
    </row>
    <row r="962" spans="1:16" x14ac:dyDescent="0.45">
      <c r="A962" s="41"/>
      <c r="I962" s="249" t="s">
        <v>1305</v>
      </c>
      <c r="J962" s="329">
        <v>-1.208525151014328E-2</v>
      </c>
      <c r="K962" s="263"/>
      <c r="L962" s="263"/>
      <c r="M962" s="263"/>
      <c r="N962" s="264"/>
      <c r="O962" s="42"/>
      <c r="P962" s="42"/>
    </row>
    <row r="963" spans="1:16" x14ac:dyDescent="0.45">
      <c r="A963" s="41"/>
      <c r="I963" s="249" t="s">
        <v>1306</v>
      </c>
      <c r="J963" s="329">
        <v>-1.208525151014328E-2</v>
      </c>
      <c r="K963" s="263"/>
      <c r="L963" s="263"/>
      <c r="M963" s="263"/>
      <c r="N963" s="264"/>
      <c r="O963" s="42"/>
      <c r="P963" s="42"/>
    </row>
    <row r="964" spans="1:16" x14ac:dyDescent="0.45">
      <c r="A964" s="41"/>
      <c r="I964" s="249" t="s">
        <v>1307</v>
      </c>
      <c r="J964" s="329">
        <v>-1.208525151014328E-2</v>
      </c>
      <c r="K964" s="263"/>
      <c r="L964" s="263"/>
      <c r="M964" s="263"/>
      <c r="N964" s="264"/>
      <c r="O964" s="42"/>
      <c r="P964" s="42"/>
    </row>
    <row r="965" spans="1:16" x14ac:dyDescent="0.45">
      <c r="A965" s="41"/>
      <c r="I965" s="249" t="s">
        <v>1308</v>
      </c>
      <c r="J965" s="329">
        <v>-1.208525151014328E-2</v>
      </c>
      <c r="K965" s="263"/>
      <c r="L965" s="263"/>
      <c r="M965" s="263"/>
      <c r="N965" s="264"/>
      <c r="O965" s="42"/>
      <c r="P965" s="42"/>
    </row>
    <row r="966" spans="1:16" x14ac:dyDescent="0.45">
      <c r="A966" s="41"/>
      <c r="I966" s="249" t="s">
        <v>1309</v>
      </c>
      <c r="J966" s="329">
        <v>-1.208525151014328E-2</v>
      </c>
      <c r="K966" s="263"/>
      <c r="L966" s="263"/>
      <c r="M966" s="263"/>
      <c r="N966" s="264"/>
      <c r="O966" s="42"/>
      <c r="P966" s="42"/>
    </row>
    <row r="967" spans="1:16" x14ac:dyDescent="0.45">
      <c r="A967" s="41"/>
      <c r="I967" s="249" t="s">
        <v>1310</v>
      </c>
      <c r="J967" s="329">
        <v>-1.208525151014328E-2</v>
      </c>
      <c r="K967" s="263"/>
      <c r="L967" s="263"/>
      <c r="M967" s="263"/>
      <c r="N967" s="264"/>
      <c r="O967" s="42"/>
      <c r="P967" s="42"/>
    </row>
    <row r="968" spans="1:16" x14ac:dyDescent="0.45">
      <c r="A968" s="41"/>
      <c r="I968" s="249" t="s">
        <v>1311</v>
      </c>
      <c r="J968" s="329">
        <v>-1.208525151014328E-2</v>
      </c>
      <c r="K968" s="263"/>
      <c r="L968" s="263"/>
      <c r="M968" s="263"/>
      <c r="N968" s="264"/>
      <c r="O968" s="42"/>
      <c r="P968" s="42"/>
    </row>
    <row r="969" spans="1:16" x14ac:dyDescent="0.45">
      <c r="A969" s="41"/>
      <c r="I969" s="249" t="s">
        <v>1312</v>
      </c>
      <c r="J969" s="329">
        <v>-1.208525151014328E-2</v>
      </c>
      <c r="K969" s="263"/>
      <c r="L969" s="263"/>
      <c r="M969" s="263"/>
      <c r="N969" s="264"/>
      <c r="O969" s="42"/>
      <c r="P969" s="42"/>
    </row>
    <row r="970" spans="1:16" x14ac:dyDescent="0.45">
      <c r="A970" s="41"/>
      <c r="I970" s="249" t="s">
        <v>1313</v>
      </c>
      <c r="J970" s="329">
        <v>-1.208525151014328E-2</v>
      </c>
      <c r="K970" s="263"/>
      <c r="L970" s="263"/>
      <c r="M970" s="263"/>
      <c r="N970" s="264"/>
      <c r="O970" s="42"/>
      <c r="P970" s="42"/>
    </row>
    <row r="971" spans="1:16" x14ac:dyDescent="0.45">
      <c r="A971" s="41"/>
      <c r="I971" s="249" t="s">
        <v>1314</v>
      </c>
      <c r="J971" s="329">
        <v>-1.208525151014328E-2</v>
      </c>
      <c r="K971" s="263"/>
      <c r="L971" s="263"/>
      <c r="M971" s="263"/>
      <c r="N971" s="264"/>
      <c r="O971" s="42"/>
      <c r="P971" s="42"/>
    </row>
    <row r="972" spans="1:16" x14ac:dyDescent="0.45">
      <c r="A972" s="41"/>
      <c r="I972" s="249" t="s">
        <v>1315</v>
      </c>
      <c r="J972" s="329">
        <v>-1.208525151014328E-2</v>
      </c>
      <c r="K972" s="263"/>
      <c r="L972" s="263"/>
      <c r="M972" s="263"/>
      <c r="N972" s="264"/>
      <c r="O972" s="42"/>
      <c r="P972" s="42"/>
    </row>
    <row r="973" spans="1:16" x14ac:dyDescent="0.45">
      <c r="A973" s="41"/>
      <c r="I973" s="249" t="s">
        <v>1316</v>
      </c>
      <c r="J973" s="329">
        <v>-1.208525151014328E-2</v>
      </c>
      <c r="K973" s="263"/>
      <c r="L973" s="263"/>
      <c r="M973" s="263"/>
      <c r="N973" s="264"/>
      <c r="O973" s="42"/>
      <c r="P973" s="42"/>
    </row>
    <row r="974" spans="1:16" x14ac:dyDescent="0.45">
      <c r="A974" s="41"/>
      <c r="I974" s="249" t="s">
        <v>1317</v>
      </c>
      <c r="J974" s="329">
        <v>-1.208525151014328E-2</v>
      </c>
      <c r="K974" s="263"/>
      <c r="L974" s="263"/>
      <c r="M974" s="263"/>
      <c r="N974" s="264"/>
      <c r="O974" s="42"/>
      <c r="P974" s="42"/>
    </row>
    <row r="975" spans="1:16" x14ac:dyDescent="0.45">
      <c r="A975" s="41"/>
      <c r="I975" s="249" t="s">
        <v>1318</v>
      </c>
      <c r="J975" s="329">
        <v>-1.208525151014328E-2</v>
      </c>
      <c r="K975" s="263"/>
      <c r="L975" s="263"/>
      <c r="M975" s="263"/>
      <c r="N975" s="264"/>
      <c r="O975" s="42"/>
      <c r="P975" s="42"/>
    </row>
    <row r="976" spans="1:16" x14ac:dyDescent="0.45">
      <c r="A976" s="41"/>
      <c r="I976" s="249" t="s">
        <v>1319</v>
      </c>
      <c r="J976" s="329">
        <v>-1.208525151014328E-2</v>
      </c>
      <c r="K976" s="263"/>
      <c r="L976" s="263"/>
      <c r="M976" s="263"/>
      <c r="N976" s="264"/>
      <c r="O976" s="42"/>
      <c r="P976" s="42"/>
    </row>
    <row r="977" spans="1:16" x14ac:dyDescent="0.45">
      <c r="A977" s="41"/>
      <c r="I977" s="249" t="s">
        <v>1320</v>
      </c>
      <c r="J977" s="329">
        <v>-1.208525151014328E-2</v>
      </c>
      <c r="K977" s="263"/>
      <c r="L977" s="263"/>
      <c r="M977" s="263"/>
      <c r="N977" s="264"/>
      <c r="O977" s="42"/>
      <c r="P977" s="42"/>
    </row>
    <row r="978" spans="1:16" x14ac:dyDescent="0.45">
      <c r="A978" s="41"/>
      <c r="I978" s="249" t="s">
        <v>1321</v>
      </c>
      <c r="J978" s="329">
        <v>-1.208525151014328E-2</v>
      </c>
      <c r="K978" s="263"/>
      <c r="L978" s="263"/>
      <c r="M978" s="263"/>
      <c r="N978" s="264"/>
      <c r="O978" s="42"/>
      <c r="P978" s="42"/>
    </row>
    <row r="979" spans="1:16" x14ac:dyDescent="0.45">
      <c r="A979" s="41"/>
      <c r="I979" s="249" t="s">
        <v>1322</v>
      </c>
      <c r="J979" s="329">
        <v>-1.208525151014328E-2</v>
      </c>
      <c r="K979" s="263"/>
      <c r="L979" s="263"/>
      <c r="M979" s="263"/>
      <c r="N979" s="264"/>
      <c r="O979" s="42"/>
      <c r="P979" s="42"/>
    </row>
    <row r="980" spans="1:16" x14ac:dyDescent="0.45">
      <c r="A980" s="41"/>
      <c r="I980" s="249" t="s">
        <v>1323</v>
      </c>
      <c r="J980" s="329">
        <v>-1.208525151014328E-2</v>
      </c>
      <c r="K980" s="263"/>
      <c r="L980" s="263"/>
      <c r="M980" s="263"/>
      <c r="N980" s="264"/>
      <c r="O980" s="42"/>
      <c r="P980" s="42"/>
    </row>
    <row r="981" spans="1:16" x14ac:dyDescent="0.45">
      <c r="A981" s="41"/>
      <c r="I981" s="249" t="s">
        <v>1324</v>
      </c>
      <c r="J981" s="329">
        <v>-1.208525151014328E-2</v>
      </c>
      <c r="K981" s="263"/>
      <c r="L981" s="263"/>
      <c r="M981" s="263"/>
      <c r="N981" s="264"/>
      <c r="O981" s="42"/>
      <c r="P981" s="42"/>
    </row>
    <row r="982" spans="1:16" x14ac:dyDescent="0.45">
      <c r="A982" s="41"/>
      <c r="I982" s="249" t="s">
        <v>1325</v>
      </c>
      <c r="J982" s="329">
        <v>-1.208525151014328E-2</v>
      </c>
      <c r="K982" s="263"/>
      <c r="L982" s="263"/>
      <c r="M982" s="263"/>
      <c r="N982" s="264"/>
      <c r="O982" s="42"/>
      <c r="P982" s="42"/>
    </row>
    <row r="983" spans="1:16" x14ac:dyDescent="0.45">
      <c r="A983" s="41"/>
      <c r="I983" s="249" t="s">
        <v>1326</v>
      </c>
      <c r="J983" s="329">
        <v>-1.208525151014328E-2</v>
      </c>
      <c r="K983" s="263"/>
      <c r="L983" s="263"/>
      <c r="M983" s="263"/>
      <c r="N983" s="264"/>
      <c r="O983" s="42"/>
      <c r="P983" s="42"/>
    </row>
    <row r="984" spans="1:16" x14ac:dyDescent="0.45">
      <c r="A984" s="41"/>
      <c r="I984" s="249" t="s">
        <v>1327</v>
      </c>
      <c r="J984" s="329">
        <v>-1.208525151014328E-2</v>
      </c>
      <c r="K984" s="263"/>
      <c r="L984" s="263"/>
      <c r="M984" s="263"/>
      <c r="N984" s="264"/>
      <c r="O984" s="42"/>
      <c r="P984" s="42"/>
    </row>
    <row r="985" spans="1:16" x14ac:dyDescent="0.45">
      <c r="A985" s="41"/>
      <c r="I985" s="249" t="s">
        <v>1328</v>
      </c>
      <c r="J985" s="329">
        <v>-1.208525151014328E-2</v>
      </c>
      <c r="K985" s="263"/>
      <c r="L985" s="263"/>
      <c r="M985" s="263"/>
      <c r="N985" s="264"/>
      <c r="O985" s="42"/>
      <c r="P985" s="42"/>
    </row>
    <row r="986" spans="1:16" x14ac:dyDescent="0.45">
      <c r="A986" s="41"/>
      <c r="I986" s="249" t="s">
        <v>1329</v>
      </c>
      <c r="J986" s="329">
        <v>3.9195068180561066E-2</v>
      </c>
      <c r="K986" s="263"/>
      <c r="L986" s="263"/>
      <c r="M986" s="263"/>
      <c r="N986" s="264"/>
      <c r="O986" s="42"/>
      <c r="P986" s="42"/>
    </row>
    <row r="987" spans="1:16" x14ac:dyDescent="0.45">
      <c r="A987" s="41"/>
      <c r="I987" s="249" t="s">
        <v>1330</v>
      </c>
      <c r="J987" s="329">
        <v>3.9195068180561066E-2</v>
      </c>
      <c r="K987" s="263"/>
      <c r="L987" s="263"/>
      <c r="M987" s="263"/>
      <c r="N987" s="264"/>
      <c r="O987" s="42"/>
      <c r="P987" s="42"/>
    </row>
    <row r="988" spans="1:16" x14ac:dyDescent="0.45">
      <c r="A988" s="41"/>
      <c r="I988" s="249" t="s">
        <v>1331</v>
      </c>
      <c r="J988" s="329">
        <v>3.9195068180561066E-2</v>
      </c>
      <c r="K988" s="263"/>
      <c r="L988" s="263"/>
      <c r="M988" s="263"/>
      <c r="N988" s="264"/>
      <c r="O988" s="42"/>
      <c r="P988" s="42"/>
    </row>
    <row r="989" spans="1:16" x14ac:dyDescent="0.45">
      <c r="A989" s="41"/>
      <c r="I989" s="249" t="s">
        <v>1332</v>
      </c>
      <c r="J989" s="329">
        <v>3.9195068180561066E-2</v>
      </c>
      <c r="K989" s="263"/>
      <c r="L989" s="263"/>
      <c r="M989" s="263"/>
      <c r="N989" s="264"/>
      <c r="O989" s="42"/>
      <c r="P989" s="42"/>
    </row>
    <row r="990" spans="1:16" x14ac:dyDescent="0.45">
      <c r="A990" s="41"/>
      <c r="I990" s="249" t="s">
        <v>1333</v>
      </c>
      <c r="J990" s="329">
        <v>3.9195068180561066E-2</v>
      </c>
      <c r="K990" s="263"/>
      <c r="L990" s="263"/>
      <c r="M990" s="263"/>
      <c r="N990" s="264"/>
      <c r="O990" s="42"/>
      <c r="P990" s="42"/>
    </row>
    <row r="991" spans="1:16" x14ac:dyDescent="0.45">
      <c r="A991" s="41"/>
      <c r="I991" s="249" t="s">
        <v>1334</v>
      </c>
      <c r="J991" s="329">
        <v>3.9195068180561066E-2</v>
      </c>
      <c r="K991" s="263"/>
      <c r="L991" s="263"/>
      <c r="M991" s="263"/>
      <c r="N991" s="264"/>
      <c r="O991" s="42"/>
      <c r="P991" s="42"/>
    </row>
    <row r="992" spans="1:16" x14ac:dyDescent="0.45">
      <c r="A992" s="41"/>
      <c r="I992" s="249" t="s">
        <v>1335</v>
      </c>
      <c r="J992" s="329">
        <v>3.9195068180561066E-2</v>
      </c>
      <c r="K992" s="263"/>
      <c r="L992" s="263"/>
      <c r="M992" s="263"/>
      <c r="N992" s="264"/>
      <c r="O992" s="42"/>
      <c r="P992" s="42"/>
    </row>
    <row r="993" spans="1:16" x14ac:dyDescent="0.45">
      <c r="A993" s="41"/>
      <c r="I993" s="249" t="s">
        <v>1336</v>
      </c>
      <c r="J993" s="329">
        <v>3.9195068180561066E-2</v>
      </c>
      <c r="K993" s="263"/>
      <c r="L993" s="263"/>
      <c r="M993" s="263"/>
      <c r="N993" s="264"/>
      <c r="O993" s="42"/>
      <c r="P993" s="42"/>
    </row>
    <row r="994" spans="1:16" x14ac:dyDescent="0.45">
      <c r="A994" s="41"/>
      <c r="I994" s="249" t="s">
        <v>1337</v>
      </c>
      <c r="J994" s="329">
        <v>3.9195068180561066E-2</v>
      </c>
      <c r="K994" s="263"/>
      <c r="L994" s="263"/>
      <c r="M994" s="263"/>
      <c r="N994" s="264"/>
      <c r="O994" s="42"/>
      <c r="P994" s="42"/>
    </row>
    <row r="995" spans="1:16" x14ac:dyDescent="0.45">
      <c r="A995" s="41"/>
      <c r="I995" s="249" t="s">
        <v>1338</v>
      </c>
      <c r="J995" s="329">
        <v>3.9195068180561066E-2</v>
      </c>
      <c r="K995" s="263"/>
      <c r="L995" s="263"/>
      <c r="M995" s="263"/>
      <c r="N995" s="264"/>
      <c r="O995" s="42"/>
      <c r="P995" s="42"/>
    </row>
    <row r="996" spans="1:16" x14ac:dyDescent="0.45">
      <c r="A996" s="41"/>
      <c r="I996" s="249" t="s">
        <v>1339</v>
      </c>
      <c r="J996" s="329">
        <v>3.9195068180561066E-2</v>
      </c>
      <c r="K996" s="263"/>
      <c r="L996" s="263"/>
      <c r="M996" s="263"/>
      <c r="N996" s="264"/>
      <c r="O996" s="42"/>
      <c r="P996" s="42"/>
    </row>
    <row r="997" spans="1:16" x14ac:dyDescent="0.45">
      <c r="A997" s="41"/>
      <c r="I997" s="249" t="s">
        <v>1340</v>
      </c>
      <c r="J997" s="329">
        <v>3.9195068180561066E-2</v>
      </c>
      <c r="K997" s="263"/>
      <c r="L997" s="263"/>
      <c r="M997" s="263"/>
      <c r="N997" s="264"/>
      <c r="O997" s="42"/>
      <c r="P997" s="42"/>
    </row>
    <row r="998" spans="1:16" x14ac:dyDescent="0.45">
      <c r="A998" s="41"/>
      <c r="I998" s="249" t="s">
        <v>1341</v>
      </c>
      <c r="J998" s="329">
        <v>3.9195068180561066E-2</v>
      </c>
      <c r="K998" s="263"/>
      <c r="L998" s="263"/>
      <c r="M998" s="263"/>
      <c r="N998" s="264"/>
      <c r="O998" s="42"/>
      <c r="P998" s="42"/>
    </row>
    <row r="999" spans="1:16" x14ac:dyDescent="0.45">
      <c r="A999" s="41"/>
      <c r="I999" s="249" t="s">
        <v>1342</v>
      </c>
      <c r="J999" s="329">
        <v>3.9195068180561066E-2</v>
      </c>
      <c r="K999" s="263"/>
      <c r="L999" s="263"/>
      <c r="M999" s="263"/>
      <c r="N999" s="264"/>
      <c r="O999" s="42"/>
      <c r="P999" s="42"/>
    </row>
    <row r="1000" spans="1:16" x14ac:dyDescent="0.45">
      <c r="A1000" s="41"/>
      <c r="I1000" s="249" t="s">
        <v>1343</v>
      </c>
      <c r="J1000" s="329">
        <v>3.9195068180561066E-2</v>
      </c>
      <c r="K1000" s="263"/>
      <c r="L1000" s="263"/>
      <c r="M1000" s="263"/>
      <c r="N1000" s="264"/>
      <c r="O1000" s="42"/>
      <c r="P1000" s="42"/>
    </row>
    <row r="1001" spans="1:16" x14ac:dyDescent="0.45">
      <c r="A1001" s="41"/>
      <c r="I1001" s="249" t="s">
        <v>1344</v>
      </c>
      <c r="J1001" s="329">
        <v>3.9195068180561066E-2</v>
      </c>
      <c r="K1001" s="263"/>
      <c r="L1001" s="263"/>
      <c r="M1001" s="263"/>
      <c r="N1001" s="264"/>
      <c r="O1001" s="42"/>
      <c r="P1001" s="42"/>
    </row>
    <row r="1002" spans="1:16" x14ac:dyDescent="0.45">
      <c r="A1002" s="41"/>
      <c r="I1002" s="249" t="s">
        <v>1345</v>
      </c>
      <c r="J1002" s="329">
        <v>3.9195068180561066E-2</v>
      </c>
      <c r="K1002" s="263"/>
      <c r="L1002" s="263"/>
      <c r="M1002" s="263"/>
      <c r="N1002" s="264"/>
      <c r="O1002" s="42"/>
      <c r="P1002" s="42"/>
    </row>
    <row r="1003" spans="1:16" x14ac:dyDescent="0.45">
      <c r="A1003" s="41"/>
      <c r="I1003" s="249" t="s">
        <v>1346</v>
      </c>
      <c r="J1003" s="329">
        <v>3.9195068180561066E-2</v>
      </c>
      <c r="K1003" s="263"/>
      <c r="L1003" s="263"/>
      <c r="M1003" s="263"/>
      <c r="N1003" s="264"/>
      <c r="O1003" s="42"/>
      <c r="P1003" s="42"/>
    </row>
    <row r="1004" spans="1:16" x14ac:dyDescent="0.45">
      <c r="A1004" s="41"/>
      <c r="I1004" s="249" t="s">
        <v>1347</v>
      </c>
      <c r="J1004" s="329">
        <v>3.9195068180561066E-2</v>
      </c>
      <c r="K1004" s="263"/>
      <c r="L1004" s="263"/>
      <c r="M1004" s="263"/>
      <c r="N1004" s="264"/>
      <c r="O1004" s="42"/>
      <c r="P1004" s="42"/>
    </row>
    <row r="1005" spans="1:16" x14ac:dyDescent="0.45">
      <c r="A1005" s="41"/>
      <c r="I1005" s="249" t="s">
        <v>1348</v>
      </c>
      <c r="J1005" s="329">
        <v>3.9195068180561066E-2</v>
      </c>
      <c r="K1005" s="263"/>
      <c r="L1005" s="263"/>
      <c r="M1005" s="263"/>
      <c r="N1005" s="264"/>
      <c r="O1005" s="42"/>
      <c r="P1005" s="42"/>
    </row>
    <row r="1006" spans="1:16" x14ac:dyDescent="0.45">
      <c r="A1006" s="41"/>
      <c r="I1006" s="249" t="s">
        <v>1349</v>
      </c>
      <c r="J1006" s="329">
        <v>3.9195068180561066E-2</v>
      </c>
      <c r="K1006" s="263"/>
      <c r="L1006" s="263"/>
      <c r="M1006" s="263"/>
      <c r="N1006" s="264"/>
      <c r="O1006" s="42"/>
      <c r="P1006" s="42"/>
    </row>
    <row r="1007" spans="1:16" x14ac:dyDescent="0.45">
      <c r="A1007" s="41"/>
      <c r="I1007" s="249" t="s">
        <v>1350</v>
      </c>
      <c r="J1007" s="329">
        <v>3.9195068180561066E-2</v>
      </c>
      <c r="K1007" s="263"/>
      <c r="L1007" s="263"/>
      <c r="M1007" s="263"/>
      <c r="N1007" s="264"/>
      <c r="O1007" s="42"/>
      <c r="P1007" s="42"/>
    </row>
    <row r="1008" spans="1:16" x14ac:dyDescent="0.45">
      <c r="A1008" s="41"/>
      <c r="I1008" s="249" t="s">
        <v>1351</v>
      </c>
      <c r="J1008" s="329">
        <v>3.9195068180561066E-2</v>
      </c>
      <c r="K1008" s="263"/>
      <c r="L1008" s="263"/>
      <c r="M1008" s="263"/>
      <c r="N1008" s="264"/>
      <c r="O1008" s="42"/>
      <c r="P1008" s="42"/>
    </row>
    <row r="1009" spans="1:16" x14ac:dyDescent="0.45">
      <c r="A1009" s="41"/>
      <c r="I1009" s="249" t="s">
        <v>1352</v>
      </c>
      <c r="J1009" s="329">
        <v>3.9195068180561066E-2</v>
      </c>
      <c r="K1009" s="263"/>
      <c r="L1009" s="263"/>
      <c r="M1009" s="263"/>
      <c r="N1009" s="264"/>
      <c r="O1009" s="42"/>
      <c r="P1009" s="42"/>
    </row>
    <row r="1010" spans="1:16" x14ac:dyDescent="0.45">
      <c r="A1010" s="41"/>
      <c r="I1010" s="249" t="s">
        <v>1353</v>
      </c>
      <c r="J1010" s="329">
        <v>3.9195068180561066E-2</v>
      </c>
      <c r="K1010" s="263"/>
      <c r="L1010" s="263"/>
      <c r="M1010" s="263"/>
      <c r="N1010" s="264"/>
      <c r="O1010" s="42"/>
      <c r="P1010" s="42"/>
    </row>
    <row r="1011" spans="1:16" x14ac:dyDescent="0.45">
      <c r="A1011" s="41"/>
      <c r="I1011" s="249" t="s">
        <v>1354</v>
      </c>
      <c r="J1011" s="329">
        <v>3.9195068180561066E-2</v>
      </c>
      <c r="K1011" s="263"/>
      <c r="L1011" s="263"/>
      <c r="M1011" s="263"/>
      <c r="N1011" s="264"/>
      <c r="O1011" s="42"/>
      <c r="P1011" s="42"/>
    </row>
    <row r="1012" spans="1:16" x14ac:dyDescent="0.45">
      <c r="A1012" s="41"/>
      <c r="I1012" s="249" t="s">
        <v>1355</v>
      </c>
      <c r="J1012" s="329">
        <v>3.9195068180561066E-2</v>
      </c>
      <c r="K1012" s="263"/>
      <c r="L1012" s="263"/>
      <c r="M1012" s="263"/>
      <c r="N1012" s="264"/>
      <c r="O1012" s="42"/>
      <c r="P1012" s="42"/>
    </row>
    <row r="1013" spans="1:16" x14ac:dyDescent="0.45">
      <c r="A1013" s="41"/>
      <c r="I1013" s="249" t="s">
        <v>1356</v>
      </c>
      <c r="J1013" s="329">
        <v>3.9195068180561066E-2</v>
      </c>
      <c r="K1013" s="263"/>
      <c r="L1013" s="263"/>
      <c r="M1013" s="263"/>
      <c r="N1013" s="264"/>
      <c r="O1013" s="42"/>
      <c r="P1013" s="42"/>
    </row>
    <row r="1014" spans="1:16" x14ac:dyDescent="0.45">
      <c r="A1014" s="41"/>
      <c r="I1014" s="249" t="s">
        <v>1357</v>
      </c>
      <c r="J1014" s="329">
        <v>3.9195068180561066E-2</v>
      </c>
      <c r="K1014" s="263"/>
      <c r="L1014" s="263"/>
      <c r="M1014" s="263"/>
      <c r="N1014" s="264"/>
      <c r="O1014" s="42"/>
      <c r="P1014" s="42"/>
    </row>
    <row r="1015" spans="1:16" x14ac:dyDescent="0.45">
      <c r="A1015" s="41"/>
      <c r="I1015" s="249" t="s">
        <v>1358</v>
      </c>
      <c r="J1015" s="329">
        <v>3.9195068180561066E-2</v>
      </c>
      <c r="K1015" s="263"/>
      <c r="L1015" s="263"/>
      <c r="M1015" s="263"/>
      <c r="N1015" s="264"/>
      <c r="O1015" s="42"/>
      <c r="P1015" s="42"/>
    </row>
    <row r="1016" spans="1:16" x14ac:dyDescent="0.45">
      <c r="A1016" s="41"/>
      <c r="I1016" s="249" t="s">
        <v>1359</v>
      </c>
      <c r="J1016" s="329">
        <v>3.9195068180561066E-2</v>
      </c>
      <c r="K1016" s="263"/>
      <c r="L1016" s="263"/>
      <c r="M1016" s="263"/>
      <c r="N1016" s="264"/>
      <c r="O1016" s="42"/>
      <c r="P1016" s="42"/>
    </row>
    <row r="1017" spans="1:16" x14ac:dyDescent="0.45">
      <c r="A1017" s="41"/>
      <c r="I1017" s="249" t="s">
        <v>1360</v>
      </c>
      <c r="J1017" s="329">
        <v>3.9195068180561066E-2</v>
      </c>
      <c r="K1017" s="263"/>
      <c r="L1017" s="263"/>
      <c r="M1017" s="263"/>
      <c r="N1017" s="264"/>
      <c r="O1017" s="42"/>
      <c r="P1017" s="42"/>
    </row>
    <row r="1018" spans="1:16" x14ac:dyDescent="0.45">
      <c r="A1018" s="41"/>
      <c r="I1018" s="249" t="s">
        <v>1361</v>
      </c>
      <c r="J1018" s="329">
        <v>3.9195068180561066E-2</v>
      </c>
      <c r="K1018" s="263"/>
      <c r="L1018" s="263"/>
      <c r="M1018" s="263"/>
      <c r="N1018" s="264"/>
      <c r="O1018" s="42"/>
      <c r="P1018" s="42"/>
    </row>
    <row r="1019" spans="1:16" x14ac:dyDescent="0.45">
      <c r="A1019" s="41"/>
      <c r="I1019" s="249" t="s">
        <v>1362</v>
      </c>
      <c r="J1019" s="329">
        <v>3.9195068180561066E-2</v>
      </c>
      <c r="K1019" s="263"/>
      <c r="L1019" s="263"/>
      <c r="M1019" s="263"/>
      <c r="N1019" s="264"/>
      <c r="O1019" s="42"/>
      <c r="P1019" s="42"/>
    </row>
    <row r="1020" spans="1:16" x14ac:dyDescent="0.45">
      <c r="A1020" s="41"/>
      <c r="I1020" s="249" t="s">
        <v>1363</v>
      </c>
      <c r="J1020" s="329">
        <v>3.9195068180561066E-2</v>
      </c>
      <c r="K1020" s="263"/>
      <c r="L1020" s="263"/>
      <c r="M1020" s="263"/>
      <c r="N1020" s="264"/>
      <c r="O1020" s="42"/>
      <c r="P1020" s="42"/>
    </row>
    <row r="1021" spans="1:16" x14ac:dyDescent="0.45">
      <c r="A1021" s="41"/>
      <c r="I1021" s="249" t="s">
        <v>1364</v>
      </c>
      <c r="J1021" s="329">
        <v>3.9195068180561066E-2</v>
      </c>
      <c r="K1021" s="263"/>
      <c r="L1021" s="263"/>
      <c r="M1021" s="263"/>
      <c r="N1021" s="264"/>
      <c r="O1021" s="42"/>
      <c r="P1021" s="42"/>
    </row>
    <row r="1022" spans="1:16" x14ac:dyDescent="0.45">
      <c r="A1022" s="41"/>
      <c r="I1022" s="249" t="s">
        <v>1365</v>
      </c>
      <c r="J1022" s="329">
        <v>3.9195068180561066E-2</v>
      </c>
      <c r="K1022" s="263"/>
      <c r="L1022" s="263"/>
      <c r="M1022" s="263"/>
      <c r="N1022" s="264"/>
      <c r="O1022" s="42"/>
      <c r="P1022" s="42"/>
    </row>
    <row r="1023" spans="1:16" x14ac:dyDescent="0.45">
      <c r="A1023" s="41"/>
      <c r="I1023" s="249" t="s">
        <v>1366</v>
      </c>
      <c r="J1023" s="329">
        <v>3.9195068180561066E-2</v>
      </c>
      <c r="K1023" s="263"/>
      <c r="L1023" s="263"/>
      <c r="M1023" s="263"/>
      <c r="N1023" s="264"/>
      <c r="O1023" s="42"/>
      <c r="P1023" s="42"/>
    </row>
    <row r="1024" spans="1:16" x14ac:dyDescent="0.45">
      <c r="A1024" s="41"/>
      <c r="I1024" s="249" t="s">
        <v>1367</v>
      </c>
      <c r="J1024" s="329">
        <v>3.9195068180561066E-2</v>
      </c>
      <c r="K1024" s="263"/>
      <c r="L1024" s="263"/>
      <c r="M1024" s="263"/>
      <c r="N1024" s="264"/>
      <c r="O1024" s="42"/>
      <c r="P1024" s="42"/>
    </row>
    <row r="1025" spans="1:16" x14ac:dyDescent="0.45">
      <c r="A1025" s="41"/>
      <c r="I1025" s="249" t="s">
        <v>1368</v>
      </c>
      <c r="J1025" s="329">
        <v>3.9195068180561066E-2</v>
      </c>
      <c r="K1025" s="263"/>
      <c r="L1025" s="263"/>
      <c r="M1025" s="263"/>
      <c r="N1025" s="264"/>
      <c r="O1025" s="42"/>
      <c r="P1025" s="42"/>
    </row>
    <row r="1026" spans="1:16" x14ac:dyDescent="0.45">
      <c r="A1026" s="41"/>
      <c r="I1026" s="249" t="s">
        <v>1369</v>
      </c>
      <c r="J1026" s="329">
        <v>3.9195068180561066E-2</v>
      </c>
      <c r="K1026" s="263"/>
      <c r="L1026" s="263"/>
      <c r="M1026" s="263"/>
      <c r="N1026" s="264"/>
      <c r="O1026" s="42"/>
      <c r="P1026" s="42"/>
    </row>
    <row r="1027" spans="1:16" x14ac:dyDescent="0.45">
      <c r="A1027" s="41"/>
      <c r="I1027" s="249" t="s">
        <v>1370</v>
      </c>
      <c r="J1027" s="329">
        <v>3.9195068180561066E-2</v>
      </c>
      <c r="K1027" s="263"/>
      <c r="L1027" s="263"/>
      <c r="M1027" s="263"/>
      <c r="N1027" s="264"/>
      <c r="O1027" s="42"/>
      <c r="P1027" s="42"/>
    </row>
    <row r="1028" spans="1:16" x14ac:dyDescent="0.45">
      <c r="A1028" s="41"/>
      <c r="I1028" s="249" t="s">
        <v>1371</v>
      </c>
      <c r="J1028" s="329">
        <v>3.9195068180561066E-2</v>
      </c>
      <c r="K1028" s="263"/>
      <c r="L1028" s="263"/>
      <c r="M1028" s="263"/>
      <c r="N1028" s="264"/>
      <c r="O1028" s="42"/>
      <c r="P1028" s="42"/>
    </row>
    <row r="1029" spans="1:16" x14ac:dyDescent="0.45">
      <c r="A1029" s="41"/>
      <c r="I1029" s="249" t="s">
        <v>1372</v>
      </c>
      <c r="J1029" s="329">
        <v>3.9195068180561066E-2</v>
      </c>
      <c r="K1029" s="263"/>
      <c r="L1029" s="263"/>
      <c r="M1029" s="263"/>
      <c r="N1029" s="264"/>
      <c r="O1029" s="42"/>
      <c r="P1029" s="42"/>
    </row>
    <row r="1030" spans="1:16" x14ac:dyDescent="0.45">
      <c r="A1030" s="41"/>
      <c r="I1030" s="249" t="s">
        <v>1373</v>
      </c>
      <c r="J1030" s="329">
        <v>3.9195068180561066E-2</v>
      </c>
      <c r="K1030" s="263"/>
      <c r="L1030" s="263"/>
      <c r="M1030" s="263"/>
      <c r="N1030" s="264"/>
      <c r="O1030" s="42"/>
      <c r="P1030" s="42"/>
    </row>
    <row r="1031" spans="1:16" x14ac:dyDescent="0.45">
      <c r="A1031" s="41"/>
      <c r="I1031" s="249" t="s">
        <v>1374</v>
      </c>
      <c r="J1031" s="329">
        <v>3.9195068180561066E-2</v>
      </c>
      <c r="K1031" s="263"/>
      <c r="L1031" s="263"/>
      <c r="M1031" s="263"/>
      <c r="N1031" s="264"/>
      <c r="O1031" s="42"/>
      <c r="P1031" s="42"/>
    </row>
    <row r="1032" spans="1:16" x14ac:dyDescent="0.45">
      <c r="A1032" s="41"/>
      <c r="I1032" s="249" t="s">
        <v>1375</v>
      </c>
      <c r="J1032" s="329">
        <v>3.9195068180561066E-2</v>
      </c>
      <c r="K1032" s="263"/>
      <c r="L1032" s="263"/>
      <c r="M1032" s="263"/>
      <c r="N1032" s="264"/>
      <c r="O1032" s="42"/>
      <c r="P1032" s="42"/>
    </row>
    <row r="1033" spans="1:16" x14ac:dyDescent="0.45">
      <c r="A1033" s="41"/>
      <c r="I1033" s="249" t="s">
        <v>1376</v>
      </c>
      <c r="J1033" s="329">
        <v>3.9195068180561066E-2</v>
      </c>
      <c r="K1033" s="263"/>
      <c r="L1033" s="263"/>
      <c r="M1033" s="263"/>
      <c r="N1033" s="264"/>
      <c r="O1033" s="42"/>
      <c r="P1033" s="42"/>
    </row>
    <row r="1034" spans="1:16" x14ac:dyDescent="0.45">
      <c r="A1034" s="41"/>
      <c r="I1034" s="249" t="s">
        <v>1377</v>
      </c>
      <c r="J1034" s="329">
        <v>3.9195068180561066E-2</v>
      </c>
      <c r="K1034" s="263"/>
      <c r="L1034" s="263"/>
      <c r="M1034" s="263"/>
      <c r="N1034" s="264"/>
      <c r="O1034" s="42"/>
      <c r="P1034" s="42"/>
    </row>
    <row r="1035" spans="1:16" x14ac:dyDescent="0.45">
      <c r="A1035" s="41"/>
      <c r="I1035" s="249" t="s">
        <v>1378</v>
      </c>
      <c r="J1035" s="329">
        <v>3.9195068180561066E-2</v>
      </c>
      <c r="K1035" s="263"/>
      <c r="L1035" s="263"/>
      <c r="M1035" s="263"/>
      <c r="N1035" s="264"/>
      <c r="O1035" s="42"/>
      <c r="P1035" s="42"/>
    </row>
    <row r="1036" spans="1:16" x14ac:dyDescent="0.45">
      <c r="A1036" s="41"/>
      <c r="I1036" s="249" t="s">
        <v>1379</v>
      </c>
      <c r="J1036" s="329">
        <v>3.9195068180561066E-2</v>
      </c>
      <c r="K1036" s="263"/>
      <c r="L1036" s="263"/>
      <c r="M1036" s="263"/>
      <c r="N1036" s="264"/>
      <c r="O1036" s="42"/>
      <c r="P1036" s="42"/>
    </row>
    <row r="1037" spans="1:16" x14ac:dyDescent="0.45">
      <c r="A1037" s="41"/>
      <c r="I1037" s="249" t="s">
        <v>1380</v>
      </c>
      <c r="J1037" s="329">
        <v>3.9195068180561066E-2</v>
      </c>
      <c r="K1037" s="263"/>
      <c r="L1037" s="263"/>
      <c r="M1037" s="263"/>
      <c r="N1037" s="264"/>
      <c r="O1037" s="42"/>
      <c r="P1037" s="42"/>
    </row>
    <row r="1038" spans="1:16" x14ac:dyDescent="0.45">
      <c r="A1038" s="41"/>
      <c r="I1038" s="249" t="s">
        <v>1381</v>
      </c>
      <c r="J1038" s="329">
        <v>3.9195068180561066E-2</v>
      </c>
      <c r="K1038" s="263"/>
      <c r="L1038" s="263"/>
      <c r="M1038" s="263"/>
      <c r="N1038" s="264"/>
      <c r="O1038" s="42"/>
      <c r="P1038" s="42"/>
    </row>
    <row r="1039" spans="1:16" x14ac:dyDescent="0.45">
      <c r="A1039" s="41"/>
      <c r="I1039" s="249" t="s">
        <v>1382</v>
      </c>
      <c r="J1039" s="329">
        <v>3.9195068180561066E-2</v>
      </c>
      <c r="K1039" s="263"/>
      <c r="L1039" s="263"/>
      <c r="M1039" s="263"/>
      <c r="N1039" s="264"/>
      <c r="O1039" s="42"/>
      <c r="P1039" s="42"/>
    </row>
    <row r="1040" spans="1:16" x14ac:dyDescent="0.45">
      <c r="A1040" s="41"/>
      <c r="I1040" s="249" t="s">
        <v>1383</v>
      </c>
      <c r="J1040" s="329">
        <v>3.9195068180561066E-2</v>
      </c>
      <c r="K1040" s="263"/>
      <c r="L1040" s="263"/>
      <c r="M1040" s="263"/>
      <c r="N1040" s="264"/>
      <c r="O1040" s="42"/>
      <c r="P1040" s="42"/>
    </row>
    <row r="1041" spans="1:16" x14ac:dyDescent="0.45">
      <c r="A1041" s="41"/>
      <c r="I1041" s="249" t="s">
        <v>1384</v>
      </c>
      <c r="J1041" s="329">
        <v>3.9195068180561066E-2</v>
      </c>
      <c r="K1041" s="263"/>
      <c r="L1041" s="263"/>
      <c r="M1041" s="263"/>
      <c r="N1041" s="264"/>
      <c r="O1041" s="42"/>
      <c r="P1041" s="42"/>
    </row>
    <row r="1042" spans="1:16" x14ac:dyDescent="0.45">
      <c r="A1042" s="41"/>
      <c r="I1042" s="249" t="s">
        <v>1385</v>
      </c>
      <c r="J1042" s="329">
        <v>3.9195068180561066E-2</v>
      </c>
      <c r="K1042" s="263"/>
      <c r="L1042" s="263"/>
      <c r="M1042" s="263"/>
      <c r="N1042" s="264"/>
      <c r="O1042" s="42"/>
      <c r="P1042" s="42"/>
    </row>
    <row r="1043" spans="1:16" x14ac:dyDescent="0.45">
      <c r="A1043" s="41"/>
      <c r="I1043" s="249" t="s">
        <v>1386</v>
      </c>
      <c r="J1043" s="329">
        <v>3.9195068180561066E-2</v>
      </c>
      <c r="K1043" s="263"/>
      <c r="L1043" s="263"/>
      <c r="M1043" s="263"/>
      <c r="N1043" s="264"/>
      <c r="O1043" s="42"/>
      <c r="P1043" s="42"/>
    </row>
    <row r="1044" spans="1:16" x14ac:dyDescent="0.45">
      <c r="A1044" s="41"/>
      <c r="I1044" s="249" t="s">
        <v>1387</v>
      </c>
      <c r="J1044" s="329">
        <v>3.9195068180561066E-2</v>
      </c>
      <c r="K1044" s="263"/>
      <c r="L1044" s="263"/>
      <c r="M1044" s="263"/>
      <c r="N1044" s="264"/>
      <c r="O1044" s="42"/>
      <c r="P1044" s="42"/>
    </row>
    <row r="1045" spans="1:16" x14ac:dyDescent="0.45">
      <c r="A1045" s="41"/>
      <c r="I1045" s="249" t="s">
        <v>1388</v>
      </c>
      <c r="J1045" s="329">
        <v>3.9195068180561066E-2</v>
      </c>
      <c r="K1045" s="263"/>
      <c r="L1045" s="263"/>
      <c r="M1045" s="263"/>
      <c r="N1045" s="264"/>
      <c r="O1045" s="42"/>
      <c r="P1045" s="42"/>
    </row>
    <row r="1046" spans="1:16" x14ac:dyDescent="0.45">
      <c r="A1046" s="41"/>
      <c r="I1046" s="249" t="s">
        <v>1389</v>
      </c>
      <c r="J1046" s="329">
        <v>3.9195068180561066E-2</v>
      </c>
      <c r="K1046" s="263"/>
      <c r="L1046" s="263"/>
      <c r="M1046" s="263"/>
      <c r="N1046" s="264"/>
      <c r="O1046" s="42"/>
      <c r="P1046" s="42"/>
    </row>
    <row r="1047" spans="1:16" x14ac:dyDescent="0.45">
      <c r="A1047" s="41"/>
      <c r="I1047" s="249" t="s">
        <v>1390</v>
      </c>
      <c r="J1047" s="329">
        <v>3.9195068180561066E-2</v>
      </c>
      <c r="K1047" s="263"/>
      <c r="L1047" s="263"/>
      <c r="M1047" s="263"/>
      <c r="N1047" s="264"/>
      <c r="O1047" s="42"/>
      <c r="P1047" s="42"/>
    </row>
    <row r="1048" spans="1:16" x14ac:dyDescent="0.45">
      <c r="A1048" s="41"/>
      <c r="I1048" s="249" t="s">
        <v>1391</v>
      </c>
      <c r="J1048" s="329">
        <v>3.9195068180561066E-2</v>
      </c>
      <c r="K1048" s="263"/>
      <c r="L1048" s="263"/>
      <c r="M1048" s="263"/>
      <c r="N1048" s="264"/>
      <c r="O1048" s="42"/>
      <c r="P1048" s="42"/>
    </row>
    <row r="1049" spans="1:16" x14ac:dyDescent="0.45">
      <c r="A1049" s="41"/>
      <c r="I1049" s="249" t="s">
        <v>1392</v>
      </c>
      <c r="J1049" s="329">
        <v>3.9195068180561066E-2</v>
      </c>
      <c r="K1049" s="263"/>
      <c r="L1049" s="263"/>
      <c r="M1049" s="263"/>
      <c r="N1049" s="264"/>
      <c r="O1049" s="42"/>
      <c r="P1049" s="42"/>
    </row>
    <row r="1050" spans="1:16" x14ac:dyDescent="0.45">
      <c r="A1050" s="41"/>
      <c r="I1050" s="249" t="s">
        <v>1393</v>
      </c>
      <c r="J1050" s="329">
        <v>3.9195068180561066E-2</v>
      </c>
      <c r="K1050" s="263"/>
      <c r="L1050" s="263"/>
      <c r="M1050" s="263"/>
      <c r="N1050" s="264"/>
      <c r="O1050" s="42"/>
      <c r="P1050" s="42"/>
    </row>
    <row r="1051" spans="1:16" x14ac:dyDescent="0.45">
      <c r="A1051" s="41"/>
      <c r="I1051" s="249" t="s">
        <v>1394</v>
      </c>
      <c r="J1051" s="329">
        <v>3.9195068180561066E-2</v>
      </c>
      <c r="K1051" s="263"/>
      <c r="L1051" s="263"/>
      <c r="M1051" s="263"/>
      <c r="N1051" s="264"/>
      <c r="O1051" s="42"/>
      <c r="P1051" s="42"/>
    </row>
    <row r="1052" spans="1:16" x14ac:dyDescent="0.45">
      <c r="A1052" s="41"/>
      <c r="I1052" s="249" t="s">
        <v>1395</v>
      </c>
      <c r="J1052" s="329">
        <v>3.9195068180561066E-2</v>
      </c>
      <c r="K1052" s="263"/>
      <c r="L1052" s="263"/>
      <c r="M1052" s="263"/>
      <c r="N1052" s="264"/>
      <c r="O1052" s="42"/>
      <c r="P1052" s="42"/>
    </row>
    <row r="1053" spans="1:16" x14ac:dyDescent="0.45">
      <c r="A1053" s="41"/>
      <c r="I1053" s="249" t="s">
        <v>1396</v>
      </c>
      <c r="J1053" s="329">
        <v>3.9195068180561066E-2</v>
      </c>
      <c r="K1053" s="263"/>
      <c r="L1053" s="263"/>
      <c r="M1053" s="263"/>
      <c r="N1053" s="264"/>
      <c r="O1053" s="42"/>
      <c r="P1053" s="42"/>
    </row>
    <row r="1054" spans="1:16" x14ac:dyDescent="0.45">
      <c r="A1054" s="41"/>
      <c r="I1054" s="249" t="s">
        <v>1397</v>
      </c>
      <c r="J1054" s="329">
        <v>3.9195068180561066E-2</v>
      </c>
      <c r="K1054" s="263"/>
      <c r="L1054" s="263"/>
      <c r="M1054" s="263"/>
      <c r="N1054" s="264"/>
      <c r="O1054" s="42"/>
      <c r="P1054" s="42"/>
    </row>
    <row r="1055" spans="1:16" x14ac:dyDescent="0.45">
      <c r="A1055" s="41"/>
      <c r="I1055" s="249" t="s">
        <v>1398</v>
      </c>
      <c r="J1055" s="329">
        <v>3.9195068180561066E-2</v>
      </c>
      <c r="K1055" s="263"/>
      <c r="L1055" s="263"/>
      <c r="M1055" s="263"/>
      <c r="N1055" s="264"/>
      <c r="O1055" s="42"/>
      <c r="P1055" s="42"/>
    </row>
    <row r="1056" spans="1:16" x14ac:dyDescent="0.45">
      <c r="A1056" s="41"/>
      <c r="I1056" s="249" t="s">
        <v>1399</v>
      </c>
      <c r="J1056" s="329">
        <v>3.9195068180561066E-2</v>
      </c>
      <c r="K1056" s="263"/>
      <c r="L1056" s="263"/>
      <c r="M1056" s="263"/>
      <c r="N1056" s="264"/>
      <c r="O1056" s="42"/>
      <c r="P1056" s="42"/>
    </row>
    <row r="1057" spans="1:16" x14ac:dyDescent="0.45">
      <c r="A1057" s="41"/>
      <c r="I1057" s="249" t="s">
        <v>1400</v>
      </c>
      <c r="J1057" s="329">
        <v>3.9195068180561066E-2</v>
      </c>
      <c r="K1057" s="263"/>
      <c r="L1057" s="263"/>
      <c r="M1057" s="263"/>
      <c r="N1057" s="264"/>
      <c r="O1057" s="42"/>
      <c r="P1057" s="42"/>
    </row>
    <row r="1058" spans="1:16" x14ac:dyDescent="0.45">
      <c r="A1058" s="41"/>
      <c r="I1058" s="249" t="s">
        <v>1401</v>
      </c>
      <c r="J1058" s="329">
        <v>3.9195068180561066E-2</v>
      </c>
      <c r="K1058" s="263"/>
      <c r="L1058" s="263"/>
      <c r="M1058" s="263"/>
      <c r="N1058" s="264"/>
      <c r="O1058" s="42"/>
      <c r="P1058" s="42"/>
    </row>
    <row r="1059" spans="1:16" x14ac:dyDescent="0.45">
      <c r="A1059" s="41"/>
      <c r="I1059" s="249" t="s">
        <v>1402</v>
      </c>
      <c r="J1059" s="329">
        <v>3.9195068180561066E-2</v>
      </c>
      <c r="K1059" s="263"/>
      <c r="L1059" s="263"/>
      <c r="M1059" s="263"/>
      <c r="N1059" s="264"/>
      <c r="O1059" s="42"/>
      <c r="P1059" s="42"/>
    </row>
    <row r="1060" spans="1:16" x14ac:dyDescent="0.45">
      <c r="A1060" s="41"/>
      <c r="I1060" s="249" t="s">
        <v>1403</v>
      </c>
      <c r="J1060" s="329">
        <v>8.9384885504841805E-3</v>
      </c>
      <c r="K1060" s="263"/>
      <c r="L1060" s="263"/>
      <c r="M1060" s="263"/>
      <c r="N1060" s="264"/>
      <c r="O1060" s="42"/>
      <c r="P1060" s="42"/>
    </row>
    <row r="1061" spans="1:16" x14ac:dyDescent="0.45">
      <c r="A1061" s="41"/>
      <c r="I1061" s="249" t="s">
        <v>1404</v>
      </c>
      <c r="J1061" s="329">
        <v>8.9384885504841805E-3</v>
      </c>
      <c r="K1061" s="263"/>
      <c r="L1061" s="263"/>
      <c r="M1061" s="263"/>
      <c r="N1061" s="264"/>
      <c r="O1061" s="42"/>
      <c r="P1061" s="42"/>
    </row>
    <row r="1062" spans="1:16" x14ac:dyDescent="0.45">
      <c r="A1062" s="41"/>
      <c r="I1062" s="249" t="s">
        <v>1405</v>
      </c>
      <c r="J1062" s="329">
        <v>8.9384885504841805E-3</v>
      </c>
      <c r="K1062" s="263"/>
      <c r="L1062" s="263"/>
      <c r="M1062" s="263"/>
      <c r="N1062" s="264"/>
      <c r="O1062" s="42"/>
      <c r="P1062" s="42"/>
    </row>
    <row r="1063" spans="1:16" x14ac:dyDescent="0.45">
      <c r="A1063" s="41"/>
      <c r="I1063" s="249" t="s">
        <v>1406</v>
      </c>
      <c r="J1063" s="329">
        <v>8.9384885504841805E-3</v>
      </c>
      <c r="K1063" s="263"/>
      <c r="L1063" s="263"/>
      <c r="M1063" s="263"/>
      <c r="N1063" s="264"/>
      <c r="O1063" s="42"/>
      <c r="P1063" s="42"/>
    </row>
    <row r="1064" spans="1:16" x14ac:dyDescent="0.45">
      <c r="A1064" s="41"/>
      <c r="I1064" s="249" t="s">
        <v>1407</v>
      </c>
      <c r="J1064" s="329">
        <v>8.9384885504841805E-3</v>
      </c>
      <c r="K1064" s="263"/>
      <c r="L1064" s="263"/>
      <c r="M1064" s="263"/>
      <c r="N1064" s="264"/>
      <c r="O1064" s="42"/>
      <c r="P1064" s="42"/>
    </row>
    <row r="1065" spans="1:16" x14ac:dyDescent="0.45">
      <c r="A1065" s="41"/>
      <c r="I1065" s="249" t="s">
        <v>1408</v>
      </c>
      <c r="J1065" s="329">
        <v>8.9384885504841805E-3</v>
      </c>
      <c r="K1065" s="263"/>
      <c r="L1065" s="263"/>
      <c r="M1065" s="263"/>
      <c r="N1065" s="264"/>
      <c r="O1065" s="42"/>
      <c r="P1065" s="42"/>
    </row>
    <row r="1066" spans="1:16" x14ac:dyDescent="0.45">
      <c r="A1066" s="41"/>
      <c r="I1066" s="249" t="s">
        <v>1409</v>
      </c>
      <c r="J1066" s="329">
        <v>8.9384885504841805E-3</v>
      </c>
      <c r="K1066" s="263"/>
      <c r="L1066" s="263"/>
      <c r="M1066" s="263"/>
      <c r="N1066" s="264"/>
      <c r="O1066" s="42"/>
      <c r="P1066" s="42"/>
    </row>
    <row r="1067" spans="1:16" x14ac:dyDescent="0.45">
      <c r="A1067" s="41"/>
      <c r="I1067" s="249" t="s">
        <v>1410</v>
      </c>
      <c r="J1067" s="329">
        <v>8.9384885504841805E-3</v>
      </c>
      <c r="K1067" s="263"/>
      <c r="L1067" s="263"/>
      <c r="M1067" s="263"/>
      <c r="N1067" s="264"/>
      <c r="O1067" s="42"/>
      <c r="P1067" s="42"/>
    </row>
    <row r="1068" spans="1:16" x14ac:dyDescent="0.45">
      <c r="A1068" s="41"/>
      <c r="I1068" s="249" t="s">
        <v>1411</v>
      </c>
      <c r="J1068" s="329">
        <v>8.9384885504841805E-3</v>
      </c>
      <c r="K1068" s="263"/>
      <c r="L1068" s="263"/>
      <c r="M1068" s="263"/>
      <c r="N1068" s="264"/>
      <c r="O1068" s="42"/>
      <c r="P1068" s="42"/>
    </row>
    <row r="1069" spans="1:16" x14ac:dyDescent="0.45">
      <c r="A1069" s="41"/>
      <c r="I1069" s="249" t="s">
        <v>1412</v>
      </c>
      <c r="J1069" s="329">
        <v>8.9384885504841805E-3</v>
      </c>
      <c r="K1069" s="263"/>
      <c r="L1069" s="263"/>
      <c r="M1069" s="263"/>
      <c r="N1069" s="264"/>
      <c r="O1069" s="42"/>
      <c r="P1069" s="42"/>
    </row>
    <row r="1070" spans="1:16" x14ac:dyDescent="0.45">
      <c r="A1070" s="41"/>
      <c r="I1070" s="249" t="s">
        <v>1413</v>
      </c>
      <c r="J1070" s="329">
        <v>8.9384885504841805E-3</v>
      </c>
      <c r="K1070" s="263"/>
      <c r="L1070" s="263"/>
      <c r="M1070" s="263"/>
      <c r="N1070" s="264"/>
      <c r="O1070" s="42"/>
      <c r="P1070" s="42"/>
    </row>
    <row r="1071" spans="1:16" x14ac:dyDescent="0.45">
      <c r="A1071" s="41"/>
      <c r="I1071" s="249" t="s">
        <v>1414</v>
      </c>
      <c r="J1071" s="329">
        <v>8.9384885504841805E-3</v>
      </c>
      <c r="K1071" s="263"/>
      <c r="L1071" s="263"/>
      <c r="M1071" s="263"/>
      <c r="N1071" s="264"/>
      <c r="O1071" s="42"/>
      <c r="P1071" s="42"/>
    </row>
    <row r="1072" spans="1:16" x14ac:dyDescent="0.45">
      <c r="A1072" s="41"/>
      <c r="I1072" s="249" t="s">
        <v>1415</v>
      </c>
      <c r="J1072" s="329">
        <v>8.9384885504841805E-3</v>
      </c>
      <c r="K1072" s="263"/>
      <c r="L1072" s="263"/>
      <c r="M1072" s="263"/>
      <c r="N1072" s="264"/>
      <c r="O1072" s="42"/>
      <c r="P1072" s="42"/>
    </row>
    <row r="1073" spans="1:16" x14ac:dyDescent="0.45">
      <c r="A1073" s="41"/>
      <c r="I1073" s="249" t="s">
        <v>1416</v>
      </c>
      <c r="J1073" s="329">
        <v>8.9384885504841805E-3</v>
      </c>
      <c r="K1073" s="263"/>
      <c r="L1073" s="263"/>
      <c r="M1073" s="263"/>
      <c r="N1073" s="264"/>
      <c r="O1073" s="42"/>
      <c r="P1073" s="42"/>
    </row>
    <row r="1074" spans="1:16" x14ac:dyDescent="0.45">
      <c r="A1074" s="41"/>
      <c r="I1074" s="249" t="s">
        <v>1417</v>
      </c>
      <c r="J1074" s="329">
        <v>8.9384885504841805E-3</v>
      </c>
      <c r="K1074" s="263"/>
      <c r="L1074" s="263"/>
      <c r="M1074" s="263"/>
      <c r="N1074" s="264"/>
      <c r="O1074" s="42"/>
      <c r="P1074" s="42"/>
    </row>
    <row r="1075" spans="1:16" x14ac:dyDescent="0.45">
      <c r="A1075" s="41"/>
      <c r="I1075" s="249" t="s">
        <v>1418</v>
      </c>
      <c r="J1075" s="329">
        <v>8.9384885504841805E-3</v>
      </c>
      <c r="K1075" s="263"/>
      <c r="L1075" s="263"/>
      <c r="M1075" s="263"/>
      <c r="N1075" s="264"/>
      <c r="O1075" s="42"/>
      <c r="P1075" s="42"/>
    </row>
    <row r="1076" spans="1:16" x14ac:dyDescent="0.45">
      <c r="A1076" s="41"/>
      <c r="I1076" s="249" t="s">
        <v>1419</v>
      </c>
      <c r="J1076" s="329">
        <v>8.9384885504841805E-3</v>
      </c>
      <c r="K1076" s="263"/>
      <c r="L1076" s="263"/>
      <c r="M1076" s="263"/>
      <c r="N1076" s="264"/>
      <c r="O1076" s="42"/>
      <c r="P1076" s="42"/>
    </row>
    <row r="1077" spans="1:16" x14ac:dyDescent="0.45">
      <c r="A1077" s="41"/>
      <c r="I1077" s="249" t="s">
        <v>1420</v>
      </c>
      <c r="J1077" s="329">
        <v>8.9384885504841805E-3</v>
      </c>
      <c r="K1077" s="263"/>
      <c r="L1077" s="263"/>
      <c r="M1077" s="263"/>
      <c r="N1077" s="264"/>
      <c r="O1077" s="42"/>
      <c r="P1077" s="42"/>
    </row>
    <row r="1078" spans="1:16" x14ac:dyDescent="0.45">
      <c r="A1078" s="41"/>
      <c r="I1078" s="249" t="s">
        <v>1421</v>
      </c>
      <c r="J1078" s="329">
        <v>8.9384885504841805E-3</v>
      </c>
      <c r="K1078" s="263"/>
      <c r="L1078" s="263"/>
      <c r="M1078" s="263"/>
      <c r="N1078" s="264"/>
      <c r="O1078" s="42"/>
      <c r="P1078" s="42"/>
    </row>
    <row r="1079" spans="1:16" x14ac:dyDescent="0.45">
      <c r="A1079" s="41"/>
      <c r="I1079" s="249" t="s">
        <v>1422</v>
      </c>
      <c r="J1079" s="329">
        <v>8.9384885504841805E-3</v>
      </c>
      <c r="K1079" s="263"/>
      <c r="L1079" s="263"/>
      <c r="M1079" s="263"/>
      <c r="N1079" s="264"/>
      <c r="O1079" s="42"/>
      <c r="P1079" s="42"/>
    </row>
    <row r="1080" spans="1:16" x14ac:dyDescent="0.45">
      <c r="A1080" s="41"/>
      <c r="I1080" s="249" t="s">
        <v>1423</v>
      </c>
      <c r="J1080" s="329">
        <v>8.9384885504841805E-3</v>
      </c>
      <c r="K1080" s="263"/>
      <c r="L1080" s="263"/>
      <c r="M1080" s="263"/>
      <c r="N1080" s="264"/>
      <c r="O1080" s="42"/>
      <c r="P1080" s="42"/>
    </row>
    <row r="1081" spans="1:16" x14ac:dyDescent="0.45">
      <c r="A1081" s="41"/>
      <c r="I1081" s="249" t="s">
        <v>1424</v>
      </c>
      <c r="J1081" s="329">
        <v>8.9384885504841805E-3</v>
      </c>
      <c r="K1081" s="263"/>
      <c r="L1081" s="263"/>
      <c r="M1081" s="263"/>
      <c r="N1081" s="264"/>
      <c r="O1081" s="42"/>
      <c r="P1081" s="42"/>
    </row>
    <row r="1082" spans="1:16" x14ac:dyDescent="0.45">
      <c r="A1082" s="41"/>
      <c r="I1082" s="249" t="s">
        <v>1425</v>
      </c>
      <c r="J1082" s="329">
        <v>8.9384885504841805E-3</v>
      </c>
      <c r="K1082" s="263"/>
      <c r="L1082" s="263"/>
      <c r="M1082" s="263"/>
      <c r="N1082" s="264"/>
      <c r="O1082" s="42"/>
      <c r="P1082" s="42"/>
    </row>
    <row r="1083" spans="1:16" x14ac:dyDescent="0.45">
      <c r="A1083" s="41"/>
      <c r="I1083" s="249" t="s">
        <v>1426</v>
      </c>
      <c r="J1083" s="329">
        <v>8.9384885504841805E-3</v>
      </c>
      <c r="K1083" s="263"/>
      <c r="L1083" s="263"/>
      <c r="M1083" s="263"/>
      <c r="N1083" s="264"/>
      <c r="O1083" s="42"/>
      <c r="P1083" s="42"/>
    </row>
    <row r="1084" spans="1:16" x14ac:dyDescent="0.45">
      <c r="A1084" s="41"/>
      <c r="I1084" s="249" t="s">
        <v>1427</v>
      </c>
      <c r="J1084" s="329">
        <v>8.9384885504841805E-3</v>
      </c>
      <c r="K1084" s="263"/>
      <c r="L1084" s="263"/>
      <c r="M1084" s="263"/>
      <c r="N1084" s="264"/>
      <c r="O1084" s="42"/>
      <c r="P1084" s="42"/>
    </row>
    <row r="1085" spans="1:16" x14ac:dyDescent="0.45">
      <c r="A1085" s="41"/>
      <c r="I1085" s="249" t="s">
        <v>1428</v>
      </c>
      <c r="J1085" s="329">
        <v>8.9384885504841805E-3</v>
      </c>
      <c r="K1085" s="263"/>
      <c r="L1085" s="263"/>
      <c r="M1085" s="263"/>
      <c r="N1085" s="264"/>
      <c r="O1085" s="42"/>
      <c r="P1085" s="42"/>
    </row>
    <row r="1086" spans="1:16" x14ac:dyDescent="0.45">
      <c r="A1086" s="41"/>
      <c r="I1086" s="249" t="s">
        <v>1429</v>
      </c>
      <c r="J1086" s="329">
        <v>8.9384885504841805E-3</v>
      </c>
      <c r="K1086" s="263"/>
      <c r="L1086" s="263"/>
      <c r="M1086" s="263"/>
      <c r="N1086" s="264"/>
      <c r="O1086" s="42"/>
      <c r="P1086" s="42"/>
    </row>
    <row r="1087" spans="1:16" x14ac:dyDescent="0.45">
      <c r="A1087" s="41"/>
      <c r="I1087" s="249" t="s">
        <v>1430</v>
      </c>
      <c r="J1087" s="329">
        <v>8.9384885504841805E-3</v>
      </c>
      <c r="K1087" s="263"/>
      <c r="L1087" s="263"/>
      <c r="M1087" s="263"/>
      <c r="N1087" s="264"/>
      <c r="O1087" s="42"/>
      <c r="P1087" s="42"/>
    </row>
    <row r="1088" spans="1:16" x14ac:dyDescent="0.45">
      <c r="A1088" s="41"/>
      <c r="I1088" s="249" t="s">
        <v>1431</v>
      </c>
      <c r="J1088" s="329">
        <v>8.9384885504841805E-3</v>
      </c>
      <c r="K1088" s="263"/>
      <c r="L1088" s="263"/>
      <c r="M1088" s="263"/>
      <c r="N1088" s="264"/>
      <c r="O1088" s="42"/>
      <c r="P1088" s="42"/>
    </row>
    <row r="1089" spans="1:16" x14ac:dyDescent="0.45">
      <c r="A1089" s="41"/>
      <c r="I1089" s="249" t="s">
        <v>1432</v>
      </c>
      <c r="J1089" s="329">
        <v>8.9384885504841805E-3</v>
      </c>
      <c r="K1089" s="263"/>
      <c r="L1089" s="263"/>
      <c r="M1089" s="263"/>
      <c r="N1089" s="264"/>
      <c r="O1089" s="42"/>
      <c r="P1089" s="42"/>
    </row>
    <row r="1090" spans="1:16" x14ac:dyDescent="0.45">
      <c r="A1090" s="41"/>
      <c r="I1090" s="249" t="s">
        <v>1433</v>
      </c>
      <c r="J1090" s="329">
        <v>8.9384885504841805E-3</v>
      </c>
      <c r="K1090" s="263"/>
      <c r="L1090" s="263"/>
      <c r="M1090" s="263"/>
      <c r="N1090" s="264"/>
      <c r="O1090" s="42"/>
      <c r="P1090" s="42"/>
    </row>
    <row r="1091" spans="1:16" x14ac:dyDescent="0.45">
      <c r="A1091" s="41"/>
      <c r="I1091" s="249" t="s">
        <v>1434</v>
      </c>
      <c r="J1091" s="329">
        <v>8.9384885504841805E-3</v>
      </c>
      <c r="K1091" s="263"/>
      <c r="L1091" s="263"/>
      <c r="M1091" s="263"/>
      <c r="N1091" s="264"/>
      <c r="O1091" s="42"/>
      <c r="P1091" s="42"/>
    </row>
    <row r="1092" spans="1:16" x14ac:dyDescent="0.45">
      <c r="A1092" s="41"/>
      <c r="I1092" s="249" t="s">
        <v>1435</v>
      </c>
      <c r="J1092" s="329">
        <v>8.9384885504841805E-3</v>
      </c>
      <c r="K1092" s="263"/>
      <c r="L1092" s="263"/>
      <c r="M1092" s="263"/>
      <c r="N1092" s="264"/>
      <c r="O1092" s="42"/>
      <c r="P1092" s="42"/>
    </row>
    <row r="1093" spans="1:16" x14ac:dyDescent="0.45">
      <c r="A1093" s="41"/>
      <c r="I1093" s="249" t="s">
        <v>1436</v>
      </c>
      <c r="J1093" s="329">
        <v>8.9384885504841805E-3</v>
      </c>
      <c r="K1093" s="263"/>
      <c r="L1093" s="263"/>
      <c r="M1093" s="263"/>
      <c r="N1093" s="264"/>
      <c r="O1093" s="42"/>
      <c r="P1093" s="42"/>
    </row>
    <row r="1094" spans="1:16" x14ac:dyDescent="0.45">
      <c r="A1094" s="41"/>
      <c r="I1094" s="249" t="s">
        <v>1437</v>
      </c>
      <c r="J1094" s="329">
        <v>8.9384885504841805E-3</v>
      </c>
      <c r="K1094" s="263"/>
      <c r="L1094" s="263"/>
      <c r="M1094" s="263"/>
      <c r="N1094" s="264"/>
      <c r="O1094" s="42"/>
      <c r="P1094" s="42"/>
    </row>
    <row r="1095" spans="1:16" x14ac:dyDescent="0.45">
      <c r="A1095" s="41"/>
      <c r="I1095" s="249" t="s">
        <v>1438</v>
      </c>
      <c r="J1095" s="329">
        <v>0.11065252870321274</v>
      </c>
      <c r="K1095" s="263"/>
      <c r="L1095" s="263"/>
      <c r="M1095" s="263"/>
      <c r="N1095" s="264"/>
      <c r="O1095" s="42"/>
      <c r="P1095" s="42"/>
    </row>
    <row r="1096" spans="1:16" x14ac:dyDescent="0.45">
      <c r="A1096" s="41"/>
      <c r="I1096" s="249" t="s">
        <v>1439</v>
      </c>
      <c r="J1096" s="329">
        <v>0.11065252870321274</v>
      </c>
      <c r="K1096" s="263"/>
      <c r="L1096" s="263"/>
      <c r="M1096" s="263"/>
      <c r="N1096" s="264"/>
      <c r="O1096" s="42"/>
      <c r="P1096" s="42"/>
    </row>
    <row r="1097" spans="1:16" x14ac:dyDescent="0.45">
      <c r="A1097" s="41"/>
      <c r="I1097" s="249" t="s">
        <v>1440</v>
      </c>
      <c r="J1097" s="329">
        <v>0.11065252870321274</v>
      </c>
      <c r="K1097" s="263"/>
      <c r="L1097" s="263"/>
      <c r="M1097" s="263"/>
      <c r="N1097" s="264"/>
      <c r="O1097" s="42"/>
      <c r="P1097" s="42"/>
    </row>
    <row r="1098" spans="1:16" x14ac:dyDescent="0.45">
      <c r="A1098" s="41"/>
      <c r="I1098" s="249" t="s">
        <v>1441</v>
      </c>
      <c r="J1098" s="329">
        <v>0.11065252870321274</v>
      </c>
      <c r="K1098" s="263"/>
      <c r="L1098" s="263"/>
      <c r="M1098" s="263"/>
      <c r="N1098" s="264"/>
      <c r="O1098" s="42"/>
      <c r="P1098" s="42"/>
    </row>
    <row r="1099" spans="1:16" x14ac:dyDescent="0.45">
      <c r="A1099" s="41"/>
      <c r="I1099" s="249" t="s">
        <v>1442</v>
      </c>
      <c r="J1099" s="329">
        <v>0.11065252870321274</v>
      </c>
      <c r="K1099" s="263"/>
      <c r="L1099" s="263"/>
      <c r="M1099" s="263"/>
      <c r="N1099" s="264"/>
      <c r="O1099" s="42"/>
      <c r="P1099" s="42"/>
    </row>
    <row r="1100" spans="1:16" x14ac:dyDescent="0.45">
      <c r="A1100" s="41"/>
      <c r="I1100" s="249" t="s">
        <v>1443</v>
      </c>
      <c r="J1100" s="329">
        <v>0.11065252870321274</v>
      </c>
      <c r="K1100" s="263"/>
      <c r="L1100" s="263"/>
      <c r="M1100" s="263"/>
      <c r="N1100" s="264"/>
      <c r="O1100" s="42"/>
      <c r="P1100" s="42"/>
    </row>
    <row r="1101" spans="1:16" x14ac:dyDescent="0.45">
      <c r="A1101" s="41"/>
      <c r="I1101" s="249" t="s">
        <v>1444</v>
      </c>
      <c r="J1101" s="329">
        <v>0.11065252870321274</v>
      </c>
      <c r="K1101" s="263"/>
      <c r="L1101" s="263"/>
      <c r="M1101" s="263"/>
      <c r="N1101" s="264"/>
      <c r="O1101" s="42"/>
      <c r="P1101" s="42"/>
    </row>
    <row r="1102" spans="1:16" x14ac:dyDescent="0.45">
      <c r="A1102" s="41"/>
      <c r="I1102" s="249" t="s">
        <v>1445</v>
      </c>
      <c r="J1102" s="329">
        <v>0.11065252870321274</v>
      </c>
      <c r="K1102" s="263"/>
      <c r="L1102" s="263"/>
      <c r="M1102" s="263"/>
      <c r="N1102" s="264"/>
      <c r="O1102" s="42"/>
      <c r="P1102" s="42"/>
    </row>
    <row r="1103" spans="1:16" x14ac:dyDescent="0.45">
      <c r="A1103" s="41"/>
      <c r="I1103" s="249" t="s">
        <v>1446</v>
      </c>
      <c r="J1103" s="329">
        <v>0.11065252870321274</v>
      </c>
      <c r="K1103" s="263"/>
      <c r="L1103" s="263"/>
      <c r="M1103" s="263"/>
      <c r="N1103" s="264"/>
      <c r="O1103" s="42"/>
      <c r="P1103" s="42"/>
    </row>
    <row r="1104" spans="1:16" x14ac:dyDescent="0.45">
      <c r="A1104" s="41"/>
      <c r="I1104" s="249" t="s">
        <v>1447</v>
      </c>
      <c r="J1104" s="329">
        <v>0.11065252870321274</v>
      </c>
      <c r="K1104" s="263"/>
      <c r="L1104" s="263"/>
      <c r="M1104" s="263"/>
      <c r="N1104" s="264"/>
      <c r="O1104" s="42"/>
      <c r="P1104" s="42"/>
    </row>
    <row r="1105" spans="1:16" x14ac:dyDescent="0.45">
      <c r="A1105" s="41"/>
      <c r="I1105" s="249" t="s">
        <v>1448</v>
      </c>
      <c r="J1105" s="329">
        <v>0.11065252870321274</v>
      </c>
      <c r="K1105" s="263"/>
      <c r="L1105" s="263"/>
      <c r="M1105" s="263"/>
      <c r="N1105" s="264"/>
      <c r="O1105" s="42"/>
      <c r="P1105" s="42"/>
    </row>
    <row r="1106" spans="1:16" x14ac:dyDescent="0.45">
      <c r="A1106" s="41"/>
      <c r="I1106" s="249" t="s">
        <v>1449</v>
      </c>
      <c r="J1106" s="329">
        <v>0.11065252870321274</v>
      </c>
      <c r="K1106" s="263"/>
      <c r="L1106" s="263"/>
      <c r="M1106" s="263"/>
      <c r="N1106" s="264"/>
      <c r="O1106" s="42"/>
      <c r="P1106" s="42"/>
    </row>
    <row r="1107" spans="1:16" x14ac:dyDescent="0.45">
      <c r="A1107" s="41"/>
      <c r="I1107" s="249" t="s">
        <v>1450</v>
      </c>
      <c r="J1107" s="329">
        <v>0.11065252870321274</v>
      </c>
      <c r="K1107" s="263"/>
      <c r="L1107" s="263"/>
      <c r="M1107" s="263"/>
      <c r="N1107" s="264"/>
      <c r="O1107" s="42"/>
      <c r="P1107" s="42"/>
    </row>
    <row r="1108" spans="1:16" x14ac:dyDescent="0.45">
      <c r="A1108" s="41"/>
      <c r="I1108" s="249" t="s">
        <v>1451</v>
      </c>
      <c r="J1108" s="329">
        <v>0.11065252870321274</v>
      </c>
      <c r="K1108" s="263"/>
      <c r="L1108" s="263"/>
      <c r="M1108" s="263"/>
      <c r="N1108" s="264"/>
      <c r="O1108" s="42"/>
      <c r="P1108" s="42"/>
    </row>
    <row r="1109" spans="1:16" x14ac:dyDescent="0.45">
      <c r="A1109" s="41"/>
      <c r="I1109" s="249" t="s">
        <v>1452</v>
      </c>
      <c r="J1109" s="329">
        <v>0.11065252870321274</v>
      </c>
      <c r="K1109" s="263"/>
      <c r="L1109" s="263"/>
      <c r="M1109" s="263"/>
      <c r="N1109" s="264"/>
      <c r="O1109" s="42"/>
      <c r="P1109" s="42"/>
    </row>
    <row r="1110" spans="1:16" x14ac:dyDescent="0.45">
      <c r="A1110" s="41"/>
      <c r="I1110" s="249" t="s">
        <v>1453</v>
      </c>
      <c r="J1110" s="329">
        <v>0.11065252870321274</v>
      </c>
      <c r="K1110" s="263"/>
      <c r="L1110" s="263"/>
      <c r="M1110" s="263"/>
      <c r="N1110" s="264"/>
      <c r="O1110" s="42"/>
      <c r="P1110" s="42"/>
    </row>
    <row r="1111" spans="1:16" x14ac:dyDescent="0.45">
      <c r="A1111" s="41"/>
      <c r="I1111" s="249" t="s">
        <v>1454</v>
      </c>
      <c r="J1111" s="329">
        <v>0.11065252870321274</v>
      </c>
      <c r="K1111" s="263"/>
      <c r="L1111" s="263"/>
      <c r="M1111" s="263"/>
      <c r="N1111" s="264"/>
      <c r="O1111" s="42"/>
      <c r="P1111" s="42"/>
    </row>
    <row r="1112" spans="1:16" x14ac:dyDescent="0.45">
      <c r="A1112" s="41"/>
      <c r="I1112" s="249" t="s">
        <v>1455</v>
      </c>
      <c r="J1112" s="329">
        <v>0.11065252870321274</v>
      </c>
      <c r="K1112" s="263"/>
      <c r="L1112" s="263"/>
      <c r="M1112" s="263"/>
      <c r="N1112" s="264"/>
      <c r="O1112" s="42"/>
      <c r="P1112" s="42"/>
    </row>
    <row r="1113" spans="1:16" x14ac:dyDescent="0.45">
      <c r="A1113" s="41"/>
      <c r="I1113" s="249" t="s">
        <v>1456</v>
      </c>
      <c r="J1113" s="329">
        <v>0.11065252870321274</v>
      </c>
      <c r="K1113" s="263"/>
      <c r="L1113" s="263"/>
      <c r="M1113" s="263"/>
      <c r="N1113" s="264"/>
      <c r="O1113" s="42"/>
      <c r="P1113" s="42"/>
    </row>
    <row r="1114" spans="1:16" x14ac:dyDescent="0.45">
      <c r="A1114" s="41"/>
      <c r="I1114" s="249" t="s">
        <v>1457</v>
      </c>
      <c r="J1114" s="329">
        <v>0.11065252870321274</v>
      </c>
      <c r="K1114" s="263"/>
      <c r="L1114" s="263"/>
      <c r="M1114" s="263"/>
      <c r="N1114" s="264"/>
      <c r="O1114" s="42"/>
      <c r="P1114" s="42"/>
    </row>
    <row r="1115" spans="1:16" x14ac:dyDescent="0.45">
      <c r="A1115" s="41"/>
      <c r="I1115" s="249" t="s">
        <v>1458</v>
      </c>
      <c r="J1115" s="329">
        <v>0.11065252870321274</v>
      </c>
      <c r="K1115" s="263"/>
      <c r="L1115" s="263"/>
      <c r="M1115" s="263"/>
      <c r="N1115" s="264"/>
      <c r="O1115" s="42"/>
      <c r="P1115" s="42"/>
    </row>
    <row r="1116" spans="1:16" x14ac:dyDescent="0.45">
      <c r="A1116" s="41"/>
      <c r="I1116" s="249" t="s">
        <v>1459</v>
      </c>
      <c r="J1116" s="329">
        <v>0.11065252870321274</v>
      </c>
      <c r="K1116" s="263"/>
      <c r="L1116" s="263"/>
      <c r="M1116" s="263"/>
      <c r="N1116" s="264"/>
      <c r="O1116" s="42"/>
      <c r="P1116" s="42"/>
    </row>
    <row r="1117" spans="1:16" x14ac:dyDescent="0.45">
      <c r="A1117" s="41"/>
      <c r="I1117" s="249" t="s">
        <v>1460</v>
      </c>
      <c r="J1117" s="329">
        <v>0.11065252870321274</v>
      </c>
      <c r="K1117" s="263"/>
      <c r="L1117" s="263"/>
      <c r="M1117" s="263"/>
      <c r="N1117" s="264"/>
      <c r="O1117" s="42"/>
      <c r="P1117" s="42"/>
    </row>
    <row r="1118" spans="1:16" x14ac:dyDescent="0.45">
      <c r="A1118" s="41"/>
      <c r="I1118" s="249" t="s">
        <v>1461</v>
      </c>
      <c r="J1118" s="329">
        <v>0.11065252870321274</v>
      </c>
      <c r="K1118" s="263"/>
      <c r="L1118" s="263"/>
      <c r="M1118" s="263"/>
      <c r="N1118" s="264"/>
      <c r="O1118" s="42"/>
      <c r="P1118" s="42"/>
    </row>
    <row r="1119" spans="1:16" x14ac:dyDescent="0.45">
      <c r="A1119" s="41"/>
      <c r="I1119" s="249" t="s">
        <v>1462</v>
      </c>
      <c r="J1119" s="329">
        <v>0.11065252870321274</v>
      </c>
      <c r="K1119" s="263"/>
      <c r="L1119" s="263"/>
      <c r="M1119" s="263"/>
      <c r="N1119" s="264"/>
      <c r="O1119" s="42"/>
      <c r="P1119" s="42"/>
    </row>
    <row r="1120" spans="1:16" x14ac:dyDescent="0.45">
      <c r="A1120" s="41"/>
      <c r="I1120" s="249" t="s">
        <v>1463</v>
      </c>
      <c r="J1120" s="329">
        <v>0.11065252870321274</v>
      </c>
      <c r="K1120" s="263"/>
      <c r="L1120" s="263"/>
      <c r="M1120" s="263"/>
      <c r="N1120" s="264"/>
      <c r="O1120" s="42"/>
      <c r="P1120" s="42"/>
    </row>
    <row r="1121" spans="1:16" x14ac:dyDescent="0.45">
      <c r="A1121" s="41"/>
      <c r="I1121" s="249" t="s">
        <v>1464</v>
      </c>
      <c r="J1121" s="329">
        <v>0.11065252870321274</v>
      </c>
      <c r="K1121" s="263"/>
      <c r="L1121" s="263"/>
      <c r="M1121" s="263"/>
      <c r="N1121" s="264"/>
      <c r="O1121" s="42"/>
      <c r="P1121" s="42"/>
    </row>
    <row r="1122" spans="1:16" x14ac:dyDescent="0.45">
      <c r="A1122" s="41"/>
      <c r="I1122" s="249" t="s">
        <v>1465</v>
      </c>
      <c r="J1122" s="329">
        <v>0.11065252870321274</v>
      </c>
      <c r="K1122" s="263"/>
      <c r="L1122" s="263"/>
      <c r="M1122" s="263"/>
      <c r="N1122" s="264"/>
      <c r="O1122" s="42"/>
      <c r="P1122" s="42"/>
    </row>
    <row r="1123" spans="1:16" x14ac:dyDescent="0.45">
      <c r="A1123" s="41"/>
      <c r="I1123" s="249" t="s">
        <v>1466</v>
      </c>
      <c r="J1123" s="329">
        <v>0.11065252870321274</v>
      </c>
      <c r="K1123" s="263"/>
      <c r="L1123" s="263"/>
      <c r="M1123" s="263"/>
      <c r="N1123" s="264"/>
      <c r="O1123" s="42"/>
      <c r="P1123" s="42"/>
    </row>
    <row r="1124" spans="1:16" x14ac:dyDescent="0.45">
      <c r="A1124" s="41"/>
      <c r="I1124" s="249" t="s">
        <v>1467</v>
      </c>
      <c r="J1124" s="329">
        <v>0.11065252870321274</v>
      </c>
      <c r="K1124" s="263"/>
      <c r="L1124" s="263"/>
      <c r="M1124" s="263"/>
      <c r="N1124" s="264"/>
      <c r="O1124" s="42"/>
      <c r="P1124" s="42"/>
    </row>
    <row r="1125" spans="1:16" x14ac:dyDescent="0.45">
      <c r="A1125" s="41"/>
      <c r="I1125" s="249" t="s">
        <v>1468</v>
      </c>
      <c r="J1125" s="329">
        <v>0.11065252870321274</v>
      </c>
      <c r="K1125" s="263"/>
      <c r="L1125" s="263"/>
      <c r="M1125" s="263"/>
      <c r="N1125" s="264"/>
      <c r="O1125" s="42"/>
      <c r="P1125" s="42"/>
    </row>
    <row r="1126" spans="1:16" x14ac:dyDescent="0.45">
      <c r="A1126" s="41"/>
      <c r="I1126" s="249" t="s">
        <v>1469</v>
      </c>
      <c r="J1126" s="329">
        <v>0.11065252870321274</v>
      </c>
      <c r="K1126" s="263"/>
      <c r="L1126" s="263"/>
      <c r="M1126" s="263"/>
      <c r="N1126" s="264"/>
      <c r="O1126" s="42"/>
      <c r="P1126" s="42"/>
    </row>
    <row r="1127" spans="1:16" x14ac:dyDescent="0.45">
      <c r="A1127" s="41"/>
      <c r="I1127" s="249" t="s">
        <v>1470</v>
      </c>
      <c r="J1127" s="329">
        <v>0.11065252870321274</v>
      </c>
      <c r="K1127" s="263"/>
      <c r="L1127" s="263"/>
      <c r="M1127" s="263"/>
      <c r="N1127" s="264"/>
      <c r="O1127" s="42"/>
      <c r="P1127" s="42"/>
    </row>
    <row r="1128" spans="1:16" x14ac:dyDescent="0.45">
      <c r="A1128" s="41"/>
      <c r="I1128" s="249" t="s">
        <v>1471</v>
      </c>
      <c r="J1128" s="329">
        <v>0.11065252870321274</v>
      </c>
      <c r="K1128" s="263"/>
      <c r="L1128" s="263"/>
      <c r="M1128" s="263"/>
      <c r="N1128" s="264"/>
      <c r="O1128" s="42"/>
      <c r="P1128" s="42"/>
    </row>
    <row r="1129" spans="1:16" x14ac:dyDescent="0.45">
      <c r="A1129" s="41"/>
      <c r="I1129" s="249" t="s">
        <v>1472</v>
      </c>
      <c r="J1129" s="329">
        <v>0.11065252870321274</v>
      </c>
      <c r="K1129" s="263"/>
      <c r="L1129" s="263"/>
      <c r="M1129" s="263"/>
      <c r="N1129" s="264"/>
      <c r="O1129" s="42"/>
      <c r="P1129" s="42"/>
    </row>
    <row r="1130" spans="1:16" x14ac:dyDescent="0.45">
      <c r="A1130" s="41"/>
      <c r="I1130" s="249" t="s">
        <v>1473</v>
      </c>
      <c r="J1130" s="329">
        <v>0.11065252870321274</v>
      </c>
      <c r="K1130" s="263"/>
      <c r="L1130" s="263"/>
      <c r="M1130" s="263"/>
      <c r="N1130" s="264"/>
      <c r="O1130" s="42"/>
      <c r="P1130" s="42"/>
    </row>
    <row r="1131" spans="1:16" x14ac:dyDescent="0.45">
      <c r="A1131" s="41"/>
      <c r="I1131" s="249" t="s">
        <v>1474</v>
      </c>
      <c r="J1131" s="329">
        <v>0.11065252870321274</v>
      </c>
      <c r="K1131" s="263"/>
      <c r="L1131" s="263"/>
      <c r="M1131" s="263"/>
      <c r="N1131" s="264"/>
      <c r="O1131" s="42"/>
      <c r="P1131" s="42"/>
    </row>
    <row r="1132" spans="1:16" x14ac:dyDescent="0.45">
      <c r="A1132" s="41"/>
      <c r="I1132" s="249" t="s">
        <v>1475</v>
      </c>
      <c r="J1132" s="329">
        <v>0.11065252870321274</v>
      </c>
      <c r="K1132" s="263"/>
      <c r="L1132" s="263"/>
      <c r="M1132" s="263"/>
      <c r="N1132" s="264"/>
      <c r="O1132" s="42"/>
      <c r="P1132" s="42"/>
    </row>
    <row r="1133" spans="1:16" x14ac:dyDescent="0.45">
      <c r="A1133" s="41"/>
      <c r="I1133" s="249" t="s">
        <v>1476</v>
      </c>
      <c r="J1133" s="329">
        <v>0.11065252870321274</v>
      </c>
      <c r="K1133" s="263"/>
      <c r="L1133" s="263"/>
      <c r="M1133" s="263"/>
      <c r="N1133" s="264"/>
      <c r="O1133" s="42"/>
      <c r="P1133" s="42"/>
    </row>
    <row r="1134" spans="1:16" x14ac:dyDescent="0.45">
      <c r="A1134" s="41"/>
      <c r="I1134" s="249" t="s">
        <v>1477</v>
      </c>
      <c r="J1134" s="329">
        <v>0.11065252870321274</v>
      </c>
      <c r="K1134" s="263"/>
      <c r="L1134" s="263"/>
      <c r="M1134" s="263"/>
      <c r="N1134" s="264"/>
      <c r="O1134" s="42"/>
      <c r="P1134" s="42"/>
    </row>
    <row r="1135" spans="1:16" x14ac:dyDescent="0.45">
      <c r="A1135" s="41"/>
      <c r="I1135" s="249" t="s">
        <v>1478</v>
      </c>
      <c r="J1135" s="329">
        <v>0.11065252870321274</v>
      </c>
      <c r="K1135" s="263"/>
      <c r="L1135" s="263"/>
      <c r="M1135" s="263"/>
      <c r="N1135" s="264"/>
      <c r="O1135" s="42"/>
      <c r="P1135" s="42"/>
    </row>
    <row r="1136" spans="1:16" x14ac:dyDescent="0.45">
      <c r="A1136" s="41"/>
      <c r="I1136" s="249" t="s">
        <v>1479</v>
      </c>
      <c r="J1136" s="329">
        <v>0.11065252870321274</v>
      </c>
      <c r="K1136" s="263"/>
      <c r="L1136" s="263"/>
      <c r="M1136" s="263"/>
      <c r="N1136" s="264"/>
      <c r="O1136" s="42"/>
      <c r="P1136" s="42"/>
    </row>
    <row r="1137" spans="1:16" x14ac:dyDescent="0.45">
      <c r="A1137" s="41"/>
      <c r="I1137" s="249" t="s">
        <v>1480</v>
      </c>
      <c r="J1137" s="329">
        <v>0.11065252870321274</v>
      </c>
      <c r="K1137" s="263"/>
      <c r="L1137" s="263"/>
      <c r="M1137" s="263"/>
      <c r="N1137" s="264"/>
      <c r="O1137" s="42"/>
      <c r="P1137" s="42"/>
    </row>
    <row r="1138" spans="1:16" x14ac:dyDescent="0.45">
      <c r="A1138" s="41"/>
      <c r="I1138" s="249" t="s">
        <v>1481</v>
      </c>
      <c r="J1138" s="329">
        <v>0.11065252870321274</v>
      </c>
      <c r="K1138" s="263"/>
      <c r="L1138" s="263"/>
      <c r="M1138" s="263"/>
      <c r="N1138" s="264"/>
      <c r="O1138" s="42"/>
      <c r="P1138" s="42"/>
    </row>
    <row r="1139" spans="1:16" x14ac:dyDescent="0.45">
      <c r="A1139" s="41"/>
      <c r="I1139" s="249" t="s">
        <v>1482</v>
      </c>
      <c r="J1139" s="329">
        <v>0.11065252870321274</v>
      </c>
      <c r="K1139" s="263"/>
      <c r="L1139" s="263"/>
      <c r="M1139" s="263"/>
      <c r="N1139" s="264"/>
      <c r="O1139" s="42"/>
      <c r="P1139" s="42"/>
    </row>
    <row r="1140" spans="1:16" x14ac:dyDescent="0.45">
      <c r="A1140" s="41"/>
      <c r="I1140" s="249" t="s">
        <v>1483</v>
      </c>
      <c r="J1140" s="329">
        <v>0.11065252870321274</v>
      </c>
      <c r="K1140" s="263"/>
      <c r="L1140" s="263"/>
      <c r="M1140" s="263"/>
      <c r="N1140" s="264"/>
      <c r="O1140" s="42"/>
      <c r="P1140" s="42"/>
    </row>
    <row r="1141" spans="1:16" x14ac:dyDescent="0.45">
      <c r="A1141" s="41"/>
      <c r="I1141" s="249" t="s">
        <v>1484</v>
      </c>
      <c r="J1141" s="329">
        <v>0.11065252870321274</v>
      </c>
      <c r="K1141" s="263"/>
      <c r="L1141" s="263"/>
      <c r="M1141" s="263"/>
      <c r="N1141" s="264"/>
      <c r="O1141" s="42"/>
      <c r="P1141" s="42"/>
    </row>
    <row r="1142" spans="1:16" x14ac:dyDescent="0.45">
      <c r="A1142" s="41"/>
      <c r="I1142" s="249" t="s">
        <v>1485</v>
      </c>
      <c r="J1142" s="329">
        <v>0.11065252870321274</v>
      </c>
      <c r="K1142" s="263"/>
      <c r="L1142" s="263"/>
      <c r="M1142" s="263"/>
      <c r="N1142" s="264"/>
      <c r="O1142" s="42"/>
      <c r="P1142" s="42"/>
    </row>
    <row r="1143" spans="1:16" x14ac:dyDescent="0.45">
      <c r="A1143" s="41"/>
      <c r="I1143" s="249" t="s">
        <v>1486</v>
      </c>
      <c r="J1143" s="329">
        <v>0.11065252870321274</v>
      </c>
      <c r="K1143" s="263"/>
      <c r="L1143" s="263"/>
      <c r="M1143" s="263"/>
      <c r="N1143" s="264"/>
      <c r="O1143" s="42"/>
      <c r="P1143" s="42"/>
    </row>
    <row r="1144" spans="1:16" x14ac:dyDescent="0.45">
      <c r="A1144" s="41"/>
      <c r="I1144" s="249" t="s">
        <v>1487</v>
      </c>
      <c r="J1144" s="329">
        <v>0.11065252870321274</v>
      </c>
      <c r="K1144" s="263"/>
      <c r="L1144" s="263"/>
      <c r="M1144" s="263"/>
      <c r="N1144" s="264"/>
      <c r="O1144" s="42"/>
      <c r="P1144" s="42"/>
    </row>
    <row r="1145" spans="1:16" x14ac:dyDescent="0.45">
      <c r="A1145" s="41"/>
      <c r="I1145" s="249" t="s">
        <v>1488</v>
      </c>
      <c r="J1145" s="329">
        <v>0.11065252870321274</v>
      </c>
      <c r="K1145" s="263"/>
      <c r="L1145" s="263"/>
      <c r="M1145" s="263"/>
      <c r="N1145" s="264"/>
      <c r="O1145" s="42"/>
      <c r="P1145" s="42"/>
    </row>
    <row r="1146" spans="1:16" x14ac:dyDescent="0.45">
      <c r="A1146" s="41"/>
      <c r="I1146" s="249" t="s">
        <v>1489</v>
      </c>
      <c r="J1146" s="329">
        <v>0.11065252870321274</v>
      </c>
      <c r="K1146" s="263"/>
      <c r="L1146" s="263"/>
      <c r="M1146" s="263"/>
      <c r="N1146" s="264"/>
      <c r="O1146" s="42"/>
      <c r="P1146" s="42"/>
    </row>
    <row r="1147" spans="1:16" x14ac:dyDescent="0.45">
      <c r="A1147" s="41"/>
      <c r="I1147" s="249" t="s">
        <v>1490</v>
      </c>
      <c r="J1147" s="329">
        <v>0.11065252870321274</v>
      </c>
      <c r="K1147" s="263"/>
      <c r="L1147" s="263"/>
      <c r="M1147" s="263"/>
      <c r="N1147" s="264"/>
      <c r="O1147" s="42"/>
      <c r="P1147" s="42"/>
    </row>
    <row r="1148" spans="1:16" x14ac:dyDescent="0.45">
      <c r="A1148" s="41"/>
      <c r="I1148" s="249" t="s">
        <v>1491</v>
      </c>
      <c r="J1148" s="329">
        <v>0.11065252870321274</v>
      </c>
      <c r="K1148" s="263"/>
      <c r="L1148" s="263"/>
      <c r="M1148" s="263"/>
      <c r="N1148" s="264"/>
      <c r="O1148" s="42"/>
      <c r="P1148" s="42"/>
    </row>
    <row r="1149" spans="1:16" x14ac:dyDescent="0.45">
      <c r="A1149" s="41"/>
      <c r="I1149" s="249" t="s">
        <v>1492</v>
      </c>
      <c r="J1149" s="329">
        <v>0.11065252870321274</v>
      </c>
      <c r="K1149" s="263"/>
      <c r="L1149" s="263"/>
      <c r="M1149" s="263"/>
      <c r="N1149" s="264"/>
      <c r="O1149" s="42"/>
      <c r="P1149" s="42"/>
    </row>
    <row r="1150" spans="1:16" x14ac:dyDescent="0.45">
      <c r="A1150" s="41"/>
      <c r="I1150" s="249" t="s">
        <v>1493</v>
      </c>
      <c r="J1150" s="329">
        <v>0.11065252870321274</v>
      </c>
      <c r="K1150" s="263"/>
      <c r="L1150" s="263"/>
      <c r="M1150" s="263"/>
      <c r="N1150" s="264"/>
      <c r="O1150" s="42"/>
      <c r="P1150" s="42"/>
    </row>
    <row r="1151" spans="1:16" x14ac:dyDescent="0.45">
      <c r="A1151" s="41"/>
      <c r="I1151" s="249" t="s">
        <v>1494</v>
      </c>
      <c r="J1151" s="329">
        <v>0.11065252870321274</v>
      </c>
      <c r="K1151" s="263"/>
      <c r="L1151" s="263"/>
      <c r="M1151" s="263"/>
      <c r="N1151" s="264"/>
      <c r="O1151" s="42"/>
      <c r="P1151" s="42"/>
    </row>
    <row r="1152" spans="1:16" x14ac:dyDescent="0.45">
      <c r="A1152" s="41"/>
      <c r="I1152" s="249" t="s">
        <v>1495</v>
      </c>
      <c r="J1152" s="329">
        <v>0.11065252870321274</v>
      </c>
      <c r="K1152" s="263"/>
      <c r="L1152" s="263"/>
      <c r="M1152" s="263"/>
      <c r="N1152" s="264"/>
      <c r="O1152" s="42"/>
      <c r="P1152" s="42"/>
    </row>
    <row r="1153" spans="1:16" x14ac:dyDescent="0.45">
      <c r="A1153" s="41"/>
      <c r="I1153" s="249" t="s">
        <v>1496</v>
      </c>
      <c r="J1153" s="329">
        <v>0.11065252870321274</v>
      </c>
      <c r="K1153" s="263"/>
      <c r="L1153" s="263"/>
      <c r="M1153" s="263"/>
      <c r="N1153" s="264"/>
      <c r="O1153" s="42"/>
      <c r="P1153" s="42"/>
    </row>
    <row r="1154" spans="1:16" x14ac:dyDescent="0.45">
      <c r="A1154" s="41"/>
      <c r="I1154" s="249" t="s">
        <v>1497</v>
      </c>
      <c r="J1154" s="329">
        <v>0.11065252870321274</v>
      </c>
      <c r="K1154" s="263"/>
      <c r="L1154" s="263"/>
      <c r="M1154" s="263"/>
      <c r="N1154" s="264"/>
      <c r="O1154" s="42"/>
      <c r="P1154" s="42"/>
    </row>
    <row r="1155" spans="1:16" x14ac:dyDescent="0.45">
      <c r="A1155" s="41"/>
      <c r="I1155" s="249" t="s">
        <v>1498</v>
      </c>
      <c r="J1155" s="329">
        <v>0.11065252870321274</v>
      </c>
      <c r="K1155" s="263"/>
      <c r="L1155" s="263"/>
      <c r="M1155" s="263"/>
      <c r="N1155" s="264"/>
      <c r="O1155" s="42"/>
      <c r="P1155" s="42"/>
    </row>
    <row r="1156" spans="1:16" x14ac:dyDescent="0.45">
      <c r="A1156" s="41"/>
      <c r="I1156" s="249" t="s">
        <v>1499</v>
      </c>
      <c r="J1156" s="329">
        <v>0.11065252870321274</v>
      </c>
      <c r="K1156" s="263"/>
      <c r="L1156" s="263"/>
      <c r="M1156" s="263"/>
      <c r="N1156" s="264"/>
      <c r="O1156" s="42"/>
      <c r="P1156" s="42"/>
    </row>
    <row r="1157" spans="1:16" x14ac:dyDescent="0.45">
      <c r="A1157" s="41"/>
      <c r="I1157" s="249" t="s">
        <v>1500</v>
      </c>
      <c r="J1157" s="329">
        <v>0.11065252870321274</v>
      </c>
      <c r="K1157" s="263"/>
      <c r="L1157" s="263"/>
      <c r="M1157" s="263"/>
      <c r="N1157" s="264"/>
      <c r="O1157" s="42"/>
      <c r="P1157" s="42"/>
    </row>
    <row r="1158" spans="1:16" x14ac:dyDescent="0.45">
      <c r="A1158" s="41"/>
      <c r="I1158" s="249" t="s">
        <v>1501</v>
      </c>
      <c r="J1158" s="329">
        <v>0.11065252870321274</v>
      </c>
      <c r="K1158" s="263"/>
      <c r="L1158" s="263"/>
      <c r="M1158" s="263"/>
      <c r="N1158" s="264"/>
      <c r="O1158" s="42"/>
      <c r="P1158" s="42"/>
    </row>
    <row r="1159" spans="1:16" x14ac:dyDescent="0.45">
      <c r="A1159" s="41"/>
      <c r="I1159" s="249" t="s">
        <v>1502</v>
      </c>
      <c r="J1159" s="329">
        <v>0.11065252870321274</v>
      </c>
      <c r="K1159" s="263"/>
      <c r="L1159" s="263"/>
      <c r="M1159" s="263"/>
      <c r="N1159" s="264"/>
      <c r="O1159" s="42"/>
      <c r="P1159" s="42"/>
    </row>
    <row r="1160" spans="1:16" x14ac:dyDescent="0.45">
      <c r="A1160" s="41"/>
      <c r="I1160" s="249" t="s">
        <v>1503</v>
      </c>
      <c r="J1160" s="329">
        <v>0.11065252870321274</v>
      </c>
      <c r="K1160" s="263"/>
      <c r="L1160" s="263"/>
      <c r="M1160" s="263"/>
      <c r="N1160" s="264"/>
      <c r="O1160" s="42"/>
      <c r="P1160" s="42"/>
    </row>
    <row r="1161" spans="1:16" x14ac:dyDescent="0.45">
      <c r="A1161" s="41"/>
      <c r="I1161" s="249" t="s">
        <v>1504</v>
      </c>
      <c r="J1161" s="329">
        <v>0.11065252870321274</v>
      </c>
      <c r="K1161" s="263"/>
      <c r="L1161" s="263"/>
      <c r="M1161" s="263"/>
      <c r="N1161" s="264"/>
      <c r="O1161" s="42"/>
      <c r="P1161" s="42"/>
    </row>
    <row r="1162" spans="1:16" x14ac:dyDescent="0.45">
      <c r="A1162" s="41"/>
      <c r="I1162" s="249" t="s">
        <v>1505</v>
      </c>
      <c r="J1162" s="329">
        <v>0.11065252870321274</v>
      </c>
      <c r="K1162" s="263"/>
      <c r="L1162" s="263"/>
      <c r="M1162" s="263"/>
      <c r="N1162" s="264"/>
      <c r="O1162" s="42"/>
      <c r="P1162" s="42"/>
    </row>
    <row r="1163" spans="1:16" x14ac:dyDescent="0.45">
      <c r="A1163" s="41"/>
      <c r="I1163" s="249" t="s">
        <v>1506</v>
      </c>
      <c r="J1163" s="329">
        <v>0.11065252870321274</v>
      </c>
      <c r="K1163" s="263"/>
      <c r="L1163" s="263"/>
      <c r="M1163" s="263"/>
      <c r="N1163" s="264"/>
      <c r="O1163" s="42"/>
      <c r="P1163" s="42"/>
    </row>
    <row r="1164" spans="1:16" x14ac:dyDescent="0.45">
      <c r="A1164" s="41"/>
      <c r="I1164" s="249" t="s">
        <v>1507</v>
      </c>
      <c r="J1164" s="329">
        <v>0.11065252870321274</v>
      </c>
      <c r="K1164" s="263"/>
      <c r="L1164" s="263"/>
      <c r="M1164" s="263"/>
      <c r="N1164" s="264"/>
      <c r="O1164" s="42"/>
      <c r="P1164" s="42"/>
    </row>
    <row r="1165" spans="1:16" x14ac:dyDescent="0.45">
      <c r="A1165" s="41"/>
      <c r="I1165" s="249" t="s">
        <v>1508</v>
      </c>
      <c r="J1165" s="329">
        <v>0.11065252870321274</v>
      </c>
      <c r="K1165" s="263"/>
      <c r="L1165" s="263"/>
      <c r="M1165" s="263"/>
      <c r="N1165" s="264"/>
      <c r="O1165" s="42"/>
      <c r="P1165" s="42"/>
    </row>
    <row r="1166" spans="1:16" x14ac:dyDescent="0.45">
      <c r="A1166" s="41"/>
      <c r="I1166" s="249" t="s">
        <v>1509</v>
      </c>
      <c r="J1166" s="329">
        <v>0.11065252870321274</v>
      </c>
      <c r="K1166" s="263"/>
      <c r="L1166" s="263"/>
      <c r="M1166" s="263"/>
      <c r="N1166" s="264"/>
      <c r="O1166" s="42"/>
      <c r="P1166" s="42"/>
    </row>
    <row r="1167" spans="1:16" x14ac:dyDescent="0.45">
      <c r="A1167" s="41"/>
      <c r="I1167" s="249" t="s">
        <v>1510</v>
      </c>
      <c r="J1167" s="329">
        <v>0.11065252870321274</v>
      </c>
      <c r="K1167" s="263"/>
      <c r="L1167" s="263"/>
      <c r="M1167" s="263"/>
      <c r="N1167" s="264"/>
      <c r="O1167" s="42"/>
      <c r="P1167" s="42"/>
    </row>
    <row r="1168" spans="1:16" x14ac:dyDescent="0.45">
      <c r="A1168" s="41"/>
      <c r="I1168" s="249" t="s">
        <v>1511</v>
      </c>
      <c r="J1168" s="329">
        <v>0.11065252870321274</v>
      </c>
      <c r="K1168" s="263"/>
      <c r="L1168" s="263"/>
      <c r="M1168" s="263"/>
      <c r="N1168" s="264"/>
      <c r="O1168" s="42"/>
      <c r="P1168" s="42"/>
    </row>
    <row r="1169" spans="1:16" x14ac:dyDescent="0.45">
      <c r="A1169" s="41"/>
      <c r="I1169" s="249" t="s">
        <v>1512</v>
      </c>
      <c r="J1169" s="329">
        <v>0.11065252870321274</v>
      </c>
      <c r="K1169" s="263"/>
      <c r="L1169" s="263"/>
      <c r="M1169" s="263"/>
      <c r="N1169" s="264"/>
      <c r="O1169" s="42"/>
      <c r="P1169" s="42"/>
    </row>
    <row r="1170" spans="1:16" x14ac:dyDescent="0.45">
      <c r="A1170" s="41"/>
      <c r="I1170" s="249" t="s">
        <v>1513</v>
      </c>
      <c r="J1170" s="329">
        <v>0.11065252870321274</v>
      </c>
      <c r="K1170" s="263"/>
      <c r="L1170" s="263"/>
      <c r="M1170" s="263"/>
      <c r="N1170" s="264"/>
      <c r="O1170" s="42"/>
      <c r="P1170" s="42"/>
    </row>
    <row r="1171" spans="1:16" x14ac:dyDescent="0.45">
      <c r="A1171" s="41"/>
      <c r="I1171" s="249" t="s">
        <v>1514</v>
      </c>
      <c r="J1171" s="329">
        <v>0.11065252870321274</v>
      </c>
      <c r="K1171" s="263"/>
      <c r="L1171" s="263"/>
      <c r="M1171" s="263"/>
      <c r="N1171" s="264"/>
      <c r="O1171" s="42"/>
      <c r="P1171" s="42"/>
    </row>
    <row r="1172" spans="1:16" x14ac:dyDescent="0.45">
      <c r="A1172" s="41"/>
      <c r="I1172" s="249" t="s">
        <v>1515</v>
      </c>
      <c r="J1172" s="329">
        <v>0.11065252870321274</v>
      </c>
      <c r="K1172" s="263"/>
      <c r="L1172" s="263"/>
      <c r="M1172" s="263"/>
      <c r="N1172" s="264"/>
      <c r="O1172" s="42"/>
      <c r="P1172" s="42"/>
    </row>
    <row r="1173" spans="1:16" x14ac:dyDescent="0.45">
      <c r="A1173" s="41"/>
      <c r="I1173" s="249" t="s">
        <v>1516</v>
      </c>
      <c r="J1173" s="329">
        <v>0.11065252870321274</v>
      </c>
      <c r="K1173" s="263"/>
      <c r="L1173" s="263"/>
      <c r="M1173" s="263"/>
      <c r="N1173" s="264"/>
      <c r="O1173" s="42"/>
      <c r="P1173" s="42"/>
    </row>
    <row r="1174" spans="1:16" x14ac:dyDescent="0.45">
      <c r="A1174" s="41"/>
      <c r="I1174" s="249" t="s">
        <v>1517</v>
      </c>
      <c r="J1174" s="329">
        <v>0.11065252870321274</v>
      </c>
      <c r="K1174" s="263"/>
      <c r="L1174" s="263"/>
      <c r="M1174" s="263"/>
      <c r="N1174" s="264"/>
      <c r="O1174" s="42"/>
      <c r="P1174" s="42"/>
    </row>
    <row r="1175" spans="1:16" x14ac:dyDescent="0.45">
      <c r="A1175" s="41"/>
      <c r="I1175" s="249" t="s">
        <v>1518</v>
      </c>
      <c r="J1175" s="329">
        <v>0.11065252870321274</v>
      </c>
      <c r="K1175" s="263"/>
      <c r="L1175" s="263"/>
      <c r="M1175" s="263"/>
      <c r="N1175" s="264"/>
      <c r="O1175" s="42"/>
      <c r="P1175" s="42"/>
    </row>
    <row r="1176" spans="1:16" x14ac:dyDescent="0.45">
      <c r="A1176" s="41"/>
      <c r="I1176" s="249" t="s">
        <v>1519</v>
      </c>
      <c r="J1176" s="329">
        <v>0.11065252870321274</v>
      </c>
      <c r="K1176" s="263"/>
      <c r="L1176" s="263"/>
      <c r="M1176" s="263"/>
      <c r="N1176" s="264"/>
      <c r="O1176" s="42"/>
      <c r="P1176" s="42"/>
    </row>
    <row r="1177" spans="1:16" x14ac:dyDescent="0.45">
      <c r="A1177" s="41"/>
      <c r="I1177" s="249" t="s">
        <v>1520</v>
      </c>
      <c r="J1177" s="329">
        <v>0.11065252870321274</v>
      </c>
      <c r="K1177" s="263"/>
      <c r="L1177" s="263"/>
      <c r="M1177" s="263"/>
      <c r="N1177" s="264"/>
      <c r="O1177" s="42"/>
      <c r="P1177" s="42"/>
    </row>
    <row r="1178" spans="1:16" x14ac:dyDescent="0.45">
      <c r="A1178" s="41"/>
      <c r="I1178" s="249" t="s">
        <v>1521</v>
      </c>
      <c r="J1178" s="329">
        <v>0.11065252870321274</v>
      </c>
      <c r="K1178" s="263"/>
      <c r="L1178" s="263"/>
      <c r="M1178" s="263"/>
      <c r="N1178" s="264"/>
      <c r="O1178" s="42"/>
      <c r="P1178" s="42"/>
    </row>
    <row r="1179" spans="1:16" x14ac:dyDescent="0.45">
      <c r="A1179" s="41"/>
      <c r="I1179" s="249" t="s">
        <v>1522</v>
      </c>
      <c r="J1179" s="329">
        <v>5.3238272666931152E-2</v>
      </c>
      <c r="K1179" s="263"/>
      <c r="L1179" s="263"/>
      <c r="M1179" s="263"/>
      <c r="N1179" s="264"/>
      <c r="O1179" s="42"/>
      <c r="P1179" s="42"/>
    </row>
    <row r="1180" spans="1:16" x14ac:dyDescent="0.45">
      <c r="A1180" s="41"/>
      <c r="I1180" s="249" t="s">
        <v>1523</v>
      </c>
      <c r="J1180" s="329">
        <v>5.3238272666931152E-2</v>
      </c>
      <c r="K1180" s="263"/>
      <c r="L1180" s="263"/>
      <c r="M1180" s="263"/>
      <c r="N1180" s="264"/>
      <c r="O1180" s="42"/>
      <c r="P1180" s="42"/>
    </row>
    <row r="1181" spans="1:16" x14ac:dyDescent="0.45">
      <c r="A1181" s="41"/>
      <c r="I1181" s="249" t="s">
        <v>1524</v>
      </c>
      <c r="J1181" s="329">
        <v>5.3238272666931152E-2</v>
      </c>
      <c r="K1181" s="263"/>
      <c r="L1181" s="263"/>
      <c r="M1181" s="263"/>
      <c r="N1181" s="264"/>
      <c r="O1181" s="42"/>
      <c r="P1181" s="42"/>
    </row>
    <row r="1182" spans="1:16" x14ac:dyDescent="0.45">
      <c r="A1182" s="41"/>
      <c r="I1182" s="249" t="s">
        <v>1525</v>
      </c>
      <c r="J1182" s="329">
        <v>5.3238272666931152E-2</v>
      </c>
      <c r="K1182" s="263"/>
      <c r="L1182" s="263"/>
      <c r="M1182" s="263"/>
      <c r="N1182" s="264"/>
      <c r="O1182" s="42"/>
      <c r="P1182" s="42"/>
    </row>
    <row r="1183" spans="1:16" x14ac:dyDescent="0.45">
      <c r="A1183" s="41"/>
      <c r="I1183" s="249" t="s">
        <v>1526</v>
      </c>
      <c r="J1183" s="329">
        <v>5.3238272666931152E-2</v>
      </c>
      <c r="K1183" s="263"/>
      <c r="L1183" s="263"/>
      <c r="M1183" s="263"/>
      <c r="N1183" s="264"/>
      <c r="O1183" s="42"/>
      <c r="P1183" s="42"/>
    </row>
    <row r="1184" spans="1:16" x14ac:dyDescent="0.45">
      <c r="A1184" s="41"/>
      <c r="I1184" s="249" t="s">
        <v>1527</v>
      </c>
      <c r="J1184" s="329">
        <v>5.3238272666931152E-2</v>
      </c>
      <c r="K1184" s="263"/>
      <c r="L1184" s="263"/>
      <c r="M1184" s="263"/>
      <c r="N1184" s="264"/>
      <c r="O1184" s="42"/>
      <c r="P1184" s="42"/>
    </row>
    <row r="1185" spans="1:16" x14ac:dyDescent="0.45">
      <c r="A1185" s="41"/>
      <c r="I1185" s="249" t="s">
        <v>1528</v>
      </c>
      <c r="J1185" s="329">
        <v>5.3238272666931152E-2</v>
      </c>
      <c r="K1185" s="263"/>
      <c r="L1185" s="263"/>
      <c r="M1185" s="263"/>
      <c r="N1185" s="264"/>
      <c r="O1185" s="42"/>
      <c r="P1185" s="42"/>
    </row>
    <row r="1186" spans="1:16" x14ac:dyDescent="0.45">
      <c r="A1186" s="41"/>
      <c r="I1186" s="249" t="s">
        <v>1529</v>
      </c>
      <c r="J1186" s="329">
        <v>5.3238272666931152E-2</v>
      </c>
      <c r="K1186" s="263"/>
      <c r="L1186" s="263"/>
      <c r="M1186" s="263"/>
      <c r="N1186" s="264"/>
      <c r="O1186" s="42"/>
      <c r="P1186" s="42"/>
    </row>
    <row r="1187" spans="1:16" x14ac:dyDescent="0.45">
      <c r="A1187" s="41"/>
      <c r="I1187" s="249" t="s">
        <v>1530</v>
      </c>
      <c r="J1187" s="329">
        <v>5.3238272666931152E-2</v>
      </c>
      <c r="K1187" s="263"/>
      <c r="L1187" s="263"/>
      <c r="M1187" s="263"/>
      <c r="N1187" s="264"/>
      <c r="O1187" s="42"/>
      <c r="P1187" s="42"/>
    </row>
    <row r="1188" spans="1:16" x14ac:dyDescent="0.45">
      <c r="A1188" s="41"/>
      <c r="I1188" s="249" t="s">
        <v>1531</v>
      </c>
      <c r="J1188" s="329">
        <v>5.3238272666931152E-2</v>
      </c>
      <c r="K1188" s="263"/>
      <c r="L1188" s="263"/>
      <c r="M1188" s="263"/>
      <c r="N1188" s="264"/>
      <c r="O1188" s="42"/>
      <c r="P1188" s="42"/>
    </row>
    <row r="1189" spans="1:16" x14ac:dyDescent="0.45">
      <c r="A1189" s="41"/>
      <c r="I1189" s="249" t="s">
        <v>1532</v>
      </c>
      <c r="J1189" s="329">
        <v>5.3238272666931152E-2</v>
      </c>
      <c r="K1189" s="263"/>
      <c r="L1189" s="263"/>
      <c r="M1189" s="263"/>
      <c r="N1189" s="264"/>
      <c r="O1189" s="42"/>
      <c r="P1189" s="42"/>
    </row>
    <row r="1190" spans="1:16" x14ac:dyDescent="0.45">
      <c r="A1190" s="41"/>
      <c r="I1190" s="249" t="s">
        <v>1533</v>
      </c>
      <c r="J1190" s="329">
        <v>5.3238272666931152E-2</v>
      </c>
      <c r="K1190" s="263"/>
      <c r="L1190" s="263"/>
      <c r="M1190" s="263"/>
      <c r="N1190" s="264"/>
      <c r="O1190" s="42"/>
      <c r="P1190" s="42"/>
    </row>
    <row r="1191" spans="1:16" x14ac:dyDescent="0.45">
      <c r="A1191" s="41"/>
      <c r="I1191" s="249" t="s">
        <v>1534</v>
      </c>
      <c r="J1191" s="329">
        <v>5.3238272666931152E-2</v>
      </c>
      <c r="K1191" s="263"/>
      <c r="L1191" s="263"/>
      <c r="M1191" s="263"/>
      <c r="N1191" s="264"/>
      <c r="O1191" s="42"/>
      <c r="P1191" s="42"/>
    </row>
    <row r="1192" spans="1:16" x14ac:dyDescent="0.45">
      <c r="A1192" s="41"/>
      <c r="I1192" s="249" t="s">
        <v>1535</v>
      </c>
      <c r="J1192" s="329">
        <v>5.3238272666931152E-2</v>
      </c>
      <c r="K1192" s="263"/>
      <c r="L1192" s="263"/>
      <c r="M1192" s="263"/>
      <c r="N1192" s="264"/>
      <c r="O1192" s="42"/>
      <c r="P1192" s="42"/>
    </row>
    <row r="1193" spans="1:16" x14ac:dyDescent="0.45">
      <c r="A1193" s="41"/>
      <c r="I1193" s="249" t="s">
        <v>1536</v>
      </c>
      <c r="J1193" s="329">
        <v>5.3238272666931152E-2</v>
      </c>
      <c r="K1193" s="263"/>
      <c r="L1193" s="263"/>
      <c r="M1193" s="263"/>
      <c r="N1193" s="264"/>
      <c r="O1193" s="42"/>
      <c r="P1193" s="42"/>
    </row>
    <row r="1194" spans="1:16" x14ac:dyDescent="0.45">
      <c r="A1194" s="41"/>
      <c r="I1194" s="249" t="s">
        <v>1537</v>
      </c>
      <c r="J1194" s="329">
        <v>5.3238272666931152E-2</v>
      </c>
      <c r="K1194" s="263"/>
      <c r="L1194" s="263"/>
      <c r="M1194" s="263"/>
      <c r="N1194" s="264"/>
      <c r="O1194" s="42"/>
      <c r="P1194" s="42"/>
    </row>
    <row r="1195" spans="1:16" x14ac:dyDescent="0.45">
      <c r="A1195" s="41"/>
      <c r="I1195" s="249" t="s">
        <v>1538</v>
      </c>
      <c r="J1195" s="329">
        <v>5.3238272666931152E-2</v>
      </c>
      <c r="K1195" s="263"/>
      <c r="L1195" s="263"/>
      <c r="M1195" s="263"/>
      <c r="N1195" s="264"/>
      <c r="O1195" s="42"/>
      <c r="P1195" s="42"/>
    </row>
    <row r="1196" spans="1:16" x14ac:dyDescent="0.45">
      <c r="A1196" s="41"/>
      <c r="I1196" s="249" t="s">
        <v>1539</v>
      </c>
      <c r="J1196" s="329">
        <v>5.3238272666931152E-2</v>
      </c>
      <c r="K1196" s="263"/>
      <c r="L1196" s="263"/>
      <c r="M1196" s="263"/>
      <c r="N1196" s="264"/>
      <c r="O1196" s="42"/>
      <c r="P1196" s="42"/>
    </row>
    <row r="1197" spans="1:16" x14ac:dyDescent="0.45">
      <c r="A1197" s="41"/>
      <c r="I1197" s="249" t="s">
        <v>1540</v>
      </c>
      <c r="J1197" s="329">
        <v>5.3238272666931152E-2</v>
      </c>
      <c r="K1197" s="263"/>
      <c r="L1197" s="263"/>
      <c r="M1197" s="263"/>
      <c r="N1197" s="264"/>
      <c r="O1197" s="42"/>
      <c r="P1197" s="42"/>
    </row>
    <row r="1198" spans="1:16" x14ac:dyDescent="0.45">
      <c r="A1198" s="41"/>
      <c r="I1198" s="249" t="s">
        <v>1541</v>
      </c>
      <c r="J1198" s="329">
        <v>5.3238272666931152E-2</v>
      </c>
      <c r="K1198" s="263"/>
      <c r="L1198" s="263"/>
      <c r="M1198" s="263"/>
      <c r="N1198" s="264"/>
      <c r="O1198" s="42"/>
      <c r="P1198" s="42"/>
    </row>
    <row r="1199" spans="1:16" x14ac:dyDescent="0.45">
      <c r="A1199" s="41"/>
      <c r="I1199" s="249" t="s">
        <v>1542</v>
      </c>
      <c r="J1199" s="329">
        <v>5.3238272666931152E-2</v>
      </c>
      <c r="K1199" s="263"/>
      <c r="L1199" s="263"/>
      <c r="M1199" s="263"/>
      <c r="N1199" s="264"/>
      <c r="O1199" s="42"/>
      <c r="P1199" s="42"/>
    </row>
    <row r="1200" spans="1:16" x14ac:dyDescent="0.45">
      <c r="A1200" s="41"/>
      <c r="I1200" s="249" t="s">
        <v>1543</v>
      </c>
      <c r="J1200" s="329">
        <v>5.3238272666931152E-2</v>
      </c>
      <c r="K1200" s="263"/>
      <c r="L1200" s="263"/>
      <c r="M1200" s="263"/>
      <c r="N1200" s="264"/>
      <c r="O1200" s="42"/>
      <c r="P1200" s="42"/>
    </row>
    <row r="1201" spans="1:16" x14ac:dyDescent="0.45">
      <c r="A1201" s="41"/>
      <c r="I1201" s="249" t="s">
        <v>1544</v>
      </c>
      <c r="J1201" s="329">
        <v>5.3238272666931152E-2</v>
      </c>
      <c r="K1201" s="263"/>
      <c r="L1201" s="263"/>
      <c r="M1201" s="263"/>
      <c r="N1201" s="264"/>
      <c r="O1201" s="42"/>
      <c r="P1201" s="42"/>
    </row>
    <row r="1202" spans="1:16" x14ac:dyDescent="0.45">
      <c r="A1202" s="41"/>
      <c r="I1202" s="249" t="s">
        <v>1545</v>
      </c>
      <c r="J1202" s="329">
        <v>5.3238272666931152E-2</v>
      </c>
      <c r="K1202" s="263"/>
      <c r="L1202" s="263"/>
      <c r="M1202" s="263"/>
      <c r="N1202" s="264"/>
      <c r="O1202" s="42"/>
      <c r="P1202" s="42"/>
    </row>
    <row r="1203" spans="1:16" x14ac:dyDescent="0.45">
      <c r="A1203" s="41"/>
      <c r="I1203" s="249" t="s">
        <v>1546</v>
      </c>
      <c r="J1203" s="329">
        <v>5.3238272666931152E-2</v>
      </c>
      <c r="K1203" s="263"/>
      <c r="L1203" s="263"/>
      <c r="M1203" s="263"/>
      <c r="N1203" s="264"/>
      <c r="O1203" s="42"/>
      <c r="P1203" s="42"/>
    </row>
    <row r="1204" spans="1:16" x14ac:dyDescent="0.45">
      <c r="A1204" s="41"/>
      <c r="I1204" s="249" t="s">
        <v>1547</v>
      </c>
      <c r="J1204" s="329">
        <v>5.3238272666931152E-2</v>
      </c>
      <c r="K1204" s="263"/>
      <c r="L1204" s="263"/>
      <c r="M1204" s="263"/>
      <c r="N1204" s="264"/>
      <c r="O1204" s="42"/>
      <c r="P1204" s="42"/>
    </row>
    <row r="1205" spans="1:16" x14ac:dyDescent="0.45">
      <c r="A1205" s="41"/>
      <c r="I1205" s="249" t="s">
        <v>1548</v>
      </c>
      <c r="J1205" s="329">
        <v>5.3238272666931152E-2</v>
      </c>
      <c r="K1205" s="263"/>
      <c r="L1205" s="263"/>
      <c r="M1205" s="263"/>
      <c r="N1205" s="264"/>
      <c r="O1205" s="42"/>
      <c r="P1205" s="42"/>
    </row>
    <row r="1206" spans="1:16" x14ac:dyDescent="0.45">
      <c r="A1206" s="41"/>
      <c r="I1206" s="249" t="s">
        <v>1549</v>
      </c>
      <c r="J1206" s="329">
        <v>5.3238272666931152E-2</v>
      </c>
      <c r="K1206" s="263"/>
      <c r="L1206" s="263"/>
      <c r="M1206" s="263"/>
      <c r="N1206" s="264"/>
      <c r="O1206" s="42"/>
      <c r="P1206" s="42"/>
    </row>
    <row r="1207" spans="1:16" x14ac:dyDescent="0.45">
      <c r="A1207" s="41"/>
      <c r="I1207" s="249" t="s">
        <v>1550</v>
      </c>
      <c r="J1207" s="329">
        <v>5.3238272666931152E-2</v>
      </c>
      <c r="K1207" s="263"/>
      <c r="L1207" s="263"/>
      <c r="M1207" s="263"/>
      <c r="N1207" s="264"/>
      <c r="O1207" s="42"/>
      <c r="P1207" s="42"/>
    </row>
    <row r="1208" spans="1:16" x14ac:dyDescent="0.45">
      <c r="A1208" s="41"/>
      <c r="I1208" s="249" t="s">
        <v>1551</v>
      </c>
      <c r="J1208" s="329">
        <v>5.3238272666931152E-2</v>
      </c>
      <c r="K1208" s="263"/>
      <c r="L1208" s="263"/>
      <c r="M1208" s="263"/>
      <c r="N1208" s="264"/>
      <c r="O1208" s="42"/>
      <c r="P1208" s="42"/>
    </row>
    <row r="1209" spans="1:16" x14ac:dyDescent="0.45">
      <c r="A1209" s="41"/>
      <c r="I1209" s="249" t="s">
        <v>1552</v>
      </c>
      <c r="J1209" s="329">
        <v>5.3238272666931152E-2</v>
      </c>
      <c r="K1209" s="263"/>
      <c r="L1209" s="263"/>
      <c r="M1209" s="263"/>
      <c r="N1209" s="264"/>
      <c r="O1209" s="42"/>
      <c r="P1209" s="42"/>
    </row>
    <row r="1210" spans="1:16" x14ac:dyDescent="0.45">
      <c r="A1210" s="41"/>
      <c r="I1210" s="249" t="s">
        <v>1553</v>
      </c>
      <c r="J1210" s="329">
        <v>5.3238272666931152E-2</v>
      </c>
      <c r="K1210" s="263"/>
      <c r="L1210" s="263"/>
      <c r="M1210" s="263"/>
      <c r="N1210" s="264"/>
      <c r="O1210" s="42"/>
      <c r="P1210" s="42"/>
    </row>
    <row r="1211" spans="1:16" x14ac:dyDescent="0.45">
      <c r="A1211" s="41"/>
      <c r="I1211" s="249" t="s">
        <v>1554</v>
      </c>
      <c r="J1211" s="329">
        <v>5.3238272666931152E-2</v>
      </c>
      <c r="K1211" s="263"/>
      <c r="L1211" s="263"/>
      <c r="M1211" s="263"/>
      <c r="N1211" s="264"/>
      <c r="O1211" s="42"/>
      <c r="P1211" s="42"/>
    </row>
    <row r="1212" spans="1:16" x14ac:dyDescent="0.45">
      <c r="A1212" s="41"/>
      <c r="I1212" s="249" t="s">
        <v>1555</v>
      </c>
      <c r="J1212" s="329">
        <v>5.3238272666931152E-2</v>
      </c>
      <c r="K1212" s="263"/>
      <c r="L1212" s="263"/>
      <c r="M1212" s="263"/>
      <c r="N1212" s="264"/>
      <c r="O1212" s="42"/>
      <c r="P1212" s="42"/>
    </row>
    <row r="1213" spans="1:16" x14ac:dyDescent="0.45">
      <c r="A1213" s="41"/>
      <c r="I1213" s="249" t="s">
        <v>1556</v>
      </c>
      <c r="J1213" s="329">
        <v>5.3238272666931152E-2</v>
      </c>
      <c r="K1213" s="263"/>
      <c r="L1213" s="263"/>
      <c r="M1213" s="263"/>
      <c r="N1213" s="264"/>
      <c r="O1213" s="42"/>
      <c r="P1213" s="42"/>
    </row>
    <row r="1214" spans="1:16" x14ac:dyDescent="0.45">
      <c r="A1214" s="41"/>
      <c r="I1214" s="249" t="s">
        <v>1557</v>
      </c>
      <c r="J1214" s="329">
        <v>5.3238272666931152E-2</v>
      </c>
      <c r="K1214" s="263"/>
      <c r="L1214" s="263"/>
      <c r="M1214" s="263"/>
      <c r="N1214" s="264"/>
      <c r="O1214" s="42"/>
      <c r="P1214" s="42"/>
    </row>
    <row r="1215" spans="1:16" x14ac:dyDescent="0.45">
      <c r="A1215" s="41"/>
      <c r="I1215" s="249" t="s">
        <v>1558</v>
      </c>
      <c r="J1215" s="329">
        <v>5.3238272666931152E-2</v>
      </c>
      <c r="K1215" s="263"/>
      <c r="L1215" s="263"/>
      <c r="M1215" s="263"/>
      <c r="N1215" s="264"/>
      <c r="O1215" s="42"/>
      <c r="P1215" s="42"/>
    </row>
    <row r="1216" spans="1:16" x14ac:dyDescent="0.45">
      <c r="A1216" s="41"/>
      <c r="I1216" s="249" t="s">
        <v>1559</v>
      </c>
      <c r="J1216" s="329">
        <v>5.3238272666931152E-2</v>
      </c>
      <c r="K1216" s="263"/>
      <c r="L1216" s="263"/>
      <c r="M1216" s="263"/>
      <c r="N1216" s="264"/>
      <c r="O1216" s="42"/>
      <c r="P1216" s="42"/>
    </row>
    <row r="1217" spans="1:16" x14ac:dyDescent="0.45">
      <c r="A1217" s="41"/>
      <c r="I1217" s="249" t="s">
        <v>1560</v>
      </c>
      <c r="J1217" s="329">
        <v>5.3238272666931152E-2</v>
      </c>
      <c r="K1217" s="263"/>
      <c r="L1217" s="263"/>
      <c r="M1217" s="263"/>
      <c r="N1217" s="264"/>
      <c r="O1217" s="42"/>
      <c r="P1217" s="42"/>
    </row>
    <row r="1218" spans="1:16" x14ac:dyDescent="0.45">
      <c r="A1218" s="41"/>
      <c r="I1218" s="249" t="s">
        <v>1561</v>
      </c>
      <c r="J1218" s="329">
        <v>5.3238272666931152E-2</v>
      </c>
      <c r="K1218" s="263"/>
      <c r="L1218" s="263"/>
      <c r="M1218" s="263"/>
      <c r="N1218" s="264"/>
      <c r="O1218" s="42"/>
      <c r="P1218" s="42"/>
    </row>
    <row r="1219" spans="1:16" x14ac:dyDescent="0.45">
      <c r="A1219" s="41"/>
      <c r="I1219" s="249" t="s">
        <v>1562</v>
      </c>
      <c r="J1219" s="329">
        <v>5.3238272666931152E-2</v>
      </c>
      <c r="K1219" s="263"/>
      <c r="L1219" s="263"/>
      <c r="M1219" s="263"/>
      <c r="N1219" s="264"/>
      <c r="O1219" s="42"/>
      <c r="P1219" s="42"/>
    </row>
    <row r="1220" spans="1:16" x14ac:dyDescent="0.45">
      <c r="A1220" s="41"/>
      <c r="I1220" s="249" t="s">
        <v>1563</v>
      </c>
      <c r="J1220" s="329">
        <v>5.3238272666931152E-2</v>
      </c>
      <c r="K1220" s="263"/>
      <c r="L1220" s="263"/>
      <c r="M1220" s="263"/>
      <c r="N1220" s="264"/>
      <c r="O1220" s="42"/>
      <c r="P1220" s="42"/>
    </row>
    <row r="1221" spans="1:16" x14ac:dyDescent="0.45">
      <c r="A1221" s="41"/>
      <c r="I1221" s="249" t="s">
        <v>1564</v>
      </c>
      <c r="J1221" s="329">
        <v>5.3238272666931152E-2</v>
      </c>
      <c r="K1221" s="263"/>
      <c r="L1221" s="263"/>
      <c r="M1221" s="263"/>
      <c r="N1221" s="264"/>
      <c r="O1221" s="42"/>
      <c r="P1221" s="42"/>
    </row>
    <row r="1222" spans="1:16" x14ac:dyDescent="0.45">
      <c r="A1222" s="41"/>
      <c r="I1222" s="249" t="s">
        <v>1565</v>
      </c>
      <c r="J1222" s="329">
        <v>5.3238272666931152E-2</v>
      </c>
      <c r="K1222" s="263"/>
      <c r="L1222" s="263"/>
      <c r="M1222" s="263"/>
      <c r="N1222" s="264"/>
      <c r="O1222" s="42"/>
      <c r="P1222" s="42"/>
    </row>
    <row r="1223" spans="1:16" x14ac:dyDescent="0.45">
      <c r="A1223" s="41"/>
      <c r="I1223" s="249" t="s">
        <v>1566</v>
      </c>
      <c r="J1223" s="329">
        <v>5.3238272666931152E-2</v>
      </c>
      <c r="K1223" s="263"/>
      <c r="L1223" s="263"/>
      <c r="M1223" s="263"/>
      <c r="N1223" s="264"/>
      <c r="O1223" s="42"/>
      <c r="P1223" s="42"/>
    </row>
    <row r="1224" spans="1:16" x14ac:dyDescent="0.45">
      <c r="A1224" s="41"/>
      <c r="I1224" s="249" t="s">
        <v>1567</v>
      </c>
      <c r="J1224" s="329">
        <v>5.3238272666931152E-2</v>
      </c>
      <c r="K1224" s="263"/>
      <c r="L1224" s="263"/>
      <c r="M1224" s="263"/>
      <c r="N1224" s="264"/>
      <c r="O1224" s="42"/>
      <c r="P1224" s="42"/>
    </row>
    <row r="1225" spans="1:16" x14ac:dyDescent="0.45">
      <c r="A1225" s="41"/>
      <c r="I1225" s="249" t="s">
        <v>1568</v>
      </c>
      <c r="J1225" s="329">
        <v>5.3238272666931152E-2</v>
      </c>
      <c r="K1225" s="263"/>
      <c r="L1225" s="263"/>
      <c r="M1225" s="263"/>
      <c r="N1225" s="264"/>
      <c r="O1225" s="42"/>
      <c r="P1225" s="42"/>
    </row>
    <row r="1226" spans="1:16" x14ac:dyDescent="0.45">
      <c r="A1226" s="41"/>
      <c r="I1226" s="249" t="s">
        <v>1569</v>
      </c>
      <c r="J1226" s="329">
        <v>5.3238272666931152E-2</v>
      </c>
      <c r="K1226" s="263"/>
      <c r="L1226" s="263"/>
      <c r="M1226" s="263"/>
      <c r="N1226" s="264"/>
      <c r="O1226" s="42"/>
      <c r="P1226" s="42"/>
    </row>
    <row r="1227" spans="1:16" x14ac:dyDescent="0.45">
      <c r="A1227" s="41"/>
      <c r="I1227" s="249" t="s">
        <v>1570</v>
      </c>
      <c r="J1227" s="329">
        <v>5.3238272666931152E-2</v>
      </c>
      <c r="K1227" s="263"/>
      <c r="L1227" s="263"/>
      <c r="M1227" s="263"/>
      <c r="N1227" s="264"/>
      <c r="O1227" s="42"/>
      <c r="P1227" s="42"/>
    </row>
    <row r="1228" spans="1:16" x14ac:dyDescent="0.45">
      <c r="A1228" s="41"/>
      <c r="I1228" s="249" t="s">
        <v>1571</v>
      </c>
      <c r="J1228" s="329">
        <v>5.3238272666931152E-2</v>
      </c>
      <c r="K1228" s="263"/>
      <c r="L1228" s="263"/>
      <c r="M1228" s="263"/>
      <c r="N1228" s="264"/>
      <c r="O1228" s="42"/>
      <c r="P1228" s="42"/>
    </row>
    <row r="1229" spans="1:16" x14ac:dyDescent="0.45">
      <c r="A1229" s="41"/>
      <c r="I1229" s="249" t="s">
        <v>1572</v>
      </c>
      <c r="J1229" s="329">
        <v>5.3238272666931152E-2</v>
      </c>
      <c r="K1229" s="263"/>
      <c r="L1229" s="263"/>
      <c r="M1229" s="263"/>
      <c r="N1229" s="264"/>
      <c r="O1229" s="42"/>
      <c r="P1229" s="42"/>
    </row>
    <row r="1230" spans="1:16" x14ac:dyDescent="0.45">
      <c r="A1230" s="41"/>
      <c r="I1230" s="249" t="s">
        <v>1573</v>
      </c>
      <c r="J1230" s="329">
        <v>5.3238272666931152E-2</v>
      </c>
      <c r="K1230" s="263"/>
      <c r="L1230" s="263"/>
      <c r="M1230" s="263"/>
      <c r="N1230" s="264"/>
      <c r="O1230" s="42"/>
      <c r="P1230" s="42"/>
    </row>
    <row r="1231" spans="1:16" x14ac:dyDescent="0.45">
      <c r="A1231" s="41"/>
      <c r="I1231" s="249" t="s">
        <v>1574</v>
      </c>
      <c r="J1231" s="329">
        <v>5.3238272666931152E-2</v>
      </c>
      <c r="K1231" s="263"/>
      <c r="L1231" s="263"/>
      <c r="M1231" s="263"/>
      <c r="N1231" s="264"/>
      <c r="O1231" s="42"/>
      <c r="P1231" s="42"/>
    </row>
    <row r="1232" spans="1:16" x14ac:dyDescent="0.45">
      <c r="A1232" s="41"/>
      <c r="I1232" s="249" t="s">
        <v>1575</v>
      </c>
      <c r="J1232" s="329">
        <v>5.3238272666931152E-2</v>
      </c>
      <c r="K1232" s="263"/>
      <c r="L1232" s="263"/>
      <c r="M1232" s="263"/>
      <c r="N1232" s="264"/>
      <c r="O1232" s="42"/>
      <c r="P1232" s="42"/>
    </row>
    <row r="1233" spans="1:16" x14ac:dyDescent="0.45">
      <c r="A1233" s="41"/>
      <c r="I1233" s="249" t="s">
        <v>1576</v>
      </c>
      <c r="J1233" s="329">
        <v>5.3238272666931152E-2</v>
      </c>
      <c r="K1233" s="263"/>
      <c r="L1233" s="263"/>
      <c r="M1233" s="263"/>
      <c r="N1233" s="264"/>
      <c r="O1233" s="42"/>
      <c r="P1233" s="42"/>
    </row>
    <row r="1234" spans="1:16" x14ac:dyDescent="0.45">
      <c r="A1234" s="41"/>
      <c r="I1234" s="249" t="s">
        <v>1577</v>
      </c>
      <c r="J1234" s="329">
        <v>5.3238272666931152E-2</v>
      </c>
      <c r="K1234" s="263"/>
      <c r="L1234" s="263"/>
      <c r="M1234" s="263"/>
      <c r="N1234" s="264"/>
      <c r="O1234" s="42"/>
      <c r="P1234" s="42"/>
    </row>
    <row r="1235" spans="1:16" x14ac:dyDescent="0.45">
      <c r="A1235" s="41"/>
      <c r="I1235" s="249" t="s">
        <v>1578</v>
      </c>
      <c r="J1235" s="329">
        <v>5.3238272666931152E-2</v>
      </c>
      <c r="K1235" s="263"/>
      <c r="L1235" s="263"/>
      <c r="M1235" s="263"/>
      <c r="N1235" s="264"/>
      <c r="O1235" s="42"/>
      <c r="P1235" s="42"/>
    </row>
    <row r="1236" spans="1:16" x14ac:dyDescent="0.45">
      <c r="A1236" s="41"/>
      <c r="I1236" s="249" t="s">
        <v>1579</v>
      </c>
      <c r="J1236" s="329">
        <v>5.3238272666931152E-2</v>
      </c>
      <c r="K1236" s="263"/>
      <c r="L1236" s="263"/>
      <c r="M1236" s="263"/>
      <c r="N1236" s="264"/>
      <c r="O1236" s="42"/>
      <c r="P1236" s="42"/>
    </row>
    <row r="1237" spans="1:16" x14ac:dyDescent="0.45">
      <c r="A1237" s="41"/>
      <c r="I1237" s="249" t="s">
        <v>1580</v>
      </c>
      <c r="J1237" s="329">
        <v>5.3238272666931152E-2</v>
      </c>
      <c r="K1237" s="263"/>
      <c r="L1237" s="263"/>
      <c r="M1237" s="263"/>
      <c r="N1237" s="264"/>
      <c r="O1237" s="42"/>
      <c r="P1237" s="42"/>
    </row>
    <row r="1238" spans="1:16" x14ac:dyDescent="0.45">
      <c r="A1238" s="41"/>
      <c r="I1238" s="249" t="s">
        <v>1581</v>
      </c>
      <c r="J1238" s="329">
        <v>5.3238272666931152E-2</v>
      </c>
      <c r="K1238" s="263"/>
      <c r="L1238" s="263"/>
      <c r="M1238" s="263"/>
      <c r="N1238" s="264"/>
      <c r="O1238" s="42"/>
      <c r="P1238" s="42"/>
    </row>
    <row r="1239" spans="1:16" x14ac:dyDescent="0.45">
      <c r="A1239" s="41"/>
      <c r="I1239" s="249" t="s">
        <v>1582</v>
      </c>
      <c r="J1239" s="329">
        <v>5.3238272666931152E-2</v>
      </c>
      <c r="K1239" s="263"/>
      <c r="L1239" s="263"/>
      <c r="M1239" s="263"/>
      <c r="N1239" s="264"/>
      <c r="O1239" s="42"/>
      <c r="P1239" s="42"/>
    </row>
    <row r="1240" spans="1:16" x14ac:dyDescent="0.45">
      <c r="A1240" s="41"/>
      <c r="I1240" s="249" t="s">
        <v>1583</v>
      </c>
      <c r="J1240" s="329">
        <v>5.3238272666931152E-2</v>
      </c>
      <c r="K1240" s="263"/>
      <c r="L1240" s="263"/>
      <c r="M1240" s="263"/>
      <c r="N1240" s="264"/>
      <c r="O1240" s="42"/>
      <c r="P1240" s="42"/>
    </row>
    <row r="1241" spans="1:16" x14ac:dyDescent="0.45">
      <c r="A1241" s="41"/>
      <c r="I1241" s="249" t="s">
        <v>1584</v>
      </c>
      <c r="J1241" s="329">
        <v>5.3238272666931152E-2</v>
      </c>
      <c r="K1241" s="263"/>
      <c r="L1241" s="263"/>
      <c r="M1241" s="263"/>
      <c r="N1241" s="264"/>
      <c r="O1241" s="42"/>
      <c r="P1241" s="42"/>
    </row>
    <row r="1242" spans="1:16" x14ac:dyDescent="0.45">
      <c r="A1242" s="41"/>
      <c r="I1242" s="249" t="s">
        <v>1585</v>
      </c>
      <c r="J1242" s="329">
        <v>5.3238272666931152E-2</v>
      </c>
      <c r="K1242" s="263"/>
      <c r="L1242" s="263"/>
      <c r="M1242" s="263"/>
      <c r="N1242" s="264"/>
      <c r="O1242" s="42"/>
      <c r="P1242" s="42"/>
    </row>
    <row r="1243" spans="1:16" x14ac:dyDescent="0.45">
      <c r="A1243" s="41"/>
      <c r="I1243" s="249" t="s">
        <v>1586</v>
      </c>
      <c r="J1243" s="329">
        <v>5.3238272666931152E-2</v>
      </c>
      <c r="K1243" s="263"/>
      <c r="L1243" s="263"/>
      <c r="M1243" s="263"/>
      <c r="N1243" s="264"/>
      <c r="O1243" s="42"/>
      <c r="P1243" s="42"/>
    </row>
    <row r="1244" spans="1:16" x14ac:dyDescent="0.45">
      <c r="A1244" s="41"/>
      <c r="I1244" s="249" t="s">
        <v>1587</v>
      </c>
      <c r="J1244" s="329">
        <v>5.3238272666931152E-2</v>
      </c>
      <c r="K1244" s="263"/>
      <c r="L1244" s="263"/>
      <c r="M1244" s="263"/>
      <c r="N1244" s="264"/>
      <c r="O1244" s="42"/>
      <c r="P1244" s="42"/>
    </row>
    <row r="1245" spans="1:16" x14ac:dyDescent="0.45">
      <c r="A1245" s="41"/>
      <c r="I1245" s="249" t="s">
        <v>1588</v>
      </c>
      <c r="J1245" s="329">
        <v>5.3238272666931152E-2</v>
      </c>
      <c r="K1245" s="263"/>
      <c r="L1245" s="263"/>
      <c r="M1245" s="263"/>
      <c r="N1245" s="264"/>
      <c r="O1245" s="42"/>
      <c r="P1245" s="42"/>
    </row>
    <row r="1246" spans="1:16" x14ac:dyDescent="0.45">
      <c r="A1246" s="41"/>
      <c r="I1246" s="249" t="s">
        <v>1589</v>
      </c>
      <c r="J1246" s="329">
        <v>5.3238272666931152E-2</v>
      </c>
      <c r="K1246" s="263"/>
      <c r="L1246" s="263"/>
      <c r="M1246" s="263"/>
      <c r="N1246" s="264"/>
      <c r="O1246" s="42"/>
      <c r="P1246" s="42"/>
    </row>
    <row r="1247" spans="1:16" x14ac:dyDescent="0.45">
      <c r="A1247" s="41"/>
      <c r="I1247" s="249" t="s">
        <v>1590</v>
      </c>
      <c r="J1247" s="329">
        <v>5.3238272666931152E-2</v>
      </c>
      <c r="K1247" s="263"/>
      <c r="L1247" s="263"/>
      <c r="M1247" s="263"/>
      <c r="N1247" s="264"/>
      <c r="O1247" s="42"/>
      <c r="P1247" s="42"/>
    </row>
    <row r="1248" spans="1:16" x14ac:dyDescent="0.45">
      <c r="A1248" s="41"/>
      <c r="I1248" s="249" t="s">
        <v>1591</v>
      </c>
      <c r="J1248" s="329">
        <v>5.3238272666931152E-2</v>
      </c>
      <c r="K1248" s="263"/>
      <c r="L1248" s="263"/>
      <c r="M1248" s="263"/>
      <c r="N1248" s="264"/>
      <c r="O1248" s="42"/>
      <c r="P1248" s="42"/>
    </row>
    <row r="1249" spans="1:16" x14ac:dyDescent="0.45">
      <c r="A1249" s="41"/>
      <c r="I1249" s="249" t="s">
        <v>1592</v>
      </c>
      <c r="J1249" s="329">
        <v>5.3238272666931152E-2</v>
      </c>
      <c r="K1249" s="263"/>
      <c r="L1249" s="263"/>
      <c r="M1249" s="263"/>
      <c r="N1249" s="264"/>
      <c r="O1249" s="42"/>
      <c r="P1249" s="42"/>
    </row>
    <row r="1250" spans="1:16" x14ac:dyDescent="0.45">
      <c r="A1250" s="41"/>
      <c r="I1250" s="249" t="s">
        <v>1593</v>
      </c>
      <c r="J1250" s="329">
        <v>5.3238272666931152E-2</v>
      </c>
      <c r="K1250" s="263"/>
      <c r="L1250" s="263"/>
      <c r="M1250" s="263"/>
      <c r="N1250" s="264"/>
      <c r="O1250" s="42"/>
      <c r="P1250" s="42"/>
    </row>
    <row r="1251" spans="1:16" x14ac:dyDescent="0.45">
      <c r="A1251" s="41"/>
      <c r="I1251" s="249" t="s">
        <v>1594</v>
      </c>
      <c r="J1251" s="329">
        <v>5.3238272666931152E-2</v>
      </c>
      <c r="K1251" s="263"/>
      <c r="L1251" s="263"/>
      <c r="M1251" s="263"/>
      <c r="N1251" s="264"/>
      <c r="O1251" s="42"/>
      <c r="P1251" s="42"/>
    </row>
    <row r="1252" spans="1:16" x14ac:dyDescent="0.45">
      <c r="A1252" s="41"/>
      <c r="I1252" s="249" t="s">
        <v>1595</v>
      </c>
      <c r="J1252" s="329">
        <v>5.3238272666931152E-2</v>
      </c>
      <c r="K1252" s="263"/>
      <c r="L1252" s="263"/>
      <c r="M1252" s="263"/>
      <c r="N1252" s="264"/>
      <c r="O1252" s="42"/>
      <c r="P1252" s="42"/>
    </row>
    <row r="1253" spans="1:16" x14ac:dyDescent="0.45">
      <c r="A1253" s="41"/>
      <c r="I1253" s="249" t="s">
        <v>1596</v>
      </c>
      <c r="J1253" s="329">
        <v>5.3238272666931152E-2</v>
      </c>
      <c r="K1253" s="263"/>
      <c r="L1253" s="263"/>
      <c r="M1253" s="263"/>
      <c r="N1253" s="264"/>
      <c r="O1253" s="42"/>
      <c r="P1253" s="42"/>
    </row>
    <row r="1254" spans="1:16" x14ac:dyDescent="0.45">
      <c r="A1254" s="41"/>
      <c r="I1254" s="249" t="s">
        <v>1597</v>
      </c>
      <c r="J1254" s="329">
        <v>5.3238272666931152E-2</v>
      </c>
      <c r="K1254" s="263"/>
      <c r="L1254" s="263"/>
      <c r="M1254" s="263"/>
      <c r="N1254" s="264"/>
      <c r="O1254" s="42"/>
      <c r="P1254" s="42"/>
    </row>
    <row r="1255" spans="1:16" x14ac:dyDescent="0.45">
      <c r="A1255" s="41"/>
      <c r="I1255" s="249" t="s">
        <v>1598</v>
      </c>
      <c r="J1255" s="329">
        <v>5.3238272666931152E-2</v>
      </c>
      <c r="K1255" s="263"/>
      <c r="L1255" s="263"/>
      <c r="M1255" s="263"/>
      <c r="N1255" s="264"/>
      <c r="O1255" s="42"/>
      <c r="P1255" s="42"/>
    </row>
    <row r="1256" spans="1:16" x14ac:dyDescent="0.45">
      <c r="A1256" s="41"/>
      <c r="I1256" s="249" t="s">
        <v>1599</v>
      </c>
      <c r="J1256" s="329">
        <v>5.3238272666931152E-2</v>
      </c>
      <c r="K1256" s="263"/>
      <c r="L1256" s="263"/>
      <c r="M1256" s="263"/>
      <c r="N1256" s="264"/>
      <c r="O1256" s="42"/>
      <c r="P1256" s="42"/>
    </row>
    <row r="1257" spans="1:16" x14ac:dyDescent="0.45">
      <c r="A1257" s="41"/>
      <c r="I1257" s="249" t="s">
        <v>1600</v>
      </c>
      <c r="J1257" s="329">
        <v>5.3238272666931152E-2</v>
      </c>
      <c r="K1257" s="263"/>
      <c r="L1257" s="263"/>
      <c r="M1257" s="263"/>
      <c r="N1257" s="264"/>
      <c r="O1257" s="42"/>
      <c r="P1257" s="42"/>
    </row>
    <row r="1258" spans="1:16" x14ac:dyDescent="0.45">
      <c r="A1258" s="41"/>
      <c r="I1258" s="249" t="s">
        <v>1601</v>
      </c>
      <c r="J1258" s="329">
        <v>5.3238272666931152E-2</v>
      </c>
      <c r="K1258" s="263"/>
      <c r="L1258" s="263"/>
      <c r="M1258" s="263"/>
      <c r="N1258" s="264"/>
      <c r="O1258" s="42"/>
      <c r="P1258" s="42"/>
    </row>
    <row r="1259" spans="1:16" x14ac:dyDescent="0.45">
      <c r="A1259" s="41"/>
      <c r="I1259" s="249" t="s">
        <v>1602</v>
      </c>
      <c r="J1259" s="329">
        <v>5.3238272666931152E-2</v>
      </c>
      <c r="K1259" s="263"/>
      <c r="L1259" s="263"/>
      <c r="M1259" s="263"/>
      <c r="N1259" s="264"/>
      <c r="O1259" s="42"/>
      <c r="P1259" s="42"/>
    </row>
    <row r="1260" spans="1:16" x14ac:dyDescent="0.45">
      <c r="A1260" s="41"/>
      <c r="I1260" s="249" t="s">
        <v>1603</v>
      </c>
      <c r="J1260" s="329">
        <v>5.3238272666931152E-2</v>
      </c>
      <c r="K1260" s="263"/>
      <c r="L1260" s="263"/>
      <c r="M1260" s="263"/>
      <c r="N1260" s="264"/>
      <c r="O1260" s="42"/>
      <c r="P1260" s="42"/>
    </row>
    <row r="1261" spans="1:16" x14ac:dyDescent="0.45">
      <c r="A1261" s="41"/>
      <c r="I1261" s="249" t="s">
        <v>1604</v>
      </c>
      <c r="J1261" s="329">
        <v>5.3238272666931152E-2</v>
      </c>
      <c r="K1261" s="263"/>
      <c r="L1261" s="263"/>
      <c r="M1261" s="263"/>
      <c r="N1261" s="264"/>
      <c r="O1261" s="42"/>
      <c r="P1261" s="42"/>
    </row>
    <row r="1262" spans="1:16" x14ac:dyDescent="0.45">
      <c r="A1262" s="41"/>
      <c r="I1262" s="249" t="s">
        <v>1605</v>
      </c>
      <c r="J1262" s="329">
        <v>5.3238272666931152E-2</v>
      </c>
      <c r="K1262" s="263"/>
      <c r="L1262" s="263"/>
      <c r="M1262" s="263"/>
      <c r="N1262" s="264"/>
      <c r="O1262" s="42"/>
      <c r="P1262" s="42"/>
    </row>
    <row r="1263" spans="1:16" x14ac:dyDescent="0.45">
      <c r="A1263" s="41"/>
      <c r="I1263" s="249" t="s">
        <v>1606</v>
      </c>
      <c r="J1263" s="329">
        <v>5.3238272666931152E-2</v>
      </c>
      <c r="K1263" s="263"/>
      <c r="L1263" s="263"/>
      <c r="M1263" s="263"/>
      <c r="N1263" s="264"/>
      <c r="O1263" s="42"/>
      <c r="P1263" s="42"/>
    </row>
    <row r="1264" spans="1:16" x14ac:dyDescent="0.45">
      <c r="A1264" s="41"/>
      <c r="I1264" s="249" t="s">
        <v>1607</v>
      </c>
      <c r="J1264" s="329">
        <v>5.3238272666931152E-2</v>
      </c>
      <c r="K1264" s="263"/>
      <c r="L1264" s="263"/>
      <c r="M1264" s="263"/>
      <c r="N1264" s="264"/>
      <c r="O1264" s="42"/>
      <c r="P1264" s="42"/>
    </row>
    <row r="1265" spans="1:16" x14ac:dyDescent="0.45">
      <c r="A1265" s="41"/>
      <c r="I1265" s="249" t="s">
        <v>1608</v>
      </c>
      <c r="J1265" s="329">
        <v>5.3238272666931152E-2</v>
      </c>
      <c r="K1265" s="263"/>
      <c r="L1265" s="263"/>
      <c r="M1265" s="263"/>
      <c r="N1265" s="264"/>
      <c r="O1265" s="42"/>
      <c r="P1265" s="42"/>
    </row>
    <row r="1266" spans="1:16" x14ac:dyDescent="0.45">
      <c r="A1266" s="41"/>
      <c r="I1266" s="249" t="s">
        <v>1609</v>
      </c>
      <c r="J1266" s="329">
        <v>5.3238272666931152E-2</v>
      </c>
      <c r="K1266" s="263"/>
      <c r="L1266" s="263"/>
      <c r="M1266" s="263"/>
      <c r="N1266" s="264"/>
      <c r="O1266" s="42"/>
      <c r="P1266" s="42"/>
    </row>
    <row r="1267" spans="1:16" x14ac:dyDescent="0.45">
      <c r="A1267" s="41"/>
      <c r="I1267" s="249" t="s">
        <v>1610</v>
      </c>
      <c r="J1267" s="329">
        <v>5.3238272666931152E-2</v>
      </c>
      <c r="K1267" s="263"/>
      <c r="L1267" s="263"/>
      <c r="M1267" s="263"/>
      <c r="N1267" s="264"/>
      <c r="O1267" s="42"/>
      <c r="P1267" s="42"/>
    </row>
    <row r="1268" spans="1:16" x14ac:dyDescent="0.45">
      <c r="A1268" s="41"/>
      <c r="I1268" s="249" t="s">
        <v>1611</v>
      </c>
      <c r="J1268" s="329">
        <v>5.3238272666931152E-2</v>
      </c>
      <c r="K1268" s="263"/>
      <c r="L1268" s="263"/>
      <c r="M1268" s="263"/>
      <c r="N1268" s="264"/>
      <c r="O1268" s="42"/>
      <c r="P1268" s="42"/>
    </row>
    <row r="1269" spans="1:16" x14ac:dyDescent="0.45">
      <c r="A1269" s="41"/>
      <c r="I1269" s="249" t="s">
        <v>1612</v>
      </c>
      <c r="J1269" s="329">
        <v>5.3238272666931152E-2</v>
      </c>
      <c r="K1269" s="263"/>
      <c r="L1269" s="263"/>
      <c r="M1269" s="263"/>
      <c r="N1269" s="264"/>
      <c r="O1269" s="42"/>
      <c r="P1269" s="42"/>
    </row>
    <row r="1270" spans="1:16" x14ac:dyDescent="0.45">
      <c r="A1270" s="41"/>
      <c r="I1270" s="249" t="s">
        <v>1613</v>
      </c>
      <c r="J1270" s="329">
        <v>5.3238272666931152E-2</v>
      </c>
      <c r="K1270" s="263"/>
      <c r="L1270" s="263"/>
      <c r="M1270" s="263"/>
      <c r="N1270" s="264"/>
      <c r="O1270" s="42"/>
      <c r="P1270" s="42"/>
    </row>
    <row r="1271" spans="1:16" x14ac:dyDescent="0.45">
      <c r="A1271" s="41"/>
      <c r="I1271" s="249" t="s">
        <v>1614</v>
      </c>
      <c r="J1271" s="329">
        <v>5.3238272666931152E-2</v>
      </c>
      <c r="K1271" s="263"/>
      <c r="L1271" s="263"/>
      <c r="M1271" s="263"/>
      <c r="N1271" s="264"/>
      <c r="O1271" s="42"/>
      <c r="P1271" s="42"/>
    </row>
    <row r="1272" spans="1:16" x14ac:dyDescent="0.45">
      <c r="A1272" s="41"/>
      <c r="I1272" s="249" t="s">
        <v>1615</v>
      </c>
      <c r="J1272" s="329">
        <v>5.3238272666931152E-2</v>
      </c>
      <c r="K1272" s="263"/>
      <c r="L1272" s="263"/>
      <c r="M1272" s="263"/>
      <c r="N1272" s="264"/>
      <c r="O1272" s="42"/>
      <c r="P1272" s="42"/>
    </row>
    <row r="1273" spans="1:16" x14ac:dyDescent="0.45">
      <c r="A1273" s="41"/>
      <c r="I1273" s="249" t="s">
        <v>1616</v>
      </c>
      <c r="J1273" s="329">
        <v>5.3238272666931152E-2</v>
      </c>
      <c r="K1273" s="263"/>
      <c r="L1273" s="263"/>
      <c r="M1273" s="263"/>
      <c r="N1273" s="264"/>
      <c r="O1273" s="42"/>
      <c r="P1273" s="42"/>
    </row>
    <row r="1274" spans="1:16" x14ac:dyDescent="0.45">
      <c r="A1274" s="41"/>
      <c r="I1274" s="249" t="s">
        <v>1617</v>
      </c>
      <c r="J1274" s="329">
        <v>5.3238272666931152E-2</v>
      </c>
      <c r="K1274" s="263"/>
      <c r="L1274" s="263"/>
      <c r="M1274" s="263"/>
      <c r="N1274" s="264"/>
      <c r="O1274" s="42"/>
      <c r="P1274" s="42"/>
    </row>
    <row r="1275" spans="1:16" x14ac:dyDescent="0.45">
      <c r="A1275" s="41"/>
      <c r="I1275" s="249" t="s">
        <v>1618</v>
      </c>
      <c r="J1275" s="329">
        <v>5.3238272666931152E-2</v>
      </c>
      <c r="K1275" s="263"/>
      <c r="L1275" s="263"/>
      <c r="M1275" s="263"/>
      <c r="N1275" s="264"/>
      <c r="O1275" s="42"/>
      <c r="P1275" s="42"/>
    </row>
    <row r="1276" spans="1:16" x14ac:dyDescent="0.45">
      <c r="A1276" s="41"/>
      <c r="I1276" s="249" t="s">
        <v>1619</v>
      </c>
      <c r="J1276" s="329">
        <v>5.3238272666931152E-2</v>
      </c>
      <c r="K1276" s="263"/>
      <c r="L1276" s="263"/>
      <c r="M1276" s="263"/>
      <c r="N1276" s="264"/>
      <c r="O1276" s="42"/>
      <c r="P1276" s="42"/>
    </row>
    <row r="1277" spans="1:16" x14ac:dyDescent="0.45">
      <c r="A1277" s="41"/>
      <c r="I1277" s="249" t="s">
        <v>1620</v>
      </c>
      <c r="J1277" s="329">
        <v>5.3238272666931152E-2</v>
      </c>
      <c r="K1277" s="263"/>
      <c r="L1277" s="263"/>
      <c r="M1277" s="263"/>
      <c r="N1277" s="264"/>
      <c r="O1277" s="42"/>
      <c r="P1277" s="42"/>
    </row>
    <row r="1278" spans="1:16" x14ac:dyDescent="0.45">
      <c r="A1278" s="41"/>
      <c r="I1278" s="249" t="s">
        <v>1621</v>
      </c>
      <c r="J1278" s="329">
        <v>5.3238272666931152E-2</v>
      </c>
      <c r="K1278" s="263"/>
      <c r="L1278" s="263"/>
      <c r="M1278" s="263"/>
      <c r="N1278" s="264"/>
      <c r="O1278" s="42"/>
      <c r="P1278" s="42"/>
    </row>
    <row r="1279" spans="1:16" x14ac:dyDescent="0.45">
      <c r="A1279" s="41"/>
      <c r="I1279" s="249" t="s">
        <v>1622</v>
      </c>
      <c r="J1279" s="329">
        <v>5.3238272666931152E-2</v>
      </c>
      <c r="K1279" s="263"/>
      <c r="L1279" s="263"/>
      <c r="M1279" s="263"/>
      <c r="N1279" s="264"/>
      <c r="O1279" s="42"/>
      <c r="P1279" s="42"/>
    </row>
    <row r="1280" spans="1:16" x14ac:dyDescent="0.45">
      <c r="A1280" s="41"/>
      <c r="I1280" s="249" t="s">
        <v>1623</v>
      </c>
      <c r="J1280" s="329">
        <v>5.3238272666931152E-2</v>
      </c>
      <c r="K1280" s="263"/>
      <c r="L1280" s="263"/>
      <c r="M1280" s="263"/>
      <c r="N1280" s="264"/>
      <c r="O1280" s="42"/>
      <c r="P1280" s="42"/>
    </row>
    <row r="1281" spans="1:16" x14ac:dyDescent="0.45">
      <c r="A1281" s="41"/>
      <c r="I1281" s="249" t="s">
        <v>1624</v>
      </c>
      <c r="J1281" s="329">
        <v>5.3238272666931152E-2</v>
      </c>
      <c r="K1281" s="263"/>
      <c r="L1281" s="263"/>
      <c r="M1281" s="263"/>
      <c r="N1281" s="264"/>
      <c r="O1281" s="42"/>
      <c r="P1281" s="42"/>
    </row>
    <row r="1282" spans="1:16" x14ac:dyDescent="0.45">
      <c r="A1282" s="41"/>
      <c r="I1282" s="249" t="s">
        <v>1625</v>
      </c>
      <c r="J1282" s="329">
        <v>5.3238272666931152E-2</v>
      </c>
      <c r="K1282" s="263"/>
      <c r="L1282" s="263"/>
      <c r="M1282" s="263"/>
      <c r="N1282" s="264"/>
      <c r="O1282" s="42"/>
      <c r="P1282" s="42"/>
    </row>
    <row r="1283" spans="1:16" x14ac:dyDescent="0.45">
      <c r="A1283" s="41"/>
      <c r="I1283" s="249" t="s">
        <v>1626</v>
      </c>
      <c r="J1283" s="329">
        <v>5.3238272666931152E-2</v>
      </c>
      <c r="K1283" s="263"/>
      <c r="L1283" s="263"/>
      <c r="M1283" s="263"/>
      <c r="N1283" s="264"/>
      <c r="O1283" s="42"/>
      <c r="P1283" s="42"/>
    </row>
    <row r="1284" spans="1:16" x14ac:dyDescent="0.45">
      <c r="A1284" s="41"/>
      <c r="I1284" s="249" t="s">
        <v>1627</v>
      </c>
      <c r="J1284" s="329">
        <v>5.3238272666931152E-2</v>
      </c>
      <c r="K1284" s="263"/>
      <c r="L1284" s="263"/>
      <c r="M1284" s="263"/>
      <c r="N1284" s="264"/>
      <c r="O1284" s="42"/>
      <c r="P1284" s="42"/>
    </row>
    <row r="1285" spans="1:16" x14ac:dyDescent="0.45">
      <c r="A1285" s="41"/>
      <c r="I1285" s="249" t="s">
        <v>1628</v>
      </c>
      <c r="J1285" s="329">
        <v>5.3238272666931152E-2</v>
      </c>
      <c r="K1285" s="263"/>
      <c r="L1285" s="263"/>
      <c r="M1285" s="263"/>
      <c r="N1285" s="264"/>
      <c r="O1285" s="42"/>
      <c r="P1285" s="42"/>
    </row>
    <row r="1286" spans="1:16" x14ac:dyDescent="0.45">
      <c r="A1286" s="41"/>
      <c r="I1286" s="249" t="s">
        <v>1629</v>
      </c>
      <c r="J1286" s="329">
        <v>5.3238272666931152E-2</v>
      </c>
      <c r="K1286" s="263"/>
      <c r="L1286" s="263"/>
      <c r="M1286" s="263"/>
      <c r="N1286" s="264"/>
      <c r="O1286" s="42"/>
      <c r="P1286" s="42"/>
    </row>
    <row r="1287" spans="1:16" x14ac:dyDescent="0.45">
      <c r="A1287" s="41"/>
      <c r="I1287" s="249" t="s">
        <v>1630</v>
      </c>
      <c r="J1287" s="329">
        <v>5.3238272666931152E-2</v>
      </c>
      <c r="K1287" s="263"/>
      <c r="L1287" s="263"/>
      <c r="M1287" s="263"/>
      <c r="N1287" s="264"/>
      <c r="O1287" s="42"/>
      <c r="P1287" s="42"/>
    </row>
    <row r="1288" spans="1:16" x14ac:dyDescent="0.45">
      <c r="A1288" s="41"/>
      <c r="I1288" s="249" t="s">
        <v>1631</v>
      </c>
      <c r="J1288" s="329">
        <v>5.3238272666931152E-2</v>
      </c>
      <c r="K1288" s="263"/>
      <c r="L1288" s="263"/>
      <c r="M1288" s="263"/>
      <c r="N1288" s="264"/>
      <c r="O1288" s="42"/>
      <c r="P1288" s="42"/>
    </row>
    <row r="1289" spans="1:16" x14ac:dyDescent="0.45">
      <c r="A1289" s="41"/>
      <c r="I1289" s="249" t="s">
        <v>1632</v>
      </c>
      <c r="J1289" s="329">
        <v>7.8989759087562561E-2</v>
      </c>
      <c r="K1289" s="263"/>
      <c r="L1289" s="263"/>
      <c r="M1289" s="263"/>
      <c r="N1289" s="264"/>
      <c r="O1289" s="42"/>
      <c r="P1289" s="42"/>
    </row>
    <row r="1290" spans="1:16" x14ac:dyDescent="0.45">
      <c r="A1290" s="41"/>
      <c r="I1290" s="249" t="s">
        <v>1633</v>
      </c>
      <c r="J1290" s="329">
        <v>7.8989759087562561E-2</v>
      </c>
      <c r="K1290" s="263"/>
      <c r="L1290" s="263"/>
      <c r="M1290" s="263"/>
      <c r="N1290" s="264"/>
      <c r="O1290" s="42"/>
      <c r="P1290" s="42"/>
    </row>
    <row r="1291" spans="1:16" x14ac:dyDescent="0.45">
      <c r="A1291" s="41"/>
      <c r="I1291" s="249" t="s">
        <v>1634</v>
      </c>
      <c r="J1291" s="329">
        <v>7.8989759087562561E-2</v>
      </c>
      <c r="K1291" s="263"/>
      <c r="L1291" s="263"/>
      <c r="M1291" s="263"/>
      <c r="N1291" s="264"/>
      <c r="O1291" s="42"/>
      <c r="P1291" s="42"/>
    </row>
    <row r="1292" spans="1:16" x14ac:dyDescent="0.45">
      <c r="A1292" s="41"/>
      <c r="I1292" s="249" t="s">
        <v>1635</v>
      </c>
      <c r="J1292" s="329">
        <v>7.8989759087562561E-2</v>
      </c>
      <c r="K1292" s="263"/>
      <c r="L1292" s="263"/>
      <c r="M1292" s="263"/>
      <c r="N1292" s="264"/>
      <c r="O1292" s="42"/>
      <c r="P1292" s="42"/>
    </row>
    <row r="1293" spans="1:16" x14ac:dyDescent="0.45">
      <c r="A1293" s="41"/>
      <c r="I1293" s="249" t="s">
        <v>1636</v>
      </c>
      <c r="J1293" s="329">
        <v>7.8989759087562561E-2</v>
      </c>
      <c r="K1293" s="263"/>
      <c r="L1293" s="263"/>
      <c r="M1293" s="263"/>
      <c r="N1293" s="264"/>
      <c r="O1293" s="42"/>
      <c r="P1293" s="42"/>
    </row>
    <row r="1294" spans="1:16" x14ac:dyDescent="0.45">
      <c r="A1294" s="41"/>
      <c r="I1294" s="249" t="s">
        <v>1637</v>
      </c>
      <c r="J1294" s="329">
        <v>7.8989759087562561E-2</v>
      </c>
      <c r="K1294" s="263"/>
      <c r="L1294" s="263"/>
      <c r="M1294" s="263"/>
      <c r="N1294" s="264"/>
      <c r="O1294" s="42"/>
      <c r="P1294" s="42"/>
    </row>
    <row r="1295" spans="1:16" x14ac:dyDescent="0.45">
      <c r="A1295" s="41"/>
      <c r="I1295" s="249" t="s">
        <v>1638</v>
      </c>
      <c r="J1295" s="329">
        <v>7.8989759087562561E-2</v>
      </c>
      <c r="K1295" s="263"/>
      <c r="L1295" s="263"/>
      <c r="M1295" s="263"/>
      <c r="N1295" s="264"/>
      <c r="O1295" s="42"/>
      <c r="P1295" s="42"/>
    </row>
    <row r="1296" spans="1:16" x14ac:dyDescent="0.45">
      <c r="A1296" s="41"/>
      <c r="I1296" s="249" t="s">
        <v>1639</v>
      </c>
      <c r="J1296" s="329">
        <v>7.8989759087562561E-2</v>
      </c>
      <c r="K1296" s="263"/>
      <c r="L1296" s="263"/>
      <c r="M1296" s="263"/>
      <c r="N1296" s="264"/>
      <c r="O1296" s="42"/>
      <c r="P1296" s="42"/>
    </row>
    <row r="1297" spans="1:16" x14ac:dyDescent="0.45">
      <c r="A1297" s="41"/>
      <c r="I1297" s="249" t="s">
        <v>1640</v>
      </c>
      <c r="J1297" s="329">
        <v>7.8989759087562561E-2</v>
      </c>
      <c r="K1297" s="263"/>
      <c r="L1297" s="263"/>
      <c r="M1297" s="263"/>
      <c r="N1297" s="264"/>
      <c r="O1297" s="42"/>
      <c r="P1297" s="42"/>
    </row>
    <row r="1298" spans="1:16" x14ac:dyDescent="0.45">
      <c r="A1298" s="41"/>
      <c r="I1298" s="249" t="s">
        <v>1641</v>
      </c>
      <c r="J1298" s="329">
        <v>7.8989759087562561E-2</v>
      </c>
      <c r="K1298" s="263"/>
      <c r="L1298" s="263"/>
      <c r="M1298" s="263"/>
      <c r="N1298" s="264"/>
      <c r="O1298" s="42"/>
      <c r="P1298" s="42"/>
    </row>
    <row r="1299" spans="1:16" x14ac:dyDescent="0.45">
      <c r="A1299" s="41"/>
      <c r="I1299" s="249" t="s">
        <v>1642</v>
      </c>
      <c r="J1299" s="329">
        <v>7.8989759087562561E-2</v>
      </c>
      <c r="K1299" s="263"/>
      <c r="L1299" s="263"/>
      <c r="M1299" s="263"/>
      <c r="N1299" s="264"/>
      <c r="O1299" s="42"/>
      <c r="P1299" s="42"/>
    </row>
    <row r="1300" spans="1:16" x14ac:dyDescent="0.45">
      <c r="A1300" s="41"/>
      <c r="I1300" s="249" t="s">
        <v>1643</v>
      </c>
      <c r="J1300" s="329">
        <v>7.8989759087562561E-2</v>
      </c>
      <c r="K1300" s="263"/>
      <c r="L1300" s="263"/>
      <c r="M1300" s="263"/>
      <c r="N1300" s="264"/>
      <c r="O1300" s="42"/>
      <c r="P1300" s="42"/>
    </row>
    <row r="1301" spans="1:16" x14ac:dyDescent="0.45">
      <c r="A1301" s="41"/>
      <c r="I1301" s="249" t="s">
        <v>1644</v>
      </c>
      <c r="J1301" s="329">
        <v>7.8989759087562561E-2</v>
      </c>
      <c r="K1301" s="263"/>
      <c r="L1301" s="263"/>
      <c r="M1301" s="263"/>
      <c r="N1301" s="264"/>
      <c r="O1301" s="42"/>
      <c r="P1301" s="42"/>
    </row>
    <row r="1302" spans="1:16" x14ac:dyDescent="0.45">
      <c r="A1302" s="41"/>
      <c r="I1302" s="249" t="s">
        <v>1645</v>
      </c>
      <c r="J1302" s="329">
        <v>7.8989759087562561E-2</v>
      </c>
      <c r="K1302" s="263"/>
      <c r="L1302" s="263"/>
      <c r="M1302" s="263"/>
      <c r="N1302" s="264"/>
      <c r="O1302" s="42"/>
      <c r="P1302" s="42"/>
    </row>
    <row r="1303" spans="1:16" x14ac:dyDescent="0.45">
      <c r="A1303" s="41"/>
      <c r="I1303" s="249" t="s">
        <v>1646</v>
      </c>
      <c r="J1303" s="329">
        <v>7.8989759087562561E-2</v>
      </c>
      <c r="K1303" s="263"/>
      <c r="L1303" s="263"/>
      <c r="M1303" s="263"/>
      <c r="N1303" s="264"/>
      <c r="O1303" s="42"/>
      <c r="P1303" s="42"/>
    </row>
    <row r="1304" spans="1:16" x14ac:dyDescent="0.45">
      <c r="A1304" s="41"/>
      <c r="I1304" s="249" t="s">
        <v>1647</v>
      </c>
      <c r="J1304" s="329">
        <v>7.8989759087562561E-2</v>
      </c>
      <c r="K1304" s="263"/>
      <c r="L1304" s="263"/>
      <c r="M1304" s="263"/>
      <c r="N1304" s="264"/>
      <c r="O1304" s="42"/>
      <c r="P1304" s="42"/>
    </row>
    <row r="1305" spans="1:16" x14ac:dyDescent="0.45">
      <c r="A1305" s="41"/>
      <c r="I1305" s="249" t="s">
        <v>1648</v>
      </c>
      <c r="J1305" s="329">
        <v>7.8989759087562561E-2</v>
      </c>
      <c r="K1305" s="263"/>
      <c r="L1305" s="263"/>
      <c r="M1305" s="263"/>
      <c r="N1305" s="264"/>
      <c r="O1305" s="42"/>
      <c r="P1305" s="42"/>
    </row>
    <row r="1306" spans="1:16" x14ac:dyDescent="0.45">
      <c r="A1306" s="41"/>
      <c r="I1306" s="249" t="s">
        <v>1649</v>
      </c>
      <c r="J1306" s="329">
        <v>7.8989759087562561E-2</v>
      </c>
      <c r="K1306" s="263"/>
      <c r="L1306" s="263"/>
      <c r="M1306" s="263"/>
      <c r="N1306" s="264"/>
      <c r="O1306" s="42"/>
      <c r="P1306" s="42"/>
    </row>
    <row r="1307" spans="1:16" x14ac:dyDescent="0.45">
      <c r="A1307" s="41"/>
      <c r="I1307" s="249" t="s">
        <v>1650</v>
      </c>
      <c r="J1307" s="329">
        <v>7.8989759087562561E-2</v>
      </c>
      <c r="K1307" s="263"/>
      <c r="L1307" s="263"/>
      <c r="M1307" s="263"/>
      <c r="N1307" s="264"/>
      <c r="O1307" s="42"/>
      <c r="P1307" s="42"/>
    </row>
    <row r="1308" spans="1:16" x14ac:dyDescent="0.45">
      <c r="A1308" s="41"/>
      <c r="I1308" s="249" t="s">
        <v>1651</v>
      </c>
      <c r="J1308" s="329">
        <v>7.8989759087562561E-2</v>
      </c>
      <c r="K1308" s="263"/>
      <c r="L1308" s="263"/>
      <c r="M1308" s="263"/>
      <c r="N1308" s="264"/>
      <c r="O1308" s="42"/>
      <c r="P1308" s="42"/>
    </row>
    <row r="1309" spans="1:16" x14ac:dyDescent="0.45">
      <c r="A1309" s="41"/>
      <c r="I1309" s="249" t="s">
        <v>1652</v>
      </c>
      <c r="J1309" s="329">
        <v>7.8989759087562561E-2</v>
      </c>
      <c r="K1309" s="263"/>
      <c r="L1309" s="263"/>
      <c r="M1309" s="263"/>
      <c r="N1309" s="264"/>
      <c r="O1309" s="42"/>
      <c r="P1309" s="42"/>
    </row>
    <row r="1310" spans="1:16" x14ac:dyDescent="0.45">
      <c r="A1310" s="41"/>
      <c r="I1310" s="249" t="s">
        <v>1653</v>
      </c>
      <c r="J1310" s="329">
        <v>7.8989759087562561E-2</v>
      </c>
      <c r="K1310" s="263"/>
      <c r="L1310" s="263"/>
      <c r="M1310" s="263"/>
      <c r="N1310" s="264"/>
      <c r="O1310" s="42"/>
      <c r="P1310" s="42"/>
    </row>
    <row r="1311" spans="1:16" x14ac:dyDescent="0.45">
      <c r="A1311" s="41"/>
      <c r="I1311" s="249" t="s">
        <v>1654</v>
      </c>
      <c r="J1311" s="329">
        <v>7.8989759087562561E-2</v>
      </c>
      <c r="K1311" s="263"/>
      <c r="L1311" s="263"/>
      <c r="M1311" s="263"/>
      <c r="N1311" s="264"/>
      <c r="O1311" s="42"/>
      <c r="P1311" s="42"/>
    </row>
    <row r="1312" spans="1:16" x14ac:dyDescent="0.45">
      <c r="A1312" s="41"/>
      <c r="I1312" s="249" t="s">
        <v>1655</v>
      </c>
      <c r="J1312" s="329">
        <v>7.8989759087562561E-2</v>
      </c>
      <c r="K1312" s="263"/>
      <c r="L1312" s="263"/>
      <c r="M1312" s="263"/>
      <c r="N1312" s="264"/>
      <c r="O1312" s="42"/>
      <c r="P1312" s="42"/>
    </row>
    <row r="1313" spans="1:16" x14ac:dyDescent="0.45">
      <c r="A1313" s="41"/>
      <c r="I1313" s="249" t="s">
        <v>1656</v>
      </c>
      <c r="J1313" s="329">
        <v>7.8989759087562561E-2</v>
      </c>
      <c r="K1313" s="263"/>
      <c r="L1313" s="263"/>
      <c r="M1313" s="263"/>
      <c r="N1313" s="264"/>
      <c r="O1313" s="42"/>
      <c r="P1313" s="42"/>
    </row>
    <row r="1314" spans="1:16" x14ac:dyDescent="0.45">
      <c r="A1314" s="41"/>
      <c r="I1314" s="249" t="s">
        <v>1657</v>
      </c>
      <c r="J1314" s="329">
        <v>7.8989759087562561E-2</v>
      </c>
      <c r="K1314" s="263"/>
      <c r="L1314" s="263"/>
      <c r="M1314" s="263"/>
      <c r="N1314" s="264"/>
      <c r="O1314" s="42"/>
      <c r="P1314" s="42"/>
    </row>
    <row r="1315" spans="1:16" x14ac:dyDescent="0.45">
      <c r="A1315" s="41"/>
      <c r="I1315" s="249" t="s">
        <v>1658</v>
      </c>
      <c r="J1315" s="329">
        <v>7.8989759087562561E-2</v>
      </c>
      <c r="K1315" s="263"/>
      <c r="L1315" s="263"/>
      <c r="M1315" s="263"/>
      <c r="N1315" s="264"/>
      <c r="O1315" s="42"/>
      <c r="P1315" s="42"/>
    </row>
    <row r="1316" spans="1:16" x14ac:dyDescent="0.45">
      <c r="A1316" s="41"/>
      <c r="I1316" s="249" t="s">
        <v>1659</v>
      </c>
      <c r="J1316" s="329">
        <v>7.8989759087562561E-2</v>
      </c>
      <c r="K1316" s="263"/>
      <c r="L1316" s="263"/>
      <c r="M1316" s="263"/>
      <c r="N1316" s="264"/>
      <c r="O1316" s="42"/>
      <c r="P1316" s="42"/>
    </row>
    <row r="1317" spans="1:16" x14ac:dyDescent="0.45">
      <c r="A1317" s="41"/>
      <c r="I1317" s="249" t="s">
        <v>1660</v>
      </c>
      <c r="J1317" s="329">
        <v>7.8989759087562561E-2</v>
      </c>
      <c r="K1317" s="263"/>
      <c r="L1317" s="263"/>
      <c r="M1317" s="263"/>
      <c r="N1317" s="264"/>
      <c r="O1317" s="42"/>
      <c r="P1317" s="42"/>
    </row>
    <row r="1318" spans="1:16" x14ac:dyDescent="0.45">
      <c r="A1318" s="41"/>
      <c r="I1318" s="249" t="s">
        <v>1661</v>
      </c>
      <c r="J1318" s="329">
        <v>7.8989759087562561E-2</v>
      </c>
      <c r="K1318" s="263"/>
      <c r="L1318" s="263"/>
      <c r="M1318" s="263"/>
      <c r="N1318" s="264"/>
      <c r="O1318" s="42"/>
      <c r="P1318" s="42"/>
    </row>
    <row r="1319" spans="1:16" x14ac:dyDescent="0.45">
      <c r="A1319" s="41"/>
      <c r="I1319" s="249" t="s">
        <v>1662</v>
      </c>
      <c r="J1319" s="329">
        <v>7.8989759087562561E-2</v>
      </c>
      <c r="K1319" s="263"/>
      <c r="L1319" s="263"/>
      <c r="M1319" s="263"/>
      <c r="N1319" s="264"/>
      <c r="O1319" s="42"/>
      <c r="P1319" s="42"/>
    </row>
    <row r="1320" spans="1:16" x14ac:dyDescent="0.45">
      <c r="A1320" s="41"/>
      <c r="I1320" s="249" t="s">
        <v>1663</v>
      </c>
      <c r="J1320" s="329">
        <v>7.8989759087562561E-2</v>
      </c>
      <c r="K1320" s="263"/>
      <c r="L1320" s="263"/>
      <c r="M1320" s="263"/>
      <c r="N1320" s="264"/>
      <c r="O1320" s="42"/>
      <c r="P1320" s="42"/>
    </row>
    <row r="1321" spans="1:16" x14ac:dyDescent="0.45">
      <c r="A1321" s="41"/>
      <c r="I1321" s="249" t="s">
        <v>1664</v>
      </c>
      <c r="J1321" s="329">
        <v>7.8989759087562561E-2</v>
      </c>
      <c r="K1321" s="263"/>
      <c r="L1321" s="263"/>
      <c r="M1321" s="263"/>
      <c r="N1321" s="264"/>
      <c r="O1321" s="42"/>
      <c r="P1321" s="42"/>
    </row>
    <row r="1322" spans="1:16" x14ac:dyDescent="0.45">
      <c r="A1322" s="41"/>
      <c r="I1322" s="249" t="s">
        <v>1665</v>
      </c>
      <c r="J1322" s="329">
        <v>7.8989759087562561E-2</v>
      </c>
      <c r="K1322" s="263"/>
      <c r="L1322" s="263"/>
      <c r="M1322" s="263"/>
      <c r="N1322" s="264"/>
      <c r="O1322" s="42"/>
      <c r="P1322" s="42"/>
    </row>
    <row r="1323" spans="1:16" x14ac:dyDescent="0.45">
      <c r="A1323" s="41"/>
      <c r="I1323" s="249" t="s">
        <v>1666</v>
      </c>
      <c r="J1323" s="329">
        <v>7.8989759087562561E-2</v>
      </c>
      <c r="K1323" s="263"/>
      <c r="L1323" s="263"/>
      <c r="M1323" s="263"/>
      <c r="N1323" s="264"/>
      <c r="O1323" s="42"/>
      <c r="P1323" s="42"/>
    </row>
    <row r="1324" spans="1:16" x14ac:dyDescent="0.45">
      <c r="A1324" s="41"/>
      <c r="I1324" s="249" t="s">
        <v>1667</v>
      </c>
      <c r="J1324" s="329">
        <v>7.8989759087562561E-2</v>
      </c>
      <c r="K1324" s="263"/>
      <c r="L1324" s="263"/>
      <c r="M1324" s="263"/>
      <c r="N1324" s="264"/>
      <c r="O1324" s="42"/>
      <c r="P1324" s="42"/>
    </row>
    <row r="1325" spans="1:16" x14ac:dyDescent="0.45">
      <c r="A1325" s="41"/>
      <c r="I1325" s="249" t="s">
        <v>1668</v>
      </c>
      <c r="J1325" s="329">
        <v>7.8989759087562561E-2</v>
      </c>
      <c r="K1325" s="263"/>
      <c r="L1325" s="263"/>
      <c r="M1325" s="263"/>
      <c r="N1325" s="264"/>
      <c r="O1325" s="42"/>
      <c r="P1325" s="42"/>
    </row>
    <row r="1326" spans="1:16" x14ac:dyDescent="0.45">
      <c r="A1326" s="41"/>
      <c r="I1326" s="249" t="s">
        <v>1669</v>
      </c>
      <c r="J1326" s="329">
        <v>7.8989759087562561E-2</v>
      </c>
      <c r="K1326" s="263"/>
      <c r="L1326" s="263"/>
      <c r="M1326" s="263"/>
      <c r="N1326" s="264"/>
      <c r="O1326" s="42"/>
      <c r="P1326" s="42"/>
    </row>
    <row r="1327" spans="1:16" x14ac:dyDescent="0.45">
      <c r="A1327" s="41"/>
      <c r="I1327" s="249" t="s">
        <v>1670</v>
      </c>
      <c r="J1327" s="329">
        <v>7.8989759087562561E-2</v>
      </c>
      <c r="K1327" s="263"/>
      <c r="L1327" s="263"/>
      <c r="M1327" s="263"/>
      <c r="N1327" s="264"/>
      <c r="O1327" s="42"/>
      <c r="P1327" s="42"/>
    </row>
    <row r="1328" spans="1:16" x14ac:dyDescent="0.45">
      <c r="A1328" s="41"/>
      <c r="I1328" s="249" t="s">
        <v>1671</v>
      </c>
      <c r="J1328" s="329">
        <v>7.8989759087562561E-2</v>
      </c>
      <c r="K1328" s="263"/>
      <c r="L1328" s="263"/>
      <c r="M1328" s="263"/>
      <c r="N1328" s="264"/>
      <c r="O1328" s="42"/>
      <c r="P1328" s="42"/>
    </row>
    <row r="1329" spans="1:16" x14ac:dyDescent="0.45">
      <c r="A1329" s="41"/>
      <c r="I1329" s="249" t="s">
        <v>1672</v>
      </c>
      <c r="J1329" s="329">
        <v>7.8989759087562561E-2</v>
      </c>
      <c r="K1329" s="263"/>
      <c r="L1329" s="263"/>
      <c r="M1329" s="263"/>
      <c r="N1329" s="264"/>
      <c r="O1329" s="42"/>
      <c r="P1329" s="42"/>
    </row>
    <row r="1330" spans="1:16" x14ac:dyDescent="0.45">
      <c r="A1330" s="41"/>
      <c r="I1330" s="249" t="s">
        <v>1673</v>
      </c>
      <c r="J1330" s="329">
        <v>7.8989759087562561E-2</v>
      </c>
      <c r="K1330" s="263"/>
      <c r="L1330" s="263"/>
      <c r="M1330" s="263"/>
      <c r="N1330" s="264"/>
      <c r="O1330" s="42"/>
      <c r="P1330" s="42"/>
    </row>
    <row r="1331" spans="1:16" x14ac:dyDescent="0.45">
      <c r="A1331" s="41"/>
      <c r="I1331" s="249" t="s">
        <v>1674</v>
      </c>
      <c r="J1331" s="329">
        <v>7.8989759087562561E-2</v>
      </c>
      <c r="K1331" s="263"/>
      <c r="L1331" s="263"/>
      <c r="M1331" s="263"/>
      <c r="N1331" s="264"/>
      <c r="O1331" s="42"/>
      <c r="P1331" s="42"/>
    </row>
    <row r="1332" spans="1:16" x14ac:dyDescent="0.45">
      <c r="A1332" s="41"/>
      <c r="I1332" s="249" t="s">
        <v>1675</v>
      </c>
      <c r="J1332" s="329">
        <v>7.8989759087562561E-2</v>
      </c>
      <c r="K1332" s="263"/>
      <c r="L1332" s="263"/>
      <c r="M1332" s="263"/>
      <c r="N1332" s="264"/>
      <c r="O1332" s="42"/>
      <c r="P1332" s="42"/>
    </row>
    <row r="1333" spans="1:16" x14ac:dyDescent="0.45">
      <c r="A1333" s="41"/>
      <c r="I1333" s="249" t="s">
        <v>1676</v>
      </c>
      <c r="J1333" s="329">
        <v>7.8989759087562561E-2</v>
      </c>
      <c r="K1333" s="263"/>
      <c r="L1333" s="263"/>
      <c r="M1333" s="263"/>
      <c r="N1333" s="264"/>
      <c r="O1333" s="42"/>
      <c r="P1333" s="42"/>
    </row>
    <row r="1334" spans="1:16" x14ac:dyDescent="0.45">
      <c r="A1334" s="41"/>
      <c r="I1334" s="249" t="s">
        <v>1677</v>
      </c>
      <c r="J1334" s="329">
        <v>7.8989759087562561E-2</v>
      </c>
      <c r="K1334" s="263"/>
      <c r="L1334" s="263"/>
      <c r="M1334" s="263"/>
      <c r="N1334" s="264"/>
      <c r="O1334" s="42"/>
      <c r="P1334" s="42"/>
    </row>
    <row r="1335" spans="1:16" x14ac:dyDescent="0.45">
      <c r="A1335" s="41"/>
      <c r="I1335" s="249" t="s">
        <v>1678</v>
      </c>
      <c r="J1335" s="329">
        <v>7.8989759087562561E-2</v>
      </c>
      <c r="K1335" s="263"/>
      <c r="L1335" s="263"/>
      <c r="M1335" s="263"/>
      <c r="N1335" s="264"/>
      <c r="O1335" s="42"/>
      <c r="P1335" s="42"/>
    </row>
    <row r="1336" spans="1:16" x14ac:dyDescent="0.45">
      <c r="A1336" s="41"/>
      <c r="I1336" s="249" t="s">
        <v>1679</v>
      </c>
      <c r="J1336" s="329">
        <v>7.8989759087562561E-2</v>
      </c>
      <c r="K1336" s="263"/>
      <c r="L1336" s="263"/>
      <c r="M1336" s="263"/>
      <c r="N1336" s="264"/>
      <c r="O1336" s="42"/>
      <c r="P1336" s="42"/>
    </row>
    <row r="1337" spans="1:16" x14ac:dyDescent="0.45">
      <c r="A1337" s="41"/>
      <c r="I1337" s="249" t="s">
        <v>1680</v>
      </c>
      <c r="J1337" s="329">
        <v>7.8989759087562561E-2</v>
      </c>
      <c r="K1337" s="263"/>
      <c r="L1337" s="263"/>
      <c r="M1337" s="263"/>
      <c r="N1337" s="264"/>
      <c r="O1337" s="42"/>
      <c r="P1337" s="42"/>
    </row>
    <row r="1338" spans="1:16" x14ac:dyDescent="0.45">
      <c r="A1338" s="41"/>
      <c r="I1338" s="249" t="s">
        <v>1681</v>
      </c>
      <c r="J1338" s="329">
        <v>7.8989759087562561E-2</v>
      </c>
      <c r="K1338" s="263"/>
      <c r="L1338" s="263"/>
      <c r="M1338" s="263"/>
      <c r="N1338" s="264"/>
      <c r="O1338" s="42"/>
      <c r="P1338" s="42"/>
    </row>
    <row r="1339" spans="1:16" x14ac:dyDescent="0.45">
      <c r="A1339" s="41"/>
      <c r="I1339" s="249" t="s">
        <v>1682</v>
      </c>
      <c r="J1339" s="329">
        <v>7.8989759087562561E-2</v>
      </c>
      <c r="K1339" s="263"/>
      <c r="L1339" s="263"/>
      <c r="M1339" s="263"/>
      <c r="N1339" s="264"/>
      <c r="O1339" s="42"/>
      <c r="P1339" s="42"/>
    </row>
    <row r="1340" spans="1:16" x14ac:dyDescent="0.45">
      <c r="A1340" s="41"/>
      <c r="I1340" s="249" t="s">
        <v>1683</v>
      </c>
      <c r="J1340" s="329">
        <v>7.8989759087562561E-2</v>
      </c>
      <c r="K1340" s="263"/>
      <c r="L1340" s="263"/>
      <c r="M1340" s="263"/>
      <c r="N1340" s="264"/>
      <c r="O1340" s="42"/>
      <c r="P1340" s="42"/>
    </row>
    <row r="1341" spans="1:16" x14ac:dyDescent="0.45">
      <c r="A1341" s="41"/>
      <c r="I1341" s="249" t="s">
        <v>1684</v>
      </c>
      <c r="J1341" s="329">
        <v>7.8989759087562561E-2</v>
      </c>
      <c r="K1341" s="263"/>
      <c r="L1341" s="263"/>
      <c r="M1341" s="263"/>
      <c r="N1341" s="264"/>
      <c r="O1341" s="42"/>
      <c r="P1341" s="42"/>
    </row>
    <row r="1342" spans="1:16" x14ac:dyDescent="0.45">
      <c r="A1342" s="41"/>
      <c r="I1342" s="249" t="s">
        <v>1685</v>
      </c>
      <c r="J1342" s="329">
        <v>7.8989759087562561E-2</v>
      </c>
      <c r="K1342" s="263"/>
      <c r="L1342" s="263"/>
      <c r="M1342" s="263"/>
      <c r="N1342" s="264"/>
      <c r="O1342" s="42"/>
      <c r="P1342" s="42"/>
    </row>
    <row r="1343" spans="1:16" x14ac:dyDescent="0.45">
      <c r="A1343" s="41"/>
      <c r="I1343" s="249" t="s">
        <v>1686</v>
      </c>
      <c r="J1343" s="329">
        <v>7.8989759087562561E-2</v>
      </c>
      <c r="K1343" s="263"/>
      <c r="L1343" s="263"/>
      <c r="M1343" s="263"/>
      <c r="N1343" s="264"/>
      <c r="O1343" s="42"/>
      <c r="P1343" s="42"/>
    </row>
    <row r="1344" spans="1:16" x14ac:dyDescent="0.45">
      <c r="A1344" s="41"/>
      <c r="I1344" s="249" t="s">
        <v>1687</v>
      </c>
      <c r="J1344" s="329">
        <v>7.8989759087562561E-2</v>
      </c>
      <c r="K1344" s="263"/>
      <c r="L1344" s="263"/>
      <c r="M1344" s="263"/>
      <c r="N1344" s="264"/>
      <c r="O1344" s="42"/>
      <c r="P1344" s="42"/>
    </row>
    <row r="1345" spans="1:16" x14ac:dyDescent="0.45">
      <c r="A1345" s="41"/>
      <c r="I1345" s="249" t="s">
        <v>1688</v>
      </c>
      <c r="J1345" s="329">
        <v>7.8989759087562561E-2</v>
      </c>
      <c r="K1345" s="263"/>
      <c r="L1345" s="263"/>
      <c r="M1345" s="263"/>
      <c r="N1345" s="264"/>
      <c r="O1345" s="42"/>
      <c r="P1345" s="42"/>
    </row>
    <row r="1346" spans="1:16" x14ac:dyDescent="0.45">
      <c r="A1346" s="41"/>
      <c r="I1346" s="249" t="s">
        <v>1689</v>
      </c>
      <c r="J1346" s="329">
        <v>7.8989759087562561E-2</v>
      </c>
      <c r="K1346" s="263"/>
      <c r="L1346" s="263"/>
      <c r="M1346" s="263"/>
      <c r="N1346" s="264"/>
      <c r="O1346" s="42"/>
      <c r="P1346" s="42"/>
    </row>
    <row r="1347" spans="1:16" x14ac:dyDescent="0.45">
      <c r="A1347" s="41"/>
      <c r="I1347" s="249" t="s">
        <v>1690</v>
      </c>
      <c r="J1347" s="329">
        <v>7.8989759087562561E-2</v>
      </c>
      <c r="K1347" s="263"/>
      <c r="L1347" s="263"/>
      <c r="M1347" s="263"/>
      <c r="N1347" s="264"/>
      <c r="O1347" s="42"/>
      <c r="P1347" s="42"/>
    </row>
    <row r="1348" spans="1:16" x14ac:dyDescent="0.45">
      <c r="A1348" s="41"/>
      <c r="I1348" s="249" t="s">
        <v>1691</v>
      </c>
      <c r="J1348" s="329">
        <v>7.8989759087562561E-2</v>
      </c>
      <c r="K1348" s="263"/>
      <c r="L1348" s="263"/>
      <c r="M1348" s="263"/>
      <c r="N1348" s="264"/>
      <c r="O1348" s="42"/>
      <c r="P1348" s="42"/>
    </row>
    <row r="1349" spans="1:16" x14ac:dyDescent="0.45">
      <c r="A1349" s="41"/>
      <c r="I1349" s="249" t="s">
        <v>1692</v>
      </c>
      <c r="J1349" s="329">
        <v>7.8989759087562561E-2</v>
      </c>
      <c r="K1349" s="263"/>
      <c r="L1349" s="263"/>
      <c r="M1349" s="263"/>
      <c r="N1349" s="264"/>
      <c r="O1349" s="42"/>
      <c r="P1349" s="42"/>
    </row>
    <row r="1350" spans="1:16" x14ac:dyDescent="0.45">
      <c r="A1350" s="41"/>
      <c r="I1350" s="249" t="s">
        <v>1693</v>
      </c>
      <c r="J1350" s="329">
        <v>7.8989759087562561E-2</v>
      </c>
      <c r="K1350" s="263"/>
      <c r="L1350" s="263"/>
      <c r="M1350" s="263"/>
      <c r="N1350" s="264"/>
      <c r="O1350" s="42"/>
      <c r="P1350" s="42"/>
    </row>
    <row r="1351" spans="1:16" x14ac:dyDescent="0.45">
      <c r="A1351" s="41"/>
      <c r="I1351" s="249" t="s">
        <v>1694</v>
      </c>
      <c r="J1351" s="329">
        <v>7.8989759087562561E-2</v>
      </c>
      <c r="K1351" s="263"/>
      <c r="L1351" s="263"/>
      <c r="M1351" s="263"/>
      <c r="N1351" s="264"/>
      <c r="O1351" s="42"/>
      <c r="P1351" s="42"/>
    </row>
    <row r="1352" spans="1:16" x14ac:dyDescent="0.45">
      <c r="A1352" s="41"/>
      <c r="I1352" s="249" t="s">
        <v>1695</v>
      </c>
      <c r="J1352" s="329">
        <v>7.8989759087562561E-2</v>
      </c>
      <c r="K1352" s="263"/>
      <c r="L1352" s="263"/>
      <c r="M1352" s="263"/>
      <c r="N1352" s="264"/>
      <c r="O1352" s="42"/>
      <c r="P1352" s="42"/>
    </row>
    <row r="1353" spans="1:16" x14ac:dyDescent="0.45">
      <c r="A1353" s="41"/>
      <c r="I1353" s="249" t="s">
        <v>1696</v>
      </c>
      <c r="J1353" s="329">
        <v>7.8989759087562561E-2</v>
      </c>
      <c r="K1353" s="263"/>
      <c r="L1353" s="263"/>
      <c r="M1353" s="263"/>
      <c r="N1353" s="264"/>
      <c r="O1353" s="42"/>
      <c r="P1353" s="42"/>
    </row>
    <row r="1354" spans="1:16" x14ac:dyDescent="0.45">
      <c r="A1354" s="41"/>
      <c r="I1354" s="249" t="s">
        <v>1697</v>
      </c>
      <c r="J1354" s="329">
        <v>7.8989759087562561E-2</v>
      </c>
      <c r="K1354" s="263"/>
      <c r="L1354" s="263"/>
      <c r="M1354" s="263"/>
      <c r="N1354" s="264"/>
      <c r="O1354" s="42"/>
      <c r="P1354" s="42"/>
    </row>
    <row r="1355" spans="1:16" x14ac:dyDescent="0.45">
      <c r="A1355" s="41"/>
      <c r="I1355" s="249" t="s">
        <v>1698</v>
      </c>
      <c r="J1355" s="329">
        <v>7.8989759087562561E-2</v>
      </c>
      <c r="K1355" s="263"/>
      <c r="L1355" s="263"/>
      <c r="M1355" s="263"/>
      <c r="N1355" s="264"/>
      <c r="O1355" s="42"/>
      <c r="P1355" s="42"/>
    </row>
    <row r="1356" spans="1:16" x14ac:dyDescent="0.45">
      <c r="A1356" s="41"/>
      <c r="I1356" s="249" t="s">
        <v>1699</v>
      </c>
      <c r="J1356" s="329">
        <v>7.8989759087562561E-2</v>
      </c>
      <c r="K1356" s="263"/>
      <c r="L1356" s="263"/>
      <c r="M1356" s="263"/>
      <c r="N1356" s="264"/>
      <c r="O1356" s="42"/>
      <c r="P1356" s="42"/>
    </row>
    <row r="1357" spans="1:16" x14ac:dyDescent="0.45">
      <c r="A1357" s="41"/>
      <c r="I1357" s="249" t="s">
        <v>1700</v>
      </c>
      <c r="J1357" s="329">
        <v>7.8989759087562561E-2</v>
      </c>
      <c r="K1357" s="263"/>
      <c r="L1357" s="263"/>
      <c r="M1357" s="263"/>
      <c r="N1357" s="264"/>
      <c r="O1357" s="42"/>
      <c r="P1357" s="42"/>
    </row>
    <row r="1358" spans="1:16" x14ac:dyDescent="0.45">
      <c r="A1358" s="41"/>
      <c r="I1358" s="249" t="s">
        <v>1701</v>
      </c>
      <c r="J1358" s="329">
        <v>7.8989759087562561E-2</v>
      </c>
      <c r="K1358" s="263"/>
      <c r="L1358" s="263"/>
      <c r="M1358" s="263"/>
      <c r="N1358" s="264"/>
      <c r="O1358" s="42"/>
      <c r="P1358" s="42"/>
    </row>
    <row r="1359" spans="1:16" x14ac:dyDescent="0.45">
      <c r="A1359" s="41"/>
      <c r="I1359" s="249" t="s">
        <v>1702</v>
      </c>
      <c r="J1359" s="329">
        <v>7.8989759087562561E-2</v>
      </c>
      <c r="K1359" s="263"/>
      <c r="L1359" s="263"/>
      <c r="M1359" s="263"/>
      <c r="N1359" s="264"/>
      <c r="O1359" s="42"/>
      <c r="P1359" s="42"/>
    </row>
    <row r="1360" spans="1:16" x14ac:dyDescent="0.45">
      <c r="A1360" s="41"/>
      <c r="I1360" s="249" t="s">
        <v>1703</v>
      </c>
      <c r="J1360" s="329">
        <v>7.8989759087562561E-2</v>
      </c>
      <c r="K1360" s="263"/>
      <c r="L1360" s="263"/>
      <c r="M1360" s="263"/>
      <c r="N1360" s="264"/>
      <c r="O1360" s="42"/>
      <c r="P1360" s="42"/>
    </row>
    <row r="1361" spans="1:16" x14ac:dyDescent="0.45">
      <c r="A1361" s="41"/>
      <c r="I1361" s="249" t="s">
        <v>1704</v>
      </c>
      <c r="J1361" s="329">
        <v>7.8989759087562561E-2</v>
      </c>
      <c r="K1361" s="263"/>
      <c r="L1361" s="263"/>
      <c r="M1361" s="263"/>
      <c r="N1361" s="264"/>
      <c r="O1361" s="42"/>
      <c r="P1361" s="42"/>
    </row>
    <row r="1362" spans="1:16" x14ac:dyDescent="0.45">
      <c r="A1362" s="41"/>
      <c r="I1362" s="249" t="s">
        <v>1705</v>
      </c>
      <c r="J1362" s="329">
        <v>7.8989759087562561E-2</v>
      </c>
      <c r="K1362" s="263"/>
      <c r="L1362" s="263"/>
      <c r="M1362" s="263"/>
      <c r="N1362" s="264"/>
      <c r="O1362" s="42"/>
      <c r="P1362" s="42"/>
    </row>
    <row r="1363" spans="1:16" x14ac:dyDescent="0.45">
      <c r="A1363" s="41"/>
      <c r="I1363" s="249" t="s">
        <v>1706</v>
      </c>
      <c r="J1363" s="329">
        <v>7.8989759087562561E-2</v>
      </c>
      <c r="K1363" s="263"/>
      <c r="L1363" s="263"/>
      <c r="M1363" s="263"/>
      <c r="N1363" s="264"/>
      <c r="O1363" s="42"/>
      <c r="P1363" s="42"/>
    </row>
    <row r="1364" spans="1:16" x14ac:dyDescent="0.45">
      <c r="A1364" s="41"/>
      <c r="I1364" s="249" t="s">
        <v>1707</v>
      </c>
      <c r="J1364" s="329">
        <v>7.8989759087562561E-2</v>
      </c>
      <c r="K1364" s="263"/>
      <c r="L1364" s="263"/>
      <c r="M1364" s="263"/>
      <c r="N1364" s="264"/>
      <c r="O1364" s="42"/>
      <c r="P1364" s="42"/>
    </row>
    <row r="1365" spans="1:16" x14ac:dyDescent="0.45">
      <c r="A1365" s="41"/>
      <c r="I1365" s="249" t="s">
        <v>1708</v>
      </c>
      <c r="J1365" s="329">
        <v>7.8989759087562561E-2</v>
      </c>
      <c r="K1365" s="263"/>
      <c r="L1365" s="263"/>
      <c r="M1365" s="263"/>
      <c r="N1365" s="264"/>
      <c r="O1365" s="42"/>
      <c r="P1365" s="42"/>
    </row>
    <row r="1366" spans="1:16" x14ac:dyDescent="0.45">
      <c r="A1366" s="41"/>
      <c r="I1366" s="249" t="s">
        <v>1709</v>
      </c>
      <c r="J1366" s="329">
        <v>7.8989759087562561E-2</v>
      </c>
      <c r="K1366" s="263"/>
      <c r="L1366" s="263"/>
      <c r="M1366" s="263"/>
      <c r="N1366" s="264"/>
      <c r="O1366" s="42"/>
      <c r="P1366" s="42"/>
    </row>
    <row r="1367" spans="1:16" x14ac:dyDescent="0.45">
      <c r="A1367" s="41"/>
      <c r="I1367" s="249" t="s">
        <v>1710</v>
      </c>
      <c r="J1367" s="329">
        <v>7.8989759087562561E-2</v>
      </c>
      <c r="K1367" s="263"/>
      <c r="L1367" s="263"/>
      <c r="M1367" s="263"/>
      <c r="N1367" s="264"/>
      <c r="O1367" s="42"/>
      <c r="P1367" s="42"/>
    </row>
    <row r="1368" spans="1:16" x14ac:dyDescent="0.45">
      <c r="A1368" s="41"/>
      <c r="I1368" s="249" t="s">
        <v>1711</v>
      </c>
      <c r="J1368" s="329">
        <v>7.8989759087562561E-2</v>
      </c>
      <c r="K1368" s="263"/>
      <c r="L1368" s="263"/>
      <c r="M1368" s="263"/>
      <c r="N1368" s="264"/>
      <c r="O1368" s="42"/>
      <c r="P1368" s="42"/>
    </row>
    <row r="1369" spans="1:16" x14ac:dyDescent="0.45">
      <c r="A1369" s="41"/>
      <c r="I1369" s="249" t="s">
        <v>1712</v>
      </c>
      <c r="J1369" s="329">
        <v>7.8989759087562561E-2</v>
      </c>
      <c r="K1369" s="263"/>
      <c r="L1369" s="263"/>
      <c r="M1369" s="263"/>
      <c r="N1369" s="264"/>
      <c r="O1369" s="42"/>
      <c r="P1369" s="42"/>
    </row>
    <row r="1370" spans="1:16" x14ac:dyDescent="0.45">
      <c r="A1370" s="41"/>
      <c r="I1370" s="249" t="s">
        <v>1713</v>
      </c>
      <c r="J1370" s="329">
        <v>7.8989759087562561E-2</v>
      </c>
      <c r="K1370" s="263"/>
      <c r="L1370" s="263"/>
      <c r="M1370" s="263"/>
      <c r="N1370" s="264"/>
      <c r="O1370" s="42"/>
      <c r="P1370" s="42"/>
    </row>
    <row r="1371" spans="1:16" x14ac:dyDescent="0.45">
      <c r="A1371" s="41"/>
      <c r="I1371" s="249" t="s">
        <v>1714</v>
      </c>
      <c r="J1371" s="329">
        <v>7.8989759087562561E-2</v>
      </c>
      <c r="K1371" s="263"/>
      <c r="L1371" s="263"/>
      <c r="M1371" s="263"/>
      <c r="N1371" s="264"/>
      <c r="O1371" s="42"/>
      <c r="P1371" s="42"/>
    </row>
    <row r="1372" spans="1:16" x14ac:dyDescent="0.45">
      <c r="A1372" s="41"/>
      <c r="I1372" s="249" t="s">
        <v>1715</v>
      </c>
      <c r="J1372" s="329">
        <v>7.8989759087562561E-2</v>
      </c>
      <c r="K1372" s="263"/>
      <c r="L1372" s="263"/>
      <c r="M1372" s="263"/>
      <c r="N1372" s="264"/>
      <c r="O1372" s="42"/>
      <c r="P1372" s="42"/>
    </row>
    <row r="1373" spans="1:16" x14ac:dyDescent="0.45">
      <c r="A1373" s="41"/>
      <c r="I1373" s="249" t="s">
        <v>1716</v>
      </c>
      <c r="J1373" s="329">
        <v>7.8989759087562561E-2</v>
      </c>
      <c r="K1373" s="263"/>
      <c r="L1373" s="263"/>
      <c r="M1373" s="263"/>
      <c r="N1373" s="264"/>
      <c r="O1373" s="42"/>
      <c r="P1373" s="42"/>
    </row>
    <row r="1374" spans="1:16" x14ac:dyDescent="0.45">
      <c r="A1374" s="41"/>
      <c r="I1374" s="249" t="s">
        <v>1717</v>
      </c>
      <c r="J1374" s="329">
        <v>7.8989759087562561E-2</v>
      </c>
      <c r="K1374" s="263"/>
      <c r="L1374" s="263"/>
      <c r="M1374" s="263"/>
      <c r="N1374" s="264"/>
      <c r="O1374" s="42"/>
      <c r="P1374" s="42"/>
    </row>
    <row r="1375" spans="1:16" x14ac:dyDescent="0.45">
      <c r="A1375" s="41"/>
      <c r="I1375" s="249" t="s">
        <v>1718</v>
      </c>
      <c r="J1375" s="329">
        <v>7.8989759087562561E-2</v>
      </c>
      <c r="K1375" s="263"/>
      <c r="L1375" s="263"/>
      <c r="M1375" s="263"/>
      <c r="N1375" s="264"/>
      <c r="O1375" s="42"/>
      <c r="P1375" s="42"/>
    </row>
    <row r="1376" spans="1:16" x14ac:dyDescent="0.45">
      <c r="A1376" s="41"/>
      <c r="I1376" s="249" t="s">
        <v>1719</v>
      </c>
      <c r="J1376" s="329">
        <v>-1.208525151014328E-2</v>
      </c>
      <c r="K1376" s="263"/>
      <c r="L1376" s="263"/>
      <c r="M1376" s="263"/>
      <c r="N1376" s="264"/>
      <c r="O1376" s="42"/>
      <c r="P1376" s="42"/>
    </row>
    <row r="1377" spans="1:16" x14ac:dyDescent="0.45">
      <c r="A1377" s="41"/>
      <c r="I1377" s="249" t="s">
        <v>1720</v>
      </c>
      <c r="J1377" s="329">
        <v>-1.208525151014328E-2</v>
      </c>
      <c r="K1377" s="263"/>
      <c r="L1377" s="263"/>
      <c r="M1377" s="263"/>
      <c r="N1377" s="264"/>
      <c r="O1377" s="42"/>
      <c r="P1377" s="42"/>
    </row>
    <row r="1378" spans="1:16" x14ac:dyDescent="0.45">
      <c r="A1378" s="41"/>
      <c r="I1378" s="249" t="s">
        <v>1721</v>
      </c>
      <c r="J1378" s="329">
        <v>-1.208525151014328E-2</v>
      </c>
      <c r="K1378" s="263"/>
      <c r="L1378" s="263"/>
      <c r="M1378" s="263"/>
      <c r="N1378" s="264"/>
      <c r="O1378" s="42"/>
      <c r="P1378" s="42"/>
    </row>
    <row r="1379" spans="1:16" x14ac:dyDescent="0.45">
      <c r="A1379" s="41"/>
      <c r="I1379" s="249" t="s">
        <v>1722</v>
      </c>
      <c r="J1379" s="329">
        <v>-1.208525151014328E-2</v>
      </c>
      <c r="K1379" s="263"/>
      <c r="L1379" s="263"/>
      <c r="M1379" s="263"/>
      <c r="N1379" s="264"/>
      <c r="O1379" s="42"/>
      <c r="P1379" s="42"/>
    </row>
    <row r="1380" spans="1:16" x14ac:dyDescent="0.45">
      <c r="A1380" s="41"/>
      <c r="I1380" s="249" t="s">
        <v>1723</v>
      </c>
      <c r="J1380" s="329">
        <v>-1.208525151014328E-2</v>
      </c>
      <c r="K1380" s="263"/>
      <c r="L1380" s="263"/>
      <c r="M1380" s="263"/>
      <c r="N1380" s="264"/>
      <c r="O1380" s="42"/>
      <c r="P1380" s="42"/>
    </row>
    <row r="1381" spans="1:16" x14ac:dyDescent="0.45">
      <c r="A1381" s="41"/>
      <c r="I1381" s="249" t="s">
        <v>1724</v>
      </c>
      <c r="J1381" s="329">
        <v>-1.208525151014328E-2</v>
      </c>
      <c r="K1381" s="263"/>
      <c r="L1381" s="263"/>
      <c r="M1381" s="263"/>
      <c r="N1381" s="264"/>
      <c r="O1381" s="42"/>
      <c r="P1381" s="42"/>
    </row>
    <row r="1382" spans="1:16" x14ac:dyDescent="0.45">
      <c r="A1382" s="41"/>
      <c r="I1382" s="249" t="s">
        <v>1725</v>
      </c>
      <c r="J1382" s="329">
        <v>-1.208525151014328E-2</v>
      </c>
      <c r="K1382" s="263"/>
      <c r="L1382" s="263"/>
      <c r="M1382" s="263"/>
      <c r="N1382" s="264"/>
      <c r="O1382" s="42"/>
      <c r="P1382" s="42"/>
    </row>
    <row r="1383" spans="1:16" x14ac:dyDescent="0.45">
      <c r="A1383" s="41"/>
      <c r="I1383" s="249" t="s">
        <v>1726</v>
      </c>
      <c r="J1383" s="329">
        <v>-1.208525151014328E-2</v>
      </c>
      <c r="K1383" s="263"/>
      <c r="L1383" s="263"/>
      <c r="M1383" s="263"/>
      <c r="N1383" s="264"/>
      <c r="O1383" s="42"/>
      <c r="P1383" s="42"/>
    </row>
    <row r="1384" spans="1:16" x14ac:dyDescent="0.45">
      <c r="A1384" s="41"/>
      <c r="I1384" s="249" t="s">
        <v>1727</v>
      </c>
      <c r="J1384" s="329">
        <v>-1.208525151014328E-2</v>
      </c>
      <c r="K1384" s="263"/>
      <c r="L1384" s="263"/>
      <c r="M1384" s="263"/>
      <c r="N1384" s="264"/>
      <c r="O1384" s="42"/>
      <c r="P1384" s="42"/>
    </row>
    <row r="1385" spans="1:16" x14ac:dyDescent="0.45">
      <c r="A1385" s="41"/>
      <c r="I1385" s="249" t="s">
        <v>1728</v>
      </c>
      <c r="J1385" s="329">
        <v>-1.208525151014328E-2</v>
      </c>
      <c r="K1385" s="263"/>
      <c r="L1385" s="263"/>
      <c r="M1385" s="263"/>
      <c r="N1385" s="264"/>
      <c r="O1385" s="42"/>
      <c r="P1385" s="42"/>
    </row>
    <row r="1386" spans="1:16" x14ac:dyDescent="0.45">
      <c r="A1386" s="41"/>
      <c r="I1386" s="249" t="s">
        <v>1729</v>
      </c>
      <c r="J1386" s="329">
        <v>-1.208525151014328E-2</v>
      </c>
      <c r="K1386" s="263"/>
      <c r="L1386" s="263"/>
      <c r="M1386" s="263"/>
      <c r="N1386" s="264"/>
      <c r="O1386" s="42"/>
      <c r="P1386" s="42"/>
    </row>
    <row r="1387" spans="1:16" x14ac:dyDescent="0.45">
      <c r="A1387" s="41"/>
      <c r="I1387" s="249" t="s">
        <v>1730</v>
      </c>
      <c r="J1387" s="329">
        <v>-1.208525151014328E-2</v>
      </c>
      <c r="K1387" s="263"/>
      <c r="L1387" s="263"/>
      <c r="M1387" s="263"/>
      <c r="N1387" s="264"/>
      <c r="O1387" s="42"/>
      <c r="P1387" s="42"/>
    </row>
    <row r="1388" spans="1:16" x14ac:dyDescent="0.45">
      <c r="A1388" s="41"/>
      <c r="I1388" s="249" t="s">
        <v>1731</v>
      </c>
      <c r="J1388" s="329">
        <v>-1.208525151014328E-2</v>
      </c>
      <c r="K1388" s="263"/>
      <c r="L1388" s="263"/>
      <c r="M1388" s="263"/>
      <c r="N1388" s="264"/>
      <c r="O1388" s="42"/>
      <c r="P1388" s="42"/>
    </row>
    <row r="1389" spans="1:16" x14ac:dyDescent="0.45">
      <c r="A1389" s="41"/>
      <c r="I1389" s="249" t="s">
        <v>1732</v>
      </c>
      <c r="J1389" s="329">
        <v>-1.208525151014328E-2</v>
      </c>
      <c r="K1389" s="263"/>
      <c r="L1389" s="263"/>
      <c r="M1389" s="263"/>
      <c r="N1389" s="264"/>
      <c r="O1389" s="42"/>
      <c r="P1389" s="42"/>
    </row>
    <row r="1390" spans="1:16" x14ac:dyDescent="0.45">
      <c r="A1390" s="41"/>
      <c r="I1390" s="249" t="s">
        <v>1733</v>
      </c>
      <c r="J1390" s="329">
        <v>-1.208525151014328E-2</v>
      </c>
      <c r="K1390" s="263"/>
      <c r="L1390" s="263"/>
      <c r="M1390" s="263"/>
      <c r="N1390" s="264"/>
      <c r="O1390" s="42"/>
      <c r="P1390" s="42"/>
    </row>
    <row r="1391" spans="1:16" x14ac:dyDescent="0.45">
      <c r="A1391" s="41"/>
      <c r="I1391" s="249" t="s">
        <v>1734</v>
      </c>
      <c r="J1391" s="329">
        <v>-1.208525151014328E-2</v>
      </c>
      <c r="K1391" s="263"/>
      <c r="L1391" s="263"/>
      <c r="M1391" s="263"/>
      <c r="N1391" s="264"/>
      <c r="O1391" s="42"/>
      <c r="P1391" s="42"/>
    </row>
    <row r="1392" spans="1:16" x14ac:dyDescent="0.45">
      <c r="A1392" s="41"/>
      <c r="I1392" s="249" t="s">
        <v>1735</v>
      </c>
      <c r="J1392" s="329">
        <v>-1.208525151014328E-2</v>
      </c>
      <c r="K1392" s="263"/>
      <c r="L1392" s="263"/>
      <c r="M1392" s="263"/>
      <c r="N1392" s="264"/>
      <c r="O1392" s="42"/>
      <c r="P1392" s="42"/>
    </row>
    <row r="1393" spans="1:16" x14ac:dyDescent="0.45">
      <c r="A1393" s="41"/>
      <c r="I1393" s="249" t="s">
        <v>1736</v>
      </c>
      <c r="J1393" s="329">
        <v>-1.208525151014328E-2</v>
      </c>
      <c r="K1393" s="263"/>
      <c r="L1393" s="263"/>
      <c r="M1393" s="263"/>
      <c r="N1393" s="264"/>
      <c r="O1393" s="42"/>
      <c r="P1393" s="42"/>
    </row>
    <row r="1394" spans="1:16" x14ac:dyDescent="0.45">
      <c r="A1394" s="41"/>
      <c r="I1394" s="249" t="s">
        <v>1737</v>
      </c>
      <c r="J1394" s="329">
        <v>-1.208525151014328E-2</v>
      </c>
      <c r="K1394" s="263"/>
      <c r="L1394" s="263"/>
      <c r="M1394" s="263"/>
      <c r="N1394" s="264"/>
      <c r="O1394" s="42"/>
      <c r="P1394" s="42"/>
    </row>
    <row r="1395" spans="1:16" x14ac:dyDescent="0.45">
      <c r="A1395" s="41"/>
      <c r="I1395" s="249" t="s">
        <v>1738</v>
      </c>
      <c r="J1395" s="329">
        <v>-1.208525151014328E-2</v>
      </c>
      <c r="K1395" s="263"/>
      <c r="L1395" s="263"/>
      <c r="M1395" s="263"/>
      <c r="N1395" s="264"/>
      <c r="O1395" s="42"/>
      <c r="P1395" s="42"/>
    </row>
    <row r="1396" spans="1:16" x14ac:dyDescent="0.45">
      <c r="A1396" s="41"/>
      <c r="I1396" s="249" t="s">
        <v>1739</v>
      </c>
      <c r="J1396" s="329">
        <v>-1.208525151014328E-2</v>
      </c>
      <c r="K1396" s="263"/>
      <c r="L1396" s="263"/>
      <c r="M1396" s="263"/>
      <c r="N1396" s="264"/>
      <c r="O1396" s="42"/>
      <c r="P1396" s="42"/>
    </row>
    <row r="1397" spans="1:16" x14ac:dyDescent="0.45">
      <c r="A1397" s="41"/>
      <c r="I1397" s="249" t="s">
        <v>1740</v>
      </c>
      <c r="J1397" s="329">
        <v>-1.208525151014328E-2</v>
      </c>
      <c r="K1397" s="263"/>
      <c r="L1397" s="263"/>
      <c r="M1397" s="263"/>
      <c r="N1397" s="264"/>
      <c r="O1397" s="42"/>
      <c r="P1397" s="42"/>
    </row>
    <row r="1398" spans="1:16" x14ac:dyDescent="0.45">
      <c r="A1398" s="41"/>
      <c r="I1398" s="249" t="s">
        <v>1741</v>
      </c>
      <c r="J1398" s="329">
        <v>-1.208525151014328E-2</v>
      </c>
      <c r="K1398" s="263"/>
      <c r="L1398" s="263"/>
      <c r="M1398" s="263"/>
      <c r="N1398" s="264"/>
      <c r="O1398" s="42"/>
      <c r="P1398" s="42"/>
    </row>
    <row r="1399" spans="1:16" x14ac:dyDescent="0.45">
      <c r="A1399" s="41"/>
      <c r="I1399" s="249" t="s">
        <v>1742</v>
      </c>
      <c r="J1399" s="329">
        <v>-1.208525151014328E-2</v>
      </c>
      <c r="K1399" s="263"/>
      <c r="L1399" s="263"/>
      <c r="M1399" s="263"/>
      <c r="N1399" s="264"/>
      <c r="O1399" s="42"/>
      <c r="P1399" s="42"/>
    </row>
    <row r="1400" spans="1:16" x14ac:dyDescent="0.45">
      <c r="A1400" s="41"/>
      <c r="I1400" s="249" t="s">
        <v>1743</v>
      </c>
      <c r="J1400" s="329">
        <v>-1.208525151014328E-2</v>
      </c>
      <c r="K1400" s="263"/>
      <c r="L1400" s="263"/>
      <c r="M1400" s="263"/>
      <c r="N1400" s="264"/>
      <c r="O1400" s="42"/>
      <c r="P1400" s="42"/>
    </row>
    <row r="1401" spans="1:16" x14ac:dyDescent="0.45">
      <c r="A1401" s="41"/>
      <c r="I1401" s="249" t="s">
        <v>1744</v>
      </c>
      <c r="J1401" s="329">
        <v>-1.208525151014328E-2</v>
      </c>
      <c r="K1401" s="263"/>
      <c r="L1401" s="263"/>
      <c r="M1401" s="263"/>
      <c r="N1401" s="264"/>
      <c r="O1401" s="42"/>
      <c r="P1401" s="42"/>
    </row>
    <row r="1402" spans="1:16" x14ac:dyDescent="0.45">
      <c r="A1402" s="41"/>
      <c r="I1402" s="249" t="s">
        <v>1745</v>
      </c>
      <c r="J1402" s="329">
        <v>-1.208525151014328E-2</v>
      </c>
      <c r="K1402" s="263"/>
      <c r="L1402" s="263"/>
      <c r="M1402" s="263"/>
      <c r="N1402" s="264"/>
      <c r="O1402" s="42"/>
      <c r="P1402" s="42"/>
    </row>
    <row r="1403" spans="1:16" x14ac:dyDescent="0.45">
      <c r="A1403" s="41"/>
      <c r="I1403" s="249" t="s">
        <v>1746</v>
      </c>
      <c r="J1403" s="329">
        <v>-1.208525151014328E-2</v>
      </c>
      <c r="K1403" s="263"/>
      <c r="L1403" s="263"/>
      <c r="M1403" s="263"/>
      <c r="N1403" s="264"/>
      <c r="O1403" s="42"/>
      <c r="P1403" s="42"/>
    </row>
    <row r="1404" spans="1:16" x14ac:dyDescent="0.45">
      <c r="A1404" s="41"/>
      <c r="I1404" s="249" t="s">
        <v>1747</v>
      </c>
      <c r="J1404" s="329">
        <v>-1.208525151014328E-2</v>
      </c>
      <c r="K1404" s="263"/>
      <c r="L1404" s="263"/>
      <c r="M1404" s="263"/>
      <c r="N1404" s="264"/>
      <c r="O1404" s="42"/>
      <c r="P1404" s="42"/>
    </row>
    <row r="1405" spans="1:16" x14ac:dyDescent="0.45">
      <c r="A1405" s="41"/>
      <c r="I1405" s="249" t="s">
        <v>1748</v>
      </c>
      <c r="J1405" s="329">
        <v>-1.208525151014328E-2</v>
      </c>
      <c r="K1405" s="263"/>
      <c r="L1405" s="263"/>
      <c r="M1405" s="263"/>
      <c r="N1405" s="264"/>
      <c r="O1405" s="42"/>
      <c r="P1405" s="42"/>
    </row>
    <row r="1406" spans="1:16" x14ac:dyDescent="0.45">
      <c r="A1406" s="41"/>
      <c r="I1406" s="249" t="s">
        <v>1749</v>
      </c>
      <c r="J1406" s="329">
        <v>-1.208525151014328E-2</v>
      </c>
      <c r="K1406" s="263"/>
      <c r="L1406" s="263"/>
      <c r="M1406" s="263"/>
      <c r="N1406" s="264"/>
      <c r="O1406" s="42"/>
      <c r="P1406" s="42"/>
    </row>
    <row r="1407" spans="1:16" x14ac:dyDescent="0.45">
      <c r="A1407" s="41"/>
      <c r="I1407" s="249" t="s">
        <v>1750</v>
      </c>
      <c r="J1407" s="329">
        <v>-1.208525151014328E-2</v>
      </c>
      <c r="K1407" s="263"/>
      <c r="L1407" s="263"/>
      <c r="M1407" s="263"/>
      <c r="N1407" s="264"/>
      <c r="O1407" s="42"/>
      <c r="P1407" s="42"/>
    </row>
    <row r="1408" spans="1:16" x14ac:dyDescent="0.45">
      <c r="A1408" s="41"/>
      <c r="I1408" s="249" t="s">
        <v>1751</v>
      </c>
      <c r="J1408" s="329">
        <v>-1.208525151014328E-2</v>
      </c>
      <c r="K1408" s="263"/>
      <c r="L1408" s="263"/>
      <c r="M1408" s="263"/>
      <c r="N1408" s="264"/>
      <c r="O1408" s="42"/>
      <c r="P1408" s="42"/>
    </row>
    <row r="1409" spans="1:16" x14ac:dyDescent="0.45">
      <c r="A1409" s="41"/>
      <c r="I1409" s="249" t="s">
        <v>1752</v>
      </c>
      <c r="J1409" s="329">
        <v>-1.208525151014328E-2</v>
      </c>
      <c r="K1409" s="263"/>
      <c r="L1409" s="263"/>
      <c r="M1409" s="263"/>
      <c r="N1409" s="264"/>
      <c r="O1409" s="42"/>
      <c r="P1409" s="42"/>
    </row>
    <row r="1410" spans="1:16" x14ac:dyDescent="0.45">
      <c r="A1410" s="41"/>
      <c r="I1410" s="249" t="s">
        <v>1753</v>
      </c>
      <c r="J1410" s="329">
        <v>-1.208525151014328E-2</v>
      </c>
      <c r="K1410" s="263"/>
      <c r="L1410" s="263"/>
      <c r="M1410" s="263"/>
      <c r="N1410" s="264"/>
      <c r="O1410" s="42"/>
      <c r="P1410" s="42"/>
    </row>
    <row r="1411" spans="1:16" x14ac:dyDescent="0.45">
      <c r="A1411" s="41"/>
      <c r="I1411" s="249" t="s">
        <v>1754</v>
      </c>
      <c r="J1411" s="329">
        <v>-1.208525151014328E-2</v>
      </c>
      <c r="K1411" s="263"/>
      <c r="L1411" s="263"/>
      <c r="M1411" s="263"/>
      <c r="N1411" s="264"/>
      <c r="O1411" s="42"/>
      <c r="P1411" s="42"/>
    </row>
    <row r="1412" spans="1:16" x14ac:dyDescent="0.45">
      <c r="A1412" s="41"/>
      <c r="I1412" s="249" t="s">
        <v>1755</v>
      </c>
      <c r="J1412" s="329">
        <v>-1.208525151014328E-2</v>
      </c>
      <c r="K1412" s="263"/>
      <c r="L1412" s="263"/>
      <c r="M1412" s="263"/>
      <c r="N1412" s="264"/>
      <c r="O1412" s="42"/>
      <c r="P1412" s="42"/>
    </row>
    <row r="1413" spans="1:16" x14ac:dyDescent="0.45">
      <c r="A1413" s="41"/>
      <c r="I1413" s="249" t="s">
        <v>1756</v>
      </c>
      <c r="J1413" s="329">
        <v>-1.208525151014328E-2</v>
      </c>
      <c r="K1413" s="263"/>
      <c r="L1413" s="263"/>
      <c r="M1413" s="263"/>
      <c r="N1413" s="264"/>
      <c r="O1413" s="42"/>
      <c r="P1413" s="42"/>
    </row>
    <row r="1414" spans="1:16" x14ac:dyDescent="0.45">
      <c r="A1414" s="41"/>
      <c r="I1414" s="249" t="s">
        <v>1757</v>
      </c>
      <c r="J1414" s="329">
        <v>-1.208525151014328E-2</v>
      </c>
      <c r="K1414" s="263"/>
      <c r="L1414" s="263"/>
      <c r="M1414" s="263"/>
      <c r="N1414" s="264"/>
      <c r="O1414" s="42"/>
      <c r="P1414" s="42"/>
    </row>
    <row r="1415" spans="1:16" x14ac:dyDescent="0.45">
      <c r="A1415" s="41"/>
      <c r="I1415" s="249" t="s">
        <v>1758</v>
      </c>
      <c r="J1415" s="329">
        <v>-1.208525151014328E-2</v>
      </c>
      <c r="K1415" s="263"/>
      <c r="L1415" s="263"/>
      <c r="M1415" s="263"/>
      <c r="N1415" s="264"/>
      <c r="O1415" s="42"/>
      <c r="P1415" s="42"/>
    </row>
    <row r="1416" spans="1:16" x14ac:dyDescent="0.45">
      <c r="A1416" s="41"/>
      <c r="I1416" s="249" t="s">
        <v>1759</v>
      </c>
      <c r="J1416" s="329">
        <v>-1.208525151014328E-2</v>
      </c>
      <c r="K1416" s="263"/>
      <c r="L1416" s="263"/>
      <c r="M1416" s="263"/>
      <c r="N1416" s="264"/>
      <c r="O1416" s="42"/>
      <c r="P1416" s="42"/>
    </row>
    <row r="1417" spans="1:16" x14ac:dyDescent="0.45">
      <c r="A1417" s="41"/>
      <c r="I1417" s="249" t="s">
        <v>1760</v>
      </c>
      <c r="J1417" s="329">
        <v>-1.208525151014328E-2</v>
      </c>
      <c r="K1417" s="263"/>
      <c r="L1417" s="263"/>
      <c r="M1417" s="263"/>
      <c r="N1417" s="264"/>
      <c r="O1417" s="42"/>
      <c r="P1417" s="42"/>
    </row>
    <row r="1418" spans="1:16" x14ac:dyDescent="0.45">
      <c r="A1418" s="41"/>
      <c r="I1418" s="249" t="s">
        <v>1761</v>
      </c>
      <c r="J1418" s="329">
        <v>-1.208525151014328E-2</v>
      </c>
      <c r="K1418" s="263"/>
      <c r="L1418" s="263"/>
      <c r="M1418" s="263"/>
      <c r="N1418" s="264"/>
      <c r="O1418" s="42"/>
      <c r="P1418" s="42"/>
    </row>
    <row r="1419" spans="1:16" x14ac:dyDescent="0.45">
      <c r="A1419" s="41"/>
      <c r="I1419" s="249" t="s">
        <v>1762</v>
      </c>
      <c r="J1419" s="329">
        <v>-1.208525151014328E-2</v>
      </c>
      <c r="K1419" s="263"/>
      <c r="L1419" s="263"/>
      <c r="M1419" s="263"/>
      <c r="N1419" s="264"/>
      <c r="O1419" s="42"/>
      <c r="P1419" s="42"/>
    </row>
    <row r="1420" spans="1:16" x14ac:dyDescent="0.45">
      <c r="A1420" s="41"/>
      <c r="I1420" s="249" t="s">
        <v>1763</v>
      </c>
      <c r="J1420" s="329">
        <v>-1.208525151014328E-2</v>
      </c>
      <c r="K1420" s="263"/>
      <c r="L1420" s="263"/>
      <c r="M1420" s="263"/>
      <c r="N1420" s="264"/>
      <c r="O1420" s="42"/>
      <c r="P1420" s="42"/>
    </row>
    <row r="1421" spans="1:16" x14ac:dyDescent="0.45">
      <c r="A1421" s="41"/>
      <c r="I1421" s="249" t="s">
        <v>1764</v>
      </c>
      <c r="J1421" s="329">
        <v>-1.208525151014328E-2</v>
      </c>
      <c r="K1421" s="263"/>
      <c r="L1421" s="263"/>
      <c r="M1421" s="263"/>
      <c r="N1421" s="264"/>
      <c r="O1421" s="42"/>
      <c r="P1421" s="42"/>
    </row>
    <row r="1422" spans="1:16" x14ac:dyDescent="0.45">
      <c r="A1422" s="41"/>
      <c r="I1422" s="249" t="s">
        <v>1765</v>
      </c>
      <c r="J1422" s="329">
        <v>-1.208525151014328E-2</v>
      </c>
      <c r="K1422" s="263"/>
      <c r="L1422" s="263"/>
      <c r="M1422" s="263"/>
      <c r="N1422" s="264"/>
      <c r="O1422" s="42"/>
      <c r="P1422" s="42"/>
    </row>
    <row r="1423" spans="1:16" x14ac:dyDescent="0.45">
      <c r="A1423" s="41"/>
      <c r="I1423" s="249" t="s">
        <v>1766</v>
      </c>
      <c r="J1423" s="329">
        <v>-1.208525151014328E-2</v>
      </c>
      <c r="K1423" s="263"/>
      <c r="L1423" s="263"/>
      <c r="M1423" s="263"/>
      <c r="N1423" s="264"/>
      <c r="O1423" s="42"/>
      <c r="P1423" s="42"/>
    </row>
    <row r="1424" spans="1:16" x14ac:dyDescent="0.45">
      <c r="A1424" s="41"/>
      <c r="I1424" s="249" t="s">
        <v>1767</v>
      </c>
      <c r="J1424" s="329">
        <v>-1.208525151014328E-2</v>
      </c>
      <c r="K1424" s="263"/>
      <c r="L1424" s="263"/>
      <c r="M1424" s="263"/>
      <c r="N1424" s="264"/>
      <c r="O1424" s="42"/>
      <c r="P1424" s="42"/>
    </row>
    <row r="1425" spans="1:16" x14ac:dyDescent="0.45">
      <c r="A1425" s="41"/>
      <c r="I1425" s="249" t="s">
        <v>1768</v>
      </c>
      <c r="J1425" s="329">
        <v>-1.208525151014328E-2</v>
      </c>
      <c r="K1425" s="263"/>
      <c r="L1425" s="263"/>
      <c r="M1425" s="263"/>
      <c r="N1425" s="264"/>
      <c r="O1425" s="42"/>
      <c r="P1425" s="42"/>
    </row>
    <row r="1426" spans="1:16" x14ac:dyDescent="0.45">
      <c r="A1426" s="41"/>
      <c r="I1426" s="249" t="s">
        <v>1769</v>
      </c>
      <c r="J1426" s="329">
        <v>-1.208525151014328E-2</v>
      </c>
      <c r="K1426" s="263"/>
      <c r="L1426" s="263"/>
      <c r="M1426" s="263"/>
      <c r="N1426" s="264"/>
      <c r="O1426" s="42"/>
      <c r="P1426" s="42"/>
    </row>
    <row r="1427" spans="1:16" x14ac:dyDescent="0.45">
      <c r="A1427" s="41"/>
      <c r="I1427" s="249" t="s">
        <v>1770</v>
      </c>
      <c r="J1427" s="329">
        <v>-1.208525151014328E-2</v>
      </c>
      <c r="K1427" s="263"/>
      <c r="L1427" s="263"/>
      <c r="M1427" s="263"/>
      <c r="N1427" s="264"/>
      <c r="O1427" s="42"/>
      <c r="P1427" s="42"/>
    </row>
    <row r="1428" spans="1:16" x14ac:dyDescent="0.45">
      <c r="A1428" s="41"/>
      <c r="I1428" s="249" t="s">
        <v>1771</v>
      </c>
      <c r="J1428" s="329">
        <v>-1.208525151014328E-2</v>
      </c>
      <c r="K1428" s="263"/>
      <c r="L1428" s="263"/>
      <c r="M1428" s="263"/>
      <c r="N1428" s="264"/>
      <c r="O1428" s="42"/>
      <c r="P1428" s="42"/>
    </row>
    <row r="1429" spans="1:16" x14ac:dyDescent="0.45">
      <c r="A1429" s="41"/>
      <c r="I1429" s="249" t="s">
        <v>1772</v>
      </c>
      <c r="J1429" s="329">
        <v>-1.208525151014328E-2</v>
      </c>
      <c r="K1429" s="263"/>
      <c r="L1429" s="263"/>
      <c r="M1429" s="263"/>
      <c r="N1429" s="264"/>
      <c r="O1429" s="42"/>
      <c r="P1429" s="42"/>
    </row>
    <row r="1430" spans="1:16" x14ac:dyDescent="0.45">
      <c r="A1430" s="41"/>
      <c r="I1430" s="249" t="s">
        <v>1773</v>
      </c>
      <c r="J1430" s="329">
        <v>-1.208525151014328E-2</v>
      </c>
      <c r="K1430" s="263"/>
      <c r="L1430" s="263"/>
      <c r="M1430" s="263"/>
      <c r="N1430" s="264"/>
      <c r="O1430" s="42"/>
      <c r="P1430" s="42"/>
    </row>
    <row r="1431" spans="1:16" x14ac:dyDescent="0.45">
      <c r="A1431" s="41"/>
      <c r="I1431" s="249" t="s">
        <v>1774</v>
      </c>
      <c r="J1431" s="329">
        <v>-1.208525151014328E-2</v>
      </c>
      <c r="K1431" s="263"/>
      <c r="L1431" s="263"/>
      <c r="M1431" s="263"/>
      <c r="N1431" s="264"/>
      <c r="O1431" s="42"/>
      <c r="P1431" s="42"/>
    </row>
    <row r="1432" spans="1:16" x14ac:dyDescent="0.45">
      <c r="A1432" s="41"/>
      <c r="I1432" s="249" t="s">
        <v>1775</v>
      </c>
      <c r="J1432" s="329">
        <v>-1.208525151014328E-2</v>
      </c>
      <c r="K1432" s="263"/>
      <c r="L1432" s="263"/>
      <c r="M1432" s="263"/>
      <c r="N1432" s="264"/>
      <c r="O1432" s="42"/>
      <c r="P1432" s="42"/>
    </row>
    <row r="1433" spans="1:16" x14ac:dyDescent="0.45">
      <c r="A1433" s="41"/>
      <c r="I1433" s="249" t="s">
        <v>1776</v>
      </c>
      <c r="J1433" s="329">
        <v>-1.208525151014328E-2</v>
      </c>
      <c r="K1433" s="263"/>
      <c r="L1433" s="263"/>
      <c r="M1433" s="263"/>
      <c r="N1433" s="264"/>
      <c r="O1433" s="42"/>
      <c r="P1433" s="42"/>
    </row>
    <row r="1434" spans="1:16" x14ac:dyDescent="0.45">
      <c r="A1434" s="41"/>
      <c r="I1434" s="249" t="s">
        <v>1777</v>
      </c>
      <c r="J1434" s="329">
        <v>-1.208525151014328E-2</v>
      </c>
      <c r="K1434" s="263"/>
      <c r="L1434" s="263"/>
      <c r="M1434" s="263"/>
      <c r="N1434" s="264"/>
      <c r="O1434" s="42"/>
      <c r="P1434" s="42"/>
    </row>
    <row r="1435" spans="1:16" x14ac:dyDescent="0.45">
      <c r="A1435" s="41"/>
      <c r="I1435" s="249" t="s">
        <v>1778</v>
      </c>
      <c r="J1435" s="329">
        <v>-1.208525151014328E-2</v>
      </c>
      <c r="K1435" s="263"/>
      <c r="L1435" s="263"/>
      <c r="M1435" s="263"/>
      <c r="N1435" s="264"/>
      <c r="O1435" s="42"/>
      <c r="P1435" s="42"/>
    </row>
    <row r="1436" spans="1:16" x14ac:dyDescent="0.45">
      <c r="A1436" s="41"/>
      <c r="I1436" s="249" t="s">
        <v>1779</v>
      </c>
      <c r="J1436" s="329">
        <v>-1.208525151014328E-2</v>
      </c>
      <c r="K1436" s="263"/>
      <c r="L1436" s="263"/>
      <c r="M1436" s="263"/>
      <c r="N1436" s="264"/>
      <c r="O1436" s="42"/>
      <c r="P1436" s="42"/>
    </row>
    <row r="1437" spans="1:16" x14ac:dyDescent="0.45">
      <c r="A1437" s="41"/>
      <c r="I1437" s="249" t="s">
        <v>1780</v>
      </c>
      <c r="J1437" s="329">
        <v>-1.208525151014328E-2</v>
      </c>
      <c r="K1437" s="263"/>
      <c r="L1437" s="263"/>
      <c r="M1437" s="263"/>
      <c r="N1437" s="264"/>
      <c r="O1437" s="42"/>
      <c r="P1437" s="42"/>
    </row>
    <row r="1438" spans="1:16" x14ac:dyDescent="0.45">
      <c r="A1438" s="41"/>
      <c r="I1438" s="249" t="s">
        <v>1781</v>
      </c>
      <c r="J1438" s="329">
        <v>-1.208525151014328E-2</v>
      </c>
      <c r="K1438" s="263"/>
      <c r="L1438" s="263"/>
      <c r="M1438" s="263"/>
      <c r="N1438" s="264"/>
      <c r="O1438" s="42"/>
      <c r="P1438" s="42"/>
    </row>
    <row r="1439" spans="1:16" x14ac:dyDescent="0.45">
      <c r="A1439" s="41"/>
      <c r="I1439" s="249" t="s">
        <v>1782</v>
      </c>
      <c r="J1439" s="329">
        <v>-1.208525151014328E-2</v>
      </c>
      <c r="K1439" s="263"/>
      <c r="L1439" s="263"/>
      <c r="M1439" s="263"/>
      <c r="N1439" s="264"/>
      <c r="O1439" s="42"/>
      <c r="P1439" s="42"/>
    </row>
    <row r="1440" spans="1:16" x14ac:dyDescent="0.45">
      <c r="A1440" s="41"/>
      <c r="I1440" s="249" t="s">
        <v>1783</v>
      </c>
      <c r="J1440" s="329">
        <v>-1.208525151014328E-2</v>
      </c>
      <c r="K1440" s="263"/>
      <c r="L1440" s="263"/>
      <c r="M1440" s="263"/>
      <c r="N1440" s="264"/>
      <c r="O1440" s="42"/>
      <c r="P1440" s="42"/>
    </row>
    <row r="1441" spans="1:16" x14ac:dyDescent="0.45">
      <c r="A1441" s="41"/>
      <c r="I1441" s="249" t="s">
        <v>1784</v>
      </c>
      <c r="J1441" s="329">
        <v>-1.208525151014328E-2</v>
      </c>
      <c r="K1441" s="263"/>
      <c r="L1441" s="263"/>
      <c r="M1441" s="263"/>
      <c r="N1441" s="264"/>
      <c r="O1441" s="42"/>
      <c r="P1441" s="42"/>
    </row>
    <row r="1442" spans="1:16" x14ac:dyDescent="0.45">
      <c r="A1442" s="41"/>
      <c r="I1442" s="249" t="s">
        <v>1785</v>
      </c>
      <c r="J1442" s="329">
        <v>-1.208525151014328E-2</v>
      </c>
      <c r="K1442" s="263"/>
      <c r="L1442" s="263"/>
      <c r="M1442" s="263"/>
      <c r="N1442" s="264"/>
      <c r="O1442" s="42"/>
      <c r="P1442" s="42"/>
    </row>
    <row r="1443" spans="1:16" x14ac:dyDescent="0.45">
      <c r="A1443" s="41"/>
      <c r="I1443" s="249" t="s">
        <v>1786</v>
      </c>
      <c r="J1443" s="329">
        <v>-1.208525151014328E-2</v>
      </c>
      <c r="K1443" s="263"/>
      <c r="L1443" s="263"/>
      <c r="M1443" s="263"/>
      <c r="N1443" s="264"/>
      <c r="O1443" s="42"/>
      <c r="P1443" s="42"/>
    </row>
    <row r="1444" spans="1:16" x14ac:dyDescent="0.45">
      <c r="A1444" s="41"/>
      <c r="I1444" s="249" t="s">
        <v>1787</v>
      </c>
      <c r="J1444" s="329">
        <v>-1.208525151014328E-2</v>
      </c>
      <c r="K1444" s="263"/>
      <c r="L1444" s="263"/>
      <c r="M1444" s="263"/>
      <c r="N1444" s="264"/>
      <c r="O1444" s="42"/>
      <c r="P1444" s="42"/>
    </row>
    <row r="1445" spans="1:16" x14ac:dyDescent="0.45">
      <c r="A1445" s="41"/>
      <c r="I1445" s="249" t="s">
        <v>1788</v>
      </c>
      <c r="J1445" s="329">
        <v>-1.208525151014328E-2</v>
      </c>
      <c r="K1445" s="263"/>
      <c r="L1445" s="263"/>
      <c r="M1445" s="263"/>
      <c r="N1445" s="264"/>
      <c r="O1445" s="42"/>
      <c r="P1445" s="42"/>
    </row>
    <row r="1446" spans="1:16" x14ac:dyDescent="0.45">
      <c r="A1446" s="41"/>
      <c r="I1446" s="249" t="s">
        <v>1789</v>
      </c>
      <c r="J1446" s="329">
        <v>-1.208525151014328E-2</v>
      </c>
      <c r="K1446" s="263"/>
      <c r="L1446" s="263"/>
      <c r="M1446" s="263"/>
      <c r="N1446" s="264"/>
      <c r="O1446" s="42"/>
      <c r="P1446" s="42"/>
    </row>
    <row r="1447" spans="1:16" x14ac:dyDescent="0.45">
      <c r="A1447" s="41"/>
      <c r="I1447" s="249" t="s">
        <v>1790</v>
      </c>
      <c r="J1447" s="329">
        <v>-1.208525151014328E-2</v>
      </c>
      <c r="K1447" s="263"/>
      <c r="L1447" s="263"/>
      <c r="M1447" s="263"/>
      <c r="N1447" s="264"/>
      <c r="O1447" s="42"/>
      <c r="P1447" s="42"/>
    </row>
    <row r="1448" spans="1:16" x14ac:dyDescent="0.45">
      <c r="A1448" s="41"/>
      <c r="I1448" s="249" t="s">
        <v>1791</v>
      </c>
      <c r="J1448" s="329">
        <v>-1.208525151014328E-2</v>
      </c>
      <c r="K1448" s="263"/>
      <c r="L1448" s="263"/>
      <c r="M1448" s="263"/>
      <c r="N1448" s="264"/>
      <c r="O1448" s="42"/>
      <c r="P1448" s="42"/>
    </row>
    <row r="1449" spans="1:16" x14ac:dyDescent="0.45">
      <c r="A1449" s="41"/>
      <c r="I1449" s="249" t="s">
        <v>1792</v>
      </c>
      <c r="J1449" s="329">
        <v>-1.208525151014328E-2</v>
      </c>
      <c r="K1449" s="263"/>
      <c r="L1449" s="263"/>
      <c r="M1449" s="263"/>
      <c r="N1449" s="264"/>
      <c r="O1449" s="42"/>
      <c r="P1449" s="42"/>
    </row>
    <row r="1450" spans="1:16" x14ac:dyDescent="0.45">
      <c r="A1450" s="41"/>
      <c r="I1450" s="249" t="s">
        <v>1793</v>
      </c>
      <c r="J1450" s="329">
        <v>-1.208525151014328E-2</v>
      </c>
      <c r="K1450" s="263"/>
      <c r="L1450" s="263"/>
      <c r="M1450" s="263"/>
      <c r="N1450" s="264"/>
      <c r="O1450" s="42"/>
      <c r="P1450" s="42"/>
    </row>
    <row r="1451" spans="1:16" x14ac:dyDescent="0.45">
      <c r="A1451" s="41"/>
      <c r="I1451" s="249" t="s">
        <v>1794</v>
      </c>
      <c r="J1451" s="329">
        <v>-1.208525151014328E-2</v>
      </c>
      <c r="K1451" s="263"/>
      <c r="L1451" s="263"/>
      <c r="M1451" s="263"/>
      <c r="N1451" s="264"/>
      <c r="O1451" s="42"/>
      <c r="P1451" s="42"/>
    </row>
    <row r="1452" spans="1:16" x14ac:dyDescent="0.45">
      <c r="A1452" s="41"/>
      <c r="I1452" s="249" t="s">
        <v>1795</v>
      </c>
      <c r="J1452" s="329">
        <v>-1.208525151014328E-2</v>
      </c>
      <c r="K1452" s="263"/>
      <c r="L1452" s="263"/>
      <c r="M1452" s="263"/>
      <c r="N1452" s="264"/>
      <c r="O1452" s="42"/>
      <c r="P1452" s="42"/>
    </row>
    <row r="1453" spans="1:16" x14ac:dyDescent="0.45">
      <c r="A1453" s="41"/>
      <c r="I1453" s="249" t="s">
        <v>1796</v>
      </c>
      <c r="J1453" s="329">
        <v>-1.208525151014328E-2</v>
      </c>
      <c r="K1453" s="263"/>
      <c r="L1453" s="263"/>
      <c r="M1453" s="263"/>
      <c r="N1453" s="264"/>
      <c r="O1453" s="42"/>
      <c r="P1453" s="42"/>
    </row>
    <row r="1454" spans="1:16" x14ac:dyDescent="0.45">
      <c r="A1454" s="41"/>
      <c r="I1454" s="249" t="s">
        <v>1797</v>
      </c>
      <c r="J1454" s="329">
        <v>-1.208525151014328E-2</v>
      </c>
      <c r="K1454" s="263"/>
      <c r="L1454" s="263"/>
      <c r="M1454" s="263"/>
      <c r="N1454" s="264"/>
      <c r="O1454" s="42"/>
      <c r="P1454" s="42"/>
    </row>
    <row r="1455" spans="1:16" x14ac:dyDescent="0.45">
      <c r="A1455" s="41"/>
      <c r="I1455" s="249" t="s">
        <v>1798</v>
      </c>
      <c r="J1455" s="329">
        <v>-1.208525151014328E-2</v>
      </c>
      <c r="K1455" s="263"/>
      <c r="L1455" s="263"/>
      <c r="M1455" s="263"/>
      <c r="N1455" s="264"/>
      <c r="O1455" s="42"/>
      <c r="P1455" s="42"/>
    </row>
    <row r="1456" spans="1:16" x14ac:dyDescent="0.45">
      <c r="A1456" s="41"/>
      <c r="I1456" s="249" t="s">
        <v>1799</v>
      </c>
      <c r="J1456" s="329">
        <v>-1.208525151014328E-2</v>
      </c>
      <c r="K1456" s="263"/>
      <c r="L1456" s="263"/>
      <c r="M1456" s="263"/>
      <c r="N1456" s="264"/>
      <c r="O1456" s="42"/>
      <c r="P1456" s="42"/>
    </row>
    <row r="1457" spans="1:16" x14ac:dyDescent="0.45">
      <c r="A1457" s="41"/>
      <c r="I1457" s="249" t="s">
        <v>1800</v>
      </c>
      <c r="J1457" s="329">
        <v>-1.208525151014328E-2</v>
      </c>
      <c r="K1457" s="263"/>
      <c r="L1457" s="263"/>
      <c r="M1457" s="263"/>
      <c r="N1457" s="264"/>
      <c r="O1457" s="42"/>
      <c r="P1457" s="42"/>
    </row>
    <row r="1458" spans="1:16" x14ac:dyDescent="0.45">
      <c r="A1458" s="41"/>
      <c r="I1458" s="249" t="s">
        <v>1801</v>
      </c>
      <c r="J1458" s="329">
        <v>-1.208525151014328E-2</v>
      </c>
      <c r="K1458" s="263"/>
      <c r="L1458" s="263"/>
      <c r="M1458" s="263"/>
      <c r="N1458" s="264"/>
      <c r="O1458" s="42"/>
      <c r="P1458" s="42"/>
    </row>
    <row r="1459" spans="1:16" x14ac:dyDescent="0.45">
      <c r="A1459" s="41"/>
      <c r="I1459" s="249" t="s">
        <v>1802</v>
      </c>
      <c r="J1459" s="329">
        <v>-1.208525151014328E-2</v>
      </c>
      <c r="K1459" s="263"/>
      <c r="L1459" s="263"/>
      <c r="M1459" s="263"/>
      <c r="N1459" s="264"/>
      <c r="O1459" s="42"/>
      <c r="P1459" s="42"/>
    </row>
    <row r="1460" spans="1:16" x14ac:dyDescent="0.45">
      <c r="A1460" s="41"/>
      <c r="I1460" s="249" t="s">
        <v>1803</v>
      </c>
      <c r="J1460" s="329">
        <v>-1.208525151014328E-2</v>
      </c>
      <c r="K1460" s="263"/>
      <c r="L1460" s="263"/>
      <c r="M1460" s="263"/>
      <c r="N1460" s="264"/>
      <c r="O1460" s="42"/>
      <c r="P1460" s="42"/>
    </row>
    <row r="1461" spans="1:16" x14ac:dyDescent="0.45">
      <c r="A1461" s="41"/>
      <c r="I1461" s="249" t="s">
        <v>1804</v>
      </c>
      <c r="J1461" s="329">
        <v>-1.208525151014328E-2</v>
      </c>
      <c r="K1461" s="263"/>
      <c r="L1461" s="263"/>
      <c r="M1461" s="263"/>
      <c r="N1461" s="264"/>
      <c r="O1461" s="42"/>
      <c r="P1461" s="42"/>
    </row>
    <row r="1462" spans="1:16" x14ac:dyDescent="0.45">
      <c r="A1462" s="41"/>
      <c r="I1462" s="249" t="s">
        <v>1805</v>
      </c>
      <c r="J1462" s="329">
        <v>-1.208525151014328E-2</v>
      </c>
      <c r="K1462" s="263"/>
      <c r="L1462" s="263"/>
      <c r="M1462" s="263"/>
      <c r="N1462" s="264"/>
      <c r="O1462" s="42"/>
      <c r="P1462" s="42"/>
    </row>
    <row r="1463" spans="1:16" x14ac:dyDescent="0.45">
      <c r="A1463" s="41"/>
      <c r="I1463" s="249" t="s">
        <v>1806</v>
      </c>
      <c r="J1463" s="329">
        <v>-1.208525151014328E-2</v>
      </c>
      <c r="K1463" s="263"/>
      <c r="L1463" s="263"/>
      <c r="M1463" s="263"/>
      <c r="N1463" s="264"/>
      <c r="O1463" s="42"/>
      <c r="P1463" s="42"/>
    </row>
    <row r="1464" spans="1:16" x14ac:dyDescent="0.45">
      <c r="A1464" s="41"/>
      <c r="I1464" s="249" t="s">
        <v>1807</v>
      </c>
      <c r="J1464" s="329">
        <v>-1.208525151014328E-2</v>
      </c>
      <c r="K1464" s="263"/>
      <c r="L1464" s="263"/>
      <c r="M1464" s="263"/>
      <c r="N1464" s="264"/>
      <c r="O1464" s="42"/>
      <c r="P1464" s="42"/>
    </row>
    <row r="1465" spans="1:16" x14ac:dyDescent="0.45">
      <c r="A1465" s="41"/>
      <c r="I1465" s="249" t="s">
        <v>1808</v>
      </c>
      <c r="J1465" s="329">
        <v>-1.208525151014328E-2</v>
      </c>
      <c r="K1465" s="263"/>
      <c r="L1465" s="263"/>
      <c r="M1465" s="263"/>
      <c r="N1465" s="264"/>
      <c r="O1465" s="42"/>
      <c r="P1465" s="42"/>
    </row>
    <row r="1466" spans="1:16" x14ac:dyDescent="0.45">
      <c r="A1466" s="41"/>
      <c r="I1466" s="249" t="s">
        <v>1809</v>
      </c>
      <c r="J1466" s="329">
        <v>-1.208525151014328E-2</v>
      </c>
      <c r="K1466" s="263"/>
      <c r="L1466" s="263"/>
      <c r="M1466" s="263"/>
      <c r="N1466" s="264"/>
      <c r="O1466" s="42"/>
      <c r="P1466" s="42"/>
    </row>
    <row r="1467" spans="1:16" x14ac:dyDescent="0.45">
      <c r="A1467" s="41"/>
      <c r="I1467" s="249" t="s">
        <v>1810</v>
      </c>
      <c r="J1467" s="329">
        <v>-1.208525151014328E-2</v>
      </c>
      <c r="K1467" s="263"/>
      <c r="L1467" s="263"/>
      <c r="M1467" s="263"/>
      <c r="N1467" s="264"/>
      <c r="O1467" s="42"/>
      <c r="P1467" s="42"/>
    </row>
    <row r="1468" spans="1:16" x14ac:dyDescent="0.45">
      <c r="A1468" s="41"/>
      <c r="I1468" s="249" t="s">
        <v>1811</v>
      </c>
      <c r="J1468" s="329">
        <v>-1.208525151014328E-2</v>
      </c>
      <c r="K1468" s="263"/>
      <c r="L1468" s="263"/>
      <c r="M1468" s="263"/>
      <c r="N1468" s="264"/>
      <c r="O1468" s="42"/>
      <c r="P1468" s="42"/>
    </row>
    <row r="1469" spans="1:16" x14ac:dyDescent="0.45">
      <c r="A1469" s="41"/>
      <c r="I1469" s="249" t="s">
        <v>1812</v>
      </c>
      <c r="J1469" s="329">
        <v>-1.208525151014328E-2</v>
      </c>
      <c r="K1469" s="263"/>
      <c r="L1469" s="263"/>
      <c r="M1469" s="263"/>
      <c r="N1469" s="264"/>
      <c r="O1469" s="42"/>
      <c r="P1469" s="42"/>
    </row>
    <row r="1470" spans="1:16" x14ac:dyDescent="0.45">
      <c r="A1470" s="41"/>
      <c r="I1470" s="249" t="s">
        <v>1813</v>
      </c>
      <c r="J1470" s="329">
        <v>-1.208525151014328E-2</v>
      </c>
      <c r="K1470" s="263"/>
      <c r="L1470" s="263"/>
      <c r="M1470" s="263"/>
      <c r="N1470" s="264"/>
      <c r="O1470" s="42"/>
      <c r="P1470" s="42"/>
    </row>
    <row r="1471" spans="1:16" x14ac:dyDescent="0.45">
      <c r="A1471" s="41"/>
      <c r="I1471" s="249" t="s">
        <v>1814</v>
      </c>
      <c r="J1471" s="329">
        <v>-1.208525151014328E-2</v>
      </c>
      <c r="K1471" s="263"/>
      <c r="L1471" s="263"/>
      <c r="M1471" s="263"/>
      <c r="N1471" s="264"/>
      <c r="O1471" s="42"/>
      <c r="P1471" s="42"/>
    </row>
    <row r="1472" spans="1:16" x14ac:dyDescent="0.45">
      <c r="A1472" s="41"/>
      <c r="I1472" s="249" t="s">
        <v>2682</v>
      </c>
      <c r="J1472" s="329">
        <v>-1.208525151014328E-2</v>
      </c>
      <c r="K1472" s="263"/>
      <c r="L1472" s="263"/>
      <c r="M1472" s="263"/>
      <c r="N1472" s="264"/>
      <c r="O1472" s="42"/>
      <c r="P1472" s="42"/>
    </row>
    <row r="1473" spans="1:16" x14ac:dyDescent="0.45">
      <c r="A1473" s="41"/>
      <c r="I1473" s="249" t="s">
        <v>2683</v>
      </c>
      <c r="J1473" s="329">
        <v>-1.208525151014328E-2</v>
      </c>
      <c r="K1473" s="263"/>
      <c r="L1473" s="263"/>
      <c r="M1473" s="263"/>
      <c r="N1473" s="264"/>
      <c r="O1473" s="42"/>
      <c r="P1473" s="42"/>
    </row>
    <row r="1474" spans="1:16" x14ac:dyDescent="0.45">
      <c r="A1474" s="41"/>
      <c r="I1474" s="249" t="s">
        <v>2684</v>
      </c>
      <c r="J1474" s="329">
        <v>-1.208525151014328E-2</v>
      </c>
      <c r="K1474" s="263"/>
      <c r="L1474" s="263"/>
      <c r="M1474" s="263"/>
      <c r="N1474" s="264"/>
      <c r="O1474" s="42"/>
      <c r="P1474" s="42"/>
    </row>
    <row r="1475" spans="1:16" x14ac:dyDescent="0.45">
      <c r="A1475" s="41"/>
      <c r="I1475" s="249" t="s">
        <v>1815</v>
      </c>
      <c r="J1475" s="329">
        <v>-1.208525151014328E-2</v>
      </c>
      <c r="K1475" s="263"/>
      <c r="L1475" s="263"/>
      <c r="M1475" s="263"/>
      <c r="N1475" s="264"/>
      <c r="O1475" s="42"/>
      <c r="P1475" s="42"/>
    </row>
    <row r="1476" spans="1:16" x14ac:dyDescent="0.45">
      <c r="A1476" s="41"/>
      <c r="I1476" s="249" t="s">
        <v>1816</v>
      </c>
      <c r="J1476" s="329">
        <v>-1.208525151014328E-2</v>
      </c>
      <c r="K1476" s="263"/>
      <c r="L1476" s="263"/>
      <c r="M1476" s="263"/>
      <c r="N1476" s="264"/>
      <c r="O1476" s="42"/>
      <c r="P1476" s="42"/>
    </row>
    <row r="1477" spans="1:16" x14ac:dyDescent="0.45">
      <c r="A1477" s="41"/>
      <c r="I1477" s="249" t="s">
        <v>1817</v>
      </c>
      <c r="J1477" s="329">
        <v>-1.208525151014328E-2</v>
      </c>
      <c r="K1477" s="263"/>
      <c r="L1477" s="263"/>
      <c r="M1477" s="263"/>
      <c r="N1477" s="264"/>
      <c r="O1477" s="42"/>
      <c r="P1477" s="42"/>
    </row>
    <row r="1478" spans="1:16" x14ac:dyDescent="0.45">
      <c r="A1478" s="41"/>
      <c r="I1478" s="249" t="s">
        <v>1818</v>
      </c>
      <c r="J1478" s="329">
        <v>-1.208525151014328E-2</v>
      </c>
      <c r="K1478" s="263"/>
      <c r="L1478" s="263"/>
      <c r="M1478" s="263"/>
      <c r="N1478" s="264"/>
      <c r="O1478" s="42"/>
      <c r="P1478" s="42"/>
    </row>
    <row r="1479" spans="1:16" x14ac:dyDescent="0.45">
      <c r="A1479" s="41"/>
      <c r="I1479" s="249" t="s">
        <v>1819</v>
      </c>
      <c r="J1479" s="329">
        <v>-1.208525151014328E-2</v>
      </c>
      <c r="K1479" s="263"/>
      <c r="L1479" s="263"/>
      <c r="M1479" s="263"/>
      <c r="N1479" s="264"/>
      <c r="O1479" s="42"/>
      <c r="P1479" s="42"/>
    </row>
    <row r="1480" spans="1:16" x14ac:dyDescent="0.45">
      <c r="A1480" s="41"/>
      <c r="I1480" s="249" t="s">
        <v>1820</v>
      </c>
      <c r="J1480" s="329">
        <v>-1.208525151014328E-2</v>
      </c>
      <c r="K1480" s="263"/>
      <c r="L1480" s="263"/>
      <c r="M1480" s="263"/>
      <c r="N1480" s="264"/>
      <c r="O1480" s="42"/>
      <c r="P1480" s="42"/>
    </row>
    <row r="1481" spans="1:16" x14ac:dyDescent="0.45">
      <c r="A1481" s="41"/>
      <c r="I1481" s="249" t="s">
        <v>1821</v>
      </c>
      <c r="J1481" s="329">
        <v>-1.208525151014328E-2</v>
      </c>
      <c r="K1481" s="263"/>
      <c r="L1481" s="263"/>
      <c r="M1481" s="263"/>
      <c r="N1481" s="264"/>
      <c r="O1481" s="42"/>
      <c r="P1481" s="42"/>
    </row>
    <row r="1482" spans="1:16" x14ac:dyDescent="0.45">
      <c r="A1482" s="41"/>
      <c r="I1482" s="249" t="s">
        <v>1822</v>
      </c>
      <c r="J1482" s="329">
        <v>-1.208525151014328E-2</v>
      </c>
      <c r="K1482" s="263"/>
      <c r="L1482" s="263"/>
      <c r="M1482" s="263"/>
      <c r="N1482" s="264"/>
      <c r="O1482" s="42"/>
      <c r="P1482" s="42"/>
    </row>
    <row r="1483" spans="1:16" x14ac:dyDescent="0.45">
      <c r="A1483" s="41"/>
      <c r="I1483" s="249" t="s">
        <v>1823</v>
      </c>
      <c r="J1483" s="329">
        <v>-1.208525151014328E-2</v>
      </c>
      <c r="K1483" s="263"/>
      <c r="L1483" s="263"/>
      <c r="M1483" s="263"/>
      <c r="N1483" s="264"/>
      <c r="O1483" s="42"/>
      <c r="P1483" s="42"/>
    </row>
    <row r="1484" spans="1:16" x14ac:dyDescent="0.45">
      <c r="A1484" s="41"/>
      <c r="I1484" s="249" t="s">
        <v>1824</v>
      </c>
      <c r="J1484" s="329">
        <v>-1.208525151014328E-2</v>
      </c>
      <c r="K1484" s="263"/>
      <c r="L1484" s="263"/>
      <c r="M1484" s="263"/>
      <c r="N1484" s="264"/>
      <c r="O1484" s="42"/>
      <c r="P1484" s="42"/>
    </row>
    <row r="1485" spans="1:16" x14ac:dyDescent="0.45">
      <c r="A1485" s="41"/>
      <c r="I1485" s="249" t="s">
        <v>1825</v>
      </c>
      <c r="J1485" s="329">
        <v>-1.208525151014328E-2</v>
      </c>
      <c r="K1485" s="263"/>
      <c r="L1485" s="263"/>
      <c r="M1485" s="263"/>
      <c r="N1485" s="264"/>
      <c r="O1485" s="42"/>
      <c r="P1485" s="42"/>
    </row>
    <row r="1486" spans="1:16" x14ac:dyDescent="0.45">
      <c r="A1486" s="41"/>
      <c r="I1486" s="249" t="s">
        <v>1826</v>
      </c>
      <c r="J1486" s="329">
        <v>-1.208525151014328E-2</v>
      </c>
      <c r="K1486" s="263"/>
      <c r="L1486" s="263"/>
      <c r="M1486" s="263"/>
      <c r="N1486" s="264"/>
      <c r="O1486" s="42"/>
      <c r="P1486" s="42"/>
    </row>
    <row r="1487" spans="1:16" x14ac:dyDescent="0.45">
      <c r="A1487" s="41"/>
      <c r="I1487" s="249" t="s">
        <v>1827</v>
      </c>
      <c r="J1487" s="329">
        <v>-1.208525151014328E-2</v>
      </c>
      <c r="K1487" s="263"/>
      <c r="L1487" s="263"/>
      <c r="M1487" s="263"/>
      <c r="N1487" s="264"/>
      <c r="O1487" s="42"/>
      <c r="P1487" s="42"/>
    </row>
    <row r="1488" spans="1:16" x14ac:dyDescent="0.45">
      <c r="A1488" s="41"/>
      <c r="I1488" s="249" t="s">
        <v>1828</v>
      </c>
      <c r="J1488" s="329">
        <v>-1.208525151014328E-2</v>
      </c>
      <c r="K1488" s="263"/>
      <c r="L1488" s="263"/>
      <c r="M1488" s="263"/>
      <c r="N1488" s="264"/>
      <c r="O1488" s="42"/>
      <c r="P1488" s="42"/>
    </row>
    <row r="1489" spans="1:16" x14ac:dyDescent="0.45">
      <c r="A1489" s="41"/>
      <c r="I1489" s="249" t="s">
        <v>1829</v>
      </c>
      <c r="J1489" s="329">
        <v>-1.208525151014328E-2</v>
      </c>
      <c r="K1489" s="263"/>
      <c r="L1489" s="263"/>
      <c r="M1489" s="263"/>
      <c r="N1489" s="264"/>
      <c r="O1489" s="42"/>
      <c r="P1489" s="42"/>
    </row>
    <row r="1490" spans="1:16" x14ac:dyDescent="0.45">
      <c r="A1490" s="41"/>
      <c r="I1490" s="249" t="s">
        <v>1830</v>
      </c>
      <c r="J1490" s="329">
        <v>-1.208525151014328E-2</v>
      </c>
      <c r="K1490" s="263"/>
      <c r="L1490" s="263"/>
      <c r="M1490" s="263"/>
      <c r="N1490" s="264"/>
      <c r="O1490" s="42"/>
      <c r="P1490" s="42"/>
    </row>
    <row r="1491" spans="1:16" x14ac:dyDescent="0.45">
      <c r="A1491" s="41"/>
      <c r="I1491" s="249" t="s">
        <v>1831</v>
      </c>
      <c r="J1491" s="329">
        <v>-1.208525151014328E-2</v>
      </c>
      <c r="K1491" s="263"/>
      <c r="L1491" s="263"/>
      <c r="M1491" s="263"/>
      <c r="N1491" s="264"/>
      <c r="O1491" s="42"/>
      <c r="P1491" s="42"/>
    </row>
    <row r="1492" spans="1:16" x14ac:dyDescent="0.45">
      <c r="A1492" s="41"/>
      <c r="I1492" s="249" t="s">
        <v>1832</v>
      </c>
      <c r="J1492" s="329">
        <v>-1.208525151014328E-2</v>
      </c>
      <c r="K1492" s="263"/>
      <c r="L1492" s="263"/>
      <c r="M1492" s="263"/>
      <c r="N1492" s="264"/>
      <c r="O1492" s="42"/>
      <c r="P1492" s="42"/>
    </row>
    <row r="1493" spans="1:16" x14ac:dyDescent="0.45">
      <c r="A1493" s="41"/>
      <c r="I1493" s="249" t="s">
        <v>1833</v>
      </c>
      <c r="J1493" s="329">
        <v>-1.208525151014328E-2</v>
      </c>
      <c r="K1493" s="263"/>
      <c r="L1493" s="263"/>
      <c r="M1493" s="263"/>
      <c r="N1493" s="264"/>
      <c r="O1493" s="42"/>
      <c r="P1493" s="42"/>
    </row>
    <row r="1494" spans="1:16" x14ac:dyDescent="0.45">
      <c r="A1494" s="41"/>
      <c r="I1494" s="249" t="s">
        <v>1834</v>
      </c>
      <c r="J1494" s="329">
        <v>-1.208525151014328E-2</v>
      </c>
      <c r="K1494" s="263"/>
      <c r="L1494" s="263"/>
      <c r="M1494" s="263"/>
      <c r="N1494" s="264"/>
      <c r="O1494" s="42"/>
      <c r="P1494" s="42"/>
    </row>
    <row r="1495" spans="1:16" x14ac:dyDescent="0.45">
      <c r="A1495" s="41"/>
      <c r="I1495" s="249" t="s">
        <v>1835</v>
      </c>
      <c r="J1495" s="329">
        <v>-1.208525151014328E-2</v>
      </c>
      <c r="K1495" s="263"/>
      <c r="L1495" s="263"/>
      <c r="M1495" s="263"/>
      <c r="N1495" s="264"/>
      <c r="O1495" s="42"/>
      <c r="P1495" s="42"/>
    </row>
    <row r="1496" spans="1:16" x14ac:dyDescent="0.45">
      <c r="A1496" s="41"/>
      <c r="I1496" s="249" t="s">
        <v>1836</v>
      </c>
      <c r="J1496" s="329">
        <v>-1.208525151014328E-2</v>
      </c>
      <c r="K1496" s="263"/>
      <c r="L1496" s="263"/>
      <c r="M1496" s="263"/>
      <c r="N1496" s="264"/>
      <c r="O1496" s="42"/>
      <c r="P1496" s="42"/>
    </row>
    <row r="1497" spans="1:16" x14ac:dyDescent="0.45">
      <c r="A1497" s="41"/>
      <c r="I1497" s="249" t="s">
        <v>1837</v>
      </c>
      <c r="J1497" s="329">
        <v>-1.208525151014328E-2</v>
      </c>
      <c r="K1497" s="263"/>
      <c r="L1497" s="263"/>
      <c r="M1497" s="263"/>
      <c r="N1497" s="264"/>
      <c r="O1497" s="42"/>
      <c r="P1497" s="42"/>
    </row>
    <row r="1498" spans="1:16" x14ac:dyDescent="0.45">
      <c r="A1498" s="41"/>
      <c r="I1498" s="249" t="s">
        <v>1838</v>
      </c>
      <c r="J1498" s="329">
        <v>-1.208525151014328E-2</v>
      </c>
      <c r="K1498" s="263"/>
      <c r="L1498" s="263"/>
      <c r="M1498" s="263"/>
      <c r="N1498" s="264"/>
      <c r="O1498" s="42"/>
      <c r="P1498" s="42"/>
    </row>
    <row r="1499" spans="1:16" x14ac:dyDescent="0.45">
      <c r="A1499" s="41"/>
      <c r="I1499" s="249" t="s">
        <v>1839</v>
      </c>
      <c r="J1499" s="329">
        <v>-1.208525151014328E-2</v>
      </c>
      <c r="K1499" s="263"/>
      <c r="L1499" s="263"/>
      <c r="M1499" s="263"/>
      <c r="N1499" s="264"/>
      <c r="O1499" s="42"/>
      <c r="P1499" s="42"/>
    </row>
    <row r="1500" spans="1:16" x14ac:dyDescent="0.45">
      <c r="A1500" s="41"/>
      <c r="I1500" s="249" t="s">
        <v>1840</v>
      </c>
      <c r="J1500" s="329">
        <v>-1.208525151014328E-2</v>
      </c>
      <c r="K1500" s="263"/>
      <c r="L1500" s="263"/>
      <c r="M1500" s="263"/>
      <c r="N1500" s="264"/>
      <c r="O1500" s="42"/>
      <c r="P1500" s="42"/>
    </row>
    <row r="1501" spans="1:16" x14ac:dyDescent="0.45">
      <c r="A1501" s="41"/>
      <c r="I1501" s="249" t="s">
        <v>1841</v>
      </c>
      <c r="J1501" s="329">
        <v>-1.208525151014328E-2</v>
      </c>
      <c r="K1501" s="263"/>
      <c r="L1501" s="263"/>
      <c r="M1501" s="263"/>
      <c r="N1501" s="264"/>
      <c r="O1501" s="42"/>
      <c r="P1501" s="42"/>
    </row>
    <row r="1502" spans="1:16" x14ac:dyDescent="0.45">
      <c r="A1502" s="41"/>
      <c r="I1502" s="249" t="s">
        <v>1842</v>
      </c>
      <c r="J1502" s="329">
        <v>-1.208525151014328E-2</v>
      </c>
      <c r="K1502" s="263"/>
      <c r="L1502" s="263"/>
      <c r="M1502" s="263"/>
      <c r="N1502" s="264"/>
      <c r="O1502" s="42"/>
      <c r="P1502" s="42"/>
    </row>
    <row r="1503" spans="1:16" x14ac:dyDescent="0.45">
      <c r="A1503" s="41"/>
      <c r="I1503" s="249" t="s">
        <v>1843</v>
      </c>
      <c r="J1503" s="329">
        <v>-1.208525151014328E-2</v>
      </c>
      <c r="K1503" s="263"/>
      <c r="L1503" s="263"/>
      <c r="M1503" s="263"/>
      <c r="N1503" s="264"/>
      <c r="O1503" s="42"/>
      <c r="P1503" s="42"/>
    </row>
    <row r="1504" spans="1:16" x14ac:dyDescent="0.45">
      <c r="A1504" s="41"/>
      <c r="I1504" s="249" t="s">
        <v>1844</v>
      </c>
      <c r="J1504" s="329">
        <v>-1.208525151014328E-2</v>
      </c>
      <c r="K1504" s="263"/>
      <c r="L1504" s="263"/>
      <c r="M1504" s="263"/>
      <c r="N1504" s="264"/>
      <c r="O1504" s="42"/>
      <c r="P1504" s="42"/>
    </row>
    <row r="1505" spans="1:16" x14ac:dyDescent="0.45">
      <c r="A1505" s="41"/>
      <c r="I1505" s="249" t="s">
        <v>1845</v>
      </c>
      <c r="J1505" s="329">
        <v>-1.208525151014328E-2</v>
      </c>
      <c r="K1505" s="263"/>
      <c r="L1505" s="263"/>
      <c r="M1505" s="263"/>
      <c r="N1505" s="264"/>
      <c r="O1505" s="42"/>
      <c r="P1505" s="42"/>
    </row>
    <row r="1506" spans="1:16" x14ac:dyDescent="0.45">
      <c r="A1506" s="41"/>
      <c r="I1506" s="249" t="s">
        <v>1846</v>
      </c>
      <c r="J1506" s="329">
        <v>-1.208525151014328E-2</v>
      </c>
      <c r="K1506" s="263"/>
      <c r="L1506" s="263"/>
      <c r="M1506" s="263"/>
      <c r="N1506" s="264"/>
      <c r="O1506" s="42"/>
      <c r="P1506" s="42"/>
    </row>
    <row r="1507" spans="1:16" x14ac:dyDescent="0.45">
      <c r="A1507" s="41"/>
      <c r="I1507" s="249" t="s">
        <v>1847</v>
      </c>
      <c r="J1507" s="329">
        <v>-1.208525151014328E-2</v>
      </c>
      <c r="K1507" s="263"/>
      <c r="L1507" s="263"/>
      <c r="M1507" s="263"/>
      <c r="N1507" s="264"/>
      <c r="O1507" s="42"/>
      <c r="P1507" s="42"/>
    </row>
    <row r="1508" spans="1:16" x14ac:dyDescent="0.45">
      <c r="A1508" s="41"/>
      <c r="I1508" s="249" t="s">
        <v>2685</v>
      </c>
      <c r="J1508" s="329">
        <v>-1.208525151014328E-2</v>
      </c>
      <c r="K1508" s="263"/>
      <c r="L1508" s="263"/>
      <c r="M1508" s="263"/>
      <c r="N1508" s="264"/>
      <c r="O1508" s="42"/>
      <c r="P1508" s="42"/>
    </row>
    <row r="1509" spans="1:16" x14ac:dyDescent="0.45">
      <c r="A1509" s="41"/>
      <c r="I1509" s="249" t="s">
        <v>2686</v>
      </c>
      <c r="J1509" s="329">
        <v>-1.208525151014328E-2</v>
      </c>
      <c r="K1509" s="263"/>
      <c r="L1509" s="263"/>
      <c r="M1509" s="263"/>
      <c r="N1509" s="264"/>
      <c r="O1509" s="42"/>
      <c r="P1509" s="42"/>
    </row>
    <row r="1510" spans="1:16" x14ac:dyDescent="0.45">
      <c r="A1510" s="41"/>
      <c r="I1510" s="249" t="s">
        <v>2687</v>
      </c>
      <c r="J1510" s="329">
        <v>-1.208525151014328E-2</v>
      </c>
      <c r="K1510" s="263"/>
      <c r="L1510" s="263"/>
      <c r="M1510" s="263"/>
      <c r="N1510" s="264"/>
      <c r="O1510" s="42"/>
      <c r="P1510" s="42"/>
    </row>
    <row r="1511" spans="1:16" x14ac:dyDescent="0.45">
      <c r="A1511" s="41"/>
      <c r="I1511" s="249" t="s">
        <v>2688</v>
      </c>
      <c r="J1511" s="329">
        <v>-1.208525151014328E-2</v>
      </c>
      <c r="K1511" s="263"/>
      <c r="L1511" s="263"/>
      <c r="M1511" s="263"/>
      <c r="N1511" s="264"/>
      <c r="O1511" s="42"/>
      <c r="P1511" s="42"/>
    </row>
    <row r="1512" spans="1:16" x14ac:dyDescent="0.45">
      <c r="A1512" s="41"/>
      <c r="I1512" s="249" t="s">
        <v>2689</v>
      </c>
      <c r="J1512" s="329">
        <v>-1.208525151014328E-2</v>
      </c>
      <c r="K1512" s="263"/>
      <c r="L1512" s="263"/>
      <c r="M1512" s="263"/>
      <c r="N1512" s="264"/>
      <c r="O1512" s="42"/>
      <c r="P1512" s="42"/>
    </row>
    <row r="1513" spans="1:16" x14ac:dyDescent="0.45">
      <c r="A1513" s="41"/>
      <c r="I1513" s="249" t="s">
        <v>1848</v>
      </c>
      <c r="J1513" s="329">
        <v>-1.208525151014328E-2</v>
      </c>
      <c r="K1513" s="263"/>
      <c r="L1513" s="263"/>
      <c r="M1513" s="263"/>
      <c r="N1513" s="264"/>
      <c r="O1513" s="42"/>
      <c r="P1513" s="42"/>
    </row>
    <row r="1514" spans="1:16" x14ac:dyDescent="0.45">
      <c r="A1514" s="41"/>
      <c r="I1514" s="249" t="s">
        <v>1849</v>
      </c>
      <c r="J1514" s="329">
        <v>-1.208525151014328E-2</v>
      </c>
      <c r="K1514" s="263"/>
      <c r="L1514" s="263"/>
      <c r="M1514" s="263"/>
      <c r="N1514" s="264"/>
      <c r="O1514" s="42"/>
      <c r="P1514" s="42"/>
    </row>
    <row r="1515" spans="1:16" x14ac:dyDescent="0.45">
      <c r="A1515" s="41"/>
      <c r="I1515" s="249" t="s">
        <v>1850</v>
      </c>
      <c r="J1515" s="329">
        <v>-1.208525151014328E-2</v>
      </c>
      <c r="K1515" s="263"/>
      <c r="L1515" s="263"/>
      <c r="M1515" s="263"/>
      <c r="N1515" s="264"/>
      <c r="O1515" s="42"/>
      <c r="P1515" s="42"/>
    </row>
    <row r="1516" spans="1:16" x14ac:dyDescent="0.45">
      <c r="A1516" s="41"/>
      <c r="I1516" s="249" t="s">
        <v>1851</v>
      </c>
      <c r="J1516" s="329">
        <v>-1.208525151014328E-2</v>
      </c>
      <c r="K1516" s="263"/>
      <c r="L1516" s="263"/>
      <c r="M1516" s="263"/>
      <c r="N1516" s="264"/>
      <c r="O1516" s="42"/>
      <c r="P1516" s="42"/>
    </row>
    <row r="1517" spans="1:16" x14ac:dyDescent="0.45">
      <c r="A1517" s="41"/>
      <c r="I1517" s="249" t="s">
        <v>1852</v>
      </c>
      <c r="J1517" s="329">
        <v>-1.208525151014328E-2</v>
      </c>
      <c r="K1517" s="263"/>
      <c r="L1517" s="263"/>
      <c r="M1517" s="263"/>
      <c r="N1517" s="264"/>
      <c r="O1517" s="42"/>
      <c r="P1517" s="42"/>
    </row>
    <row r="1518" spans="1:16" x14ac:dyDescent="0.45">
      <c r="A1518" s="41"/>
      <c r="I1518" s="249" t="s">
        <v>1853</v>
      </c>
      <c r="J1518" s="329">
        <v>-1.208525151014328E-2</v>
      </c>
      <c r="K1518" s="263"/>
      <c r="L1518" s="263"/>
      <c r="M1518" s="263"/>
      <c r="N1518" s="264"/>
      <c r="O1518" s="42"/>
      <c r="P1518" s="42"/>
    </row>
    <row r="1519" spans="1:16" x14ac:dyDescent="0.45">
      <c r="A1519" s="41"/>
      <c r="I1519" s="249" t="s">
        <v>1854</v>
      </c>
      <c r="J1519" s="329">
        <v>-1.208525151014328E-2</v>
      </c>
      <c r="K1519" s="263"/>
      <c r="L1519" s="263"/>
      <c r="M1519" s="263"/>
      <c r="N1519" s="264"/>
      <c r="O1519" s="42"/>
      <c r="P1519" s="42"/>
    </row>
    <row r="1520" spans="1:16" x14ac:dyDescent="0.45">
      <c r="A1520" s="41"/>
      <c r="I1520" s="249" t="s">
        <v>1855</v>
      </c>
      <c r="J1520" s="329">
        <v>-1.208525151014328E-2</v>
      </c>
      <c r="K1520" s="263"/>
      <c r="L1520" s="263"/>
      <c r="M1520" s="263"/>
      <c r="N1520" s="264"/>
      <c r="O1520" s="42"/>
      <c r="P1520" s="42"/>
    </row>
    <row r="1521" spans="1:16" x14ac:dyDescent="0.45">
      <c r="A1521" s="41"/>
      <c r="I1521" s="249" t="s">
        <v>1856</v>
      </c>
      <c r="J1521" s="329">
        <v>-1.208525151014328E-2</v>
      </c>
      <c r="K1521" s="263"/>
      <c r="L1521" s="263"/>
      <c r="M1521" s="263"/>
      <c r="N1521" s="264"/>
      <c r="O1521" s="42"/>
      <c r="P1521" s="42"/>
    </row>
    <row r="1522" spans="1:16" x14ac:dyDescent="0.45">
      <c r="A1522" s="41"/>
      <c r="I1522" s="249" t="s">
        <v>1857</v>
      </c>
      <c r="J1522" s="329">
        <v>-1.208525151014328E-2</v>
      </c>
      <c r="K1522" s="263"/>
      <c r="L1522" s="263"/>
      <c r="M1522" s="263"/>
      <c r="N1522" s="264"/>
      <c r="O1522" s="42"/>
      <c r="P1522" s="42"/>
    </row>
    <row r="1523" spans="1:16" x14ac:dyDescent="0.45">
      <c r="A1523" s="41"/>
      <c r="I1523" s="249" t="s">
        <v>1858</v>
      </c>
      <c r="J1523" s="329">
        <v>-1.208525151014328E-2</v>
      </c>
      <c r="K1523" s="263"/>
      <c r="L1523" s="263"/>
      <c r="M1523" s="263"/>
      <c r="N1523" s="264"/>
      <c r="O1523" s="42"/>
      <c r="P1523" s="42"/>
    </row>
    <row r="1524" spans="1:16" x14ac:dyDescent="0.45">
      <c r="A1524" s="41"/>
      <c r="I1524" s="249" t="s">
        <v>1859</v>
      </c>
      <c r="J1524" s="329">
        <v>-1.208525151014328E-2</v>
      </c>
      <c r="K1524" s="263"/>
      <c r="L1524" s="263"/>
      <c r="M1524" s="263"/>
      <c r="N1524" s="264"/>
      <c r="O1524" s="42"/>
      <c r="P1524" s="42"/>
    </row>
    <row r="1525" spans="1:16" x14ac:dyDescent="0.45">
      <c r="A1525" s="41"/>
      <c r="I1525" s="249" t="s">
        <v>1860</v>
      </c>
      <c r="J1525" s="329">
        <v>-1.208525151014328E-2</v>
      </c>
      <c r="K1525" s="263"/>
      <c r="L1525" s="263"/>
      <c r="M1525" s="263"/>
      <c r="N1525" s="264"/>
      <c r="O1525" s="42"/>
      <c r="P1525" s="42"/>
    </row>
    <row r="1526" spans="1:16" x14ac:dyDescent="0.45">
      <c r="A1526" s="41"/>
      <c r="I1526" s="249" t="s">
        <v>1861</v>
      </c>
      <c r="J1526" s="329">
        <v>-1.208525151014328E-2</v>
      </c>
      <c r="K1526" s="263"/>
      <c r="L1526" s="263"/>
      <c r="M1526" s="263"/>
      <c r="N1526" s="264"/>
      <c r="O1526" s="42"/>
      <c r="P1526" s="42"/>
    </row>
    <row r="1527" spans="1:16" x14ac:dyDescent="0.45">
      <c r="A1527" s="41"/>
      <c r="I1527" s="249" t="s">
        <v>1862</v>
      </c>
      <c r="J1527" s="329">
        <v>-1.208525151014328E-2</v>
      </c>
      <c r="K1527" s="263"/>
      <c r="L1527" s="263"/>
      <c r="M1527" s="263"/>
      <c r="N1527" s="264"/>
      <c r="O1527" s="42"/>
      <c r="P1527" s="42"/>
    </row>
    <row r="1528" spans="1:16" x14ac:dyDescent="0.45">
      <c r="A1528" s="41"/>
      <c r="I1528" s="249" t="s">
        <v>1863</v>
      </c>
      <c r="J1528" s="329">
        <v>-1.208525151014328E-2</v>
      </c>
      <c r="K1528" s="263"/>
      <c r="L1528" s="263"/>
      <c r="M1528" s="263"/>
      <c r="N1528" s="264"/>
      <c r="O1528" s="42"/>
      <c r="P1528" s="42"/>
    </row>
    <row r="1529" spans="1:16" x14ac:dyDescent="0.45">
      <c r="A1529" s="41"/>
      <c r="I1529" s="249" t="s">
        <v>1864</v>
      </c>
      <c r="J1529" s="329">
        <v>-1.208525151014328E-2</v>
      </c>
      <c r="K1529" s="263"/>
      <c r="L1529" s="263"/>
      <c r="M1529" s="263"/>
      <c r="N1529" s="264"/>
      <c r="O1529" s="42"/>
      <c r="P1529" s="42"/>
    </row>
    <row r="1530" spans="1:16" x14ac:dyDescent="0.45">
      <c r="A1530" s="41"/>
      <c r="I1530" s="249" t="s">
        <v>1865</v>
      </c>
      <c r="J1530" s="329">
        <v>-1.208525151014328E-2</v>
      </c>
      <c r="K1530" s="263"/>
      <c r="L1530" s="263"/>
      <c r="M1530" s="263"/>
      <c r="N1530" s="264"/>
      <c r="O1530" s="42"/>
      <c r="P1530" s="42"/>
    </row>
    <row r="1531" spans="1:16" x14ac:dyDescent="0.45">
      <c r="A1531" s="41"/>
      <c r="I1531" s="249" t="s">
        <v>1866</v>
      </c>
      <c r="J1531" s="329">
        <v>-1.208525151014328E-2</v>
      </c>
      <c r="K1531" s="263"/>
      <c r="L1531" s="263"/>
      <c r="M1531" s="263"/>
      <c r="N1531" s="264"/>
      <c r="O1531" s="42"/>
      <c r="P1531" s="42"/>
    </row>
    <row r="1532" spans="1:16" x14ac:dyDescent="0.45">
      <c r="A1532" s="41"/>
      <c r="I1532" s="249" t="s">
        <v>1867</v>
      </c>
      <c r="J1532" s="329">
        <v>-1.208525151014328E-2</v>
      </c>
      <c r="K1532" s="263"/>
      <c r="L1532" s="263"/>
      <c r="M1532" s="263"/>
      <c r="N1532" s="264"/>
      <c r="O1532" s="42"/>
      <c r="P1532" s="42"/>
    </row>
    <row r="1533" spans="1:16" x14ac:dyDescent="0.45">
      <c r="A1533" s="41"/>
      <c r="I1533" s="249" t="s">
        <v>1868</v>
      </c>
      <c r="J1533" s="329">
        <v>-1.208525151014328E-2</v>
      </c>
      <c r="K1533" s="263"/>
      <c r="L1533" s="263"/>
      <c r="M1533" s="263"/>
      <c r="N1533" s="264"/>
      <c r="O1533" s="42"/>
      <c r="P1533" s="42"/>
    </row>
    <row r="1534" spans="1:16" x14ac:dyDescent="0.45">
      <c r="A1534" s="41"/>
      <c r="I1534" s="249" t="s">
        <v>1869</v>
      </c>
      <c r="J1534" s="329">
        <v>-1.208525151014328E-2</v>
      </c>
      <c r="K1534" s="263"/>
      <c r="L1534" s="263"/>
      <c r="M1534" s="263"/>
      <c r="N1534" s="264"/>
      <c r="O1534" s="42"/>
      <c r="P1534" s="42"/>
    </row>
    <row r="1535" spans="1:16" x14ac:dyDescent="0.45">
      <c r="A1535" s="41"/>
      <c r="I1535" s="249" t="s">
        <v>1870</v>
      </c>
      <c r="J1535" s="329">
        <v>-1.208525151014328E-2</v>
      </c>
      <c r="K1535" s="263"/>
      <c r="L1535" s="263"/>
      <c r="M1535" s="263"/>
      <c r="N1535" s="264"/>
      <c r="O1535" s="42"/>
      <c r="P1535" s="42"/>
    </row>
    <row r="1536" spans="1:16" x14ac:dyDescent="0.45">
      <c r="A1536" s="41"/>
      <c r="I1536" s="249" t="s">
        <v>1871</v>
      </c>
      <c r="J1536" s="329">
        <v>-1.208525151014328E-2</v>
      </c>
      <c r="K1536" s="263"/>
      <c r="L1536" s="263"/>
      <c r="M1536" s="263"/>
      <c r="N1536" s="264"/>
      <c r="O1536" s="42"/>
      <c r="P1536" s="42"/>
    </row>
    <row r="1537" spans="1:16" x14ac:dyDescent="0.45">
      <c r="A1537" s="41"/>
      <c r="I1537" s="249" t="s">
        <v>1872</v>
      </c>
      <c r="J1537" s="329">
        <v>-1.208525151014328E-2</v>
      </c>
      <c r="K1537" s="263"/>
      <c r="L1537" s="263"/>
      <c r="M1537" s="263"/>
      <c r="N1537" s="264"/>
      <c r="O1537" s="42"/>
      <c r="P1537" s="42"/>
    </row>
    <row r="1538" spans="1:16" x14ac:dyDescent="0.45">
      <c r="A1538" s="41"/>
      <c r="I1538" s="249" t="s">
        <v>1873</v>
      </c>
      <c r="J1538" s="329">
        <v>-1.208525151014328E-2</v>
      </c>
      <c r="K1538" s="263"/>
      <c r="L1538" s="263"/>
      <c r="M1538" s="263"/>
      <c r="N1538" s="264"/>
      <c r="O1538" s="42"/>
      <c r="P1538" s="42"/>
    </row>
    <row r="1539" spans="1:16" x14ac:dyDescent="0.45">
      <c r="A1539" s="41"/>
      <c r="I1539" s="249" t="s">
        <v>1874</v>
      </c>
      <c r="J1539" s="329">
        <v>-1.208525151014328E-2</v>
      </c>
      <c r="K1539" s="263"/>
      <c r="L1539" s="263"/>
      <c r="M1539" s="263"/>
      <c r="N1539" s="264"/>
      <c r="O1539" s="42"/>
      <c r="P1539" s="42"/>
    </row>
    <row r="1540" spans="1:16" x14ac:dyDescent="0.45">
      <c r="A1540" s="41"/>
      <c r="I1540" s="249" t="s">
        <v>1875</v>
      </c>
      <c r="J1540" s="329">
        <v>-1.208525151014328E-2</v>
      </c>
      <c r="K1540" s="263"/>
      <c r="L1540" s="263"/>
      <c r="M1540" s="263"/>
      <c r="N1540" s="264"/>
      <c r="O1540" s="42"/>
      <c r="P1540" s="42"/>
    </row>
    <row r="1541" spans="1:16" x14ac:dyDescent="0.45">
      <c r="A1541" s="41"/>
      <c r="I1541" s="249" t="s">
        <v>1876</v>
      </c>
      <c r="J1541" s="329">
        <v>-1.208525151014328E-2</v>
      </c>
      <c r="K1541" s="263"/>
      <c r="L1541" s="263"/>
      <c r="M1541" s="263"/>
      <c r="N1541" s="264"/>
      <c r="O1541" s="42"/>
      <c r="P1541" s="42"/>
    </row>
    <row r="1542" spans="1:16" x14ac:dyDescent="0.45">
      <c r="A1542" s="41"/>
      <c r="I1542" s="249" t="s">
        <v>1877</v>
      </c>
      <c r="J1542" s="329">
        <v>-1.208525151014328E-2</v>
      </c>
      <c r="K1542" s="263"/>
      <c r="L1542" s="263"/>
      <c r="M1542" s="263"/>
      <c r="N1542" s="264"/>
      <c r="O1542" s="42"/>
      <c r="P1542" s="42"/>
    </row>
    <row r="1543" spans="1:16" x14ac:dyDescent="0.45">
      <c r="A1543" s="41"/>
      <c r="I1543" s="249" t="s">
        <v>1878</v>
      </c>
      <c r="J1543" s="329">
        <v>-1.208525151014328E-2</v>
      </c>
      <c r="K1543" s="263"/>
      <c r="L1543" s="263"/>
      <c r="M1543" s="263"/>
      <c r="N1543" s="264"/>
      <c r="O1543" s="42"/>
      <c r="P1543" s="42"/>
    </row>
    <row r="1544" spans="1:16" x14ac:dyDescent="0.45">
      <c r="A1544" s="41"/>
      <c r="I1544" s="249" t="s">
        <v>1879</v>
      </c>
      <c r="J1544" s="329">
        <v>-1.208525151014328E-2</v>
      </c>
      <c r="K1544" s="263"/>
      <c r="L1544" s="263"/>
      <c r="M1544" s="263"/>
      <c r="N1544" s="264"/>
      <c r="O1544" s="42"/>
      <c r="P1544" s="42"/>
    </row>
    <row r="1545" spans="1:16" x14ac:dyDescent="0.45">
      <c r="A1545" s="41"/>
      <c r="I1545" s="249" t="s">
        <v>1880</v>
      </c>
      <c r="J1545" s="329">
        <v>-1.208525151014328E-2</v>
      </c>
      <c r="K1545" s="263"/>
      <c r="L1545" s="263"/>
      <c r="M1545" s="263"/>
      <c r="N1545" s="264"/>
      <c r="O1545" s="42"/>
      <c r="P1545" s="42"/>
    </row>
    <row r="1546" spans="1:16" x14ac:dyDescent="0.45">
      <c r="A1546" s="41"/>
      <c r="I1546" s="249" t="s">
        <v>1881</v>
      </c>
      <c r="J1546" s="329">
        <v>-1.208525151014328E-2</v>
      </c>
      <c r="K1546" s="263"/>
      <c r="L1546" s="263"/>
      <c r="M1546" s="263"/>
      <c r="N1546" s="264"/>
      <c r="O1546" s="42"/>
      <c r="P1546" s="42"/>
    </row>
    <row r="1547" spans="1:16" x14ac:dyDescent="0.45">
      <c r="A1547" s="41"/>
      <c r="I1547" s="249" t="s">
        <v>1882</v>
      </c>
      <c r="J1547" s="329">
        <v>-1.208525151014328E-2</v>
      </c>
      <c r="K1547" s="263"/>
      <c r="L1547" s="263"/>
      <c r="M1547" s="263"/>
      <c r="N1547" s="264"/>
      <c r="O1547" s="42"/>
      <c r="P1547" s="42"/>
    </row>
    <row r="1548" spans="1:16" x14ac:dyDescent="0.45">
      <c r="A1548" s="41"/>
      <c r="I1548" s="249" t="s">
        <v>1883</v>
      </c>
      <c r="J1548" s="329">
        <v>-1.208525151014328E-2</v>
      </c>
      <c r="K1548" s="263"/>
      <c r="L1548" s="263"/>
      <c r="M1548" s="263"/>
      <c r="N1548" s="264"/>
      <c r="O1548" s="42"/>
      <c r="P1548" s="42"/>
    </row>
    <row r="1549" spans="1:16" x14ac:dyDescent="0.45">
      <c r="A1549" s="41"/>
      <c r="I1549" s="249" t="s">
        <v>1884</v>
      </c>
      <c r="J1549" s="329">
        <v>-1.208525151014328E-2</v>
      </c>
      <c r="K1549" s="263"/>
      <c r="L1549" s="263"/>
      <c r="M1549" s="263"/>
      <c r="N1549" s="264"/>
      <c r="O1549" s="42"/>
      <c r="P1549" s="42"/>
    </row>
    <row r="1550" spans="1:16" x14ac:dyDescent="0.45">
      <c r="A1550" s="41"/>
      <c r="I1550" s="249" t="s">
        <v>1885</v>
      </c>
      <c r="J1550" s="329">
        <v>-1.208525151014328E-2</v>
      </c>
      <c r="K1550" s="263"/>
      <c r="L1550" s="263"/>
      <c r="M1550" s="263"/>
      <c r="N1550" s="264"/>
      <c r="O1550" s="42"/>
      <c r="P1550" s="42"/>
    </row>
    <row r="1551" spans="1:16" x14ac:dyDescent="0.45">
      <c r="A1551" s="41"/>
      <c r="I1551" s="249" t="s">
        <v>1886</v>
      </c>
      <c r="J1551" s="329">
        <v>-1.208525151014328E-2</v>
      </c>
      <c r="K1551" s="263"/>
      <c r="L1551" s="263"/>
      <c r="M1551" s="263"/>
      <c r="N1551" s="264"/>
      <c r="O1551" s="42"/>
      <c r="P1551" s="42"/>
    </row>
    <row r="1552" spans="1:16" x14ac:dyDescent="0.45">
      <c r="A1552" s="41"/>
      <c r="I1552" s="249" t="s">
        <v>1887</v>
      </c>
      <c r="J1552" s="329">
        <v>-1.208525151014328E-2</v>
      </c>
      <c r="K1552" s="263"/>
      <c r="L1552" s="263"/>
      <c r="M1552" s="263"/>
      <c r="N1552" s="264"/>
      <c r="O1552" s="42"/>
      <c r="P1552" s="42"/>
    </row>
    <row r="1553" spans="1:16" x14ac:dyDescent="0.45">
      <c r="A1553" s="41"/>
      <c r="I1553" s="249" t="s">
        <v>1888</v>
      </c>
      <c r="J1553" s="329">
        <v>-1.208525151014328E-2</v>
      </c>
      <c r="K1553" s="263"/>
      <c r="L1553" s="263"/>
      <c r="M1553" s="263"/>
      <c r="N1553" s="264"/>
      <c r="O1553" s="42"/>
      <c r="P1553" s="42"/>
    </row>
    <row r="1554" spans="1:16" x14ac:dyDescent="0.45">
      <c r="A1554" s="41"/>
      <c r="I1554" s="249" t="s">
        <v>1889</v>
      </c>
      <c r="J1554" s="329">
        <v>-1.208525151014328E-2</v>
      </c>
      <c r="K1554" s="263"/>
      <c r="L1554" s="263"/>
      <c r="M1554" s="263"/>
      <c r="N1554" s="264"/>
      <c r="O1554" s="42"/>
      <c r="P1554" s="42"/>
    </row>
    <row r="1555" spans="1:16" x14ac:dyDescent="0.45">
      <c r="A1555" s="41"/>
      <c r="I1555" s="249" t="s">
        <v>1890</v>
      </c>
      <c r="J1555" s="329">
        <v>-1.208525151014328E-2</v>
      </c>
      <c r="K1555" s="263"/>
      <c r="L1555" s="263"/>
      <c r="M1555" s="263"/>
      <c r="N1555" s="264"/>
      <c r="O1555" s="42"/>
      <c r="P1555" s="42"/>
    </row>
    <row r="1556" spans="1:16" x14ac:dyDescent="0.45">
      <c r="A1556" s="41"/>
      <c r="I1556" s="249" t="s">
        <v>1891</v>
      </c>
      <c r="J1556" s="329">
        <v>-1.208525151014328E-2</v>
      </c>
      <c r="K1556" s="263"/>
      <c r="L1556" s="263"/>
      <c r="M1556" s="263"/>
      <c r="N1556" s="264"/>
      <c r="O1556" s="42"/>
      <c r="P1556" s="42"/>
    </row>
    <row r="1557" spans="1:16" x14ac:dyDescent="0.45">
      <c r="A1557" s="41"/>
      <c r="I1557" s="249" t="s">
        <v>1892</v>
      </c>
      <c r="J1557" s="329">
        <v>-1.208525151014328E-2</v>
      </c>
      <c r="K1557" s="263"/>
      <c r="L1557" s="263"/>
      <c r="M1557" s="263"/>
      <c r="N1557" s="264"/>
      <c r="O1557" s="42"/>
      <c r="P1557" s="42"/>
    </row>
    <row r="1558" spans="1:16" x14ac:dyDescent="0.45">
      <c r="A1558" s="41"/>
      <c r="I1558" s="249" t="s">
        <v>1893</v>
      </c>
      <c r="J1558" s="329">
        <v>-1.208525151014328E-2</v>
      </c>
      <c r="K1558" s="263"/>
      <c r="L1558" s="263"/>
      <c r="M1558" s="263"/>
      <c r="N1558" s="264"/>
      <c r="O1558" s="42"/>
      <c r="P1558" s="42"/>
    </row>
    <row r="1559" spans="1:16" x14ac:dyDescent="0.45">
      <c r="A1559" s="41"/>
      <c r="I1559" s="249" t="s">
        <v>1894</v>
      </c>
      <c r="J1559" s="329">
        <v>-1.208525151014328E-2</v>
      </c>
      <c r="K1559" s="263"/>
      <c r="L1559" s="263"/>
      <c r="M1559" s="263"/>
      <c r="N1559" s="264"/>
      <c r="O1559" s="42"/>
      <c r="P1559" s="42"/>
    </row>
    <row r="1560" spans="1:16" x14ac:dyDescent="0.45">
      <c r="A1560" s="41"/>
      <c r="I1560" s="249" t="s">
        <v>1895</v>
      </c>
      <c r="J1560" s="329">
        <v>-1.208525151014328E-2</v>
      </c>
      <c r="K1560" s="263"/>
      <c r="L1560" s="263"/>
      <c r="M1560" s="263"/>
      <c r="N1560" s="264"/>
      <c r="O1560" s="42"/>
      <c r="P1560" s="42"/>
    </row>
    <row r="1561" spans="1:16" x14ac:dyDescent="0.45">
      <c r="A1561" s="41"/>
      <c r="I1561" s="249" t="s">
        <v>1896</v>
      </c>
      <c r="J1561" s="329">
        <v>-1.208525151014328E-2</v>
      </c>
      <c r="K1561" s="263"/>
      <c r="L1561" s="263"/>
      <c r="M1561" s="263"/>
      <c r="N1561" s="264"/>
      <c r="O1561" s="42"/>
      <c r="P1561" s="42"/>
    </row>
    <row r="1562" spans="1:16" x14ac:dyDescent="0.45">
      <c r="A1562" s="41"/>
      <c r="I1562" s="249" t="s">
        <v>1897</v>
      </c>
      <c r="J1562" s="329">
        <v>-1.208525151014328E-2</v>
      </c>
      <c r="K1562" s="263"/>
      <c r="L1562" s="263"/>
      <c r="M1562" s="263"/>
      <c r="N1562" s="264"/>
      <c r="O1562" s="42"/>
      <c r="P1562" s="42"/>
    </row>
    <row r="1563" spans="1:16" x14ac:dyDescent="0.45">
      <c r="A1563" s="41"/>
      <c r="I1563" s="249" t="s">
        <v>1898</v>
      </c>
      <c r="J1563" s="329">
        <v>-1.208525151014328E-2</v>
      </c>
      <c r="K1563" s="263"/>
      <c r="L1563" s="263"/>
      <c r="M1563" s="263"/>
      <c r="N1563" s="264"/>
      <c r="O1563" s="42"/>
      <c r="P1563" s="42"/>
    </row>
    <row r="1564" spans="1:16" x14ac:dyDescent="0.45">
      <c r="A1564" s="41"/>
      <c r="I1564" s="249" t="s">
        <v>1899</v>
      </c>
      <c r="J1564" s="329">
        <v>-1.208525151014328E-2</v>
      </c>
      <c r="K1564" s="263"/>
      <c r="L1564" s="263"/>
      <c r="M1564" s="263"/>
      <c r="N1564" s="264"/>
      <c r="O1564" s="42"/>
      <c r="P1564" s="42"/>
    </row>
    <row r="1565" spans="1:16" x14ac:dyDescent="0.45">
      <c r="A1565" s="41"/>
      <c r="I1565" s="249" t="s">
        <v>1900</v>
      </c>
      <c r="J1565" s="329">
        <v>-1.208525151014328E-2</v>
      </c>
      <c r="K1565" s="263"/>
      <c r="L1565" s="263"/>
      <c r="M1565" s="263"/>
      <c r="N1565" s="264"/>
      <c r="O1565" s="42"/>
      <c r="P1565" s="42"/>
    </row>
    <row r="1566" spans="1:16" x14ac:dyDescent="0.45">
      <c r="A1566" s="41"/>
      <c r="I1566" s="249" t="s">
        <v>1901</v>
      </c>
      <c r="J1566" s="329">
        <v>-1.208525151014328E-2</v>
      </c>
      <c r="K1566" s="263"/>
      <c r="L1566" s="263"/>
      <c r="M1566" s="263"/>
      <c r="N1566" s="264"/>
      <c r="O1566" s="42"/>
      <c r="P1566" s="42"/>
    </row>
    <row r="1567" spans="1:16" x14ac:dyDescent="0.45">
      <c r="A1567" s="41"/>
      <c r="I1567" s="249" t="s">
        <v>1902</v>
      </c>
      <c r="J1567" s="329">
        <v>-1.208525151014328E-2</v>
      </c>
      <c r="K1567" s="263"/>
      <c r="L1567" s="263"/>
      <c r="M1567" s="263"/>
      <c r="N1567" s="264"/>
      <c r="O1567" s="42"/>
      <c r="P1567" s="42"/>
    </row>
    <row r="1568" spans="1:16" x14ac:dyDescent="0.45">
      <c r="A1568" s="41"/>
      <c r="I1568" s="249" t="s">
        <v>1903</v>
      </c>
      <c r="J1568" s="329">
        <v>-1.208525151014328E-2</v>
      </c>
      <c r="K1568" s="263"/>
      <c r="L1568" s="263"/>
      <c r="M1568" s="263"/>
      <c r="N1568" s="264"/>
      <c r="O1568" s="42"/>
      <c r="P1568" s="42"/>
    </row>
    <row r="1569" spans="1:16" x14ac:dyDescent="0.45">
      <c r="A1569" s="41"/>
      <c r="I1569" s="249" t="s">
        <v>1904</v>
      </c>
      <c r="J1569" s="329">
        <v>-1.208525151014328E-2</v>
      </c>
      <c r="K1569" s="263"/>
      <c r="L1569" s="263"/>
      <c r="M1569" s="263"/>
      <c r="N1569" s="264"/>
      <c r="O1569" s="42"/>
      <c r="P1569" s="42"/>
    </row>
    <row r="1570" spans="1:16" x14ac:dyDescent="0.45">
      <c r="A1570" s="41"/>
      <c r="I1570" s="249" t="s">
        <v>1905</v>
      </c>
      <c r="J1570" s="329">
        <v>-1.208525151014328E-2</v>
      </c>
      <c r="K1570" s="263"/>
      <c r="L1570" s="263"/>
      <c r="M1570" s="263"/>
      <c r="N1570" s="264"/>
      <c r="O1570" s="42"/>
      <c r="P1570" s="42"/>
    </row>
    <row r="1571" spans="1:16" x14ac:dyDescent="0.45">
      <c r="A1571" s="41"/>
      <c r="I1571" s="249" t="s">
        <v>1906</v>
      </c>
      <c r="J1571" s="329">
        <v>-1.208525151014328E-2</v>
      </c>
      <c r="K1571" s="263"/>
      <c r="L1571" s="263"/>
      <c r="M1571" s="263"/>
      <c r="N1571" s="264"/>
      <c r="O1571" s="42"/>
      <c r="P1571" s="42"/>
    </row>
    <row r="1572" spans="1:16" x14ac:dyDescent="0.45">
      <c r="A1572" s="41"/>
      <c r="I1572" s="249" t="s">
        <v>1907</v>
      </c>
      <c r="J1572" s="329">
        <v>-1.208525151014328E-2</v>
      </c>
      <c r="K1572" s="263"/>
      <c r="L1572" s="263"/>
      <c r="M1572" s="263"/>
      <c r="N1572" s="264"/>
      <c r="O1572" s="42"/>
      <c r="P1572" s="42"/>
    </row>
    <row r="1573" spans="1:16" x14ac:dyDescent="0.45">
      <c r="A1573" s="41"/>
      <c r="I1573" s="249" t="s">
        <v>1908</v>
      </c>
      <c r="J1573" s="329">
        <v>-1.208525151014328E-2</v>
      </c>
      <c r="K1573" s="263"/>
      <c r="L1573" s="263"/>
      <c r="M1573" s="263"/>
      <c r="N1573" s="264"/>
      <c r="O1573" s="42"/>
      <c r="P1573" s="42"/>
    </row>
    <row r="1574" spans="1:16" x14ac:dyDescent="0.45">
      <c r="A1574" s="41"/>
      <c r="I1574" s="249" t="s">
        <v>1909</v>
      </c>
      <c r="J1574" s="329">
        <v>-1.208525151014328E-2</v>
      </c>
      <c r="K1574" s="263"/>
      <c r="L1574" s="263"/>
      <c r="M1574" s="263"/>
      <c r="N1574" s="264"/>
      <c r="O1574" s="42"/>
      <c r="P1574" s="42"/>
    </row>
    <row r="1575" spans="1:16" x14ac:dyDescent="0.45">
      <c r="A1575" s="41"/>
      <c r="I1575" s="249" t="s">
        <v>1910</v>
      </c>
      <c r="J1575" s="329">
        <v>-1.208525151014328E-2</v>
      </c>
      <c r="K1575" s="263"/>
      <c r="L1575" s="263"/>
      <c r="M1575" s="263"/>
      <c r="N1575" s="264"/>
      <c r="O1575" s="42"/>
      <c r="P1575" s="42"/>
    </row>
    <row r="1576" spans="1:16" x14ac:dyDescent="0.45">
      <c r="A1576" s="41"/>
      <c r="I1576" s="249" t="s">
        <v>1911</v>
      </c>
      <c r="J1576" s="329">
        <v>-1.208525151014328E-2</v>
      </c>
      <c r="K1576" s="263"/>
      <c r="L1576" s="263"/>
      <c r="M1576" s="263"/>
      <c r="N1576" s="264"/>
      <c r="O1576" s="42"/>
      <c r="P1576" s="42"/>
    </row>
    <row r="1577" spans="1:16" x14ac:dyDescent="0.45">
      <c r="A1577" s="41"/>
      <c r="I1577" s="249" t="s">
        <v>1912</v>
      </c>
      <c r="J1577" s="329">
        <v>-1.208525151014328E-2</v>
      </c>
      <c r="K1577" s="263"/>
      <c r="L1577" s="263"/>
      <c r="M1577" s="263"/>
      <c r="N1577" s="264"/>
      <c r="O1577" s="42"/>
      <c r="P1577" s="42"/>
    </row>
    <row r="1578" spans="1:16" x14ac:dyDescent="0.45">
      <c r="A1578" s="41"/>
      <c r="I1578" s="249" t="s">
        <v>1913</v>
      </c>
      <c r="J1578" s="329">
        <v>-1.208525151014328E-2</v>
      </c>
      <c r="K1578" s="263"/>
      <c r="L1578" s="263"/>
      <c r="M1578" s="263"/>
      <c r="N1578" s="264"/>
      <c r="O1578" s="42"/>
      <c r="P1578" s="42"/>
    </row>
    <row r="1579" spans="1:16" x14ac:dyDescent="0.45">
      <c r="A1579" s="41"/>
      <c r="I1579" s="249" t="s">
        <v>1914</v>
      </c>
      <c r="J1579" s="329">
        <v>-1.208525151014328E-2</v>
      </c>
      <c r="K1579" s="263"/>
      <c r="L1579" s="263"/>
      <c r="M1579" s="263"/>
      <c r="N1579" s="264"/>
      <c r="O1579" s="42"/>
      <c r="P1579" s="42"/>
    </row>
    <row r="1580" spans="1:16" x14ac:dyDescent="0.45">
      <c r="A1580" s="41"/>
      <c r="I1580" s="249" t="s">
        <v>1915</v>
      </c>
      <c r="J1580" s="329">
        <v>-1.208525151014328E-2</v>
      </c>
      <c r="K1580" s="263"/>
      <c r="L1580" s="263"/>
      <c r="M1580" s="263"/>
      <c r="N1580" s="264"/>
      <c r="O1580" s="42"/>
      <c r="P1580" s="42"/>
    </row>
    <row r="1581" spans="1:16" x14ac:dyDescent="0.45">
      <c r="A1581" s="41"/>
      <c r="I1581" s="249" t="s">
        <v>1916</v>
      </c>
      <c r="J1581" s="329">
        <v>-1.208525151014328E-2</v>
      </c>
      <c r="K1581" s="263"/>
      <c r="L1581" s="263"/>
      <c r="M1581" s="263"/>
      <c r="N1581" s="264"/>
      <c r="O1581" s="42"/>
      <c r="P1581" s="42"/>
    </row>
    <row r="1582" spans="1:16" x14ac:dyDescent="0.45">
      <c r="A1582" s="41"/>
      <c r="I1582" s="249" t="s">
        <v>1917</v>
      </c>
      <c r="J1582" s="329">
        <v>-1.208525151014328E-2</v>
      </c>
      <c r="K1582" s="263"/>
      <c r="L1582" s="263"/>
      <c r="M1582" s="263"/>
      <c r="N1582" s="264"/>
      <c r="O1582" s="42"/>
      <c r="P1582" s="42"/>
    </row>
    <row r="1583" spans="1:16" x14ac:dyDescent="0.45">
      <c r="A1583" s="41"/>
      <c r="I1583" s="249" t="s">
        <v>1918</v>
      </c>
      <c r="J1583" s="329">
        <v>-1.208525151014328E-2</v>
      </c>
      <c r="K1583" s="263"/>
      <c r="L1583" s="263"/>
      <c r="M1583" s="263"/>
      <c r="N1583" s="264"/>
      <c r="O1583" s="42"/>
      <c r="P1583" s="42"/>
    </row>
    <row r="1584" spans="1:16" x14ac:dyDescent="0.45">
      <c r="A1584" s="41"/>
      <c r="I1584" s="249" t="s">
        <v>1919</v>
      </c>
      <c r="J1584" s="329">
        <v>-1.208525151014328E-2</v>
      </c>
      <c r="K1584" s="263"/>
      <c r="L1584" s="263"/>
      <c r="M1584" s="263"/>
      <c r="N1584" s="264"/>
      <c r="O1584" s="42"/>
      <c r="P1584" s="42"/>
    </row>
    <row r="1585" spans="1:16" x14ac:dyDescent="0.45">
      <c r="A1585" s="41"/>
      <c r="I1585" s="249" t="s">
        <v>1920</v>
      </c>
      <c r="J1585" s="329">
        <v>-1.208525151014328E-2</v>
      </c>
      <c r="K1585" s="263"/>
      <c r="L1585" s="263"/>
      <c r="M1585" s="263"/>
      <c r="N1585" s="264"/>
      <c r="O1585" s="42"/>
      <c r="P1585" s="42"/>
    </row>
    <row r="1586" spans="1:16" x14ac:dyDescent="0.45">
      <c r="A1586" s="41"/>
      <c r="I1586" s="249" t="s">
        <v>1921</v>
      </c>
      <c r="J1586" s="329">
        <v>-1.208525151014328E-2</v>
      </c>
      <c r="K1586" s="263"/>
      <c r="L1586" s="263"/>
      <c r="M1586" s="263"/>
      <c r="N1586" s="264"/>
      <c r="O1586" s="42"/>
      <c r="P1586" s="42"/>
    </row>
    <row r="1587" spans="1:16" x14ac:dyDescent="0.45">
      <c r="A1587" s="41"/>
      <c r="I1587" s="249" t="s">
        <v>1922</v>
      </c>
      <c r="J1587" s="329">
        <v>-1.208525151014328E-2</v>
      </c>
      <c r="K1587" s="263"/>
      <c r="L1587" s="263"/>
      <c r="M1587" s="263"/>
      <c r="N1587" s="264"/>
      <c r="O1587" s="42"/>
      <c r="P1587" s="42"/>
    </row>
    <row r="1588" spans="1:16" x14ac:dyDescent="0.45">
      <c r="A1588" s="41"/>
      <c r="I1588" s="249" t="s">
        <v>1923</v>
      </c>
      <c r="J1588" s="329">
        <v>-1.208525151014328E-2</v>
      </c>
      <c r="K1588" s="263"/>
      <c r="L1588" s="263"/>
      <c r="M1588" s="263"/>
      <c r="N1588" s="264"/>
      <c r="O1588" s="42"/>
      <c r="P1588" s="42"/>
    </row>
    <row r="1589" spans="1:16" x14ac:dyDescent="0.45">
      <c r="A1589" s="41"/>
      <c r="I1589" s="249" t="s">
        <v>1924</v>
      </c>
      <c r="J1589" s="329">
        <v>-1.208525151014328E-2</v>
      </c>
      <c r="K1589" s="263"/>
      <c r="L1589" s="263"/>
      <c r="M1589" s="263"/>
      <c r="N1589" s="264"/>
      <c r="O1589" s="42"/>
      <c r="P1589" s="42"/>
    </row>
    <row r="1590" spans="1:16" x14ac:dyDescent="0.45">
      <c r="A1590" s="41"/>
      <c r="I1590" s="249" t="s">
        <v>1925</v>
      </c>
      <c r="J1590" s="329">
        <v>-1.208525151014328E-2</v>
      </c>
      <c r="K1590" s="263"/>
      <c r="L1590" s="263"/>
      <c r="M1590" s="263"/>
      <c r="N1590" s="264"/>
      <c r="O1590" s="42"/>
      <c r="P1590" s="42"/>
    </row>
    <row r="1591" spans="1:16" x14ac:dyDescent="0.45">
      <c r="A1591" s="41"/>
      <c r="I1591" s="249" t="s">
        <v>1926</v>
      </c>
      <c r="J1591" s="329">
        <v>-1.208525151014328E-2</v>
      </c>
      <c r="K1591" s="263"/>
      <c r="L1591" s="263"/>
      <c r="M1591" s="263"/>
      <c r="N1591" s="264"/>
      <c r="O1591" s="42"/>
      <c r="P1591" s="42"/>
    </row>
    <row r="1592" spans="1:16" x14ac:dyDescent="0.45">
      <c r="A1592" s="41"/>
      <c r="I1592" s="249" t="s">
        <v>1927</v>
      </c>
      <c r="J1592" s="329">
        <v>-1.208525151014328E-2</v>
      </c>
      <c r="K1592" s="263"/>
      <c r="L1592" s="263"/>
      <c r="M1592" s="263"/>
      <c r="N1592" s="264"/>
      <c r="O1592" s="42"/>
      <c r="P1592" s="42"/>
    </row>
    <row r="1593" spans="1:16" x14ac:dyDescent="0.45">
      <c r="A1593" s="41"/>
      <c r="I1593" s="249" t="s">
        <v>1928</v>
      </c>
      <c r="J1593" s="329">
        <v>-1.208525151014328E-2</v>
      </c>
      <c r="K1593" s="263"/>
      <c r="L1593" s="263"/>
      <c r="M1593" s="263"/>
      <c r="N1593" s="264"/>
      <c r="O1593" s="42"/>
      <c r="P1593" s="42"/>
    </row>
    <row r="1594" spans="1:16" x14ac:dyDescent="0.45">
      <c r="A1594" s="41"/>
      <c r="I1594" s="249" t="s">
        <v>1929</v>
      </c>
      <c r="J1594" s="329">
        <v>-1.208525151014328E-2</v>
      </c>
      <c r="K1594" s="263"/>
      <c r="L1594" s="263"/>
      <c r="M1594" s="263"/>
      <c r="N1594" s="264"/>
      <c r="O1594" s="42"/>
      <c r="P1594" s="42"/>
    </row>
    <row r="1595" spans="1:16" x14ac:dyDescent="0.45">
      <c r="A1595" s="41"/>
      <c r="I1595" s="249" t="s">
        <v>1930</v>
      </c>
      <c r="J1595" s="329">
        <v>-1.208525151014328E-2</v>
      </c>
      <c r="K1595" s="263"/>
      <c r="L1595" s="263"/>
      <c r="M1595" s="263"/>
      <c r="N1595" s="264"/>
      <c r="O1595" s="42"/>
      <c r="P1595" s="42"/>
    </row>
    <row r="1596" spans="1:16" x14ac:dyDescent="0.45">
      <c r="A1596" s="41"/>
      <c r="I1596" s="249" t="s">
        <v>1931</v>
      </c>
      <c r="J1596" s="329">
        <v>-1.208525151014328E-2</v>
      </c>
      <c r="K1596" s="263"/>
      <c r="L1596" s="263"/>
      <c r="M1596" s="263"/>
      <c r="N1596" s="264"/>
      <c r="O1596" s="42"/>
      <c r="P1596" s="42"/>
    </row>
    <row r="1597" spans="1:16" x14ac:dyDescent="0.45">
      <c r="A1597" s="41"/>
      <c r="I1597" s="249" t="s">
        <v>1932</v>
      </c>
      <c r="J1597" s="329">
        <v>-1.208525151014328E-2</v>
      </c>
      <c r="K1597" s="263"/>
      <c r="L1597" s="263"/>
      <c r="M1597" s="263"/>
      <c r="N1597" s="264"/>
      <c r="O1597" s="42"/>
      <c r="P1597" s="42"/>
    </row>
    <row r="1598" spans="1:16" x14ac:dyDescent="0.45">
      <c r="A1598" s="41"/>
      <c r="I1598" s="249" t="s">
        <v>1933</v>
      </c>
      <c r="J1598" s="329">
        <v>-1.208525151014328E-2</v>
      </c>
      <c r="K1598" s="263"/>
      <c r="L1598" s="263"/>
      <c r="M1598" s="263"/>
      <c r="N1598" s="264"/>
      <c r="O1598" s="42"/>
      <c r="P1598" s="42"/>
    </row>
    <row r="1599" spans="1:16" x14ac:dyDescent="0.45">
      <c r="A1599" s="41"/>
      <c r="I1599" s="249" t="s">
        <v>2690</v>
      </c>
      <c r="J1599" s="329">
        <v>-1.208525151014328E-2</v>
      </c>
      <c r="K1599" s="263"/>
      <c r="L1599" s="263"/>
      <c r="M1599" s="263"/>
      <c r="N1599" s="264"/>
      <c r="O1599" s="42"/>
      <c r="P1599" s="42"/>
    </row>
    <row r="1600" spans="1:16" x14ac:dyDescent="0.45">
      <c r="A1600" s="41"/>
      <c r="I1600" s="249" t="s">
        <v>1934</v>
      </c>
      <c r="J1600" s="329">
        <v>-1.208525151014328E-2</v>
      </c>
      <c r="K1600" s="263"/>
      <c r="L1600" s="263"/>
      <c r="M1600" s="263"/>
      <c r="N1600" s="264"/>
      <c r="O1600" s="42"/>
      <c r="P1600" s="42"/>
    </row>
    <row r="1601" spans="1:16" x14ac:dyDescent="0.45">
      <c r="A1601" s="41"/>
      <c r="I1601" s="249" t="s">
        <v>1935</v>
      </c>
      <c r="J1601" s="329">
        <v>-1.208525151014328E-2</v>
      </c>
      <c r="K1601" s="263"/>
      <c r="L1601" s="263"/>
      <c r="M1601" s="263"/>
      <c r="N1601" s="264"/>
      <c r="O1601" s="42"/>
      <c r="P1601" s="42"/>
    </row>
    <row r="1602" spans="1:16" x14ac:dyDescent="0.45">
      <c r="A1602" s="41"/>
      <c r="I1602" s="249" t="s">
        <v>1936</v>
      </c>
      <c r="J1602" s="329">
        <v>-1.208525151014328E-2</v>
      </c>
      <c r="K1602" s="263"/>
      <c r="L1602" s="263"/>
      <c r="M1602" s="263"/>
      <c r="N1602" s="264"/>
      <c r="O1602" s="42"/>
      <c r="P1602" s="42"/>
    </row>
    <row r="1603" spans="1:16" x14ac:dyDescent="0.45">
      <c r="A1603" s="41"/>
      <c r="I1603" s="249" t="s">
        <v>1937</v>
      </c>
      <c r="J1603" s="329">
        <v>-1.208525151014328E-2</v>
      </c>
      <c r="K1603" s="263"/>
      <c r="L1603" s="263"/>
      <c r="M1603" s="263"/>
      <c r="N1603" s="264"/>
      <c r="O1603" s="42"/>
      <c r="P1603" s="42"/>
    </row>
    <row r="1604" spans="1:16" x14ac:dyDescent="0.45">
      <c r="A1604" s="41"/>
      <c r="I1604" s="249" t="s">
        <v>1938</v>
      </c>
      <c r="J1604" s="329">
        <v>-1.208525151014328E-2</v>
      </c>
      <c r="K1604" s="263"/>
      <c r="L1604" s="263"/>
      <c r="M1604" s="263"/>
      <c r="N1604" s="264"/>
      <c r="O1604" s="42"/>
      <c r="P1604" s="42"/>
    </row>
    <row r="1605" spans="1:16" x14ac:dyDescent="0.45">
      <c r="A1605" s="41"/>
      <c r="I1605" s="249" t="s">
        <v>1939</v>
      </c>
      <c r="J1605" s="329">
        <v>-1.208525151014328E-2</v>
      </c>
      <c r="K1605" s="263"/>
      <c r="L1605" s="263"/>
      <c r="M1605" s="263"/>
      <c r="N1605" s="264"/>
      <c r="O1605" s="42"/>
      <c r="P1605" s="42"/>
    </row>
    <row r="1606" spans="1:16" x14ac:dyDescent="0.45">
      <c r="A1606" s="41"/>
      <c r="I1606" s="249" t="s">
        <v>1940</v>
      </c>
      <c r="J1606" s="329">
        <v>-1.208525151014328E-2</v>
      </c>
      <c r="K1606" s="263"/>
      <c r="L1606" s="263"/>
      <c r="M1606" s="263"/>
      <c r="N1606" s="264"/>
      <c r="O1606" s="42"/>
      <c r="P1606" s="42"/>
    </row>
    <row r="1607" spans="1:16" x14ac:dyDescent="0.45">
      <c r="A1607" s="41"/>
      <c r="I1607" s="249" t="s">
        <v>1941</v>
      </c>
      <c r="J1607" s="329">
        <v>-1.208525151014328E-2</v>
      </c>
      <c r="K1607" s="263"/>
      <c r="L1607" s="263"/>
      <c r="M1607" s="263"/>
      <c r="N1607" s="264"/>
      <c r="O1607" s="42"/>
      <c r="P1607" s="42"/>
    </row>
    <row r="1608" spans="1:16" x14ac:dyDescent="0.45">
      <c r="A1608" s="41"/>
      <c r="I1608" s="249" t="s">
        <v>1942</v>
      </c>
      <c r="J1608" s="329">
        <v>-1.208525151014328E-2</v>
      </c>
      <c r="K1608" s="263"/>
      <c r="L1608" s="263"/>
      <c r="M1608" s="263"/>
      <c r="N1608" s="264"/>
      <c r="O1608" s="42"/>
      <c r="P1608" s="42"/>
    </row>
    <row r="1609" spans="1:16" x14ac:dyDescent="0.45">
      <c r="A1609" s="41"/>
      <c r="I1609" s="249" t="s">
        <v>1943</v>
      </c>
      <c r="J1609" s="329">
        <v>-1.208525151014328E-2</v>
      </c>
      <c r="K1609" s="263"/>
      <c r="L1609" s="263"/>
      <c r="M1609" s="263"/>
      <c r="N1609" s="264"/>
      <c r="O1609" s="42"/>
      <c r="P1609" s="42"/>
    </row>
    <row r="1610" spans="1:16" x14ac:dyDescent="0.45">
      <c r="A1610" s="41"/>
      <c r="I1610" s="249" t="s">
        <v>1944</v>
      </c>
      <c r="J1610" s="329">
        <v>-1.208525151014328E-2</v>
      </c>
      <c r="K1610" s="263"/>
      <c r="L1610" s="263"/>
      <c r="M1610" s="263"/>
      <c r="N1610" s="264"/>
      <c r="O1610" s="42"/>
      <c r="P1610" s="42"/>
    </row>
    <row r="1611" spans="1:16" x14ac:dyDescent="0.45">
      <c r="A1611" s="41"/>
      <c r="I1611" s="249" t="s">
        <v>1945</v>
      </c>
      <c r="J1611" s="329">
        <v>-1.208525151014328E-2</v>
      </c>
      <c r="K1611" s="263"/>
      <c r="L1611" s="263"/>
      <c r="M1611" s="263"/>
      <c r="N1611" s="264"/>
      <c r="O1611" s="42"/>
      <c r="P1611" s="42"/>
    </row>
    <row r="1612" spans="1:16" x14ac:dyDescent="0.45">
      <c r="A1612" s="41"/>
      <c r="I1612" s="249" t="s">
        <v>1946</v>
      </c>
      <c r="J1612" s="329">
        <v>-1.208525151014328E-2</v>
      </c>
      <c r="K1612" s="263"/>
      <c r="L1612" s="263"/>
      <c r="M1612" s="263"/>
      <c r="N1612" s="264"/>
      <c r="O1612" s="42"/>
      <c r="P1612" s="42"/>
    </row>
    <row r="1613" spans="1:16" x14ac:dyDescent="0.45">
      <c r="A1613" s="41"/>
      <c r="I1613" s="249" t="s">
        <v>1947</v>
      </c>
      <c r="J1613" s="329">
        <v>-1.208525151014328E-2</v>
      </c>
      <c r="K1613" s="263"/>
      <c r="L1613" s="263"/>
      <c r="M1613" s="263"/>
      <c r="N1613" s="264"/>
      <c r="O1613" s="42"/>
      <c r="P1613" s="42"/>
    </row>
    <row r="1614" spans="1:16" x14ac:dyDescent="0.45">
      <c r="A1614" s="41"/>
      <c r="I1614" s="249" t="s">
        <v>1948</v>
      </c>
      <c r="J1614" s="329">
        <v>-1.208525151014328E-2</v>
      </c>
      <c r="K1614" s="263"/>
      <c r="L1614" s="263"/>
      <c r="M1614" s="263"/>
      <c r="N1614" s="264"/>
      <c r="O1614" s="42"/>
      <c r="P1614" s="42"/>
    </row>
    <row r="1615" spans="1:16" x14ac:dyDescent="0.45">
      <c r="A1615" s="41"/>
      <c r="I1615" s="249" t="s">
        <v>1949</v>
      </c>
      <c r="J1615" s="329">
        <v>-1.208525151014328E-2</v>
      </c>
      <c r="K1615" s="263"/>
      <c r="L1615" s="263"/>
      <c r="M1615" s="263"/>
      <c r="N1615" s="264"/>
      <c r="O1615" s="42"/>
      <c r="P1615" s="42"/>
    </row>
    <row r="1616" spans="1:16" x14ac:dyDescent="0.45">
      <c r="A1616" s="41"/>
      <c r="I1616" s="249" t="s">
        <v>1950</v>
      </c>
      <c r="J1616" s="329">
        <v>-1.208525151014328E-2</v>
      </c>
      <c r="K1616" s="263"/>
      <c r="L1616" s="263"/>
      <c r="M1616" s="263"/>
      <c r="N1616" s="264"/>
      <c r="O1616" s="42"/>
      <c r="P1616" s="42"/>
    </row>
    <row r="1617" spans="1:16" x14ac:dyDescent="0.45">
      <c r="A1617" s="41"/>
      <c r="I1617" s="249" t="s">
        <v>1951</v>
      </c>
      <c r="J1617" s="329">
        <v>-1.208525151014328E-2</v>
      </c>
      <c r="K1617" s="263"/>
      <c r="L1617" s="263"/>
      <c r="M1617" s="263"/>
      <c r="N1617" s="264"/>
      <c r="O1617" s="42"/>
      <c r="P1617" s="42"/>
    </row>
    <row r="1618" spans="1:16" x14ac:dyDescent="0.45">
      <c r="A1618" s="41"/>
      <c r="I1618" s="249" t="s">
        <v>1952</v>
      </c>
      <c r="J1618" s="329">
        <v>-1.208525151014328E-2</v>
      </c>
      <c r="K1618" s="263"/>
      <c r="L1618" s="263"/>
      <c r="M1618" s="263"/>
      <c r="N1618" s="264"/>
      <c r="O1618" s="42"/>
      <c r="P1618" s="42"/>
    </row>
    <row r="1619" spans="1:16" x14ac:dyDescent="0.45">
      <c r="A1619" s="41"/>
      <c r="I1619" s="249" t="s">
        <v>1953</v>
      </c>
      <c r="J1619" s="329">
        <v>-1.208525151014328E-2</v>
      </c>
      <c r="K1619" s="263"/>
      <c r="L1619" s="263"/>
      <c r="M1619" s="263"/>
      <c r="N1619" s="264"/>
      <c r="O1619" s="42"/>
      <c r="P1619" s="42"/>
    </row>
    <row r="1620" spans="1:16" x14ac:dyDescent="0.45">
      <c r="A1620" s="41"/>
      <c r="I1620" s="249" t="s">
        <v>1954</v>
      </c>
      <c r="J1620" s="329">
        <v>-1.208525151014328E-2</v>
      </c>
      <c r="K1620" s="263"/>
      <c r="L1620" s="263"/>
      <c r="M1620" s="263"/>
      <c r="N1620" s="264"/>
      <c r="O1620" s="42"/>
      <c r="P1620" s="42"/>
    </row>
    <row r="1621" spans="1:16" x14ac:dyDescent="0.45">
      <c r="A1621" s="41"/>
      <c r="I1621" s="249" t="s">
        <v>1955</v>
      </c>
      <c r="J1621" s="329">
        <v>-1.208525151014328E-2</v>
      </c>
      <c r="K1621" s="263"/>
      <c r="L1621" s="263"/>
      <c r="M1621" s="263"/>
      <c r="N1621" s="264"/>
      <c r="O1621" s="42"/>
      <c r="P1621" s="42"/>
    </row>
    <row r="1622" spans="1:16" x14ac:dyDescent="0.45">
      <c r="A1622" s="41"/>
      <c r="I1622" s="249" t="s">
        <v>1956</v>
      </c>
      <c r="J1622" s="329">
        <v>-1.208525151014328E-2</v>
      </c>
      <c r="K1622" s="263"/>
      <c r="L1622" s="263"/>
      <c r="M1622" s="263"/>
      <c r="N1622" s="264"/>
      <c r="O1622" s="42"/>
      <c r="P1622" s="42"/>
    </row>
    <row r="1623" spans="1:16" x14ac:dyDescent="0.45">
      <c r="A1623" s="41"/>
      <c r="I1623" s="249" t="s">
        <v>1957</v>
      </c>
      <c r="J1623" s="329">
        <v>-1.208525151014328E-2</v>
      </c>
      <c r="K1623" s="263"/>
      <c r="L1623" s="263"/>
      <c r="M1623" s="263"/>
      <c r="N1623" s="264"/>
      <c r="O1623" s="42"/>
      <c r="P1623" s="42"/>
    </row>
    <row r="1624" spans="1:16" x14ac:dyDescent="0.45">
      <c r="A1624" s="41"/>
      <c r="I1624" s="249" t="s">
        <v>1958</v>
      </c>
      <c r="J1624" s="329">
        <v>-1.208525151014328E-2</v>
      </c>
      <c r="K1624" s="263"/>
      <c r="L1624" s="263"/>
      <c r="M1624" s="263"/>
      <c r="N1624" s="264"/>
      <c r="O1624" s="42"/>
      <c r="P1624" s="42"/>
    </row>
    <row r="1625" spans="1:16" x14ac:dyDescent="0.45">
      <c r="A1625" s="41"/>
      <c r="I1625" s="249" t="s">
        <v>1959</v>
      </c>
      <c r="J1625" s="329">
        <v>-1.208525151014328E-2</v>
      </c>
      <c r="K1625" s="263"/>
      <c r="L1625" s="263"/>
      <c r="M1625" s="263"/>
      <c r="N1625" s="264"/>
      <c r="O1625" s="42"/>
      <c r="P1625" s="42"/>
    </row>
    <row r="1626" spans="1:16" x14ac:dyDescent="0.45">
      <c r="A1626" s="41"/>
      <c r="I1626" s="249" t="s">
        <v>1960</v>
      </c>
      <c r="J1626" s="329">
        <v>-1.208525151014328E-2</v>
      </c>
      <c r="K1626" s="263"/>
      <c r="L1626" s="263"/>
      <c r="M1626" s="263"/>
      <c r="N1626" s="264"/>
      <c r="O1626" s="42"/>
      <c r="P1626" s="42"/>
    </row>
    <row r="1627" spans="1:16" x14ac:dyDescent="0.45">
      <c r="A1627" s="41"/>
      <c r="I1627" s="249" t="s">
        <v>1961</v>
      </c>
      <c r="J1627" s="329">
        <v>-1.208525151014328E-2</v>
      </c>
      <c r="K1627" s="263"/>
      <c r="L1627" s="263"/>
      <c r="M1627" s="263"/>
      <c r="N1627" s="264"/>
      <c r="O1627" s="42"/>
      <c r="P1627" s="42"/>
    </row>
    <row r="1628" spans="1:16" x14ac:dyDescent="0.45">
      <c r="A1628" s="41"/>
      <c r="I1628" s="249" t="s">
        <v>1962</v>
      </c>
      <c r="J1628" s="329">
        <v>-1.208525151014328E-2</v>
      </c>
      <c r="K1628" s="263"/>
      <c r="L1628" s="263"/>
      <c r="M1628" s="263"/>
      <c r="N1628" s="264"/>
      <c r="O1628" s="42"/>
      <c r="P1628" s="42"/>
    </row>
    <row r="1629" spans="1:16" x14ac:dyDescent="0.45">
      <c r="A1629" s="41"/>
      <c r="I1629" s="249" t="s">
        <v>1963</v>
      </c>
      <c r="J1629" s="329">
        <v>-1.208525151014328E-2</v>
      </c>
      <c r="K1629" s="263"/>
      <c r="L1629" s="263"/>
      <c r="M1629" s="263"/>
      <c r="N1629" s="264"/>
      <c r="O1629" s="42"/>
      <c r="P1629" s="42"/>
    </row>
    <row r="1630" spans="1:16" x14ac:dyDescent="0.45">
      <c r="A1630" s="41"/>
      <c r="I1630" s="249" t="s">
        <v>1964</v>
      </c>
      <c r="J1630" s="329">
        <v>-1.208525151014328E-2</v>
      </c>
      <c r="K1630" s="263"/>
      <c r="L1630" s="263"/>
      <c r="M1630" s="263"/>
      <c r="N1630" s="264"/>
      <c r="O1630" s="42"/>
      <c r="P1630" s="42"/>
    </row>
    <row r="1631" spans="1:16" x14ac:dyDescent="0.45">
      <c r="A1631" s="41"/>
      <c r="I1631" s="249" t="s">
        <v>1965</v>
      </c>
      <c r="J1631" s="329">
        <v>-1.208525151014328E-2</v>
      </c>
      <c r="K1631" s="263"/>
      <c r="L1631" s="263"/>
      <c r="M1631" s="263"/>
      <c r="N1631" s="264"/>
      <c r="O1631" s="42"/>
      <c r="P1631" s="42"/>
    </row>
    <row r="1632" spans="1:16" x14ac:dyDescent="0.45">
      <c r="A1632" s="41"/>
      <c r="I1632" s="249" t="s">
        <v>1966</v>
      </c>
      <c r="J1632" s="329">
        <v>-1.208525151014328E-2</v>
      </c>
      <c r="K1632" s="263"/>
      <c r="L1632" s="263"/>
      <c r="M1632" s="263"/>
      <c r="N1632" s="264"/>
      <c r="O1632" s="42"/>
      <c r="P1632" s="42"/>
    </row>
    <row r="1633" spans="1:16" x14ac:dyDescent="0.45">
      <c r="A1633" s="41"/>
      <c r="I1633" s="249" t="s">
        <v>1967</v>
      </c>
      <c r="J1633" s="329">
        <v>-1.208525151014328E-2</v>
      </c>
      <c r="K1633" s="263"/>
      <c r="L1633" s="263"/>
      <c r="M1633" s="263"/>
      <c r="N1633" s="264"/>
      <c r="O1633" s="42"/>
      <c r="P1633" s="42"/>
    </row>
    <row r="1634" spans="1:16" x14ac:dyDescent="0.45">
      <c r="A1634" s="41"/>
      <c r="I1634" s="249" t="s">
        <v>1968</v>
      </c>
      <c r="J1634" s="329">
        <v>-1.208525151014328E-2</v>
      </c>
      <c r="K1634" s="263"/>
      <c r="L1634" s="263"/>
      <c r="M1634" s="263"/>
      <c r="N1634" s="264"/>
      <c r="O1634" s="42"/>
      <c r="P1634" s="42"/>
    </row>
    <row r="1635" spans="1:16" x14ac:dyDescent="0.45">
      <c r="A1635" s="41"/>
      <c r="I1635" s="249" t="s">
        <v>1969</v>
      </c>
      <c r="J1635" s="329">
        <v>-1.208525151014328E-2</v>
      </c>
      <c r="K1635" s="263"/>
      <c r="L1635" s="263"/>
      <c r="M1635" s="263"/>
      <c r="N1635" s="264"/>
      <c r="O1635" s="42"/>
      <c r="P1635" s="42"/>
    </row>
    <row r="1636" spans="1:16" x14ac:dyDescent="0.45">
      <c r="A1636" s="41"/>
      <c r="I1636" s="249" t="s">
        <v>1970</v>
      </c>
      <c r="J1636" s="329">
        <v>-1.208525151014328E-2</v>
      </c>
      <c r="K1636" s="263"/>
      <c r="L1636" s="263"/>
      <c r="M1636" s="263"/>
      <c r="N1636" s="264"/>
      <c r="O1636" s="42"/>
      <c r="P1636" s="42"/>
    </row>
    <row r="1637" spans="1:16" x14ac:dyDescent="0.45">
      <c r="A1637" s="41"/>
      <c r="I1637" s="249" t="s">
        <v>1971</v>
      </c>
      <c r="J1637" s="329">
        <v>-1.208525151014328E-2</v>
      </c>
      <c r="K1637" s="263"/>
      <c r="L1637" s="263"/>
      <c r="M1637" s="263"/>
      <c r="N1637" s="264"/>
      <c r="O1637" s="42"/>
      <c r="P1637" s="42"/>
    </row>
    <row r="1638" spans="1:16" x14ac:dyDescent="0.45">
      <c r="A1638" s="41"/>
      <c r="I1638" s="249" t="s">
        <v>1972</v>
      </c>
      <c r="J1638" s="329">
        <v>-1.208525151014328E-2</v>
      </c>
      <c r="K1638" s="263"/>
      <c r="L1638" s="263"/>
      <c r="M1638" s="263"/>
      <c r="N1638" s="264"/>
      <c r="O1638" s="42"/>
      <c r="P1638" s="42"/>
    </row>
    <row r="1639" spans="1:16" x14ac:dyDescent="0.45">
      <c r="A1639" s="41"/>
      <c r="I1639" s="249" t="s">
        <v>1973</v>
      </c>
      <c r="J1639" s="329">
        <v>-1.208525151014328E-2</v>
      </c>
      <c r="K1639" s="263"/>
      <c r="L1639" s="263"/>
      <c r="M1639" s="263"/>
      <c r="N1639" s="264"/>
      <c r="O1639" s="42"/>
      <c r="P1639" s="42"/>
    </row>
    <row r="1640" spans="1:16" x14ac:dyDescent="0.45">
      <c r="A1640" s="41"/>
      <c r="I1640" s="249" t="s">
        <v>1974</v>
      </c>
      <c r="J1640" s="329">
        <v>-1.208525151014328E-2</v>
      </c>
      <c r="K1640" s="263"/>
      <c r="L1640" s="263"/>
      <c r="M1640" s="263"/>
      <c r="N1640" s="264"/>
      <c r="O1640" s="42"/>
      <c r="P1640" s="42"/>
    </row>
    <row r="1641" spans="1:16" x14ac:dyDescent="0.45">
      <c r="A1641" s="41"/>
      <c r="I1641" s="249" t="s">
        <v>1975</v>
      </c>
      <c r="J1641" s="329">
        <v>-1.208525151014328E-2</v>
      </c>
      <c r="K1641" s="263"/>
      <c r="L1641" s="263"/>
      <c r="M1641" s="263"/>
      <c r="N1641" s="264"/>
      <c r="O1641" s="42"/>
      <c r="P1641" s="42"/>
    </row>
    <row r="1642" spans="1:16" x14ac:dyDescent="0.45">
      <c r="A1642" s="41"/>
      <c r="I1642" s="249" t="s">
        <v>1976</v>
      </c>
      <c r="J1642" s="329">
        <v>-1.208525151014328E-2</v>
      </c>
      <c r="K1642" s="263"/>
      <c r="L1642" s="263"/>
      <c r="M1642" s="263"/>
      <c r="N1642" s="264"/>
      <c r="O1642" s="42"/>
      <c r="P1642" s="42"/>
    </row>
    <row r="1643" spans="1:16" x14ac:dyDescent="0.45">
      <c r="A1643" s="41"/>
      <c r="I1643" s="249" t="s">
        <v>1977</v>
      </c>
      <c r="J1643" s="329">
        <v>-1.208525151014328E-2</v>
      </c>
      <c r="K1643" s="263"/>
      <c r="L1643" s="263"/>
      <c r="M1643" s="263"/>
      <c r="N1643" s="264"/>
      <c r="O1643" s="42"/>
      <c r="P1643" s="42"/>
    </row>
    <row r="1644" spans="1:16" x14ac:dyDescent="0.45">
      <c r="A1644" s="41"/>
      <c r="I1644" s="249" t="s">
        <v>1978</v>
      </c>
      <c r="J1644" s="329">
        <v>-1.208525151014328E-2</v>
      </c>
      <c r="K1644" s="263"/>
      <c r="L1644" s="263"/>
      <c r="M1644" s="263"/>
      <c r="N1644" s="264"/>
      <c r="O1644" s="42"/>
      <c r="P1644" s="42"/>
    </row>
    <row r="1645" spans="1:16" x14ac:dyDescent="0.45">
      <c r="A1645" s="41"/>
      <c r="I1645" s="249" t="s">
        <v>1979</v>
      </c>
      <c r="J1645" s="329">
        <v>-1.208525151014328E-2</v>
      </c>
      <c r="K1645" s="263"/>
      <c r="L1645" s="263"/>
      <c r="M1645" s="263"/>
      <c r="N1645" s="264"/>
      <c r="O1645" s="42"/>
      <c r="P1645" s="42"/>
    </row>
    <row r="1646" spans="1:16" x14ac:dyDescent="0.45">
      <c r="A1646" s="41"/>
      <c r="I1646" s="249" t="s">
        <v>1980</v>
      </c>
      <c r="J1646" s="329">
        <v>-1.208525151014328E-2</v>
      </c>
      <c r="K1646" s="263"/>
      <c r="L1646" s="263"/>
      <c r="M1646" s="263"/>
      <c r="N1646" s="264"/>
      <c r="O1646" s="42"/>
      <c r="P1646" s="42"/>
    </row>
    <row r="1647" spans="1:16" x14ac:dyDescent="0.45">
      <c r="A1647" s="41"/>
      <c r="I1647" s="249" t="s">
        <v>1981</v>
      </c>
      <c r="J1647" s="329">
        <v>-1.208525151014328E-2</v>
      </c>
      <c r="K1647" s="263"/>
      <c r="L1647" s="263"/>
      <c r="M1647" s="263"/>
      <c r="N1647" s="264"/>
      <c r="O1647" s="42"/>
      <c r="P1647" s="42"/>
    </row>
    <row r="1648" spans="1:16" x14ac:dyDescent="0.45">
      <c r="A1648" s="41"/>
      <c r="I1648" s="249" t="s">
        <v>1982</v>
      </c>
      <c r="J1648" s="329">
        <v>-1.208525151014328E-2</v>
      </c>
      <c r="K1648" s="263"/>
      <c r="L1648" s="263"/>
      <c r="M1648" s="263"/>
      <c r="N1648" s="264"/>
      <c r="O1648" s="42"/>
      <c r="P1648" s="42"/>
    </row>
    <row r="1649" spans="1:16" x14ac:dyDescent="0.45">
      <c r="A1649" s="41"/>
      <c r="I1649" s="249" t="s">
        <v>1983</v>
      </c>
      <c r="J1649" s="329">
        <v>-1.208525151014328E-2</v>
      </c>
      <c r="K1649" s="263"/>
      <c r="L1649" s="263"/>
      <c r="M1649" s="263"/>
      <c r="N1649" s="264"/>
      <c r="O1649" s="42"/>
      <c r="P1649" s="42"/>
    </row>
    <row r="1650" spans="1:16" x14ac:dyDescent="0.45">
      <c r="A1650" s="41"/>
      <c r="I1650" s="249" t="s">
        <v>1984</v>
      </c>
      <c r="J1650" s="329">
        <v>-1.208525151014328E-2</v>
      </c>
      <c r="K1650" s="263"/>
      <c r="L1650" s="263"/>
      <c r="M1650" s="263"/>
      <c r="N1650" s="264"/>
      <c r="O1650" s="42"/>
      <c r="P1650" s="42"/>
    </row>
    <row r="1651" spans="1:16" x14ac:dyDescent="0.45">
      <c r="A1651" s="41"/>
      <c r="I1651" s="249" t="s">
        <v>1985</v>
      </c>
      <c r="J1651" s="329">
        <v>-1.208525151014328E-2</v>
      </c>
      <c r="K1651" s="263"/>
      <c r="L1651" s="263"/>
      <c r="M1651" s="263"/>
      <c r="N1651" s="264"/>
      <c r="O1651" s="42"/>
      <c r="P1651" s="42"/>
    </row>
    <row r="1652" spans="1:16" x14ac:dyDescent="0.45">
      <c r="A1652" s="41"/>
      <c r="I1652" s="249" t="s">
        <v>1986</v>
      </c>
      <c r="J1652" s="329">
        <v>-1.208525151014328E-2</v>
      </c>
      <c r="K1652" s="263"/>
      <c r="L1652" s="263"/>
      <c r="M1652" s="263"/>
      <c r="N1652" s="264"/>
      <c r="O1652" s="42"/>
      <c r="P1652" s="42"/>
    </row>
    <row r="1653" spans="1:16" x14ac:dyDescent="0.45">
      <c r="A1653" s="41"/>
      <c r="I1653" s="249" t="s">
        <v>1987</v>
      </c>
      <c r="J1653" s="329">
        <v>-1.208525151014328E-2</v>
      </c>
      <c r="K1653" s="263"/>
      <c r="L1653" s="263"/>
      <c r="M1653" s="263"/>
      <c r="N1653" s="264"/>
      <c r="O1653" s="42"/>
      <c r="P1653" s="42"/>
    </row>
    <row r="1654" spans="1:16" x14ac:dyDescent="0.45">
      <c r="A1654" s="41"/>
      <c r="I1654" s="249" t="s">
        <v>1988</v>
      </c>
      <c r="J1654" s="329">
        <v>-1.208525151014328E-2</v>
      </c>
      <c r="K1654" s="263"/>
      <c r="L1654" s="263"/>
      <c r="M1654" s="263"/>
      <c r="N1654" s="264"/>
      <c r="O1654" s="42"/>
      <c r="P1654" s="42"/>
    </row>
    <row r="1655" spans="1:16" x14ac:dyDescent="0.45">
      <c r="A1655" s="41"/>
      <c r="I1655" s="249" t="s">
        <v>1989</v>
      </c>
      <c r="J1655" s="329">
        <v>-1.208525151014328E-2</v>
      </c>
      <c r="K1655" s="263"/>
      <c r="L1655" s="263"/>
      <c r="M1655" s="263"/>
      <c r="N1655" s="264"/>
      <c r="O1655" s="42"/>
      <c r="P1655" s="42"/>
    </row>
    <row r="1656" spans="1:16" x14ac:dyDescent="0.45">
      <c r="A1656" s="41"/>
      <c r="I1656" s="249" t="s">
        <v>1990</v>
      </c>
      <c r="J1656" s="329">
        <v>-1.208525151014328E-2</v>
      </c>
      <c r="K1656" s="263"/>
      <c r="L1656" s="263"/>
      <c r="M1656" s="263"/>
      <c r="N1656" s="264"/>
      <c r="O1656" s="42"/>
      <c r="P1656" s="42"/>
    </row>
    <row r="1657" spans="1:16" x14ac:dyDescent="0.45">
      <c r="A1657" s="41"/>
      <c r="I1657" s="249" t="s">
        <v>1991</v>
      </c>
      <c r="J1657" s="329">
        <v>-1.208525151014328E-2</v>
      </c>
      <c r="K1657" s="263"/>
      <c r="L1657" s="263"/>
      <c r="M1657" s="263"/>
      <c r="N1657" s="264"/>
      <c r="O1657" s="42"/>
      <c r="P1657" s="42"/>
    </row>
    <row r="1658" spans="1:16" x14ac:dyDescent="0.45">
      <c r="A1658" s="41"/>
      <c r="I1658" s="249" t="s">
        <v>1992</v>
      </c>
      <c r="J1658" s="329">
        <v>-1.208525151014328E-2</v>
      </c>
      <c r="K1658" s="263"/>
      <c r="L1658" s="263"/>
      <c r="M1658" s="263"/>
      <c r="N1658" s="264"/>
      <c r="O1658" s="42"/>
      <c r="P1658" s="42"/>
    </row>
    <row r="1659" spans="1:16" x14ac:dyDescent="0.45">
      <c r="A1659" s="41"/>
      <c r="I1659" s="249" t="s">
        <v>1993</v>
      </c>
      <c r="J1659" s="329">
        <v>-1.208525151014328E-2</v>
      </c>
      <c r="K1659" s="263"/>
      <c r="L1659" s="263"/>
      <c r="M1659" s="263"/>
      <c r="N1659" s="264"/>
      <c r="O1659" s="42"/>
      <c r="P1659" s="42"/>
    </row>
    <row r="1660" spans="1:16" x14ac:dyDescent="0.45">
      <c r="A1660" s="41"/>
      <c r="I1660" s="249" t="s">
        <v>1994</v>
      </c>
      <c r="J1660" s="329">
        <v>-1.208525151014328E-2</v>
      </c>
      <c r="K1660" s="263"/>
      <c r="L1660" s="263"/>
      <c r="M1660" s="263"/>
      <c r="N1660" s="264"/>
      <c r="O1660" s="42"/>
      <c r="P1660" s="42"/>
    </row>
    <row r="1661" spans="1:16" x14ac:dyDescent="0.45">
      <c r="A1661" s="41"/>
      <c r="I1661" s="249" t="s">
        <v>1995</v>
      </c>
      <c r="J1661" s="329">
        <v>-1.208525151014328E-2</v>
      </c>
      <c r="K1661" s="263"/>
      <c r="L1661" s="263"/>
      <c r="M1661" s="263"/>
      <c r="N1661" s="264"/>
      <c r="O1661" s="42"/>
      <c r="P1661" s="42"/>
    </row>
    <row r="1662" spans="1:16" x14ac:dyDescent="0.45">
      <c r="A1662" s="41"/>
      <c r="I1662" s="249" t="s">
        <v>1996</v>
      </c>
      <c r="J1662" s="329">
        <v>-1.208525151014328E-2</v>
      </c>
      <c r="K1662" s="263"/>
      <c r="L1662" s="263"/>
      <c r="M1662" s="263"/>
      <c r="N1662" s="264"/>
      <c r="O1662" s="42"/>
      <c r="P1662" s="42"/>
    </row>
    <row r="1663" spans="1:16" x14ac:dyDescent="0.45">
      <c r="A1663" s="41"/>
      <c r="I1663" s="249" t="s">
        <v>1997</v>
      </c>
      <c r="J1663" s="329">
        <v>-1.208525151014328E-2</v>
      </c>
      <c r="K1663" s="263"/>
      <c r="L1663" s="263"/>
      <c r="M1663" s="263"/>
      <c r="N1663" s="264"/>
      <c r="O1663" s="42"/>
      <c r="P1663" s="42"/>
    </row>
    <row r="1664" spans="1:16" x14ac:dyDescent="0.45">
      <c r="A1664" s="41"/>
      <c r="I1664" s="249" t="s">
        <v>1998</v>
      </c>
      <c r="J1664" s="329">
        <v>-1.208525151014328E-2</v>
      </c>
      <c r="K1664" s="263"/>
      <c r="L1664" s="263"/>
      <c r="M1664" s="263"/>
      <c r="N1664" s="264"/>
      <c r="O1664" s="42"/>
      <c r="P1664" s="42"/>
    </row>
    <row r="1665" spans="1:16" x14ac:dyDescent="0.45">
      <c r="A1665" s="41"/>
      <c r="I1665" s="249" t="s">
        <v>1999</v>
      </c>
      <c r="J1665" s="329">
        <v>-1.208525151014328E-2</v>
      </c>
      <c r="K1665" s="263"/>
      <c r="L1665" s="263"/>
      <c r="M1665" s="263"/>
      <c r="N1665" s="264"/>
      <c r="O1665" s="42"/>
      <c r="P1665" s="42"/>
    </row>
    <row r="1666" spans="1:16" x14ac:dyDescent="0.45">
      <c r="A1666" s="41"/>
      <c r="I1666" s="249" t="s">
        <v>2000</v>
      </c>
      <c r="J1666" s="329">
        <v>-1.208525151014328E-2</v>
      </c>
      <c r="K1666" s="263"/>
      <c r="L1666" s="263"/>
      <c r="M1666" s="263"/>
      <c r="N1666" s="264"/>
      <c r="O1666" s="42"/>
      <c r="P1666" s="42"/>
    </row>
    <row r="1667" spans="1:16" x14ac:dyDescent="0.45">
      <c r="A1667" s="41"/>
      <c r="I1667" s="249" t="s">
        <v>2001</v>
      </c>
      <c r="J1667" s="329">
        <v>-1.208525151014328E-2</v>
      </c>
      <c r="K1667" s="263"/>
      <c r="L1667" s="263"/>
      <c r="M1667" s="263"/>
      <c r="N1667" s="264"/>
      <c r="O1667" s="42"/>
      <c r="P1667" s="42"/>
    </row>
    <row r="1668" spans="1:16" x14ac:dyDescent="0.45">
      <c r="A1668" s="41"/>
      <c r="I1668" s="249" t="s">
        <v>2002</v>
      </c>
      <c r="J1668" s="329">
        <v>-1.208525151014328E-2</v>
      </c>
      <c r="K1668" s="263"/>
      <c r="L1668" s="263"/>
      <c r="M1668" s="263"/>
      <c r="N1668" s="264"/>
      <c r="O1668" s="42"/>
      <c r="P1668" s="42"/>
    </row>
    <row r="1669" spans="1:16" x14ac:dyDescent="0.45">
      <c r="A1669" s="41"/>
      <c r="I1669" s="249" t="s">
        <v>2003</v>
      </c>
      <c r="J1669" s="329">
        <v>-1.208525151014328E-2</v>
      </c>
      <c r="K1669" s="263"/>
      <c r="L1669" s="263"/>
      <c r="M1669" s="263"/>
      <c r="N1669" s="264"/>
      <c r="O1669" s="42"/>
      <c r="P1669" s="42"/>
    </row>
    <row r="1670" spans="1:16" x14ac:dyDescent="0.45">
      <c r="A1670" s="41"/>
      <c r="I1670" s="249" t="s">
        <v>2004</v>
      </c>
      <c r="J1670" s="329">
        <v>-1.208525151014328E-2</v>
      </c>
      <c r="K1670" s="263"/>
      <c r="L1670" s="263"/>
      <c r="M1670" s="263"/>
      <c r="N1670" s="264"/>
      <c r="O1670" s="42"/>
      <c r="P1670" s="42"/>
    </row>
    <row r="1671" spans="1:16" x14ac:dyDescent="0.45">
      <c r="A1671" s="41"/>
      <c r="I1671" s="249" t="s">
        <v>2005</v>
      </c>
      <c r="J1671" s="329">
        <v>-1.208525151014328E-2</v>
      </c>
      <c r="K1671" s="263"/>
      <c r="L1671" s="263"/>
      <c r="M1671" s="263"/>
      <c r="N1671" s="264"/>
      <c r="O1671" s="42"/>
      <c r="P1671" s="42"/>
    </row>
    <row r="1672" spans="1:16" x14ac:dyDescent="0.45">
      <c r="A1672" s="41"/>
      <c r="I1672" s="249" t="s">
        <v>2006</v>
      </c>
      <c r="J1672" s="329">
        <v>-1.208525151014328E-2</v>
      </c>
      <c r="K1672" s="263"/>
      <c r="L1672" s="263"/>
      <c r="M1672" s="263"/>
      <c r="N1672" s="264"/>
      <c r="O1672" s="42"/>
      <c r="P1672" s="42"/>
    </row>
    <row r="1673" spans="1:16" x14ac:dyDescent="0.45">
      <c r="A1673" s="41"/>
      <c r="I1673" s="249" t="s">
        <v>2007</v>
      </c>
      <c r="J1673" s="329">
        <v>-1.208525151014328E-2</v>
      </c>
      <c r="K1673" s="263"/>
      <c r="L1673" s="263"/>
      <c r="M1673" s="263"/>
      <c r="N1673" s="264"/>
      <c r="O1673" s="42"/>
      <c r="P1673" s="42"/>
    </row>
    <row r="1674" spans="1:16" x14ac:dyDescent="0.45">
      <c r="A1674" s="41"/>
      <c r="I1674" s="249" t="s">
        <v>2008</v>
      </c>
      <c r="J1674" s="329">
        <v>-1.208525151014328E-2</v>
      </c>
      <c r="K1674" s="263"/>
      <c r="L1674" s="263"/>
      <c r="M1674" s="263"/>
      <c r="N1674" s="264"/>
      <c r="O1674" s="42"/>
      <c r="P1674" s="42"/>
    </row>
    <row r="1675" spans="1:16" x14ac:dyDescent="0.45">
      <c r="A1675" s="41"/>
      <c r="I1675" s="249" t="s">
        <v>2009</v>
      </c>
      <c r="J1675" s="329">
        <v>-1.208525151014328E-2</v>
      </c>
      <c r="K1675" s="263"/>
      <c r="L1675" s="263"/>
      <c r="M1675" s="263"/>
      <c r="N1675" s="264"/>
      <c r="O1675" s="42"/>
      <c r="P1675" s="42"/>
    </row>
    <row r="1676" spans="1:16" x14ac:dyDescent="0.45">
      <c r="A1676" s="41"/>
      <c r="I1676" s="249" t="s">
        <v>2010</v>
      </c>
      <c r="J1676" s="329">
        <v>-1.208525151014328E-2</v>
      </c>
      <c r="K1676" s="263"/>
      <c r="L1676" s="263"/>
      <c r="M1676" s="263"/>
      <c r="N1676" s="264"/>
      <c r="O1676" s="42"/>
      <c r="P1676" s="42"/>
    </row>
    <row r="1677" spans="1:16" x14ac:dyDescent="0.45">
      <c r="A1677" s="41"/>
      <c r="I1677" s="249" t="s">
        <v>2011</v>
      </c>
      <c r="J1677" s="329">
        <v>-1.208525151014328E-2</v>
      </c>
      <c r="K1677" s="263"/>
      <c r="L1677" s="263"/>
      <c r="M1677" s="263"/>
      <c r="N1677" s="264"/>
      <c r="O1677" s="42"/>
      <c r="P1677" s="42"/>
    </row>
    <row r="1678" spans="1:16" x14ac:dyDescent="0.45">
      <c r="A1678" s="41"/>
      <c r="I1678" s="249" t="s">
        <v>2012</v>
      </c>
      <c r="J1678" s="329">
        <v>-1.208525151014328E-2</v>
      </c>
      <c r="K1678" s="263"/>
      <c r="L1678" s="263"/>
      <c r="M1678" s="263"/>
      <c r="N1678" s="264"/>
      <c r="O1678" s="42"/>
      <c r="P1678" s="42"/>
    </row>
    <row r="1679" spans="1:16" x14ac:dyDescent="0.45">
      <c r="A1679" s="41"/>
      <c r="I1679" s="249" t="s">
        <v>2013</v>
      </c>
      <c r="J1679" s="329">
        <v>-1.208525151014328E-2</v>
      </c>
      <c r="K1679" s="263"/>
      <c r="L1679" s="263"/>
      <c r="M1679" s="263"/>
      <c r="N1679" s="264"/>
      <c r="O1679" s="42"/>
      <c r="P1679" s="42"/>
    </row>
    <row r="1680" spans="1:16" x14ac:dyDescent="0.45">
      <c r="A1680" s="41"/>
      <c r="I1680" s="249" t="s">
        <v>2014</v>
      </c>
      <c r="J1680" s="329">
        <v>-1.208525151014328E-2</v>
      </c>
      <c r="K1680" s="263"/>
      <c r="L1680" s="263"/>
      <c r="M1680" s="263"/>
      <c r="N1680" s="264"/>
      <c r="O1680" s="42"/>
      <c r="P1680" s="42"/>
    </row>
    <row r="1681" spans="1:16" x14ac:dyDescent="0.45">
      <c r="A1681" s="41"/>
      <c r="I1681" s="249" t="s">
        <v>2015</v>
      </c>
      <c r="J1681" s="329">
        <v>-1.208525151014328E-2</v>
      </c>
      <c r="K1681" s="263"/>
      <c r="L1681" s="263"/>
      <c r="M1681" s="263"/>
      <c r="N1681" s="264"/>
      <c r="O1681" s="42"/>
      <c r="P1681" s="42"/>
    </row>
    <row r="1682" spans="1:16" x14ac:dyDescent="0.45">
      <c r="A1682" s="41"/>
      <c r="I1682" s="249" t="s">
        <v>2016</v>
      </c>
      <c r="J1682" s="329">
        <v>-1.208525151014328E-2</v>
      </c>
      <c r="K1682" s="263"/>
      <c r="L1682" s="263"/>
      <c r="M1682" s="263"/>
      <c r="N1682" s="264"/>
      <c r="O1682" s="42"/>
      <c r="P1682" s="42"/>
    </row>
    <row r="1683" spans="1:16" x14ac:dyDescent="0.45">
      <c r="A1683" s="41"/>
      <c r="I1683" s="249" t="s">
        <v>2017</v>
      </c>
      <c r="J1683" s="329">
        <v>-1.208525151014328E-2</v>
      </c>
      <c r="K1683" s="263"/>
      <c r="L1683" s="263"/>
      <c r="M1683" s="263"/>
      <c r="N1683" s="264"/>
      <c r="O1683" s="42"/>
      <c r="P1683" s="42"/>
    </row>
    <row r="1684" spans="1:16" x14ac:dyDescent="0.45">
      <c r="A1684" s="41"/>
      <c r="I1684" s="249" t="s">
        <v>2018</v>
      </c>
      <c r="J1684" s="329">
        <v>-1.208525151014328E-2</v>
      </c>
      <c r="K1684" s="263"/>
      <c r="L1684" s="263"/>
      <c r="M1684" s="263"/>
      <c r="N1684" s="264"/>
      <c r="O1684" s="42"/>
      <c r="P1684" s="42"/>
    </row>
    <row r="1685" spans="1:16" x14ac:dyDescent="0.45">
      <c r="A1685" s="41"/>
      <c r="I1685" s="249" t="s">
        <v>2019</v>
      </c>
      <c r="J1685" s="329">
        <v>-1.208525151014328E-2</v>
      </c>
      <c r="K1685" s="263"/>
      <c r="L1685" s="263"/>
      <c r="M1685" s="263"/>
      <c r="N1685" s="264"/>
      <c r="O1685" s="42"/>
      <c r="P1685" s="42"/>
    </row>
    <row r="1686" spans="1:16" x14ac:dyDescent="0.45">
      <c r="A1686" s="41"/>
      <c r="I1686" s="249" t="s">
        <v>2020</v>
      </c>
      <c r="J1686" s="329">
        <v>-1.208525151014328E-2</v>
      </c>
      <c r="K1686" s="263"/>
      <c r="L1686" s="263"/>
      <c r="M1686" s="263"/>
      <c r="N1686" s="264"/>
      <c r="O1686" s="42"/>
      <c r="P1686" s="42"/>
    </row>
    <row r="1687" spans="1:16" x14ac:dyDescent="0.45">
      <c r="A1687" s="41"/>
      <c r="I1687" s="249" t="s">
        <v>2021</v>
      </c>
      <c r="J1687" s="329">
        <v>-1.208525151014328E-2</v>
      </c>
      <c r="K1687" s="263"/>
      <c r="L1687" s="263"/>
      <c r="M1687" s="263"/>
      <c r="N1687" s="264"/>
      <c r="O1687" s="42"/>
      <c r="P1687" s="42"/>
    </row>
    <row r="1688" spans="1:16" x14ac:dyDescent="0.45">
      <c r="A1688" s="41"/>
      <c r="I1688" s="249" t="s">
        <v>2022</v>
      </c>
      <c r="J1688" s="329">
        <v>-1.208525151014328E-2</v>
      </c>
      <c r="K1688" s="263"/>
      <c r="L1688" s="263"/>
      <c r="M1688" s="263"/>
      <c r="N1688" s="264"/>
      <c r="O1688" s="42"/>
      <c r="P1688" s="42"/>
    </row>
    <row r="1689" spans="1:16" x14ac:dyDescent="0.45">
      <c r="A1689" s="41"/>
      <c r="I1689" s="249" t="s">
        <v>2023</v>
      </c>
      <c r="J1689" s="329">
        <v>-1.208525151014328E-2</v>
      </c>
      <c r="K1689" s="263"/>
      <c r="L1689" s="263"/>
      <c r="M1689" s="263"/>
      <c r="N1689" s="264"/>
      <c r="O1689" s="42"/>
      <c r="P1689" s="42"/>
    </row>
    <row r="1690" spans="1:16" x14ac:dyDescent="0.45">
      <c r="A1690" s="41"/>
      <c r="I1690" s="249" t="s">
        <v>2024</v>
      </c>
      <c r="J1690" s="329">
        <v>-1.208525151014328E-2</v>
      </c>
      <c r="K1690" s="263"/>
      <c r="L1690" s="263"/>
      <c r="M1690" s="263"/>
      <c r="N1690" s="264"/>
      <c r="O1690" s="42"/>
      <c r="P1690" s="42"/>
    </row>
    <row r="1691" spans="1:16" x14ac:dyDescent="0.45">
      <c r="A1691" s="41"/>
      <c r="I1691" s="249" t="s">
        <v>2025</v>
      </c>
      <c r="J1691" s="329">
        <v>-1.208525151014328E-2</v>
      </c>
      <c r="K1691" s="263"/>
      <c r="L1691" s="263"/>
      <c r="M1691" s="263"/>
      <c r="N1691" s="264"/>
      <c r="O1691" s="42"/>
      <c r="P1691" s="42"/>
    </row>
    <row r="1692" spans="1:16" x14ac:dyDescent="0.45">
      <c r="A1692" s="41"/>
      <c r="I1692" s="249" t="s">
        <v>2026</v>
      </c>
      <c r="J1692" s="329">
        <v>-1.208525151014328E-2</v>
      </c>
      <c r="K1692" s="263"/>
      <c r="L1692" s="263"/>
      <c r="M1692" s="263"/>
      <c r="N1692" s="264"/>
      <c r="O1692" s="42"/>
      <c r="P1692" s="42"/>
    </row>
    <row r="1693" spans="1:16" x14ac:dyDescent="0.45">
      <c r="A1693" s="41"/>
      <c r="I1693" s="249" t="s">
        <v>2027</v>
      </c>
      <c r="J1693" s="329">
        <v>-1.208525151014328E-2</v>
      </c>
      <c r="K1693" s="263"/>
      <c r="L1693" s="263"/>
      <c r="M1693" s="263"/>
      <c r="N1693" s="264"/>
      <c r="O1693" s="42"/>
      <c r="P1693" s="42"/>
    </row>
    <row r="1694" spans="1:16" x14ac:dyDescent="0.45">
      <c r="A1694" s="41"/>
      <c r="I1694" s="249" t="s">
        <v>2028</v>
      </c>
      <c r="J1694" s="329">
        <v>-1.208525151014328E-2</v>
      </c>
      <c r="K1694" s="263"/>
      <c r="L1694" s="263"/>
      <c r="M1694" s="263"/>
      <c r="N1694" s="264"/>
      <c r="O1694" s="42"/>
      <c r="P1694" s="42"/>
    </row>
    <row r="1695" spans="1:16" x14ac:dyDescent="0.45">
      <c r="A1695" s="41"/>
      <c r="I1695" s="249" t="s">
        <v>2029</v>
      </c>
      <c r="J1695" s="329">
        <v>-1.208525151014328E-2</v>
      </c>
      <c r="K1695" s="263"/>
      <c r="L1695" s="263"/>
      <c r="M1695" s="263"/>
      <c r="N1695" s="264"/>
      <c r="O1695" s="42"/>
      <c r="P1695" s="42"/>
    </row>
    <row r="1696" spans="1:16" x14ac:dyDescent="0.45">
      <c r="A1696" s="41"/>
      <c r="I1696" s="249" t="s">
        <v>2030</v>
      </c>
      <c r="J1696" s="329">
        <v>-1.208525151014328E-2</v>
      </c>
      <c r="K1696" s="263"/>
      <c r="L1696" s="263"/>
      <c r="M1696" s="263"/>
      <c r="N1696" s="264"/>
      <c r="O1696" s="42"/>
      <c r="P1696" s="42"/>
    </row>
    <row r="1697" spans="1:16" x14ac:dyDescent="0.45">
      <c r="A1697" s="41"/>
      <c r="I1697" s="249" t="s">
        <v>2031</v>
      </c>
      <c r="J1697" s="329">
        <v>-1.208525151014328E-2</v>
      </c>
      <c r="K1697" s="263"/>
      <c r="L1697" s="263"/>
      <c r="M1697" s="263"/>
      <c r="N1697" s="264"/>
      <c r="O1697" s="42"/>
      <c r="P1697" s="42"/>
    </row>
    <row r="1698" spans="1:16" x14ac:dyDescent="0.45">
      <c r="A1698" s="41"/>
      <c r="I1698" s="249" t="s">
        <v>2032</v>
      </c>
      <c r="J1698" s="329">
        <v>-1.208525151014328E-2</v>
      </c>
      <c r="K1698" s="263"/>
      <c r="L1698" s="263"/>
      <c r="M1698" s="263"/>
      <c r="N1698" s="264"/>
      <c r="O1698" s="42"/>
      <c r="P1698" s="42"/>
    </row>
    <row r="1699" spans="1:16" x14ac:dyDescent="0.45">
      <c r="A1699" s="41"/>
      <c r="I1699" s="249" t="s">
        <v>2033</v>
      </c>
      <c r="J1699" s="329">
        <v>-1.208525151014328E-2</v>
      </c>
      <c r="K1699" s="263"/>
      <c r="L1699" s="263"/>
      <c r="M1699" s="263"/>
      <c r="N1699" s="264"/>
      <c r="O1699" s="42"/>
      <c r="P1699" s="42"/>
    </row>
    <row r="1700" spans="1:16" x14ac:dyDescent="0.45">
      <c r="A1700" s="41"/>
      <c r="I1700" s="249" t="s">
        <v>2034</v>
      </c>
      <c r="J1700" s="329">
        <v>-1.208525151014328E-2</v>
      </c>
      <c r="K1700" s="263"/>
      <c r="L1700" s="263"/>
      <c r="M1700" s="263"/>
      <c r="N1700" s="264"/>
      <c r="O1700" s="42"/>
      <c r="P1700" s="42"/>
    </row>
    <row r="1701" spans="1:16" x14ac:dyDescent="0.45">
      <c r="A1701" s="41"/>
      <c r="I1701" s="249" t="s">
        <v>2035</v>
      </c>
      <c r="J1701" s="329">
        <v>-1.208525151014328E-2</v>
      </c>
      <c r="K1701" s="263"/>
      <c r="L1701" s="263"/>
      <c r="M1701" s="263"/>
      <c r="N1701" s="264"/>
      <c r="O1701" s="42"/>
      <c r="P1701" s="42"/>
    </row>
    <row r="1702" spans="1:16" x14ac:dyDescent="0.45">
      <c r="A1702" s="41"/>
      <c r="I1702" s="249" t="s">
        <v>2036</v>
      </c>
      <c r="J1702" s="329">
        <v>-1.208525151014328E-2</v>
      </c>
      <c r="K1702" s="263"/>
      <c r="L1702" s="263"/>
      <c r="M1702" s="263"/>
      <c r="N1702" s="264"/>
      <c r="O1702" s="42"/>
      <c r="P1702" s="42"/>
    </row>
    <row r="1703" spans="1:16" x14ac:dyDescent="0.45">
      <c r="A1703" s="41"/>
      <c r="I1703" s="249" t="s">
        <v>2037</v>
      </c>
      <c r="J1703" s="329">
        <v>-1.208525151014328E-2</v>
      </c>
      <c r="K1703" s="263"/>
      <c r="L1703" s="263"/>
      <c r="M1703" s="263"/>
      <c r="N1703" s="264"/>
      <c r="O1703" s="42"/>
      <c r="P1703" s="42"/>
    </row>
    <row r="1704" spans="1:16" x14ac:dyDescent="0.45">
      <c r="A1704" s="41"/>
      <c r="I1704" s="249" t="s">
        <v>2038</v>
      </c>
      <c r="J1704" s="329">
        <v>-1.208525151014328E-2</v>
      </c>
      <c r="K1704" s="263"/>
      <c r="L1704" s="263"/>
      <c r="M1704" s="263"/>
      <c r="N1704" s="264"/>
      <c r="O1704" s="42"/>
      <c r="P1704" s="42"/>
    </row>
    <row r="1705" spans="1:16" x14ac:dyDescent="0.45">
      <c r="A1705" s="41"/>
      <c r="I1705" s="249" t="s">
        <v>2039</v>
      </c>
      <c r="J1705" s="329">
        <v>-1.208525151014328E-2</v>
      </c>
      <c r="K1705" s="263"/>
      <c r="L1705" s="263"/>
      <c r="M1705" s="263"/>
      <c r="N1705" s="264"/>
      <c r="O1705" s="42"/>
      <c r="P1705" s="42"/>
    </row>
    <row r="1706" spans="1:16" x14ac:dyDescent="0.45">
      <c r="A1706" s="41"/>
      <c r="I1706" s="249" t="s">
        <v>2040</v>
      </c>
      <c r="J1706" s="329">
        <v>-1.208525151014328E-2</v>
      </c>
      <c r="K1706" s="263"/>
      <c r="L1706" s="263"/>
      <c r="M1706" s="263"/>
      <c r="N1706" s="264"/>
      <c r="O1706" s="42"/>
      <c r="P1706" s="42"/>
    </row>
    <row r="1707" spans="1:16" x14ac:dyDescent="0.45">
      <c r="A1707" s="41"/>
      <c r="I1707" s="249" t="s">
        <v>2041</v>
      </c>
      <c r="J1707" s="329">
        <v>-1.208525151014328E-2</v>
      </c>
      <c r="K1707" s="263"/>
      <c r="L1707" s="263"/>
      <c r="M1707" s="263"/>
      <c r="N1707" s="264"/>
      <c r="O1707" s="42"/>
      <c r="P1707" s="42"/>
    </row>
    <row r="1708" spans="1:16" x14ac:dyDescent="0.45">
      <c r="A1708" s="41"/>
      <c r="I1708" s="249" t="s">
        <v>2042</v>
      </c>
      <c r="J1708" s="329">
        <v>-1.208525151014328E-2</v>
      </c>
      <c r="K1708" s="263"/>
      <c r="L1708" s="263"/>
      <c r="M1708" s="263"/>
      <c r="N1708" s="264"/>
      <c r="O1708" s="42"/>
      <c r="P1708" s="42"/>
    </row>
    <row r="1709" spans="1:16" x14ac:dyDescent="0.45">
      <c r="A1709" s="41"/>
      <c r="I1709" s="249" t="s">
        <v>2043</v>
      </c>
      <c r="J1709" s="329">
        <v>-1.208525151014328E-2</v>
      </c>
      <c r="K1709" s="263"/>
      <c r="L1709" s="263"/>
      <c r="M1709" s="263"/>
      <c r="N1709" s="264"/>
      <c r="O1709" s="42"/>
      <c r="P1709" s="42"/>
    </row>
    <row r="1710" spans="1:16" x14ac:dyDescent="0.45">
      <c r="A1710" s="41"/>
      <c r="I1710" s="249" t="s">
        <v>2044</v>
      </c>
      <c r="J1710" s="329">
        <v>-1.208525151014328E-2</v>
      </c>
      <c r="K1710" s="263"/>
      <c r="L1710" s="263"/>
      <c r="M1710" s="263"/>
      <c r="N1710" s="264"/>
      <c r="O1710" s="42"/>
      <c r="P1710" s="42"/>
    </row>
    <row r="1711" spans="1:16" x14ac:dyDescent="0.45">
      <c r="A1711" s="41"/>
      <c r="I1711" s="249" t="s">
        <v>2045</v>
      </c>
      <c r="J1711" s="329">
        <v>-1.208525151014328E-2</v>
      </c>
      <c r="K1711" s="263"/>
      <c r="L1711" s="263"/>
      <c r="M1711" s="263"/>
      <c r="N1711" s="264"/>
      <c r="O1711" s="42"/>
      <c r="P1711" s="42"/>
    </row>
    <row r="1712" spans="1:16" x14ac:dyDescent="0.45">
      <c r="A1712" s="41"/>
      <c r="I1712" s="249" t="s">
        <v>2046</v>
      </c>
      <c r="J1712" s="329">
        <v>-1.208525151014328E-2</v>
      </c>
      <c r="K1712" s="263"/>
      <c r="L1712" s="263"/>
      <c r="M1712" s="263"/>
      <c r="N1712" s="264"/>
      <c r="O1712" s="42"/>
      <c r="P1712" s="42"/>
    </row>
    <row r="1713" spans="1:16" x14ac:dyDescent="0.45">
      <c r="A1713" s="41"/>
      <c r="I1713" s="249" t="s">
        <v>2047</v>
      </c>
      <c r="J1713" s="329">
        <v>-1.208525151014328E-2</v>
      </c>
      <c r="K1713" s="263"/>
      <c r="L1713" s="263"/>
      <c r="M1713" s="263"/>
      <c r="N1713" s="264"/>
      <c r="O1713" s="42"/>
      <c r="P1713" s="42"/>
    </row>
    <row r="1714" spans="1:16" x14ac:dyDescent="0.45">
      <c r="A1714" s="41"/>
      <c r="I1714" s="249" t="s">
        <v>2048</v>
      </c>
      <c r="J1714" s="329">
        <v>-1.208525151014328E-2</v>
      </c>
      <c r="K1714" s="263"/>
      <c r="L1714" s="263"/>
      <c r="M1714" s="263"/>
      <c r="N1714" s="264"/>
      <c r="O1714" s="42"/>
      <c r="P1714" s="42"/>
    </row>
    <row r="1715" spans="1:16" x14ac:dyDescent="0.45">
      <c r="A1715" s="41"/>
      <c r="I1715" s="249" t="s">
        <v>2049</v>
      </c>
      <c r="J1715" s="329">
        <v>-1.208525151014328E-2</v>
      </c>
      <c r="K1715" s="263"/>
      <c r="L1715" s="263"/>
      <c r="M1715" s="263"/>
      <c r="N1715" s="264"/>
      <c r="O1715" s="42"/>
      <c r="P1715" s="42"/>
    </row>
    <row r="1716" spans="1:16" x14ac:dyDescent="0.45">
      <c r="A1716" s="41"/>
      <c r="I1716" s="249" t="s">
        <v>2050</v>
      </c>
      <c r="J1716" s="329">
        <v>-1.208525151014328E-2</v>
      </c>
      <c r="K1716" s="263"/>
      <c r="L1716" s="263"/>
      <c r="M1716" s="263"/>
      <c r="N1716" s="264"/>
      <c r="O1716" s="42"/>
      <c r="P1716" s="42"/>
    </row>
    <row r="1717" spans="1:16" x14ac:dyDescent="0.45">
      <c r="A1717" s="41"/>
      <c r="I1717" s="249" t="s">
        <v>2051</v>
      </c>
      <c r="J1717" s="329">
        <v>-1.208525151014328E-2</v>
      </c>
      <c r="K1717" s="263"/>
      <c r="L1717" s="263"/>
      <c r="M1717" s="263"/>
      <c r="N1717" s="264"/>
      <c r="O1717" s="42"/>
      <c r="P1717" s="42"/>
    </row>
    <row r="1718" spans="1:16" x14ac:dyDescent="0.45">
      <c r="A1718" s="41"/>
      <c r="I1718" s="249" t="s">
        <v>2052</v>
      </c>
      <c r="J1718" s="329">
        <v>-1.208525151014328E-2</v>
      </c>
      <c r="K1718" s="263"/>
      <c r="L1718" s="263"/>
      <c r="M1718" s="263"/>
      <c r="N1718" s="264"/>
      <c r="O1718" s="42"/>
      <c r="P1718" s="42"/>
    </row>
    <row r="1719" spans="1:16" x14ac:dyDescent="0.45">
      <c r="A1719" s="41"/>
      <c r="I1719" s="249" t="s">
        <v>2053</v>
      </c>
      <c r="J1719" s="329">
        <v>-1.208525151014328E-2</v>
      </c>
      <c r="K1719" s="263"/>
      <c r="L1719" s="263"/>
      <c r="M1719" s="263"/>
      <c r="N1719" s="264"/>
      <c r="O1719" s="42"/>
      <c r="P1719" s="42"/>
    </row>
    <row r="1720" spans="1:16" x14ac:dyDescent="0.45">
      <c r="A1720" s="41"/>
      <c r="I1720" s="249" t="s">
        <v>2054</v>
      </c>
      <c r="J1720" s="329">
        <v>-1.208525151014328E-2</v>
      </c>
      <c r="K1720" s="263"/>
      <c r="L1720" s="263"/>
      <c r="M1720" s="263"/>
      <c r="N1720" s="264"/>
      <c r="O1720" s="42"/>
      <c r="P1720" s="42"/>
    </row>
    <row r="1721" spans="1:16" x14ac:dyDescent="0.45">
      <c r="A1721" s="41"/>
      <c r="I1721" s="249" t="s">
        <v>2055</v>
      </c>
      <c r="J1721" s="329">
        <v>-1.208525151014328E-2</v>
      </c>
      <c r="K1721" s="263"/>
      <c r="L1721" s="263"/>
      <c r="M1721" s="263"/>
      <c r="N1721" s="264"/>
      <c r="O1721" s="42"/>
      <c r="P1721" s="42"/>
    </row>
    <row r="1722" spans="1:16" x14ac:dyDescent="0.45">
      <c r="A1722" s="41"/>
      <c r="I1722" s="249" t="s">
        <v>2056</v>
      </c>
      <c r="J1722" s="329">
        <v>-1.208525151014328E-2</v>
      </c>
      <c r="K1722" s="263"/>
      <c r="L1722" s="263"/>
      <c r="M1722" s="263"/>
      <c r="N1722" s="264"/>
      <c r="O1722" s="42"/>
      <c r="P1722" s="42"/>
    </row>
    <row r="1723" spans="1:16" x14ac:dyDescent="0.45">
      <c r="A1723" s="41"/>
      <c r="I1723" s="249" t="s">
        <v>2057</v>
      </c>
      <c r="J1723" s="329">
        <v>-1.208525151014328E-2</v>
      </c>
      <c r="K1723" s="263"/>
      <c r="L1723" s="263"/>
      <c r="M1723" s="263"/>
      <c r="N1723" s="264"/>
      <c r="O1723" s="42"/>
      <c r="P1723" s="42"/>
    </row>
    <row r="1724" spans="1:16" x14ac:dyDescent="0.45">
      <c r="A1724" s="41"/>
      <c r="I1724" s="249" t="s">
        <v>2058</v>
      </c>
      <c r="J1724" s="329">
        <v>-1.208525151014328E-2</v>
      </c>
      <c r="K1724" s="263"/>
      <c r="L1724" s="263"/>
      <c r="M1724" s="263"/>
      <c r="N1724" s="264"/>
      <c r="O1724" s="42"/>
      <c r="P1724" s="42"/>
    </row>
    <row r="1725" spans="1:16" x14ac:dyDescent="0.45">
      <c r="A1725" s="41"/>
      <c r="I1725" s="249" t="s">
        <v>2059</v>
      </c>
      <c r="J1725" s="329">
        <v>-1.208525151014328E-2</v>
      </c>
      <c r="K1725" s="263"/>
      <c r="L1725" s="263"/>
      <c r="M1725" s="263"/>
      <c r="N1725" s="264"/>
      <c r="O1725" s="42"/>
      <c r="P1725" s="42"/>
    </row>
    <row r="1726" spans="1:16" x14ac:dyDescent="0.45">
      <c r="A1726" s="41"/>
      <c r="I1726" s="249" t="s">
        <v>2060</v>
      </c>
      <c r="J1726" s="329">
        <v>-1.208525151014328E-2</v>
      </c>
      <c r="K1726" s="263"/>
      <c r="L1726" s="263"/>
      <c r="M1726" s="263"/>
      <c r="N1726" s="264"/>
      <c r="O1726" s="42"/>
      <c r="P1726" s="42"/>
    </row>
    <row r="1727" spans="1:16" x14ac:dyDescent="0.45">
      <c r="A1727" s="41"/>
      <c r="I1727" s="249" t="s">
        <v>2061</v>
      </c>
      <c r="J1727" s="329">
        <v>-1.208525151014328E-2</v>
      </c>
      <c r="K1727" s="263"/>
      <c r="L1727" s="263"/>
      <c r="M1727" s="263"/>
      <c r="N1727" s="264"/>
      <c r="O1727" s="42"/>
      <c r="P1727" s="42"/>
    </row>
    <row r="1728" spans="1:16" x14ac:dyDescent="0.45">
      <c r="A1728" s="41"/>
      <c r="I1728" s="249" t="s">
        <v>2062</v>
      </c>
      <c r="J1728" s="329">
        <v>0.14992554485797882</v>
      </c>
      <c r="K1728" s="263"/>
      <c r="L1728" s="263"/>
      <c r="M1728" s="263"/>
      <c r="N1728" s="264"/>
      <c r="O1728" s="42"/>
      <c r="P1728" s="42"/>
    </row>
    <row r="1729" spans="1:16" x14ac:dyDescent="0.45">
      <c r="A1729" s="41"/>
      <c r="I1729" s="249" t="s">
        <v>2063</v>
      </c>
      <c r="J1729" s="329">
        <v>0.14992554485797882</v>
      </c>
      <c r="K1729" s="263"/>
      <c r="L1729" s="263"/>
      <c r="M1729" s="263"/>
      <c r="N1729" s="264"/>
      <c r="O1729" s="42"/>
      <c r="P1729" s="42"/>
    </row>
    <row r="1730" spans="1:16" x14ac:dyDescent="0.45">
      <c r="A1730" s="41"/>
      <c r="I1730" s="249" t="s">
        <v>2064</v>
      </c>
      <c r="J1730" s="329">
        <v>0.14992554485797882</v>
      </c>
      <c r="K1730" s="263"/>
      <c r="L1730" s="263"/>
      <c r="M1730" s="263"/>
      <c r="N1730" s="264"/>
      <c r="O1730" s="42"/>
      <c r="P1730" s="42"/>
    </row>
    <row r="1731" spans="1:16" x14ac:dyDescent="0.45">
      <c r="A1731" s="41"/>
      <c r="I1731" s="249" t="s">
        <v>2065</v>
      </c>
      <c r="J1731" s="329">
        <v>0.14992554485797882</v>
      </c>
      <c r="K1731" s="263"/>
      <c r="L1731" s="263"/>
      <c r="M1731" s="263"/>
      <c r="N1731" s="264"/>
      <c r="O1731" s="42"/>
      <c r="P1731" s="42"/>
    </row>
    <row r="1732" spans="1:16" x14ac:dyDescent="0.45">
      <c r="A1732" s="41"/>
      <c r="I1732" s="249" t="s">
        <v>2066</v>
      </c>
      <c r="J1732" s="329">
        <v>0.14992554485797882</v>
      </c>
      <c r="K1732" s="263"/>
      <c r="L1732" s="263"/>
      <c r="M1732" s="263"/>
      <c r="N1732" s="264"/>
      <c r="O1732" s="42"/>
      <c r="P1732" s="42"/>
    </row>
    <row r="1733" spans="1:16" x14ac:dyDescent="0.45">
      <c r="A1733" s="41"/>
      <c r="I1733" s="249" t="s">
        <v>2067</v>
      </c>
      <c r="J1733" s="329">
        <v>0.14992554485797882</v>
      </c>
      <c r="K1733" s="263"/>
      <c r="L1733" s="263"/>
      <c r="M1733" s="263"/>
      <c r="N1733" s="264"/>
      <c r="O1733" s="42"/>
      <c r="P1733" s="42"/>
    </row>
    <row r="1734" spans="1:16" x14ac:dyDescent="0.45">
      <c r="A1734" s="41"/>
      <c r="I1734" s="249" t="s">
        <v>2068</v>
      </c>
      <c r="J1734" s="329">
        <v>0.14992554485797882</v>
      </c>
      <c r="K1734" s="263"/>
      <c r="L1734" s="263"/>
      <c r="M1734" s="263"/>
      <c r="N1734" s="264"/>
      <c r="O1734" s="42"/>
      <c r="P1734" s="42"/>
    </row>
    <row r="1735" spans="1:16" x14ac:dyDescent="0.45">
      <c r="A1735" s="41"/>
      <c r="I1735" s="249" t="s">
        <v>2069</v>
      </c>
      <c r="J1735" s="329">
        <v>0.14992554485797882</v>
      </c>
      <c r="K1735" s="263"/>
      <c r="L1735" s="263"/>
      <c r="M1735" s="263"/>
      <c r="N1735" s="264"/>
      <c r="O1735" s="42"/>
      <c r="P1735" s="42"/>
    </row>
    <row r="1736" spans="1:16" x14ac:dyDescent="0.45">
      <c r="A1736" s="41"/>
      <c r="I1736" s="249" t="s">
        <v>2070</v>
      </c>
      <c r="J1736" s="329">
        <v>0.14992554485797882</v>
      </c>
      <c r="K1736" s="263"/>
      <c r="L1736" s="263"/>
      <c r="M1736" s="263"/>
      <c r="N1736" s="264"/>
      <c r="O1736" s="42"/>
      <c r="P1736" s="42"/>
    </row>
    <row r="1737" spans="1:16" x14ac:dyDescent="0.45">
      <c r="A1737" s="41"/>
      <c r="I1737" s="249" t="s">
        <v>2071</v>
      </c>
      <c r="J1737" s="329">
        <v>0.14992554485797882</v>
      </c>
      <c r="K1737" s="263"/>
      <c r="L1737" s="263"/>
      <c r="M1737" s="263"/>
      <c r="N1737" s="264"/>
      <c r="O1737" s="42"/>
      <c r="P1737" s="42"/>
    </row>
    <row r="1738" spans="1:16" x14ac:dyDescent="0.45">
      <c r="A1738" s="41"/>
      <c r="I1738" s="249" t="s">
        <v>2072</v>
      </c>
      <c r="J1738" s="329">
        <v>0.14992554485797882</v>
      </c>
      <c r="K1738" s="263"/>
      <c r="L1738" s="263"/>
      <c r="M1738" s="263"/>
      <c r="N1738" s="264"/>
      <c r="O1738" s="42"/>
      <c r="P1738" s="42"/>
    </row>
    <row r="1739" spans="1:16" x14ac:dyDescent="0.45">
      <c r="A1739" s="41"/>
      <c r="I1739" s="249" t="s">
        <v>2073</v>
      </c>
      <c r="J1739" s="329">
        <v>0.14992554485797882</v>
      </c>
      <c r="K1739" s="263"/>
      <c r="L1739" s="263"/>
      <c r="M1739" s="263"/>
      <c r="N1739" s="264"/>
      <c r="O1739" s="42"/>
      <c r="P1739" s="42"/>
    </row>
    <row r="1740" spans="1:16" x14ac:dyDescent="0.45">
      <c r="A1740" s="41"/>
      <c r="I1740" s="249" t="s">
        <v>2074</v>
      </c>
      <c r="J1740" s="329">
        <v>0.14992554485797882</v>
      </c>
      <c r="K1740" s="263"/>
      <c r="L1740" s="263"/>
      <c r="M1740" s="263"/>
      <c r="N1740" s="264"/>
      <c r="O1740" s="42"/>
      <c r="P1740" s="42"/>
    </row>
    <row r="1741" spans="1:16" x14ac:dyDescent="0.45">
      <c r="A1741" s="41"/>
      <c r="I1741" s="249" t="s">
        <v>2075</v>
      </c>
      <c r="J1741" s="329">
        <v>0.14992554485797882</v>
      </c>
      <c r="K1741" s="263"/>
      <c r="L1741" s="263"/>
      <c r="M1741" s="263"/>
      <c r="N1741" s="264"/>
      <c r="O1741" s="42"/>
      <c r="P1741" s="42"/>
    </row>
    <row r="1742" spans="1:16" x14ac:dyDescent="0.45">
      <c r="A1742" s="41"/>
      <c r="I1742" s="249" t="s">
        <v>2076</v>
      </c>
      <c r="J1742" s="329">
        <v>0.14992554485797882</v>
      </c>
      <c r="K1742" s="263"/>
      <c r="L1742" s="263"/>
      <c r="M1742" s="263"/>
      <c r="N1742" s="264"/>
      <c r="O1742" s="42"/>
      <c r="P1742" s="42"/>
    </row>
    <row r="1743" spans="1:16" x14ac:dyDescent="0.45">
      <c r="A1743" s="41"/>
      <c r="I1743" s="249" t="s">
        <v>2077</v>
      </c>
      <c r="J1743" s="329">
        <v>0.14992554485797882</v>
      </c>
      <c r="K1743" s="263"/>
      <c r="L1743" s="263"/>
      <c r="M1743" s="263"/>
      <c r="N1743" s="264"/>
      <c r="O1743" s="42"/>
      <c r="P1743" s="42"/>
    </row>
    <row r="1744" spans="1:16" x14ac:dyDescent="0.45">
      <c r="A1744" s="41"/>
      <c r="I1744" s="249" t="s">
        <v>2078</v>
      </c>
      <c r="J1744" s="329">
        <v>0.14992554485797882</v>
      </c>
      <c r="K1744" s="263"/>
      <c r="L1744" s="263"/>
      <c r="M1744" s="263"/>
      <c r="N1744" s="264"/>
      <c r="O1744" s="42"/>
      <c r="P1744" s="42"/>
    </row>
    <row r="1745" spans="1:16" x14ac:dyDescent="0.45">
      <c r="A1745" s="41"/>
      <c r="I1745" s="249" t="s">
        <v>2079</v>
      </c>
      <c r="J1745" s="329">
        <v>0.14992554485797882</v>
      </c>
      <c r="K1745" s="263"/>
      <c r="L1745" s="263"/>
      <c r="M1745" s="263"/>
      <c r="N1745" s="264"/>
      <c r="O1745" s="42"/>
      <c r="P1745" s="42"/>
    </row>
    <row r="1746" spans="1:16" x14ac:dyDescent="0.45">
      <c r="A1746" s="41"/>
      <c r="I1746" s="249" t="s">
        <v>2080</v>
      </c>
      <c r="J1746" s="329">
        <v>0.14992554485797882</v>
      </c>
      <c r="K1746" s="263"/>
      <c r="L1746" s="263"/>
      <c r="M1746" s="263"/>
      <c r="N1746" s="264"/>
      <c r="O1746" s="42"/>
      <c r="P1746" s="42"/>
    </row>
    <row r="1747" spans="1:16" x14ac:dyDescent="0.45">
      <c r="A1747" s="41"/>
      <c r="I1747" s="249" t="s">
        <v>2081</v>
      </c>
      <c r="J1747" s="329">
        <v>0.14992554485797882</v>
      </c>
      <c r="K1747" s="263"/>
      <c r="L1747" s="263"/>
      <c r="M1747" s="263"/>
      <c r="N1747" s="264"/>
      <c r="O1747" s="42"/>
      <c r="P1747" s="42"/>
    </row>
    <row r="1748" spans="1:16" x14ac:dyDescent="0.45">
      <c r="A1748" s="41"/>
      <c r="I1748" s="249" t="s">
        <v>2082</v>
      </c>
      <c r="J1748" s="329">
        <v>-1.208525151014328E-2</v>
      </c>
      <c r="K1748" s="263"/>
      <c r="L1748" s="263"/>
      <c r="M1748" s="263"/>
      <c r="N1748" s="264"/>
      <c r="O1748" s="42"/>
      <c r="P1748" s="42"/>
    </row>
    <row r="1749" spans="1:16" x14ac:dyDescent="0.45">
      <c r="A1749" s="41"/>
      <c r="I1749" s="249" t="s">
        <v>2083</v>
      </c>
      <c r="J1749" s="329">
        <v>-1.208525151014328E-2</v>
      </c>
      <c r="K1749" s="263"/>
      <c r="L1749" s="263"/>
      <c r="M1749" s="263"/>
      <c r="N1749" s="264"/>
      <c r="O1749" s="42"/>
      <c r="P1749" s="42"/>
    </row>
    <row r="1750" spans="1:16" x14ac:dyDescent="0.45">
      <c r="A1750" s="41"/>
      <c r="I1750" s="249" t="s">
        <v>2084</v>
      </c>
      <c r="J1750" s="329">
        <v>-1.208525151014328E-2</v>
      </c>
      <c r="K1750" s="263"/>
      <c r="L1750" s="263"/>
      <c r="M1750" s="263"/>
      <c r="N1750" s="264"/>
      <c r="O1750" s="42"/>
      <c r="P1750" s="42"/>
    </row>
    <row r="1751" spans="1:16" x14ac:dyDescent="0.45">
      <c r="A1751" s="41"/>
      <c r="I1751" s="249" t="s">
        <v>2085</v>
      </c>
      <c r="J1751" s="329">
        <v>-1.208525151014328E-2</v>
      </c>
      <c r="K1751" s="263"/>
      <c r="L1751" s="263"/>
      <c r="M1751" s="263"/>
      <c r="N1751" s="264"/>
      <c r="O1751" s="42"/>
      <c r="P1751" s="42"/>
    </row>
    <row r="1752" spans="1:16" x14ac:dyDescent="0.45">
      <c r="A1752" s="41"/>
      <c r="I1752" s="249" t="s">
        <v>2086</v>
      </c>
      <c r="J1752" s="329">
        <v>-1.208525151014328E-2</v>
      </c>
      <c r="K1752" s="263"/>
      <c r="L1752" s="263"/>
      <c r="M1752" s="263"/>
      <c r="N1752" s="264"/>
      <c r="O1752" s="42"/>
      <c r="P1752" s="42"/>
    </row>
    <row r="1753" spans="1:16" x14ac:dyDescent="0.45">
      <c r="A1753" s="41"/>
      <c r="I1753" s="249" t="s">
        <v>2087</v>
      </c>
      <c r="J1753" s="329">
        <v>-1.208525151014328E-2</v>
      </c>
      <c r="K1753" s="263"/>
      <c r="L1753" s="263"/>
      <c r="M1753" s="263"/>
      <c r="N1753" s="264"/>
      <c r="O1753" s="42"/>
      <c r="P1753" s="42"/>
    </row>
    <row r="1754" spans="1:16" x14ac:dyDescent="0.45">
      <c r="A1754" s="41"/>
      <c r="I1754" s="249" t="s">
        <v>2088</v>
      </c>
      <c r="J1754" s="329">
        <v>-1.208525151014328E-2</v>
      </c>
      <c r="K1754" s="263"/>
      <c r="L1754" s="263"/>
      <c r="M1754" s="263"/>
      <c r="N1754" s="264"/>
      <c r="O1754" s="42"/>
      <c r="P1754" s="42"/>
    </row>
    <row r="1755" spans="1:16" x14ac:dyDescent="0.45">
      <c r="A1755" s="41"/>
      <c r="I1755" s="249" t="s">
        <v>2089</v>
      </c>
      <c r="J1755" s="329">
        <v>-1.208525151014328E-2</v>
      </c>
      <c r="K1755" s="263"/>
      <c r="L1755" s="263"/>
      <c r="M1755" s="263"/>
      <c r="N1755" s="264"/>
      <c r="O1755" s="42"/>
      <c r="P1755" s="42"/>
    </row>
    <row r="1756" spans="1:16" x14ac:dyDescent="0.45">
      <c r="A1756" s="41"/>
      <c r="I1756" s="249" t="s">
        <v>2090</v>
      </c>
      <c r="J1756" s="329">
        <v>-1.208525151014328E-2</v>
      </c>
      <c r="K1756" s="263"/>
      <c r="L1756" s="263"/>
      <c r="M1756" s="263"/>
      <c r="N1756" s="264"/>
      <c r="O1756" s="42"/>
      <c r="P1756" s="42"/>
    </row>
    <row r="1757" spans="1:16" x14ac:dyDescent="0.45">
      <c r="A1757" s="41"/>
      <c r="I1757" s="249" t="s">
        <v>2091</v>
      </c>
      <c r="J1757" s="329">
        <v>-1.208525151014328E-2</v>
      </c>
      <c r="K1757" s="263"/>
      <c r="L1757" s="263"/>
      <c r="M1757" s="263"/>
      <c r="N1757" s="264"/>
      <c r="O1757" s="42"/>
      <c r="P1757" s="42"/>
    </row>
    <row r="1758" spans="1:16" x14ac:dyDescent="0.45">
      <c r="A1758" s="41"/>
      <c r="I1758" s="249" t="s">
        <v>2092</v>
      </c>
      <c r="J1758" s="329">
        <v>-1.208525151014328E-2</v>
      </c>
      <c r="K1758" s="263"/>
      <c r="L1758" s="263"/>
      <c r="M1758" s="263"/>
      <c r="N1758" s="264"/>
      <c r="O1758" s="42"/>
      <c r="P1758" s="42"/>
    </row>
    <row r="1759" spans="1:16" x14ac:dyDescent="0.45">
      <c r="A1759" s="41"/>
      <c r="I1759" s="249" t="s">
        <v>2093</v>
      </c>
      <c r="J1759" s="329">
        <v>-1.208525151014328E-2</v>
      </c>
      <c r="K1759" s="263"/>
      <c r="L1759" s="263"/>
      <c r="M1759" s="263"/>
      <c r="N1759" s="264"/>
      <c r="O1759" s="42"/>
      <c r="P1759" s="42"/>
    </row>
    <row r="1760" spans="1:16" x14ac:dyDescent="0.45">
      <c r="A1760" s="41"/>
      <c r="I1760" s="249" t="s">
        <v>2094</v>
      </c>
      <c r="J1760" s="329">
        <v>-1.208525151014328E-2</v>
      </c>
      <c r="K1760" s="263"/>
      <c r="L1760" s="263"/>
      <c r="M1760" s="263"/>
      <c r="N1760" s="264"/>
      <c r="O1760" s="42"/>
      <c r="P1760" s="42"/>
    </row>
    <row r="1761" spans="1:16" x14ac:dyDescent="0.45">
      <c r="A1761" s="41"/>
      <c r="I1761" s="249" t="s">
        <v>2095</v>
      </c>
      <c r="J1761" s="329">
        <v>-1.208525151014328E-2</v>
      </c>
      <c r="K1761" s="263"/>
      <c r="L1761" s="263"/>
      <c r="M1761" s="263"/>
      <c r="N1761" s="264"/>
      <c r="O1761" s="42"/>
      <c r="P1761" s="42"/>
    </row>
    <row r="1762" spans="1:16" x14ac:dyDescent="0.45">
      <c r="A1762" s="41"/>
      <c r="I1762" s="249" t="s">
        <v>2096</v>
      </c>
      <c r="J1762" s="329">
        <v>-1.208525151014328E-2</v>
      </c>
      <c r="K1762" s="263"/>
      <c r="L1762" s="263"/>
      <c r="M1762" s="263"/>
      <c r="N1762" s="264"/>
      <c r="O1762" s="42"/>
      <c r="P1762" s="42"/>
    </row>
    <row r="1763" spans="1:16" x14ac:dyDescent="0.45">
      <c r="A1763" s="41"/>
      <c r="I1763" s="249" t="s">
        <v>2097</v>
      </c>
      <c r="J1763" s="329">
        <v>-1.208525151014328E-2</v>
      </c>
      <c r="K1763" s="263"/>
      <c r="L1763" s="263"/>
      <c r="M1763" s="263"/>
      <c r="N1763" s="264"/>
      <c r="O1763" s="42"/>
      <c r="P1763" s="42"/>
    </row>
    <row r="1764" spans="1:16" x14ac:dyDescent="0.45">
      <c r="A1764" s="41"/>
      <c r="I1764" s="249" t="s">
        <v>2098</v>
      </c>
      <c r="J1764" s="329">
        <v>-1.208525151014328E-2</v>
      </c>
      <c r="K1764" s="263"/>
      <c r="L1764" s="263"/>
      <c r="M1764" s="263"/>
      <c r="N1764" s="264"/>
      <c r="O1764" s="42"/>
      <c r="P1764" s="42"/>
    </row>
    <row r="1765" spans="1:16" x14ac:dyDescent="0.45">
      <c r="A1765" s="41"/>
      <c r="I1765" s="249" t="s">
        <v>2099</v>
      </c>
      <c r="J1765" s="329">
        <v>-1.208525151014328E-2</v>
      </c>
      <c r="K1765" s="263"/>
      <c r="L1765" s="263"/>
      <c r="M1765" s="263"/>
      <c r="N1765" s="264"/>
      <c r="O1765" s="42"/>
      <c r="P1765" s="42"/>
    </row>
    <row r="1766" spans="1:16" x14ac:dyDescent="0.45">
      <c r="A1766" s="41"/>
      <c r="I1766" s="249" t="s">
        <v>2100</v>
      </c>
      <c r="J1766" s="329">
        <v>-1.208525151014328E-2</v>
      </c>
      <c r="K1766" s="263"/>
      <c r="L1766" s="263"/>
      <c r="M1766" s="263"/>
      <c r="N1766" s="264"/>
      <c r="O1766" s="42"/>
      <c r="P1766" s="42"/>
    </row>
    <row r="1767" spans="1:16" x14ac:dyDescent="0.45">
      <c r="A1767" s="41"/>
      <c r="I1767" s="249" t="s">
        <v>2101</v>
      </c>
      <c r="J1767" s="329">
        <v>-1.208525151014328E-2</v>
      </c>
      <c r="K1767" s="263"/>
      <c r="L1767" s="263"/>
      <c r="M1767" s="263"/>
      <c r="N1767" s="264"/>
      <c r="O1767" s="42"/>
      <c r="P1767" s="42"/>
    </row>
    <row r="1768" spans="1:16" x14ac:dyDescent="0.45">
      <c r="A1768" s="41"/>
      <c r="I1768" s="249" t="s">
        <v>2102</v>
      </c>
      <c r="J1768" s="329">
        <v>-1.208525151014328E-2</v>
      </c>
      <c r="K1768" s="263"/>
      <c r="L1768" s="263"/>
      <c r="M1768" s="263"/>
      <c r="N1768" s="264"/>
      <c r="O1768" s="42"/>
      <c r="P1768" s="42"/>
    </row>
    <row r="1769" spans="1:16" x14ac:dyDescent="0.45">
      <c r="A1769" s="41"/>
      <c r="I1769" s="249" t="s">
        <v>2103</v>
      </c>
      <c r="J1769" s="329">
        <v>-1.208525151014328E-2</v>
      </c>
      <c r="K1769" s="263"/>
      <c r="L1769" s="263"/>
      <c r="M1769" s="263"/>
      <c r="N1769" s="264"/>
      <c r="O1769" s="42"/>
      <c r="P1769" s="42"/>
    </row>
    <row r="1770" spans="1:16" x14ac:dyDescent="0.45">
      <c r="A1770" s="41"/>
      <c r="I1770" s="249" t="s">
        <v>2104</v>
      </c>
      <c r="J1770" s="329">
        <v>-1.208525151014328E-2</v>
      </c>
      <c r="K1770" s="263"/>
      <c r="L1770" s="263"/>
      <c r="M1770" s="263"/>
      <c r="N1770" s="264"/>
      <c r="O1770" s="42"/>
      <c r="P1770" s="42"/>
    </row>
    <row r="1771" spans="1:16" x14ac:dyDescent="0.45">
      <c r="A1771" s="41"/>
      <c r="I1771" s="249" t="s">
        <v>2105</v>
      </c>
      <c r="J1771" s="329">
        <v>-1.208525151014328E-2</v>
      </c>
      <c r="K1771" s="263"/>
      <c r="L1771" s="263"/>
      <c r="M1771" s="263"/>
      <c r="N1771" s="264"/>
      <c r="O1771" s="42"/>
      <c r="P1771" s="42"/>
    </row>
    <row r="1772" spans="1:16" x14ac:dyDescent="0.45">
      <c r="A1772" s="41"/>
      <c r="I1772" s="249" t="s">
        <v>2106</v>
      </c>
      <c r="J1772" s="329">
        <v>-1.208525151014328E-2</v>
      </c>
      <c r="K1772" s="263"/>
      <c r="L1772" s="263"/>
      <c r="M1772" s="263"/>
      <c r="N1772" s="264"/>
      <c r="O1772" s="42"/>
      <c r="P1772" s="42"/>
    </row>
    <row r="1773" spans="1:16" x14ac:dyDescent="0.45">
      <c r="A1773" s="41"/>
      <c r="I1773" s="249" t="s">
        <v>2107</v>
      </c>
      <c r="J1773" s="329">
        <v>-1.208525151014328E-2</v>
      </c>
      <c r="K1773" s="263"/>
      <c r="L1773" s="263"/>
      <c r="M1773" s="263"/>
      <c r="N1773" s="264"/>
      <c r="O1773" s="42"/>
      <c r="P1773" s="42"/>
    </row>
    <row r="1774" spans="1:16" x14ac:dyDescent="0.45">
      <c r="A1774" s="41"/>
      <c r="I1774" s="249" t="s">
        <v>2108</v>
      </c>
      <c r="J1774" s="329">
        <v>-1.208525151014328E-2</v>
      </c>
      <c r="K1774" s="263"/>
      <c r="L1774" s="263"/>
      <c r="M1774" s="263"/>
      <c r="N1774" s="264"/>
      <c r="O1774" s="42"/>
      <c r="P1774" s="42"/>
    </row>
    <row r="1775" spans="1:16" x14ac:dyDescent="0.45">
      <c r="A1775" s="41"/>
      <c r="I1775" s="249" t="s">
        <v>2109</v>
      </c>
      <c r="J1775" s="329">
        <v>-1.208525151014328E-2</v>
      </c>
      <c r="K1775" s="263"/>
      <c r="L1775" s="263"/>
      <c r="M1775" s="263"/>
      <c r="N1775" s="264"/>
      <c r="O1775" s="42"/>
      <c r="P1775" s="42"/>
    </row>
    <row r="1776" spans="1:16" x14ac:dyDescent="0.45">
      <c r="A1776" s="41"/>
      <c r="I1776" s="249" t="s">
        <v>2110</v>
      </c>
      <c r="J1776" s="329">
        <v>-1.208525151014328E-2</v>
      </c>
      <c r="K1776" s="263"/>
      <c r="L1776" s="263"/>
      <c r="M1776" s="263"/>
      <c r="N1776" s="264"/>
      <c r="O1776" s="42"/>
      <c r="P1776" s="42"/>
    </row>
    <row r="1777" spans="1:16" x14ac:dyDescent="0.45">
      <c r="A1777" s="41"/>
      <c r="I1777" s="249" t="s">
        <v>2111</v>
      </c>
      <c r="J1777" s="329">
        <v>-1.208525151014328E-2</v>
      </c>
      <c r="K1777" s="263"/>
      <c r="L1777" s="263"/>
      <c r="M1777" s="263"/>
      <c r="N1777" s="264"/>
      <c r="O1777" s="42"/>
      <c r="P1777" s="42"/>
    </row>
    <row r="1778" spans="1:16" x14ac:dyDescent="0.45">
      <c r="A1778" s="41"/>
      <c r="I1778" s="249" t="s">
        <v>2112</v>
      </c>
      <c r="J1778" s="329">
        <v>-1.208525151014328E-2</v>
      </c>
      <c r="K1778" s="263"/>
      <c r="L1778" s="263"/>
      <c r="M1778" s="263"/>
      <c r="N1778" s="264"/>
      <c r="O1778" s="42"/>
      <c r="P1778" s="42"/>
    </row>
    <row r="1779" spans="1:16" x14ac:dyDescent="0.45">
      <c r="A1779" s="41"/>
      <c r="I1779" s="249" t="s">
        <v>2113</v>
      </c>
      <c r="J1779" s="329">
        <v>-1.208525151014328E-2</v>
      </c>
      <c r="K1779" s="263"/>
      <c r="L1779" s="263"/>
      <c r="M1779" s="263"/>
      <c r="N1779" s="264"/>
      <c r="O1779" s="42"/>
      <c r="P1779" s="42"/>
    </row>
    <row r="1780" spans="1:16" x14ac:dyDescent="0.45">
      <c r="A1780" s="41"/>
      <c r="I1780" s="249" t="s">
        <v>2114</v>
      </c>
      <c r="J1780" s="329">
        <v>-1.208525151014328E-2</v>
      </c>
      <c r="K1780" s="263"/>
      <c r="L1780" s="263"/>
      <c r="M1780" s="263"/>
      <c r="N1780" s="264"/>
      <c r="O1780" s="42"/>
      <c r="P1780" s="42"/>
    </row>
    <row r="1781" spans="1:16" x14ac:dyDescent="0.45">
      <c r="A1781" s="41"/>
      <c r="I1781" s="249" t="s">
        <v>2115</v>
      </c>
      <c r="J1781" s="329">
        <v>-1.208525151014328E-2</v>
      </c>
      <c r="K1781" s="263"/>
      <c r="L1781" s="263"/>
      <c r="M1781" s="263"/>
      <c r="N1781" s="264"/>
      <c r="O1781" s="42"/>
      <c r="P1781" s="42"/>
    </row>
    <row r="1782" spans="1:16" x14ac:dyDescent="0.45">
      <c r="A1782" s="41"/>
      <c r="I1782" s="249" t="s">
        <v>2116</v>
      </c>
      <c r="J1782" s="329">
        <v>-1.208525151014328E-2</v>
      </c>
      <c r="K1782" s="263"/>
      <c r="L1782" s="263"/>
      <c r="M1782" s="263"/>
      <c r="N1782" s="264"/>
      <c r="O1782" s="42"/>
      <c r="P1782" s="42"/>
    </row>
    <row r="1783" spans="1:16" x14ac:dyDescent="0.45">
      <c r="A1783" s="41"/>
      <c r="I1783" s="249" t="s">
        <v>2117</v>
      </c>
      <c r="J1783" s="329">
        <v>-1.208525151014328E-2</v>
      </c>
      <c r="K1783" s="263"/>
      <c r="L1783" s="263"/>
      <c r="M1783" s="263"/>
      <c r="N1783" s="264"/>
      <c r="O1783" s="42"/>
      <c r="P1783" s="42"/>
    </row>
    <row r="1784" spans="1:16" x14ac:dyDescent="0.45">
      <c r="A1784" s="41"/>
      <c r="I1784" s="249" t="s">
        <v>2118</v>
      </c>
      <c r="J1784" s="329">
        <v>-1.208525151014328E-2</v>
      </c>
      <c r="K1784" s="263"/>
      <c r="L1784" s="263"/>
      <c r="M1784" s="263"/>
      <c r="N1784" s="264"/>
      <c r="O1784" s="42"/>
      <c r="P1784" s="42"/>
    </row>
    <row r="1785" spans="1:16" x14ac:dyDescent="0.45">
      <c r="A1785" s="41"/>
      <c r="I1785" s="249" t="s">
        <v>2119</v>
      </c>
      <c r="J1785" s="329">
        <v>-1.208525151014328E-2</v>
      </c>
      <c r="K1785" s="263"/>
      <c r="L1785" s="263"/>
      <c r="M1785" s="263"/>
      <c r="N1785" s="264"/>
      <c r="O1785" s="42"/>
      <c r="P1785" s="42"/>
    </row>
    <row r="1786" spans="1:16" x14ac:dyDescent="0.45">
      <c r="A1786" s="41"/>
      <c r="I1786" s="249" t="s">
        <v>2120</v>
      </c>
      <c r="J1786" s="329">
        <v>-1.208525151014328E-2</v>
      </c>
      <c r="K1786" s="263"/>
      <c r="L1786" s="263"/>
      <c r="M1786" s="263"/>
      <c r="N1786" s="264"/>
      <c r="O1786" s="42"/>
      <c r="P1786" s="42"/>
    </row>
    <row r="1787" spans="1:16" x14ac:dyDescent="0.45">
      <c r="A1787" s="41"/>
      <c r="I1787" s="249" t="s">
        <v>2121</v>
      </c>
      <c r="J1787" s="329">
        <v>-1.208525151014328E-2</v>
      </c>
      <c r="K1787" s="263"/>
      <c r="L1787" s="263"/>
      <c r="M1787" s="263"/>
      <c r="N1787" s="264"/>
      <c r="O1787" s="42"/>
      <c r="P1787" s="42"/>
    </row>
    <row r="1788" spans="1:16" x14ac:dyDescent="0.45">
      <c r="A1788" s="41"/>
      <c r="I1788" s="249" t="s">
        <v>2122</v>
      </c>
      <c r="J1788" s="329">
        <v>-1.208525151014328E-2</v>
      </c>
      <c r="K1788" s="263"/>
      <c r="L1788" s="263"/>
      <c r="M1788" s="263"/>
      <c r="N1788" s="264"/>
      <c r="O1788" s="42"/>
      <c r="P1788" s="42"/>
    </row>
    <row r="1789" spans="1:16" x14ac:dyDescent="0.45">
      <c r="A1789" s="41"/>
      <c r="I1789" s="249" t="s">
        <v>2123</v>
      </c>
      <c r="J1789" s="329">
        <v>-1.208525151014328E-2</v>
      </c>
      <c r="K1789" s="263"/>
      <c r="L1789" s="263"/>
      <c r="M1789" s="263"/>
      <c r="N1789" s="264"/>
      <c r="O1789" s="42"/>
      <c r="P1789" s="42"/>
    </row>
    <row r="1790" spans="1:16" x14ac:dyDescent="0.45">
      <c r="A1790" s="41"/>
      <c r="I1790" s="249" t="s">
        <v>2124</v>
      </c>
      <c r="J1790" s="329">
        <v>-1.208525151014328E-2</v>
      </c>
      <c r="K1790" s="263"/>
      <c r="L1790" s="263"/>
      <c r="M1790" s="263"/>
      <c r="N1790" s="264"/>
      <c r="O1790" s="42"/>
      <c r="P1790" s="42"/>
    </row>
    <row r="1791" spans="1:16" x14ac:dyDescent="0.45">
      <c r="A1791" s="41"/>
      <c r="I1791" s="249" t="s">
        <v>2125</v>
      </c>
      <c r="J1791" s="329">
        <v>-1.208525151014328E-2</v>
      </c>
      <c r="K1791" s="263"/>
      <c r="L1791" s="263"/>
      <c r="M1791" s="263"/>
      <c r="N1791" s="264"/>
      <c r="O1791" s="42"/>
      <c r="P1791" s="42"/>
    </row>
    <row r="1792" spans="1:16" x14ac:dyDescent="0.45">
      <c r="A1792" s="41"/>
      <c r="I1792" s="249" t="s">
        <v>2126</v>
      </c>
      <c r="J1792" s="329">
        <v>-1.208525151014328E-2</v>
      </c>
      <c r="K1792" s="263"/>
      <c r="L1792" s="263"/>
      <c r="M1792" s="263"/>
      <c r="N1792" s="264"/>
      <c r="O1792" s="42"/>
      <c r="P1792" s="42"/>
    </row>
    <row r="1793" spans="1:16" x14ac:dyDescent="0.45">
      <c r="A1793" s="41"/>
      <c r="I1793" s="249" t="s">
        <v>2127</v>
      </c>
      <c r="J1793" s="329">
        <v>-1.208525151014328E-2</v>
      </c>
      <c r="K1793" s="263"/>
      <c r="L1793" s="263"/>
      <c r="M1793" s="263"/>
      <c r="N1793" s="264"/>
      <c r="O1793" s="42"/>
      <c r="P1793" s="42"/>
    </row>
    <row r="1794" spans="1:16" x14ac:dyDescent="0.45">
      <c r="A1794" s="41"/>
      <c r="I1794" s="249" t="s">
        <v>2128</v>
      </c>
      <c r="J1794" s="329">
        <v>-1.208525151014328E-2</v>
      </c>
      <c r="K1794" s="263"/>
      <c r="L1794" s="263"/>
      <c r="M1794" s="263"/>
      <c r="N1794" s="264"/>
      <c r="O1794" s="42"/>
      <c r="P1794" s="42"/>
    </row>
    <row r="1795" spans="1:16" x14ac:dyDescent="0.45">
      <c r="A1795" s="41"/>
      <c r="I1795" s="249" t="s">
        <v>2129</v>
      </c>
      <c r="J1795" s="329">
        <v>-1.208525151014328E-2</v>
      </c>
      <c r="K1795" s="263"/>
      <c r="L1795" s="263"/>
      <c r="M1795" s="263"/>
      <c r="N1795" s="264"/>
      <c r="O1795" s="42"/>
      <c r="P1795" s="42"/>
    </row>
    <row r="1796" spans="1:16" x14ac:dyDescent="0.45">
      <c r="A1796" s="41"/>
      <c r="I1796" s="249" t="s">
        <v>2130</v>
      </c>
      <c r="J1796" s="329">
        <v>-1.208525151014328E-2</v>
      </c>
      <c r="K1796" s="263"/>
      <c r="L1796" s="263"/>
      <c r="M1796" s="263"/>
      <c r="N1796" s="264"/>
      <c r="O1796" s="42"/>
      <c r="P1796" s="42"/>
    </row>
    <row r="1797" spans="1:16" x14ac:dyDescent="0.45">
      <c r="A1797" s="41"/>
      <c r="I1797" s="249" t="s">
        <v>2131</v>
      </c>
      <c r="J1797" s="329">
        <v>-1.208525151014328E-2</v>
      </c>
      <c r="K1797" s="263"/>
      <c r="L1797" s="263"/>
      <c r="M1797" s="263"/>
      <c r="N1797" s="264"/>
      <c r="O1797" s="42"/>
      <c r="P1797" s="42"/>
    </row>
    <row r="1798" spans="1:16" x14ac:dyDescent="0.45">
      <c r="A1798" s="41"/>
      <c r="I1798" s="249" t="s">
        <v>2132</v>
      </c>
      <c r="J1798" s="329">
        <v>-1.208525151014328E-2</v>
      </c>
      <c r="K1798" s="263"/>
      <c r="L1798" s="263"/>
      <c r="M1798" s="263"/>
      <c r="N1798" s="264"/>
      <c r="O1798" s="42"/>
      <c r="P1798" s="42"/>
    </row>
    <row r="1799" spans="1:16" x14ac:dyDescent="0.45">
      <c r="A1799" s="41"/>
      <c r="I1799" s="249" t="s">
        <v>2133</v>
      </c>
      <c r="J1799" s="329">
        <v>-1.208525151014328E-2</v>
      </c>
      <c r="K1799" s="263"/>
      <c r="L1799" s="263"/>
      <c r="M1799" s="263"/>
      <c r="N1799" s="264"/>
      <c r="O1799" s="42"/>
      <c r="P1799" s="42"/>
    </row>
    <row r="1800" spans="1:16" x14ac:dyDescent="0.45">
      <c r="A1800" s="41"/>
      <c r="I1800" s="249" t="s">
        <v>2134</v>
      </c>
      <c r="J1800" s="329">
        <v>-1.208525151014328E-2</v>
      </c>
      <c r="K1800" s="263"/>
      <c r="L1800" s="263"/>
      <c r="M1800" s="263"/>
      <c r="N1800" s="264"/>
      <c r="O1800" s="42"/>
      <c r="P1800" s="42"/>
    </row>
    <row r="1801" spans="1:16" x14ac:dyDescent="0.45">
      <c r="A1801" s="41"/>
      <c r="I1801" s="249" t="s">
        <v>2135</v>
      </c>
      <c r="J1801" s="329">
        <v>-1.208525151014328E-2</v>
      </c>
      <c r="K1801" s="263"/>
      <c r="L1801" s="263"/>
      <c r="M1801" s="263"/>
      <c r="N1801" s="264"/>
      <c r="O1801" s="42"/>
      <c r="P1801" s="42"/>
    </row>
    <row r="1802" spans="1:16" x14ac:dyDescent="0.45">
      <c r="A1802" s="41"/>
      <c r="I1802" s="249" t="s">
        <v>2136</v>
      </c>
      <c r="J1802" s="329">
        <v>-1.208525151014328E-2</v>
      </c>
      <c r="K1802" s="263"/>
      <c r="L1802" s="263"/>
      <c r="M1802" s="263"/>
      <c r="N1802" s="264"/>
      <c r="O1802" s="42"/>
      <c r="P1802" s="42"/>
    </row>
    <row r="1803" spans="1:16" x14ac:dyDescent="0.45">
      <c r="A1803" s="41"/>
      <c r="I1803" s="249" t="s">
        <v>2137</v>
      </c>
      <c r="J1803" s="329">
        <v>-1.208525151014328E-2</v>
      </c>
      <c r="K1803" s="263"/>
      <c r="L1803" s="263"/>
      <c r="M1803" s="263"/>
      <c r="N1803" s="264"/>
      <c r="O1803" s="42"/>
      <c r="P1803" s="42"/>
    </row>
    <row r="1804" spans="1:16" x14ac:dyDescent="0.45">
      <c r="A1804" s="41"/>
      <c r="I1804" s="249" t="s">
        <v>2138</v>
      </c>
      <c r="J1804" s="329">
        <v>-1.208525151014328E-2</v>
      </c>
      <c r="K1804" s="263"/>
      <c r="L1804" s="263"/>
      <c r="M1804" s="263"/>
      <c r="N1804" s="264"/>
      <c r="O1804" s="42"/>
      <c r="P1804" s="42"/>
    </row>
    <row r="1805" spans="1:16" x14ac:dyDescent="0.45">
      <c r="A1805" s="41"/>
      <c r="I1805" s="249" t="s">
        <v>2139</v>
      </c>
      <c r="J1805" s="329">
        <v>-1.208525151014328E-2</v>
      </c>
      <c r="K1805" s="263"/>
      <c r="L1805" s="263"/>
      <c r="M1805" s="263"/>
      <c r="N1805" s="264"/>
      <c r="O1805" s="42"/>
      <c r="P1805" s="42"/>
    </row>
    <row r="1806" spans="1:16" x14ac:dyDescent="0.45">
      <c r="A1806" s="41"/>
      <c r="I1806" s="249" t="s">
        <v>2140</v>
      </c>
      <c r="J1806" s="329">
        <v>-1.208525151014328E-2</v>
      </c>
      <c r="K1806" s="263"/>
      <c r="L1806" s="263"/>
      <c r="M1806" s="263"/>
      <c r="N1806" s="264"/>
      <c r="O1806" s="42"/>
      <c r="P1806" s="42"/>
    </row>
    <row r="1807" spans="1:16" x14ac:dyDescent="0.45">
      <c r="A1807" s="41"/>
      <c r="I1807" s="249" t="s">
        <v>2141</v>
      </c>
      <c r="J1807" s="329">
        <v>-1.208525151014328E-2</v>
      </c>
      <c r="K1807" s="263"/>
      <c r="L1807" s="263"/>
      <c r="M1807" s="263"/>
      <c r="N1807" s="264"/>
      <c r="O1807" s="42"/>
      <c r="P1807" s="42"/>
    </row>
    <row r="1808" spans="1:16" x14ac:dyDescent="0.45">
      <c r="A1808" s="41"/>
      <c r="I1808" s="249" t="s">
        <v>2142</v>
      </c>
      <c r="J1808" s="329">
        <v>-1.208525151014328E-2</v>
      </c>
      <c r="K1808" s="263"/>
      <c r="L1808" s="263"/>
      <c r="M1808" s="263"/>
      <c r="N1808" s="264"/>
      <c r="O1808" s="42"/>
      <c r="P1808" s="42"/>
    </row>
    <row r="1809" spans="1:16" x14ac:dyDescent="0.45">
      <c r="A1809" s="41"/>
      <c r="I1809" s="249" t="s">
        <v>2143</v>
      </c>
      <c r="J1809" s="329">
        <v>-1.208525151014328E-2</v>
      </c>
      <c r="K1809" s="263"/>
      <c r="L1809" s="263"/>
      <c r="M1809" s="263"/>
      <c r="N1809" s="264"/>
      <c r="O1809" s="42"/>
      <c r="P1809" s="42"/>
    </row>
    <row r="1810" spans="1:16" x14ac:dyDescent="0.45">
      <c r="A1810" s="41"/>
      <c r="I1810" s="249" t="s">
        <v>2144</v>
      </c>
      <c r="J1810" s="329">
        <v>-1.208525151014328E-2</v>
      </c>
      <c r="K1810" s="263"/>
      <c r="L1810" s="263"/>
      <c r="M1810" s="263"/>
      <c r="N1810" s="264"/>
      <c r="O1810" s="42"/>
      <c r="P1810" s="42"/>
    </row>
    <row r="1811" spans="1:16" x14ac:dyDescent="0.45">
      <c r="A1811" s="41"/>
      <c r="I1811" s="249" t="s">
        <v>2145</v>
      </c>
      <c r="J1811" s="329">
        <v>-1.208525151014328E-2</v>
      </c>
      <c r="K1811" s="263"/>
      <c r="L1811" s="263"/>
      <c r="M1811" s="263"/>
      <c r="N1811" s="264"/>
      <c r="O1811" s="42"/>
      <c r="P1811" s="42"/>
    </row>
    <row r="1812" spans="1:16" x14ac:dyDescent="0.45">
      <c r="A1812" s="41"/>
      <c r="I1812" s="249" t="s">
        <v>2146</v>
      </c>
      <c r="J1812" s="329">
        <v>-1.208525151014328E-2</v>
      </c>
      <c r="K1812" s="263"/>
      <c r="L1812" s="263"/>
      <c r="M1812" s="263"/>
      <c r="N1812" s="264"/>
      <c r="O1812" s="42"/>
      <c r="P1812" s="42"/>
    </row>
    <row r="1813" spans="1:16" x14ac:dyDescent="0.45">
      <c r="A1813" s="41"/>
      <c r="I1813" s="249" t="s">
        <v>2147</v>
      </c>
      <c r="J1813" s="329">
        <v>-1.208525151014328E-2</v>
      </c>
      <c r="K1813" s="263"/>
      <c r="L1813" s="263"/>
      <c r="M1813" s="263"/>
      <c r="N1813" s="264"/>
      <c r="O1813" s="42"/>
      <c r="P1813" s="42"/>
    </row>
    <row r="1814" spans="1:16" x14ac:dyDescent="0.45">
      <c r="A1814" s="41"/>
      <c r="I1814" s="249" t="s">
        <v>2148</v>
      </c>
      <c r="J1814" s="329">
        <v>-1.208525151014328E-2</v>
      </c>
      <c r="K1814" s="263"/>
      <c r="L1814" s="263"/>
      <c r="M1814" s="263"/>
      <c r="N1814" s="264"/>
      <c r="O1814" s="42"/>
      <c r="P1814" s="42"/>
    </row>
    <row r="1815" spans="1:16" x14ac:dyDescent="0.45">
      <c r="A1815" s="41"/>
      <c r="I1815" s="249" t="s">
        <v>2149</v>
      </c>
      <c r="J1815" s="329">
        <v>-1.208525151014328E-2</v>
      </c>
      <c r="K1815" s="263"/>
      <c r="L1815" s="263"/>
      <c r="M1815" s="263"/>
      <c r="N1815" s="264"/>
      <c r="O1815" s="42"/>
      <c r="P1815" s="42"/>
    </row>
    <row r="1816" spans="1:16" x14ac:dyDescent="0.45">
      <c r="A1816" s="41"/>
      <c r="I1816" s="249" t="s">
        <v>2150</v>
      </c>
      <c r="J1816" s="329">
        <v>-1.208525151014328E-2</v>
      </c>
      <c r="K1816" s="263"/>
      <c r="L1816" s="263"/>
      <c r="M1816" s="263"/>
      <c r="N1816" s="264"/>
      <c r="O1816" s="42"/>
      <c r="P1816" s="42"/>
    </row>
    <row r="1817" spans="1:16" x14ac:dyDescent="0.45">
      <c r="A1817" s="41"/>
      <c r="I1817" s="249" t="s">
        <v>2151</v>
      </c>
      <c r="J1817" s="329">
        <v>-1.208525151014328E-2</v>
      </c>
      <c r="K1817" s="263"/>
      <c r="L1817" s="263"/>
      <c r="M1817" s="263"/>
      <c r="N1817" s="264"/>
      <c r="O1817" s="42"/>
      <c r="P1817" s="42"/>
    </row>
    <row r="1818" spans="1:16" x14ac:dyDescent="0.45">
      <c r="A1818" s="41"/>
      <c r="I1818" s="249" t="s">
        <v>2152</v>
      </c>
      <c r="J1818" s="329">
        <v>-1.208525151014328E-2</v>
      </c>
      <c r="K1818" s="263"/>
      <c r="L1818" s="263"/>
      <c r="M1818" s="263"/>
      <c r="N1818" s="264"/>
      <c r="O1818" s="42"/>
      <c r="P1818" s="42"/>
    </row>
    <row r="1819" spans="1:16" x14ac:dyDescent="0.45">
      <c r="A1819" s="41"/>
      <c r="I1819" s="249" t="s">
        <v>2153</v>
      </c>
      <c r="J1819" s="329">
        <v>-1.208525151014328E-2</v>
      </c>
      <c r="K1819" s="263"/>
      <c r="L1819" s="263"/>
      <c r="M1819" s="263"/>
      <c r="N1819" s="264"/>
      <c r="O1819" s="42"/>
      <c r="P1819" s="42"/>
    </row>
    <row r="1820" spans="1:16" x14ac:dyDescent="0.45">
      <c r="A1820" s="41"/>
      <c r="I1820" s="249" t="s">
        <v>2154</v>
      </c>
      <c r="J1820" s="329">
        <v>-1.208525151014328E-2</v>
      </c>
      <c r="K1820" s="263"/>
      <c r="L1820" s="263"/>
      <c r="M1820" s="263"/>
      <c r="N1820" s="264"/>
      <c r="O1820" s="42"/>
      <c r="P1820" s="42"/>
    </row>
    <row r="1821" spans="1:16" x14ac:dyDescent="0.45">
      <c r="A1821" s="41"/>
      <c r="I1821" s="249" t="s">
        <v>2155</v>
      </c>
      <c r="J1821" s="329">
        <v>-1.208525151014328E-2</v>
      </c>
      <c r="K1821" s="263"/>
      <c r="L1821" s="263"/>
      <c r="M1821" s="263"/>
      <c r="N1821" s="264"/>
      <c r="O1821" s="42"/>
      <c r="P1821" s="42"/>
    </row>
    <row r="1822" spans="1:16" x14ac:dyDescent="0.45">
      <c r="A1822" s="41"/>
      <c r="I1822" s="249" t="s">
        <v>2156</v>
      </c>
      <c r="J1822" s="329">
        <v>-1.208525151014328E-2</v>
      </c>
      <c r="K1822" s="263"/>
      <c r="L1822" s="263"/>
      <c r="M1822" s="263"/>
      <c r="N1822" s="264"/>
      <c r="O1822" s="42"/>
      <c r="P1822" s="42"/>
    </row>
    <row r="1823" spans="1:16" x14ac:dyDescent="0.45">
      <c r="A1823" s="41"/>
      <c r="I1823" s="249" t="s">
        <v>2157</v>
      </c>
      <c r="J1823" s="329">
        <v>-1.208525151014328E-2</v>
      </c>
      <c r="K1823" s="263"/>
      <c r="L1823" s="263"/>
      <c r="M1823" s="263"/>
      <c r="N1823" s="264"/>
      <c r="O1823" s="42"/>
      <c r="P1823" s="42"/>
    </row>
    <row r="1824" spans="1:16" x14ac:dyDescent="0.45">
      <c r="A1824" s="41"/>
      <c r="I1824" s="249" t="s">
        <v>2158</v>
      </c>
      <c r="J1824" s="329">
        <v>-1.208525151014328E-2</v>
      </c>
      <c r="K1824" s="263"/>
      <c r="L1824" s="263"/>
      <c r="M1824" s="263"/>
      <c r="N1824" s="264"/>
      <c r="O1824" s="42"/>
      <c r="P1824" s="42"/>
    </row>
    <row r="1825" spans="1:16" x14ac:dyDescent="0.45">
      <c r="A1825" s="41"/>
      <c r="I1825" s="249" t="s">
        <v>2159</v>
      </c>
      <c r="J1825" s="329">
        <v>-1.208525151014328E-2</v>
      </c>
      <c r="K1825" s="263"/>
      <c r="L1825" s="263"/>
      <c r="M1825" s="263"/>
      <c r="N1825" s="264"/>
      <c r="O1825" s="42"/>
      <c r="P1825" s="42"/>
    </row>
    <row r="1826" spans="1:16" x14ac:dyDescent="0.45">
      <c r="A1826" s="41"/>
      <c r="I1826" s="249" t="s">
        <v>2160</v>
      </c>
      <c r="J1826" s="329">
        <v>-1.208525151014328E-2</v>
      </c>
      <c r="K1826" s="263"/>
      <c r="L1826" s="263"/>
      <c r="M1826" s="263"/>
      <c r="N1826" s="264"/>
      <c r="O1826" s="42"/>
      <c r="P1826" s="42"/>
    </row>
    <row r="1827" spans="1:16" x14ac:dyDescent="0.45">
      <c r="A1827" s="41"/>
      <c r="I1827" s="249" t="s">
        <v>2161</v>
      </c>
      <c r="J1827" s="329">
        <v>-1.208525151014328E-2</v>
      </c>
      <c r="K1827" s="263"/>
      <c r="L1827" s="263"/>
      <c r="M1827" s="263"/>
      <c r="N1827" s="264"/>
      <c r="O1827" s="42"/>
      <c r="P1827" s="42"/>
    </row>
    <row r="1828" spans="1:16" x14ac:dyDescent="0.45">
      <c r="A1828" s="41"/>
      <c r="I1828" s="249" t="s">
        <v>2162</v>
      </c>
      <c r="J1828" s="329">
        <v>-1.208525151014328E-2</v>
      </c>
      <c r="K1828" s="263"/>
      <c r="L1828" s="263"/>
      <c r="M1828" s="263"/>
      <c r="N1828" s="264"/>
      <c r="O1828" s="42"/>
      <c r="P1828" s="42"/>
    </row>
    <row r="1829" spans="1:16" x14ac:dyDescent="0.45">
      <c r="A1829" s="41"/>
      <c r="I1829" s="249" t="s">
        <v>2163</v>
      </c>
      <c r="J1829" s="329">
        <v>-1.208525151014328E-2</v>
      </c>
      <c r="K1829" s="263"/>
      <c r="L1829" s="263"/>
      <c r="M1829" s="263"/>
      <c r="N1829" s="264"/>
      <c r="O1829" s="42"/>
      <c r="P1829" s="42"/>
    </row>
    <row r="1830" spans="1:16" x14ac:dyDescent="0.45">
      <c r="A1830" s="41"/>
      <c r="I1830" s="249" t="s">
        <v>2164</v>
      </c>
      <c r="J1830" s="329">
        <v>-1.208525151014328E-2</v>
      </c>
      <c r="K1830" s="263"/>
      <c r="L1830" s="263"/>
      <c r="M1830" s="263"/>
      <c r="N1830" s="264"/>
      <c r="O1830" s="42"/>
      <c r="P1830" s="42"/>
    </row>
    <row r="1831" spans="1:16" x14ac:dyDescent="0.45">
      <c r="A1831" s="41"/>
      <c r="I1831" s="249" t="s">
        <v>2165</v>
      </c>
      <c r="J1831" s="329">
        <v>-1.208525151014328E-2</v>
      </c>
      <c r="K1831" s="263"/>
      <c r="L1831" s="263"/>
      <c r="M1831" s="263"/>
      <c r="N1831" s="264"/>
      <c r="O1831" s="42"/>
      <c r="P1831" s="42"/>
    </row>
    <row r="1832" spans="1:16" x14ac:dyDescent="0.45">
      <c r="A1832" s="41"/>
      <c r="I1832" s="249" t="s">
        <v>2166</v>
      </c>
      <c r="J1832" s="329">
        <v>-1.208525151014328E-2</v>
      </c>
      <c r="K1832" s="263"/>
      <c r="L1832" s="263"/>
      <c r="M1832" s="263"/>
      <c r="N1832" s="264"/>
      <c r="O1832" s="42"/>
      <c r="P1832" s="42"/>
    </row>
    <row r="1833" spans="1:16" x14ac:dyDescent="0.45">
      <c r="A1833" s="41"/>
      <c r="I1833" s="249" t="s">
        <v>2167</v>
      </c>
      <c r="J1833" s="329">
        <v>-1.208525151014328E-2</v>
      </c>
      <c r="K1833" s="263"/>
      <c r="L1833" s="263"/>
      <c r="M1833" s="263"/>
      <c r="N1833" s="264"/>
      <c r="O1833" s="42"/>
      <c r="P1833" s="42"/>
    </row>
    <row r="1834" spans="1:16" x14ac:dyDescent="0.45">
      <c r="A1834" s="41"/>
      <c r="I1834" s="249" t="s">
        <v>2168</v>
      </c>
      <c r="J1834" s="329">
        <v>-1.208525151014328E-2</v>
      </c>
      <c r="K1834" s="263"/>
      <c r="L1834" s="263"/>
      <c r="M1834" s="263"/>
      <c r="N1834" s="264"/>
      <c r="O1834" s="42"/>
      <c r="P1834" s="42"/>
    </row>
    <row r="1835" spans="1:16" x14ac:dyDescent="0.45">
      <c r="A1835" s="41"/>
      <c r="I1835" s="249" t="s">
        <v>2169</v>
      </c>
      <c r="J1835" s="329">
        <v>-1.208525151014328E-2</v>
      </c>
      <c r="K1835" s="263"/>
      <c r="L1835" s="263"/>
      <c r="M1835" s="263"/>
      <c r="N1835" s="264"/>
      <c r="O1835" s="42"/>
      <c r="P1835" s="42"/>
    </row>
    <row r="1836" spans="1:16" x14ac:dyDescent="0.45">
      <c r="A1836" s="41"/>
      <c r="I1836" s="249" t="s">
        <v>2170</v>
      </c>
      <c r="J1836" s="329">
        <v>-1.208525151014328E-2</v>
      </c>
      <c r="K1836" s="263"/>
      <c r="L1836" s="263"/>
      <c r="M1836" s="263"/>
      <c r="N1836" s="264"/>
      <c r="O1836" s="42"/>
      <c r="P1836" s="42"/>
    </row>
    <row r="1837" spans="1:16" x14ac:dyDescent="0.45">
      <c r="A1837" s="41"/>
      <c r="I1837" s="249" t="s">
        <v>2171</v>
      </c>
      <c r="J1837" s="329">
        <v>-1.208525151014328E-2</v>
      </c>
      <c r="K1837" s="263"/>
      <c r="L1837" s="263"/>
      <c r="M1837" s="263"/>
      <c r="N1837" s="264"/>
      <c r="O1837" s="42"/>
      <c r="P1837" s="42"/>
    </row>
    <row r="1838" spans="1:16" x14ac:dyDescent="0.45">
      <c r="A1838" s="41"/>
      <c r="I1838" s="249" t="s">
        <v>2172</v>
      </c>
      <c r="J1838" s="329">
        <v>-1.208525151014328E-2</v>
      </c>
      <c r="K1838" s="263"/>
      <c r="L1838" s="263"/>
      <c r="M1838" s="263"/>
      <c r="N1838" s="264"/>
      <c r="O1838" s="42"/>
      <c r="P1838" s="42"/>
    </row>
    <row r="1839" spans="1:16" x14ac:dyDescent="0.45">
      <c r="A1839" s="41"/>
      <c r="I1839" s="249" t="s">
        <v>2173</v>
      </c>
      <c r="J1839" s="329">
        <v>-1.208525151014328E-2</v>
      </c>
      <c r="K1839" s="263"/>
      <c r="L1839" s="263"/>
      <c r="M1839" s="263"/>
      <c r="N1839" s="264"/>
      <c r="O1839" s="42"/>
      <c r="P1839" s="42"/>
    </row>
    <row r="1840" spans="1:16" x14ac:dyDescent="0.45">
      <c r="A1840" s="41"/>
      <c r="I1840" s="249" t="s">
        <v>2174</v>
      </c>
      <c r="J1840" s="329">
        <v>-1.208525151014328E-2</v>
      </c>
      <c r="K1840" s="263"/>
      <c r="L1840" s="263"/>
      <c r="M1840" s="263"/>
      <c r="N1840" s="264"/>
      <c r="O1840" s="42"/>
      <c r="P1840" s="42"/>
    </row>
    <row r="1841" spans="1:16" x14ac:dyDescent="0.45">
      <c r="A1841" s="41"/>
      <c r="I1841" s="249" t="s">
        <v>2175</v>
      </c>
      <c r="J1841" s="329">
        <v>-1.208525151014328E-2</v>
      </c>
      <c r="K1841" s="263"/>
      <c r="L1841" s="263"/>
      <c r="M1841" s="263"/>
      <c r="N1841" s="264"/>
      <c r="O1841" s="42"/>
      <c r="P1841" s="42"/>
    </row>
    <row r="1842" spans="1:16" x14ac:dyDescent="0.45">
      <c r="A1842" s="41"/>
      <c r="I1842" s="249" t="s">
        <v>2176</v>
      </c>
      <c r="J1842" s="329">
        <v>-1.208525151014328E-2</v>
      </c>
      <c r="K1842" s="263"/>
      <c r="L1842" s="263"/>
      <c r="M1842" s="263"/>
      <c r="N1842" s="264"/>
      <c r="O1842" s="42"/>
      <c r="P1842" s="42"/>
    </row>
    <row r="1843" spans="1:16" x14ac:dyDescent="0.45">
      <c r="A1843" s="41"/>
      <c r="I1843" s="249" t="s">
        <v>2177</v>
      </c>
      <c r="J1843" s="329">
        <v>-1.208525151014328E-2</v>
      </c>
      <c r="K1843" s="263"/>
      <c r="L1843" s="263"/>
      <c r="M1843" s="263"/>
      <c r="N1843" s="264"/>
      <c r="O1843" s="42"/>
      <c r="P1843" s="42"/>
    </row>
    <row r="1844" spans="1:16" x14ac:dyDescent="0.45">
      <c r="A1844" s="41"/>
      <c r="I1844" s="249" t="s">
        <v>2178</v>
      </c>
      <c r="J1844" s="329">
        <v>-1.208525151014328E-2</v>
      </c>
      <c r="K1844" s="263"/>
      <c r="L1844" s="263"/>
      <c r="M1844" s="263"/>
      <c r="N1844" s="264"/>
      <c r="O1844" s="42"/>
      <c r="P1844" s="42"/>
    </row>
    <row r="1845" spans="1:16" x14ac:dyDescent="0.45">
      <c r="A1845" s="41"/>
      <c r="I1845" s="249" t="s">
        <v>2179</v>
      </c>
      <c r="J1845" s="329">
        <v>-1.208525151014328E-2</v>
      </c>
      <c r="K1845" s="263"/>
      <c r="L1845" s="263"/>
      <c r="M1845" s="263"/>
      <c r="N1845" s="264"/>
      <c r="O1845" s="42"/>
      <c r="P1845" s="42"/>
    </row>
    <row r="1846" spans="1:16" x14ac:dyDescent="0.45">
      <c r="A1846" s="41"/>
      <c r="I1846" s="249" t="s">
        <v>2180</v>
      </c>
      <c r="J1846" s="329">
        <v>-1.208525151014328E-2</v>
      </c>
      <c r="K1846" s="263"/>
      <c r="L1846" s="263"/>
      <c r="M1846" s="263"/>
      <c r="N1846" s="264"/>
      <c r="O1846" s="42"/>
      <c r="P1846" s="42"/>
    </row>
    <row r="1847" spans="1:16" x14ac:dyDescent="0.45">
      <c r="A1847" s="41"/>
      <c r="I1847" s="249" t="s">
        <v>2181</v>
      </c>
      <c r="J1847" s="329">
        <v>-1.208525151014328E-2</v>
      </c>
      <c r="K1847" s="263"/>
      <c r="L1847" s="263"/>
      <c r="M1847" s="263"/>
      <c r="N1847" s="264"/>
      <c r="O1847" s="42"/>
      <c r="P1847" s="42"/>
    </row>
    <row r="1848" spans="1:16" x14ac:dyDescent="0.45">
      <c r="A1848" s="41"/>
      <c r="I1848" s="249" t="s">
        <v>2182</v>
      </c>
      <c r="J1848" s="329">
        <v>-1.208525151014328E-2</v>
      </c>
      <c r="K1848" s="263"/>
      <c r="L1848" s="263"/>
      <c r="M1848" s="263"/>
      <c r="N1848" s="264"/>
      <c r="O1848" s="42"/>
      <c r="P1848" s="42"/>
    </row>
    <row r="1849" spans="1:16" x14ac:dyDescent="0.45">
      <c r="A1849" s="41"/>
      <c r="I1849" s="249" t="s">
        <v>2183</v>
      </c>
      <c r="J1849" s="329">
        <v>-1.208525151014328E-2</v>
      </c>
      <c r="K1849" s="263"/>
      <c r="L1849" s="263"/>
      <c r="M1849" s="263"/>
      <c r="N1849" s="264"/>
      <c r="O1849" s="42"/>
      <c r="P1849" s="42"/>
    </row>
    <row r="1850" spans="1:16" x14ac:dyDescent="0.45">
      <c r="A1850" s="41"/>
      <c r="I1850" s="249" t="s">
        <v>2184</v>
      </c>
      <c r="J1850" s="329">
        <v>-1.208525151014328E-2</v>
      </c>
      <c r="K1850" s="263"/>
      <c r="L1850" s="263"/>
      <c r="M1850" s="263"/>
      <c r="N1850" s="264"/>
      <c r="O1850" s="42"/>
      <c r="P1850" s="42"/>
    </row>
    <row r="1851" spans="1:16" x14ac:dyDescent="0.45">
      <c r="A1851" s="41"/>
      <c r="I1851" s="249" t="s">
        <v>2185</v>
      </c>
      <c r="J1851" s="329">
        <v>-1.208525151014328E-2</v>
      </c>
      <c r="K1851" s="263"/>
      <c r="L1851" s="263"/>
      <c r="M1851" s="263"/>
      <c r="N1851" s="264"/>
      <c r="O1851" s="42"/>
      <c r="P1851" s="42"/>
    </row>
    <row r="1852" spans="1:16" x14ac:dyDescent="0.45">
      <c r="A1852" s="41"/>
      <c r="I1852" s="249" t="s">
        <v>2186</v>
      </c>
      <c r="J1852" s="329">
        <v>-1.208525151014328E-2</v>
      </c>
      <c r="K1852" s="263"/>
      <c r="L1852" s="263"/>
      <c r="M1852" s="263"/>
      <c r="N1852" s="264"/>
      <c r="O1852" s="42"/>
      <c r="P1852" s="42"/>
    </row>
    <row r="1853" spans="1:16" x14ac:dyDescent="0.45">
      <c r="A1853" s="41"/>
      <c r="I1853" s="249" t="s">
        <v>2187</v>
      </c>
      <c r="J1853" s="329">
        <v>-1.208525151014328E-2</v>
      </c>
      <c r="K1853" s="263"/>
      <c r="L1853" s="263"/>
      <c r="M1853" s="263"/>
      <c r="N1853" s="264"/>
      <c r="O1853" s="42"/>
      <c r="P1853" s="42"/>
    </row>
    <row r="1854" spans="1:16" x14ac:dyDescent="0.45">
      <c r="A1854" s="41"/>
      <c r="I1854" s="249" t="s">
        <v>2188</v>
      </c>
      <c r="J1854" s="329">
        <v>-1.208525151014328E-2</v>
      </c>
      <c r="K1854" s="263"/>
      <c r="L1854" s="263"/>
      <c r="M1854" s="263"/>
      <c r="N1854" s="264"/>
      <c r="O1854" s="42"/>
      <c r="P1854" s="42"/>
    </row>
    <row r="1855" spans="1:16" x14ac:dyDescent="0.45">
      <c r="A1855" s="41"/>
      <c r="I1855" s="249" t="s">
        <v>2189</v>
      </c>
      <c r="J1855" s="329">
        <v>-1.208525151014328E-2</v>
      </c>
      <c r="K1855" s="263"/>
      <c r="L1855" s="263"/>
      <c r="M1855" s="263"/>
      <c r="N1855" s="264"/>
      <c r="O1855" s="42"/>
      <c r="P1855" s="42"/>
    </row>
    <row r="1856" spans="1:16" x14ac:dyDescent="0.45">
      <c r="A1856" s="41"/>
      <c r="I1856" s="249" t="s">
        <v>2190</v>
      </c>
      <c r="J1856" s="329">
        <v>-1.208525151014328E-2</v>
      </c>
      <c r="K1856" s="263"/>
      <c r="L1856" s="263"/>
      <c r="M1856" s="263"/>
      <c r="N1856" s="264"/>
      <c r="O1856" s="42"/>
      <c r="P1856" s="42"/>
    </row>
    <row r="1857" spans="1:16" x14ac:dyDescent="0.45">
      <c r="A1857" s="41"/>
      <c r="I1857" s="249" t="s">
        <v>2191</v>
      </c>
      <c r="J1857" s="329">
        <v>-1.208525151014328E-2</v>
      </c>
      <c r="K1857" s="263"/>
      <c r="L1857" s="263"/>
      <c r="M1857" s="263"/>
      <c r="N1857" s="264"/>
      <c r="O1857" s="42"/>
      <c r="P1857" s="42"/>
    </row>
    <row r="1858" spans="1:16" x14ac:dyDescent="0.45">
      <c r="A1858" s="41"/>
      <c r="I1858" s="249" t="s">
        <v>2192</v>
      </c>
      <c r="J1858" s="329">
        <v>-1.208525151014328E-2</v>
      </c>
      <c r="K1858" s="263"/>
      <c r="L1858" s="263"/>
      <c r="M1858" s="263"/>
      <c r="N1858" s="264"/>
      <c r="O1858" s="42"/>
      <c r="P1858" s="42"/>
    </row>
    <row r="1859" spans="1:16" x14ac:dyDescent="0.45">
      <c r="A1859" s="41"/>
      <c r="I1859" s="249" t="s">
        <v>2193</v>
      </c>
      <c r="J1859" s="329">
        <v>-1.208525151014328E-2</v>
      </c>
      <c r="K1859" s="263"/>
      <c r="L1859" s="263"/>
      <c r="M1859" s="263"/>
      <c r="N1859" s="264"/>
      <c r="O1859" s="42"/>
      <c r="P1859" s="42"/>
    </row>
    <row r="1860" spans="1:16" x14ac:dyDescent="0.45">
      <c r="A1860" s="41"/>
      <c r="I1860" s="249" t="s">
        <v>2194</v>
      </c>
      <c r="J1860" s="329">
        <v>-1.208525151014328E-2</v>
      </c>
      <c r="K1860" s="263"/>
      <c r="L1860" s="263"/>
      <c r="M1860" s="263"/>
      <c r="N1860" s="264"/>
      <c r="O1860" s="42"/>
      <c r="P1860" s="42"/>
    </row>
    <row r="1861" spans="1:16" x14ac:dyDescent="0.45">
      <c r="A1861" s="41"/>
      <c r="I1861" s="249" t="s">
        <v>2195</v>
      </c>
      <c r="J1861" s="329">
        <v>-1.208525151014328E-2</v>
      </c>
      <c r="K1861" s="263"/>
      <c r="L1861" s="263"/>
      <c r="M1861" s="263"/>
      <c r="N1861" s="264"/>
      <c r="O1861" s="42"/>
      <c r="P1861" s="42"/>
    </row>
    <row r="1862" spans="1:16" x14ac:dyDescent="0.45">
      <c r="A1862" s="41"/>
      <c r="I1862" s="249" t="s">
        <v>2196</v>
      </c>
      <c r="J1862" s="329">
        <v>-1.208525151014328E-2</v>
      </c>
      <c r="K1862" s="263"/>
      <c r="L1862" s="263"/>
      <c r="M1862" s="263"/>
      <c r="N1862" s="264"/>
      <c r="O1862" s="42"/>
      <c r="P1862" s="42"/>
    </row>
    <row r="1863" spans="1:16" x14ac:dyDescent="0.45">
      <c r="A1863" s="41"/>
      <c r="I1863" s="249" t="s">
        <v>2197</v>
      </c>
      <c r="J1863" s="329">
        <v>-1.208525151014328E-2</v>
      </c>
      <c r="K1863" s="263"/>
      <c r="L1863" s="263"/>
      <c r="M1863" s="263"/>
      <c r="N1863" s="264"/>
      <c r="O1863" s="42"/>
      <c r="P1863" s="42"/>
    </row>
    <row r="1864" spans="1:16" x14ac:dyDescent="0.45">
      <c r="A1864" s="41"/>
      <c r="I1864" s="249" t="s">
        <v>2198</v>
      </c>
      <c r="J1864" s="329">
        <v>-1.208525151014328E-2</v>
      </c>
      <c r="K1864" s="263"/>
      <c r="L1864" s="263"/>
      <c r="M1864" s="263"/>
      <c r="N1864" s="264"/>
      <c r="O1864" s="42"/>
      <c r="P1864" s="42"/>
    </row>
    <row r="1865" spans="1:16" x14ac:dyDescent="0.45">
      <c r="A1865" s="41"/>
      <c r="I1865" s="249" t="s">
        <v>2199</v>
      </c>
      <c r="J1865" s="329">
        <v>-1.208525151014328E-2</v>
      </c>
      <c r="K1865" s="263"/>
      <c r="L1865" s="263"/>
      <c r="M1865" s="263"/>
      <c r="N1865" s="264"/>
      <c r="O1865" s="42"/>
      <c r="P1865" s="42"/>
    </row>
    <row r="1866" spans="1:16" x14ac:dyDescent="0.45">
      <c r="A1866" s="41"/>
      <c r="I1866" s="249" t="s">
        <v>2200</v>
      </c>
      <c r="J1866" s="329">
        <v>-1.208525151014328E-2</v>
      </c>
      <c r="K1866" s="263"/>
      <c r="L1866" s="263"/>
      <c r="M1866" s="263"/>
      <c r="N1866" s="264"/>
      <c r="O1866" s="42"/>
      <c r="P1866" s="42"/>
    </row>
    <row r="1867" spans="1:16" x14ac:dyDescent="0.45">
      <c r="A1867" s="41"/>
      <c r="I1867" s="249" t="s">
        <v>2201</v>
      </c>
      <c r="J1867" s="329">
        <v>-1.208525151014328E-2</v>
      </c>
      <c r="K1867" s="263"/>
      <c r="L1867" s="263"/>
      <c r="M1867" s="263"/>
      <c r="N1867" s="264"/>
      <c r="O1867" s="42"/>
      <c r="P1867" s="42"/>
    </row>
    <row r="1868" spans="1:16" x14ac:dyDescent="0.45">
      <c r="A1868" s="41"/>
      <c r="I1868" s="249" t="s">
        <v>2202</v>
      </c>
      <c r="J1868" s="329">
        <v>-1.208525151014328E-2</v>
      </c>
      <c r="K1868" s="263"/>
      <c r="L1868" s="263"/>
      <c r="M1868" s="263"/>
      <c r="N1868" s="264"/>
      <c r="O1868" s="42"/>
      <c r="P1868" s="42"/>
    </row>
    <row r="1869" spans="1:16" x14ac:dyDescent="0.45">
      <c r="A1869" s="41"/>
      <c r="I1869" s="249" t="s">
        <v>2203</v>
      </c>
      <c r="J1869" s="329">
        <v>-1.208525151014328E-2</v>
      </c>
      <c r="K1869" s="263"/>
      <c r="L1869" s="263"/>
      <c r="M1869" s="263"/>
      <c r="N1869" s="264"/>
      <c r="O1869" s="42"/>
      <c r="P1869" s="42"/>
    </row>
    <row r="1870" spans="1:16" x14ac:dyDescent="0.45">
      <c r="A1870" s="41"/>
      <c r="I1870" s="249" t="s">
        <v>2204</v>
      </c>
      <c r="J1870" s="329">
        <v>-1.208525151014328E-2</v>
      </c>
      <c r="K1870" s="263"/>
      <c r="L1870" s="263"/>
      <c r="M1870" s="263"/>
      <c r="N1870" s="264"/>
      <c r="O1870" s="42"/>
      <c r="P1870" s="42"/>
    </row>
    <row r="1871" spans="1:16" x14ac:dyDescent="0.45">
      <c r="A1871" s="41"/>
      <c r="I1871" s="249" t="s">
        <v>2205</v>
      </c>
      <c r="J1871" s="329">
        <v>-1.208525151014328E-2</v>
      </c>
      <c r="K1871" s="263"/>
      <c r="L1871" s="263"/>
      <c r="M1871" s="263"/>
      <c r="N1871" s="264"/>
      <c r="O1871" s="42"/>
      <c r="P1871" s="42"/>
    </row>
    <row r="1872" spans="1:16" x14ac:dyDescent="0.45">
      <c r="A1872" s="41"/>
      <c r="I1872" s="249" t="s">
        <v>2206</v>
      </c>
      <c r="J1872" s="329">
        <v>-1.208525151014328E-2</v>
      </c>
      <c r="K1872" s="263"/>
      <c r="L1872" s="263"/>
      <c r="M1872" s="263"/>
      <c r="N1872" s="264"/>
      <c r="O1872" s="42"/>
      <c r="P1872" s="42"/>
    </row>
    <row r="1873" spans="1:16" x14ac:dyDescent="0.45">
      <c r="A1873" s="41"/>
      <c r="I1873" s="249" t="s">
        <v>2207</v>
      </c>
      <c r="J1873" s="329">
        <v>-1.208525151014328E-2</v>
      </c>
      <c r="K1873" s="263"/>
      <c r="L1873" s="263"/>
      <c r="M1873" s="263"/>
      <c r="N1873" s="264"/>
      <c r="O1873" s="42"/>
      <c r="P1873" s="42"/>
    </row>
    <row r="1874" spans="1:16" x14ac:dyDescent="0.45">
      <c r="A1874" s="41"/>
      <c r="I1874" s="249" t="s">
        <v>2208</v>
      </c>
      <c r="J1874" s="329">
        <v>-1.208525151014328E-2</v>
      </c>
      <c r="K1874" s="263"/>
      <c r="L1874" s="263"/>
      <c r="M1874" s="263"/>
      <c r="N1874" s="264"/>
      <c r="O1874" s="42"/>
      <c r="P1874" s="42"/>
    </row>
    <row r="1875" spans="1:16" x14ac:dyDescent="0.45">
      <c r="A1875" s="41"/>
      <c r="I1875" s="249" t="s">
        <v>2209</v>
      </c>
      <c r="J1875" s="329">
        <v>-1.208525151014328E-2</v>
      </c>
      <c r="K1875" s="263"/>
      <c r="L1875" s="263"/>
      <c r="M1875" s="263"/>
      <c r="N1875" s="264"/>
      <c r="O1875" s="42"/>
      <c r="P1875" s="42"/>
    </row>
    <row r="1876" spans="1:16" x14ac:dyDescent="0.45">
      <c r="A1876" s="41"/>
      <c r="I1876" s="249" t="s">
        <v>2210</v>
      </c>
      <c r="J1876" s="329">
        <v>-1.208525151014328E-2</v>
      </c>
      <c r="K1876" s="263"/>
      <c r="L1876" s="263"/>
      <c r="M1876" s="263"/>
      <c r="N1876" s="264"/>
      <c r="O1876" s="42"/>
      <c r="P1876" s="42"/>
    </row>
    <row r="1877" spans="1:16" x14ac:dyDescent="0.45">
      <c r="A1877" s="41"/>
      <c r="I1877" s="249" t="s">
        <v>2211</v>
      </c>
      <c r="J1877" s="329">
        <v>-1.208525151014328E-2</v>
      </c>
      <c r="K1877" s="263"/>
      <c r="L1877" s="263"/>
      <c r="M1877" s="263"/>
      <c r="N1877" s="264"/>
      <c r="O1877" s="42"/>
      <c r="P1877" s="42"/>
    </row>
    <row r="1878" spans="1:16" x14ac:dyDescent="0.45">
      <c r="A1878" s="41"/>
      <c r="I1878" s="249" t="s">
        <v>2212</v>
      </c>
      <c r="J1878" s="329">
        <v>-1.208525151014328E-2</v>
      </c>
      <c r="K1878" s="263"/>
      <c r="L1878" s="263"/>
      <c r="M1878" s="263"/>
      <c r="N1878" s="264"/>
      <c r="O1878" s="42"/>
      <c r="P1878" s="42"/>
    </row>
    <row r="1879" spans="1:16" x14ac:dyDescent="0.45">
      <c r="A1879" s="41"/>
      <c r="I1879" s="249" t="s">
        <v>2213</v>
      </c>
      <c r="J1879" s="329">
        <v>-1.208525151014328E-2</v>
      </c>
      <c r="K1879" s="263"/>
      <c r="L1879" s="263"/>
      <c r="M1879" s="263"/>
      <c r="N1879" s="264"/>
      <c r="O1879" s="42"/>
      <c r="P1879" s="42"/>
    </row>
    <row r="1880" spans="1:16" x14ac:dyDescent="0.45">
      <c r="A1880" s="41"/>
      <c r="I1880" s="249" t="s">
        <v>2214</v>
      </c>
      <c r="J1880" s="329">
        <v>-1.208525151014328E-2</v>
      </c>
      <c r="K1880" s="263"/>
      <c r="L1880" s="263"/>
      <c r="M1880" s="263"/>
      <c r="N1880" s="264"/>
      <c r="O1880" s="42"/>
      <c r="P1880" s="42"/>
    </row>
    <row r="1881" spans="1:16" x14ac:dyDescent="0.45">
      <c r="A1881" s="41"/>
      <c r="I1881" s="249" t="s">
        <v>2215</v>
      </c>
      <c r="J1881" s="329">
        <v>-1.208525151014328E-2</v>
      </c>
      <c r="K1881" s="263"/>
      <c r="L1881" s="263"/>
      <c r="M1881" s="263"/>
      <c r="N1881" s="264"/>
      <c r="O1881" s="42"/>
      <c r="P1881" s="42"/>
    </row>
    <row r="1882" spans="1:16" x14ac:dyDescent="0.45">
      <c r="A1882" s="41"/>
      <c r="I1882" s="249" t="s">
        <v>2216</v>
      </c>
      <c r="J1882" s="329">
        <v>-1.208525151014328E-2</v>
      </c>
      <c r="K1882" s="263"/>
      <c r="L1882" s="263"/>
      <c r="M1882" s="263"/>
      <c r="N1882" s="264"/>
      <c r="O1882" s="42"/>
      <c r="P1882" s="42"/>
    </row>
    <row r="1883" spans="1:16" x14ac:dyDescent="0.45">
      <c r="A1883" s="41"/>
      <c r="I1883" s="249" t="s">
        <v>2217</v>
      </c>
      <c r="J1883" s="329">
        <v>-1.208525151014328E-2</v>
      </c>
      <c r="K1883" s="263"/>
      <c r="L1883" s="263"/>
      <c r="M1883" s="263"/>
      <c r="N1883" s="264"/>
      <c r="O1883" s="42"/>
      <c r="P1883" s="42"/>
    </row>
    <row r="1884" spans="1:16" x14ac:dyDescent="0.45">
      <c r="A1884" s="41"/>
      <c r="I1884" s="249" t="s">
        <v>2218</v>
      </c>
      <c r="J1884" s="329">
        <v>-1.208525151014328E-2</v>
      </c>
      <c r="K1884" s="263"/>
      <c r="L1884" s="263"/>
      <c r="M1884" s="263"/>
      <c r="N1884" s="264"/>
      <c r="O1884" s="42"/>
      <c r="P1884" s="42"/>
    </row>
    <row r="1885" spans="1:16" x14ac:dyDescent="0.45">
      <c r="A1885" s="41"/>
      <c r="I1885" s="249" t="s">
        <v>2219</v>
      </c>
      <c r="J1885" s="329">
        <v>-1.208525151014328E-2</v>
      </c>
      <c r="K1885" s="263"/>
      <c r="L1885" s="263"/>
      <c r="M1885" s="263"/>
      <c r="N1885" s="264"/>
      <c r="O1885" s="42"/>
      <c r="P1885" s="42"/>
    </row>
    <row r="1886" spans="1:16" x14ac:dyDescent="0.45">
      <c r="A1886" s="41"/>
      <c r="I1886" s="249" t="s">
        <v>2220</v>
      </c>
      <c r="J1886" s="329">
        <v>-1.208525151014328E-2</v>
      </c>
      <c r="K1886" s="263"/>
      <c r="L1886" s="263"/>
      <c r="M1886" s="263"/>
      <c r="N1886" s="264"/>
      <c r="O1886" s="42"/>
      <c r="P1886" s="42"/>
    </row>
    <row r="1887" spans="1:16" x14ac:dyDescent="0.45">
      <c r="A1887" s="41"/>
      <c r="I1887" s="249" t="s">
        <v>2221</v>
      </c>
      <c r="J1887" s="329">
        <v>-1.208525151014328E-2</v>
      </c>
      <c r="K1887" s="263"/>
      <c r="L1887" s="263"/>
      <c r="M1887" s="263"/>
      <c r="N1887" s="264"/>
      <c r="O1887" s="42"/>
      <c r="P1887" s="42"/>
    </row>
    <row r="1888" spans="1:16" x14ac:dyDescent="0.45">
      <c r="A1888" s="41"/>
      <c r="I1888" s="249" t="s">
        <v>2222</v>
      </c>
      <c r="J1888" s="329">
        <v>-1.208525151014328E-2</v>
      </c>
      <c r="K1888" s="263"/>
      <c r="L1888" s="263"/>
      <c r="M1888" s="263"/>
      <c r="N1888" s="264"/>
      <c r="O1888" s="42"/>
      <c r="P1888" s="42"/>
    </row>
    <row r="1889" spans="1:16" x14ac:dyDescent="0.45">
      <c r="A1889" s="41"/>
      <c r="I1889" s="249" t="s">
        <v>2223</v>
      </c>
      <c r="J1889" s="329">
        <v>-1.208525151014328E-2</v>
      </c>
      <c r="K1889" s="263"/>
      <c r="L1889" s="263"/>
      <c r="M1889" s="263"/>
      <c r="N1889" s="264"/>
      <c r="O1889" s="42"/>
      <c r="P1889" s="42"/>
    </row>
    <row r="1890" spans="1:16" x14ac:dyDescent="0.45">
      <c r="A1890" s="41"/>
      <c r="I1890" s="249" t="s">
        <v>2224</v>
      </c>
      <c r="J1890" s="329">
        <v>-1.208525151014328E-2</v>
      </c>
      <c r="K1890" s="263"/>
      <c r="L1890" s="263"/>
      <c r="M1890" s="263"/>
      <c r="N1890" s="264"/>
      <c r="O1890" s="42"/>
      <c r="P1890" s="42"/>
    </row>
    <row r="1891" spans="1:16" x14ac:dyDescent="0.45">
      <c r="A1891" s="41"/>
      <c r="I1891" s="249" t="s">
        <v>2225</v>
      </c>
      <c r="J1891" s="329">
        <v>-1.208525151014328E-2</v>
      </c>
      <c r="K1891" s="263"/>
      <c r="L1891" s="263"/>
      <c r="M1891" s="263"/>
      <c r="N1891" s="264"/>
      <c r="O1891" s="42"/>
      <c r="P1891" s="42"/>
    </row>
    <row r="1892" spans="1:16" x14ac:dyDescent="0.45">
      <c r="A1892" s="41"/>
      <c r="I1892" s="249" t="s">
        <v>2226</v>
      </c>
      <c r="J1892" s="329">
        <v>-1.208525151014328E-2</v>
      </c>
      <c r="K1892" s="263"/>
      <c r="L1892" s="263"/>
      <c r="M1892" s="263"/>
      <c r="N1892" s="264"/>
      <c r="O1892" s="42"/>
      <c r="P1892" s="42"/>
    </row>
    <row r="1893" spans="1:16" x14ac:dyDescent="0.45">
      <c r="A1893" s="41"/>
      <c r="I1893" s="249" t="s">
        <v>2227</v>
      </c>
      <c r="J1893" s="329">
        <v>-1.208525151014328E-2</v>
      </c>
      <c r="K1893" s="263"/>
      <c r="L1893" s="263"/>
      <c r="M1893" s="263"/>
      <c r="N1893" s="264"/>
      <c r="O1893" s="42"/>
      <c r="P1893" s="42"/>
    </row>
    <row r="1894" spans="1:16" x14ac:dyDescent="0.45">
      <c r="A1894" s="41"/>
      <c r="I1894" s="249" t="s">
        <v>2228</v>
      </c>
      <c r="J1894" s="329">
        <v>-1.208525151014328E-2</v>
      </c>
      <c r="K1894" s="263"/>
      <c r="L1894" s="263"/>
      <c r="M1894" s="263"/>
      <c r="N1894" s="264"/>
      <c r="O1894" s="42"/>
      <c r="P1894" s="42"/>
    </row>
    <row r="1895" spans="1:16" x14ac:dyDescent="0.45">
      <c r="A1895" s="41"/>
      <c r="I1895" s="249" t="s">
        <v>2229</v>
      </c>
      <c r="J1895" s="329">
        <v>-1.208525151014328E-2</v>
      </c>
      <c r="K1895" s="263"/>
      <c r="L1895" s="263"/>
      <c r="M1895" s="263"/>
      <c r="N1895" s="264"/>
      <c r="O1895" s="42"/>
      <c r="P1895" s="42"/>
    </row>
    <row r="1896" spans="1:16" x14ac:dyDescent="0.45">
      <c r="A1896" s="41"/>
      <c r="I1896" s="249" t="s">
        <v>2230</v>
      </c>
      <c r="J1896" s="329">
        <v>-1.208525151014328E-2</v>
      </c>
      <c r="K1896" s="263"/>
      <c r="L1896" s="263"/>
      <c r="M1896" s="263"/>
      <c r="N1896" s="264"/>
      <c r="O1896" s="42"/>
      <c r="P1896" s="42"/>
    </row>
    <row r="1897" spans="1:16" x14ac:dyDescent="0.45">
      <c r="A1897" s="41"/>
      <c r="I1897" s="249" t="s">
        <v>2231</v>
      </c>
      <c r="J1897" s="329">
        <v>-1.208525151014328E-2</v>
      </c>
      <c r="K1897" s="263"/>
      <c r="L1897" s="263"/>
      <c r="M1897" s="263"/>
      <c r="N1897" s="264"/>
      <c r="O1897" s="42"/>
      <c r="P1897" s="42"/>
    </row>
    <row r="1898" spans="1:16" x14ac:dyDescent="0.45">
      <c r="A1898" s="41"/>
      <c r="I1898" s="249" t="s">
        <v>2232</v>
      </c>
      <c r="J1898" s="329">
        <v>-1.208525151014328E-2</v>
      </c>
      <c r="K1898" s="263"/>
      <c r="L1898" s="263"/>
      <c r="M1898" s="263"/>
      <c r="N1898" s="264"/>
      <c r="O1898" s="42"/>
      <c r="P1898" s="42"/>
    </row>
    <row r="1899" spans="1:16" x14ac:dyDescent="0.45">
      <c r="A1899" s="41"/>
      <c r="I1899" s="249" t="s">
        <v>2233</v>
      </c>
      <c r="J1899" s="329">
        <v>-1.208525151014328E-2</v>
      </c>
      <c r="K1899" s="263"/>
      <c r="L1899" s="263"/>
      <c r="M1899" s="263"/>
      <c r="N1899" s="264"/>
      <c r="O1899" s="42"/>
      <c r="P1899" s="42"/>
    </row>
    <row r="1900" spans="1:16" x14ac:dyDescent="0.45">
      <c r="A1900" s="41"/>
      <c r="I1900" s="249" t="s">
        <v>2234</v>
      </c>
      <c r="J1900" s="329">
        <v>-1.208525151014328E-2</v>
      </c>
      <c r="K1900" s="263"/>
      <c r="L1900" s="263"/>
      <c r="M1900" s="263"/>
      <c r="N1900" s="264"/>
      <c r="O1900" s="42"/>
      <c r="P1900" s="42"/>
    </row>
    <row r="1901" spans="1:16" x14ac:dyDescent="0.45">
      <c r="A1901" s="41"/>
      <c r="I1901" s="249" t="s">
        <v>2235</v>
      </c>
      <c r="J1901" s="329">
        <v>-1.208525151014328E-2</v>
      </c>
      <c r="K1901" s="263"/>
      <c r="L1901" s="263"/>
      <c r="M1901" s="263"/>
      <c r="N1901" s="264"/>
      <c r="O1901" s="42"/>
      <c r="P1901" s="42"/>
    </row>
    <row r="1902" spans="1:16" x14ac:dyDescent="0.45">
      <c r="A1902" s="41"/>
      <c r="I1902" s="249" t="s">
        <v>2236</v>
      </c>
      <c r="J1902" s="329">
        <v>-1.208525151014328E-2</v>
      </c>
      <c r="K1902" s="263"/>
      <c r="L1902" s="263"/>
      <c r="M1902" s="263"/>
      <c r="N1902" s="264"/>
      <c r="O1902" s="42"/>
      <c r="P1902" s="42"/>
    </row>
    <row r="1903" spans="1:16" x14ac:dyDescent="0.45">
      <c r="A1903" s="41"/>
      <c r="I1903" s="249" t="s">
        <v>2237</v>
      </c>
      <c r="J1903" s="329">
        <v>-1.208525151014328E-2</v>
      </c>
      <c r="K1903" s="263"/>
      <c r="L1903" s="263"/>
      <c r="M1903" s="263"/>
      <c r="N1903" s="264"/>
      <c r="O1903" s="42"/>
      <c r="P1903" s="42"/>
    </row>
    <row r="1904" spans="1:16" x14ac:dyDescent="0.45">
      <c r="A1904" s="41"/>
      <c r="I1904" s="249" t="s">
        <v>2238</v>
      </c>
      <c r="J1904" s="329">
        <v>-1.208525151014328E-2</v>
      </c>
      <c r="K1904" s="263"/>
      <c r="L1904" s="263"/>
      <c r="M1904" s="263"/>
      <c r="N1904" s="264"/>
      <c r="O1904" s="42"/>
      <c r="P1904" s="42"/>
    </row>
    <row r="1905" spans="1:16" x14ac:dyDescent="0.45">
      <c r="A1905" s="41"/>
      <c r="I1905" s="249" t="s">
        <v>2239</v>
      </c>
      <c r="J1905" s="329">
        <v>-1.208525151014328E-2</v>
      </c>
      <c r="K1905" s="263"/>
      <c r="L1905" s="263"/>
      <c r="M1905" s="263"/>
      <c r="N1905" s="264"/>
      <c r="O1905" s="42"/>
      <c r="P1905" s="42"/>
    </row>
    <row r="1906" spans="1:16" x14ac:dyDescent="0.45">
      <c r="A1906" s="41"/>
      <c r="I1906" s="249" t="s">
        <v>2240</v>
      </c>
      <c r="J1906" s="329">
        <v>-1.208525151014328E-2</v>
      </c>
      <c r="K1906" s="263"/>
      <c r="L1906" s="263"/>
      <c r="M1906" s="263"/>
      <c r="N1906" s="264"/>
      <c r="O1906" s="42"/>
      <c r="P1906" s="42"/>
    </row>
    <row r="1907" spans="1:16" x14ac:dyDescent="0.45">
      <c r="A1907" s="41"/>
      <c r="I1907" s="249" t="s">
        <v>2241</v>
      </c>
      <c r="J1907" s="329">
        <v>-1.208525151014328E-2</v>
      </c>
      <c r="K1907" s="263"/>
      <c r="L1907" s="263"/>
      <c r="M1907" s="263"/>
      <c r="N1907" s="264"/>
      <c r="O1907" s="42"/>
      <c r="P1907" s="42"/>
    </row>
    <row r="1908" spans="1:16" x14ac:dyDescent="0.45">
      <c r="A1908" s="41"/>
      <c r="I1908" s="249" t="s">
        <v>2242</v>
      </c>
      <c r="J1908" s="329">
        <v>-1.208525151014328E-2</v>
      </c>
      <c r="K1908" s="263"/>
      <c r="L1908" s="263"/>
      <c r="M1908" s="263"/>
      <c r="N1908" s="264"/>
      <c r="O1908" s="42"/>
      <c r="P1908" s="42"/>
    </row>
    <row r="1909" spans="1:16" x14ac:dyDescent="0.45">
      <c r="A1909" s="41"/>
      <c r="I1909" s="249" t="s">
        <v>2243</v>
      </c>
      <c r="J1909" s="329">
        <v>-1.208525151014328E-2</v>
      </c>
      <c r="K1909" s="263"/>
      <c r="L1909" s="263"/>
      <c r="M1909" s="263"/>
      <c r="N1909" s="264"/>
      <c r="O1909" s="42"/>
      <c r="P1909" s="42"/>
    </row>
    <row r="1910" spans="1:16" x14ac:dyDescent="0.45">
      <c r="A1910" s="41"/>
      <c r="I1910" s="249" t="s">
        <v>2244</v>
      </c>
      <c r="J1910" s="329">
        <v>-1.208525151014328E-2</v>
      </c>
      <c r="K1910" s="263"/>
      <c r="L1910" s="263"/>
      <c r="M1910" s="263"/>
      <c r="N1910" s="264"/>
      <c r="O1910" s="42"/>
      <c r="P1910" s="42"/>
    </row>
    <row r="1911" spans="1:16" x14ac:dyDescent="0.45">
      <c r="A1911" s="41"/>
      <c r="I1911" s="249" t="s">
        <v>2245</v>
      </c>
      <c r="J1911" s="329">
        <v>-1.208525151014328E-2</v>
      </c>
      <c r="K1911" s="263"/>
      <c r="L1911" s="263"/>
      <c r="M1911" s="263"/>
      <c r="N1911" s="264"/>
      <c r="O1911" s="42"/>
      <c r="P1911" s="42"/>
    </row>
    <row r="1912" spans="1:16" x14ac:dyDescent="0.45">
      <c r="A1912" s="41"/>
      <c r="I1912" s="249" t="s">
        <v>2246</v>
      </c>
      <c r="J1912" s="329">
        <v>-1.208525151014328E-2</v>
      </c>
    </row>
    <row r="1913" spans="1:16" x14ac:dyDescent="0.45">
      <c r="A1913" s="41"/>
      <c r="H1913" s="266"/>
      <c r="I1913" s="249" t="s">
        <v>2247</v>
      </c>
      <c r="J1913" s="329">
        <v>-1.208525151014328E-2</v>
      </c>
    </row>
    <row r="1914" spans="1:16" x14ac:dyDescent="0.45">
      <c r="I1914" s="249" t="s">
        <v>2248</v>
      </c>
      <c r="J1914" s="329">
        <v>-1.208525151014328E-2</v>
      </c>
    </row>
    <row r="1915" spans="1:16" x14ac:dyDescent="0.45">
      <c r="I1915" s="249" t="s">
        <v>2249</v>
      </c>
      <c r="J1915" s="329">
        <v>-1.208525151014328E-2</v>
      </c>
    </row>
    <row r="1916" spans="1:16" x14ac:dyDescent="0.45">
      <c r="I1916" s="249" t="s">
        <v>2250</v>
      </c>
      <c r="J1916" s="329">
        <v>-1.208525151014328E-2</v>
      </c>
    </row>
    <row r="1917" spans="1:16" x14ac:dyDescent="0.45">
      <c r="I1917" s="249" t="s">
        <v>2251</v>
      </c>
      <c r="J1917" s="329">
        <v>-1.208525151014328E-2</v>
      </c>
    </row>
    <row r="1918" spans="1:16" x14ac:dyDescent="0.45">
      <c r="I1918" s="249" t="s">
        <v>2252</v>
      </c>
      <c r="J1918" s="329">
        <v>-1.208525151014328E-2</v>
      </c>
    </row>
    <row r="1919" spans="1:16" x14ac:dyDescent="0.45">
      <c r="I1919" s="249" t="s">
        <v>2253</v>
      </c>
      <c r="J1919" s="329">
        <v>-1.208525151014328E-2</v>
      </c>
    </row>
    <row r="1920" spans="1:16" x14ac:dyDescent="0.45">
      <c r="I1920" s="249" t="s">
        <v>2254</v>
      </c>
      <c r="J1920" s="329">
        <v>-1.208525151014328E-2</v>
      </c>
    </row>
    <row r="1921" spans="9:10" x14ac:dyDescent="0.45">
      <c r="I1921" s="249" t="s">
        <v>2255</v>
      </c>
      <c r="J1921" s="329">
        <v>-1.208525151014328E-2</v>
      </c>
    </row>
    <row r="1922" spans="9:10" x14ac:dyDescent="0.45">
      <c r="I1922" s="249" t="s">
        <v>2256</v>
      </c>
      <c r="J1922" s="329">
        <v>-1.208525151014328E-2</v>
      </c>
    </row>
    <row r="1923" spans="9:10" x14ac:dyDescent="0.45">
      <c r="I1923" s="249" t="s">
        <v>2257</v>
      </c>
      <c r="J1923" s="329">
        <v>-1.208525151014328E-2</v>
      </c>
    </row>
    <row r="1924" spans="9:10" x14ac:dyDescent="0.45">
      <c r="I1924" s="249" t="s">
        <v>2258</v>
      </c>
      <c r="J1924" s="329">
        <v>-1.208525151014328E-2</v>
      </c>
    </row>
    <row r="1925" spans="9:10" x14ac:dyDescent="0.45">
      <c r="I1925" s="249" t="s">
        <v>2259</v>
      </c>
      <c r="J1925" s="329">
        <v>-1.208525151014328E-2</v>
      </c>
    </row>
    <row r="1926" spans="9:10" x14ac:dyDescent="0.45">
      <c r="I1926" s="249" t="s">
        <v>2260</v>
      </c>
      <c r="J1926" s="329">
        <v>-1.208525151014328E-2</v>
      </c>
    </row>
    <row r="1927" spans="9:10" x14ac:dyDescent="0.45">
      <c r="I1927" s="249" t="s">
        <v>2261</v>
      </c>
      <c r="J1927" s="329">
        <v>-1.208525151014328E-2</v>
      </c>
    </row>
    <row r="1928" spans="9:10" x14ac:dyDescent="0.45">
      <c r="I1928" s="249" t="s">
        <v>2262</v>
      </c>
      <c r="J1928" s="329">
        <v>-1.208525151014328E-2</v>
      </c>
    </row>
    <row r="1929" spans="9:10" x14ac:dyDescent="0.45">
      <c r="I1929" s="249" t="s">
        <v>2263</v>
      </c>
      <c r="J1929" s="329">
        <v>-1.208525151014328E-2</v>
      </c>
    </row>
    <row r="1930" spans="9:10" x14ac:dyDescent="0.45">
      <c r="I1930" s="249" t="s">
        <v>2264</v>
      </c>
      <c r="J1930" s="329">
        <v>-1.208525151014328E-2</v>
      </c>
    </row>
    <row r="1931" spans="9:10" x14ac:dyDescent="0.45">
      <c r="I1931" s="249" t="s">
        <v>2265</v>
      </c>
      <c r="J1931" s="329">
        <v>-1.208525151014328E-2</v>
      </c>
    </row>
    <row r="1932" spans="9:10" x14ac:dyDescent="0.45">
      <c r="I1932" s="249" t="s">
        <v>2266</v>
      </c>
      <c r="J1932" s="329">
        <v>-1.208525151014328E-2</v>
      </c>
    </row>
    <row r="1933" spans="9:10" x14ac:dyDescent="0.45">
      <c r="I1933" s="249" t="s">
        <v>2267</v>
      </c>
      <c r="J1933" s="329">
        <v>-1.208525151014328E-2</v>
      </c>
    </row>
    <row r="1934" spans="9:10" x14ac:dyDescent="0.45">
      <c r="I1934" s="249" t="s">
        <v>2268</v>
      </c>
      <c r="J1934" s="329">
        <v>-1.208525151014328E-2</v>
      </c>
    </row>
    <row r="1935" spans="9:10" x14ac:dyDescent="0.45">
      <c r="I1935" s="249" t="s">
        <v>2269</v>
      </c>
      <c r="J1935" s="329">
        <v>-1.208525151014328E-2</v>
      </c>
    </row>
    <row r="1936" spans="9:10" x14ac:dyDescent="0.45">
      <c r="I1936" s="249" t="s">
        <v>2270</v>
      </c>
      <c r="J1936" s="329">
        <v>-1.208525151014328E-2</v>
      </c>
    </row>
    <row r="1937" spans="9:10" x14ac:dyDescent="0.45">
      <c r="I1937" s="249" t="s">
        <v>2271</v>
      </c>
      <c r="J1937" s="329">
        <v>-1.208525151014328E-2</v>
      </c>
    </row>
    <row r="1938" spans="9:10" x14ac:dyDescent="0.45">
      <c r="I1938" s="249" t="s">
        <v>2272</v>
      </c>
      <c r="J1938" s="329">
        <v>-1.208525151014328E-2</v>
      </c>
    </row>
    <row r="1939" spans="9:10" x14ac:dyDescent="0.45">
      <c r="I1939" s="249" t="s">
        <v>2273</v>
      </c>
      <c r="J1939" s="329">
        <v>-1.208525151014328E-2</v>
      </c>
    </row>
    <row r="1940" spans="9:10" x14ac:dyDescent="0.45">
      <c r="I1940" s="249" t="s">
        <v>2274</v>
      </c>
      <c r="J1940" s="329">
        <v>-1.208525151014328E-2</v>
      </c>
    </row>
    <row r="1941" spans="9:10" x14ac:dyDescent="0.45">
      <c r="I1941" s="249" t="s">
        <v>2275</v>
      </c>
      <c r="J1941" s="329">
        <v>-1.208525151014328E-2</v>
      </c>
    </row>
    <row r="1942" spans="9:10" x14ac:dyDescent="0.45">
      <c r="I1942" s="249" t="s">
        <v>2276</v>
      </c>
      <c r="J1942" s="329">
        <v>-1.208525151014328E-2</v>
      </c>
    </row>
    <row r="1943" spans="9:10" x14ac:dyDescent="0.45">
      <c r="I1943" s="249" t="s">
        <v>2277</v>
      </c>
      <c r="J1943" s="329">
        <v>-1.208525151014328E-2</v>
      </c>
    </row>
    <row r="1944" spans="9:10" x14ac:dyDescent="0.45">
      <c r="I1944" s="249" t="s">
        <v>2278</v>
      </c>
      <c r="J1944" s="329">
        <v>-1.208525151014328E-2</v>
      </c>
    </row>
    <row r="1945" spans="9:10" x14ac:dyDescent="0.45">
      <c r="I1945" s="249" t="s">
        <v>2279</v>
      </c>
      <c r="J1945" s="329">
        <v>-1.208525151014328E-2</v>
      </c>
    </row>
    <row r="1946" spans="9:10" x14ac:dyDescent="0.45">
      <c r="I1946" s="249" t="s">
        <v>2280</v>
      </c>
      <c r="J1946" s="329">
        <v>-1.208525151014328E-2</v>
      </c>
    </row>
    <row r="1947" spans="9:10" x14ac:dyDescent="0.45">
      <c r="I1947" s="249" t="s">
        <v>2281</v>
      </c>
      <c r="J1947" s="329">
        <v>-1.208525151014328E-2</v>
      </c>
    </row>
    <row r="1948" spans="9:10" x14ac:dyDescent="0.45">
      <c r="I1948" s="249" t="s">
        <v>2282</v>
      </c>
      <c r="J1948" s="329">
        <v>-1.208525151014328E-2</v>
      </c>
    </row>
    <row r="1949" spans="9:10" x14ac:dyDescent="0.45">
      <c r="I1949" s="249" t="s">
        <v>2283</v>
      </c>
      <c r="J1949" s="329">
        <v>-1.208525151014328E-2</v>
      </c>
    </row>
    <row r="1950" spans="9:10" x14ac:dyDescent="0.45">
      <c r="I1950" s="249" t="s">
        <v>2284</v>
      </c>
      <c r="J1950" s="329">
        <v>-1.208525151014328E-2</v>
      </c>
    </row>
    <row r="1951" spans="9:10" x14ac:dyDescent="0.45">
      <c r="I1951" s="249" t="s">
        <v>2285</v>
      </c>
      <c r="J1951" s="329">
        <v>-1.208525151014328E-2</v>
      </c>
    </row>
    <row r="1952" spans="9:10" x14ac:dyDescent="0.45">
      <c r="I1952" s="249" t="s">
        <v>2286</v>
      </c>
      <c r="J1952" s="329">
        <v>-1.208525151014328E-2</v>
      </c>
    </row>
    <row r="1953" spans="9:10" x14ac:dyDescent="0.45">
      <c r="I1953" s="249" t="s">
        <v>2287</v>
      </c>
      <c r="J1953" s="329">
        <v>-1.208525151014328E-2</v>
      </c>
    </row>
    <row r="1954" spans="9:10" x14ac:dyDescent="0.45">
      <c r="I1954" s="249" t="s">
        <v>2288</v>
      </c>
      <c r="J1954" s="329">
        <v>-1.208525151014328E-2</v>
      </c>
    </row>
    <row r="1955" spans="9:10" x14ac:dyDescent="0.45">
      <c r="I1955" s="249" t="s">
        <v>2289</v>
      </c>
      <c r="J1955" s="329">
        <v>-1.208525151014328E-2</v>
      </c>
    </row>
    <row r="1956" spans="9:10" x14ac:dyDescent="0.45">
      <c r="I1956" s="249" t="s">
        <v>2290</v>
      </c>
      <c r="J1956" s="329">
        <v>-1.208525151014328E-2</v>
      </c>
    </row>
    <row r="1957" spans="9:10" x14ac:dyDescent="0.45">
      <c r="I1957" s="249" t="s">
        <v>2291</v>
      </c>
      <c r="J1957" s="329">
        <v>-1.208525151014328E-2</v>
      </c>
    </row>
    <row r="1958" spans="9:10" x14ac:dyDescent="0.45">
      <c r="I1958" s="249" t="s">
        <v>2292</v>
      </c>
      <c r="J1958" s="329">
        <v>-1.208525151014328E-2</v>
      </c>
    </row>
    <row r="1959" spans="9:10" x14ac:dyDescent="0.45">
      <c r="I1959" s="249" t="s">
        <v>2293</v>
      </c>
      <c r="J1959" s="329">
        <v>-1.208525151014328E-2</v>
      </c>
    </row>
    <row r="1960" spans="9:10" x14ac:dyDescent="0.45">
      <c r="I1960" s="249" t="s">
        <v>2294</v>
      </c>
      <c r="J1960" s="329">
        <v>-1.208525151014328E-2</v>
      </c>
    </row>
    <row r="1961" spans="9:10" x14ac:dyDescent="0.45">
      <c r="I1961" s="249" t="s">
        <v>2295</v>
      </c>
      <c r="J1961" s="329">
        <v>-1.208525151014328E-2</v>
      </c>
    </row>
    <row r="1962" spans="9:10" x14ac:dyDescent="0.45">
      <c r="I1962" s="249" t="s">
        <v>2296</v>
      </c>
      <c r="J1962" s="329">
        <v>-1.208525151014328E-2</v>
      </c>
    </row>
    <row r="1963" spans="9:10" x14ac:dyDescent="0.45">
      <c r="I1963" s="249" t="s">
        <v>2297</v>
      </c>
      <c r="J1963" s="329">
        <v>-1.208525151014328E-2</v>
      </c>
    </row>
    <row r="1964" spans="9:10" x14ac:dyDescent="0.45">
      <c r="I1964" s="249" t="s">
        <v>2298</v>
      </c>
      <c r="J1964" s="329">
        <v>-1.208525151014328E-2</v>
      </c>
    </row>
    <row r="1965" spans="9:10" x14ac:dyDescent="0.45">
      <c r="I1965" s="249" t="s">
        <v>2299</v>
      </c>
      <c r="J1965" s="329">
        <v>-1.208525151014328E-2</v>
      </c>
    </row>
    <row r="1966" spans="9:10" x14ac:dyDescent="0.45">
      <c r="I1966" s="249" t="s">
        <v>2300</v>
      </c>
      <c r="J1966" s="329">
        <v>-1.208525151014328E-2</v>
      </c>
    </row>
    <row r="1967" spans="9:10" x14ac:dyDescent="0.45">
      <c r="I1967" s="249" t="s">
        <v>2301</v>
      </c>
      <c r="J1967" s="329">
        <v>-1.208525151014328E-2</v>
      </c>
    </row>
    <row r="1968" spans="9:10" x14ac:dyDescent="0.45">
      <c r="I1968" s="249" t="s">
        <v>2302</v>
      </c>
      <c r="J1968" s="329">
        <v>-1.208525151014328E-2</v>
      </c>
    </row>
    <row r="1969" spans="9:10" x14ac:dyDescent="0.45">
      <c r="I1969" s="249" t="s">
        <v>2303</v>
      </c>
      <c r="J1969" s="329">
        <v>-1.208525151014328E-2</v>
      </c>
    </row>
    <row r="1970" spans="9:10" x14ac:dyDescent="0.45">
      <c r="I1970" s="249" t="s">
        <v>2304</v>
      </c>
      <c r="J1970" s="329">
        <v>-1.208525151014328E-2</v>
      </c>
    </row>
    <row r="1971" spans="9:10" x14ac:dyDescent="0.45">
      <c r="I1971" s="249" t="s">
        <v>2305</v>
      </c>
      <c r="J1971" s="329">
        <v>-1.208525151014328E-2</v>
      </c>
    </row>
    <row r="1972" spans="9:10" x14ac:dyDescent="0.45">
      <c r="I1972" s="249" t="s">
        <v>2306</v>
      </c>
      <c r="J1972" s="329">
        <v>-1.208525151014328E-2</v>
      </c>
    </row>
    <row r="1973" spans="9:10" x14ac:dyDescent="0.45">
      <c r="I1973" s="249" t="s">
        <v>2307</v>
      </c>
      <c r="J1973" s="329">
        <v>-1.208525151014328E-2</v>
      </c>
    </row>
    <row r="1974" spans="9:10" x14ac:dyDescent="0.45">
      <c r="I1974" s="249" t="s">
        <v>2308</v>
      </c>
      <c r="J1974" s="329">
        <v>-1.208525151014328E-2</v>
      </c>
    </row>
    <row r="1975" spans="9:10" x14ac:dyDescent="0.45">
      <c r="I1975" s="249" t="s">
        <v>2309</v>
      </c>
      <c r="J1975" s="329">
        <v>-1.208525151014328E-2</v>
      </c>
    </row>
    <row r="1976" spans="9:10" x14ac:dyDescent="0.45">
      <c r="I1976" s="249" t="s">
        <v>2310</v>
      </c>
      <c r="J1976" s="329">
        <v>-1.208525151014328E-2</v>
      </c>
    </row>
    <row r="1977" spans="9:10" x14ac:dyDescent="0.45">
      <c r="I1977" s="249" t="s">
        <v>2311</v>
      </c>
      <c r="J1977" s="329">
        <v>-1.208525151014328E-2</v>
      </c>
    </row>
    <row r="1978" spans="9:10" x14ac:dyDescent="0.45">
      <c r="I1978" s="249" t="s">
        <v>2312</v>
      </c>
      <c r="J1978" s="329">
        <v>-1.208525151014328E-2</v>
      </c>
    </row>
    <row r="1979" spans="9:10" x14ac:dyDescent="0.45">
      <c r="I1979" s="249" t="s">
        <v>2313</v>
      </c>
      <c r="J1979" s="329">
        <v>-1.208525151014328E-2</v>
      </c>
    </row>
    <row r="1980" spans="9:10" x14ac:dyDescent="0.45">
      <c r="I1980" s="249" t="s">
        <v>2314</v>
      </c>
      <c r="J1980" s="329">
        <v>-1.208525151014328E-2</v>
      </c>
    </row>
    <row r="1981" spans="9:10" x14ac:dyDescent="0.45">
      <c r="I1981" s="249" t="s">
        <v>2315</v>
      </c>
      <c r="J1981" s="329">
        <v>-1.208525151014328E-2</v>
      </c>
    </row>
    <row r="1982" spans="9:10" x14ac:dyDescent="0.45">
      <c r="I1982" s="249" t="s">
        <v>2316</v>
      </c>
      <c r="J1982" s="329">
        <v>-1.208525151014328E-2</v>
      </c>
    </row>
    <row r="1983" spans="9:10" x14ac:dyDescent="0.45">
      <c r="I1983" s="249" t="s">
        <v>2317</v>
      </c>
      <c r="J1983" s="329">
        <v>-1.208525151014328E-2</v>
      </c>
    </row>
    <row r="1984" spans="9:10" x14ac:dyDescent="0.45">
      <c r="I1984" s="249" t="s">
        <v>2318</v>
      </c>
      <c r="J1984" s="329">
        <v>-1.208525151014328E-2</v>
      </c>
    </row>
    <row r="1985" spans="9:10" x14ac:dyDescent="0.45">
      <c r="I1985" s="249" t="s">
        <v>2319</v>
      </c>
      <c r="J1985" s="329">
        <v>-1.208525151014328E-2</v>
      </c>
    </row>
    <row r="1986" spans="9:10" x14ac:dyDescent="0.45">
      <c r="I1986" s="249" t="s">
        <v>2320</v>
      </c>
      <c r="J1986" s="329">
        <v>-1.208525151014328E-2</v>
      </c>
    </row>
    <row r="1987" spans="9:10" x14ac:dyDescent="0.45">
      <c r="I1987" s="249" t="s">
        <v>2321</v>
      </c>
      <c r="J1987" s="329">
        <v>-1.208525151014328E-2</v>
      </c>
    </row>
    <row r="1988" spans="9:10" x14ac:dyDescent="0.45">
      <c r="I1988" s="249" t="s">
        <v>2322</v>
      </c>
      <c r="J1988" s="329">
        <v>-1.208525151014328E-2</v>
      </c>
    </row>
    <row r="1989" spans="9:10" x14ac:dyDescent="0.45">
      <c r="I1989" s="249" t="s">
        <v>2323</v>
      </c>
      <c r="J1989" s="329">
        <v>-1.208525151014328E-2</v>
      </c>
    </row>
    <row r="1990" spans="9:10" x14ac:dyDescent="0.45">
      <c r="I1990" s="249" t="s">
        <v>2324</v>
      </c>
      <c r="J1990" s="329">
        <v>-1.208525151014328E-2</v>
      </c>
    </row>
    <row r="1991" spans="9:10" x14ac:dyDescent="0.45">
      <c r="I1991" s="249" t="s">
        <v>2325</v>
      </c>
      <c r="J1991" s="329">
        <v>-1.208525151014328E-2</v>
      </c>
    </row>
    <row r="1992" spans="9:10" x14ac:dyDescent="0.45">
      <c r="I1992" s="249" t="s">
        <v>2326</v>
      </c>
      <c r="J1992" s="329">
        <v>-1.208525151014328E-2</v>
      </c>
    </row>
    <row r="1993" spans="9:10" x14ac:dyDescent="0.45">
      <c r="I1993" s="249" t="s">
        <v>2327</v>
      </c>
      <c r="J1993" s="329">
        <v>-1.208525151014328E-2</v>
      </c>
    </row>
    <row r="1994" spans="9:10" x14ac:dyDescent="0.45">
      <c r="I1994" s="249" t="s">
        <v>2328</v>
      </c>
      <c r="J1994" s="329">
        <v>-1.208525151014328E-2</v>
      </c>
    </row>
    <row r="1995" spans="9:10" x14ac:dyDescent="0.45">
      <c r="I1995" s="249" t="s">
        <v>2329</v>
      </c>
      <c r="J1995" s="329">
        <v>-1.208525151014328E-2</v>
      </c>
    </row>
    <row r="1996" spans="9:10" x14ac:dyDescent="0.45">
      <c r="I1996" s="249" t="s">
        <v>2330</v>
      </c>
      <c r="J1996" s="329">
        <v>-1.208525151014328E-2</v>
      </c>
    </row>
    <row r="1997" spans="9:10" x14ac:dyDescent="0.45">
      <c r="I1997" s="249" t="s">
        <v>2331</v>
      </c>
      <c r="J1997" s="329">
        <v>-1.208525151014328E-2</v>
      </c>
    </row>
    <row r="1998" spans="9:10" x14ac:dyDescent="0.45">
      <c r="I1998" s="249" t="s">
        <v>2332</v>
      </c>
      <c r="J1998" s="329">
        <v>-1.208525151014328E-2</v>
      </c>
    </row>
    <row r="1999" spans="9:10" x14ac:dyDescent="0.45">
      <c r="I1999" s="249" t="s">
        <v>2333</v>
      </c>
      <c r="J1999" s="329">
        <v>-1.208525151014328E-2</v>
      </c>
    </row>
    <row r="2000" spans="9:10" x14ac:dyDescent="0.45">
      <c r="I2000" s="249" t="s">
        <v>2334</v>
      </c>
      <c r="J2000" s="329">
        <v>-1.208525151014328E-2</v>
      </c>
    </row>
    <row r="2001" spans="9:10" x14ac:dyDescent="0.45">
      <c r="I2001" s="249" t="s">
        <v>2335</v>
      </c>
      <c r="J2001" s="329">
        <v>-1.208525151014328E-2</v>
      </c>
    </row>
    <row r="2002" spans="9:10" x14ac:dyDescent="0.45">
      <c r="I2002" s="249" t="s">
        <v>2336</v>
      </c>
      <c r="J2002" s="329">
        <v>-1.208525151014328E-2</v>
      </c>
    </row>
    <row r="2003" spans="9:10" x14ac:dyDescent="0.45">
      <c r="I2003" s="249" t="s">
        <v>2337</v>
      </c>
      <c r="J2003" s="329">
        <v>-1.208525151014328E-2</v>
      </c>
    </row>
    <row r="2004" spans="9:10" x14ac:dyDescent="0.45">
      <c r="I2004" s="249" t="s">
        <v>2338</v>
      </c>
      <c r="J2004" s="329">
        <v>-1.208525151014328E-2</v>
      </c>
    </row>
    <row r="2005" spans="9:10" x14ac:dyDescent="0.45">
      <c r="I2005" s="249" t="s">
        <v>2339</v>
      </c>
      <c r="J2005" s="329">
        <v>-1.208525151014328E-2</v>
      </c>
    </row>
    <row r="2006" spans="9:10" x14ac:dyDescent="0.45">
      <c r="I2006" s="249" t="s">
        <v>2340</v>
      </c>
      <c r="J2006" s="329">
        <v>-1.208525151014328E-2</v>
      </c>
    </row>
    <row r="2007" spans="9:10" x14ac:dyDescent="0.45">
      <c r="I2007" s="249" t="s">
        <v>2341</v>
      </c>
      <c r="J2007" s="329">
        <v>-1.208525151014328E-2</v>
      </c>
    </row>
    <row r="2008" spans="9:10" x14ac:dyDescent="0.45">
      <c r="I2008" s="249" t="s">
        <v>2342</v>
      </c>
      <c r="J2008" s="329">
        <v>-1.208525151014328E-2</v>
      </c>
    </row>
    <row r="2009" spans="9:10" x14ac:dyDescent="0.45">
      <c r="I2009" s="249" t="s">
        <v>2343</v>
      </c>
      <c r="J2009" s="329">
        <v>-1.208525151014328E-2</v>
      </c>
    </row>
    <row r="2010" spans="9:10" x14ac:dyDescent="0.45">
      <c r="I2010" s="249" t="s">
        <v>2344</v>
      </c>
      <c r="J2010" s="329">
        <v>-1.208525151014328E-2</v>
      </c>
    </row>
    <row r="2011" spans="9:10" x14ac:dyDescent="0.45">
      <c r="I2011" s="249" t="s">
        <v>2345</v>
      </c>
      <c r="J2011" s="329">
        <v>-1.208525151014328E-2</v>
      </c>
    </row>
    <row r="2012" spans="9:10" x14ac:dyDescent="0.45">
      <c r="I2012" s="249" t="s">
        <v>2346</v>
      </c>
      <c r="J2012" s="329">
        <v>-1.208525151014328E-2</v>
      </c>
    </row>
    <row r="2013" spans="9:10" x14ac:dyDescent="0.45">
      <c r="I2013" s="249" t="s">
        <v>2347</v>
      </c>
      <c r="J2013" s="329">
        <v>-1.208525151014328E-2</v>
      </c>
    </row>
    <row r="2014" spans="9:10" x14ac:dyDescent="0.45">
      <c r="I2014" s="249" t="s">
        <v>2348</v>
      </c>
      <c r="J2014" s="329">
        <v>-1.208525151014328E-2</v>
      </c>
    </row>
    <row r="2015" spans="9:10" x14ac:dyDescent="0.45">
      <c r="I2015" s="249" t="s">
        <v>2349</v>
      </c>
      <c r="J2015" s="329">
        <v>-1.208525151014328E-2</v>
      </c>
    </row>
    <row r="2016" spans="9:10" x14ac:dyDescent="0.45">
      <c r="I2016" s="249" t="s">
        <v>2350</v>
      </c>
      <c r="J2016" s="329">
        <v>-1.208525151014328E-2</v>
      </c>
    </row>
    <row r="2017" spans="9:10" x14ac:dyDescent="0.45">
      <c r="I2017" s="249" t="s">
        <v>2351</v>
      </c>
      <c r="J2017" s="329">
        <v>-1.208525151014328E-2</v>
      </c>
    </row>
    <row r="2018" spans="9:10" x14ac:dyDescent="0.45">
      <c r="I2018" s="249" t="s">
        <v>2352</v>
      </c>
      <c r="J2018" s="329">
        <v>-1.208525151014328E-2</v>
      </c>
    </row>
    <row r="2019" spans="9:10" x14ac:dyDescent="0.45">
      <c r="I2019" s="249" t="s">
        <v>2353</v>
      </c>
      <c r="J2019" s="329">
        <v>-1.208525151014328E-2</v>
      </c>
    </row>
    <row r="2020" spans="9:10" x14ac:dyDescent="0.45">
      <c r="I2020" s="249" t="s">
        <v>2354</v>
      </c>
      <c r="J2020" s="329">
        <v>-1.208525151014328E-2</v>
      </c>
    </row>
    <row r="2021" spans="9:10" x14ac:dyDescent="0.45">
      <c r="I2021" s="249" t="s">
        <v>2355</v>
      </c>
      <c r="J2021" s="329">
        <v>-1.208525151014328E-2</v>
      </c>
    </row>
    <row r="2022" spans="9:10" x14ac:dyDescent="0.45">
      <c r="I2022" s="249" t="s">
        <v>2356</v>
      </c>
      <c r="J2022" s="329">
        <v>-1.208525151014328E-2</v>
      </c>
    </row>
    <row r="2023" spans="9:10" x14ac:dyDescent="0.45">
      <c r="I2023" s="249" t="s">
        <v>2357</v>
      </c>
      <c r="J2023" s="329">
        <v>-1.208525151014328E-2</v>
      </c>
    </row>
    <row r="2024" spans="9:10" x14ac:dyDescent="0.45">
      <c r="I2024" s="249" t="s">
        <v>2358</v>
      </c>
      <c r="J2024" s="329">
        <v>-1.208525151014328E-2</v>
      </c>
    </row>
    <row r="2025" spans="9:10" x14ac:dyDescent="0.45">
      <c r="I2025" s="249" t="s">
        <v>2359</v>
      </c>
      <c r="J2025" s="329">
        <v>-1.208525151014328E-2</v>
      </c>
    </row>
    <row r="2026" spans="9:10" x14ac:dyDescent="0.45">
      <c r="I2026" s="249" t="s">
        <v>2360</v>
      </c>
      <c r="J2026" s="329">
        <v>-1.208525151014328E-2</v>
      </c>
    </row>
    <row r="2027" spans="9:10" x14ac:dyDescent="0.45">
      <c r="I2027" s="249" t="s">
        <v>2361</v>
      </c>
      <c r="J2027" s="329">
        <v>-1.208525151014328E-2</v>
      </c>
    </row>
    <row r="2028" spans="9:10" x14ac:dyDescent="0.45">
      <c r="I2028" s="249" t="s">
        <v>2362</v>
      </c>
      <c r="J2028" s="329">
        <v>-1.208525151014328E-2</v>
      </c>
    </row>
    <row r="2029" spans="9:10" x14ac:dyDescent="0.45">
      <c r="I2029" s="249" t="s">
        <v>2691</v>
      </c>
      <c r="J2029" s="329">
        <v>4.0702261030673981E-2</v>
      </c>
    </row>
    <row r="2030" spans="9:10" x14ac:dyDescent="0.45">
      <c r="I2030" s="249" t="s">
        <v>2363</v>
      </c>
      <c r="J2030" s="329">
        <v>6.2609799206256866E-2</v>
      </c>
    </row>
    <row r="2031" spans="9:10" x14ac:dyDescent="0.45">
      <c r="I2031" s="249" t="s">
        <v>2364</v>
      </c>
      <c r="J2031" s="329">
        <v>-1.208525151014328E-2</v>
      </c>
    </row>
    <row r="2032" spans="9:10" x14ac:dyDescent="0.45">
      <c r="I2032" s="249" t="s">
        <v>2365</v>
      </c>
      <c r="J2032" s="329">
        <v>-1.208525151014328E-2</v>
      </c>
    </row>
    <row r="2033" spans="9:10" x14ac:dyDescent="0.45">
      <c r="I2033" s="249" t="s">
        <v>2366</v>
      </c>
      <c r="J2033" s="329">
        <v>-1.208525151014328E-2</v>
      </c>
    </row>
    <row r="2034" spans="9:10" x14ac:dyDescent="0.45">
      <c r="I2034" s="249" t="s">
        <v>2367</v>
      </c>
      <c r="J2034" s="329">
        <v>-1.208525151014328E-2</v>
      </c>
    </row>
    <row r="2035" spans="9:10" x14ac:dyDescent="0.45">
      <c r="I2035" s="249" t="s">
        <v>2368</v>
      </c>
      <c r="J2035" s="329">
        <v>-1.208525151014328E-2</v>
      </c>
    </row>
    <row r="2036" spans="9:10" x14ac:dyDescent="0.45">
      <c r="I2036" s="249" t="s">
        <v>2369</v>
      </c>
      <c r="J2036" s="329">
        <v>-1.208525151014328E-2</v>
      </c>
    </row>
    <row r="2037" spans="9:10" x14ac:dyDescent="0.45">
      <c r="I2037" s="249" t="s">
        <v>2370</v>
      </c>
      <c r="J2037" s="329">
        <v>-1.208525151014328E-2</v>
      </c>
    </row>
    <row r="2038" spans="9:10" x14ac:dyDescent="0.45">
      <c r="I2038" s="249" t="s">
        <v>2371</v>
      </c>
      <c r="J2038" s="329">
        <v>-1.208525151014328E-2</v>
      </c>
    </row>
    <row r="2039" spans="9:10" x14ac:dyDescent="0.45">
      <c r="I2039" s="249" t="s">
        <v>2372</v>
      </c>
      <c r="J2039" s="329">
        <v>-1.208525151014328E-2</v>
      </c>
    </row>
    <row r="2040" spans="9:10" x14ac:dyDescent="0.45">
      <c r="I2040" s="249" t="s">
        <v>2373</v>
      </c>
      <c r="J2040" s="329">
        <v>-1.208525151014328E-2</v>
      </c>
    </row>
    <row r="2041" spans="9:10" x14ac:dyDescent="0.45">
      <c r="I2041" s="249" t="s">
        <v>2374</v>
      </c>
      <c r="J2041" s="329">
        <v>-1.208525151014328E-2</v>
      </c>
    </row>
    <row r="2042" spans="9:10" x14ac:dyDescent="0.45">
      <c r="I2042" s="249" t="s">
        <v>2375</v>
      </c>
      <c r="J2042" s="329">
        <v>-1.208525151014328E-2</v>
      </c>
    </row>
    <row r="2043" spans="9:10" x14ac:dyDescent="0.45">
      <c r="I2043" s="249" t="s">
        <v>2376</v>
      </c>
      <c r="J2043" s="329">
        <v>-1.208525151014328E-2</v>
      </c>
    </row>
    <row r="2044" spans="9:10" x14ac:dyDescent="0.45">
      <c r="I2044" s="249" t="s">
        <v>2377</v>
      </c>
      <c r="J2044" s="329">
        <v>-1.208525151014328E-2</v>
      </c>
    </row>
    <row r="2045" spans="9:10" x14ac:dyDescent="0.45">
      <c r="I2045" s="249" t="s">
        <v>2378</v>
      </c>
      <c r="J2045" s="329">
        <v>-1.208525151014328E-2</v>
      </c>
    </row>
    <row r="2046" spans="9:10" x14ac:dyDescent="0.45">
      <c r="I2046" s="249" t="s">
        <v>2379</v>
      </c>
      <c r="J2046" s="329">
        <v>-1.208525151014328E-2</v>
      </c>
    </row>
    <row r="2047" spans="9:10" x14ac:dyDescent="0.45">
      <c r="I2047" s="249" t="s">
        <v>2380</v>
      </c>
      <c r="J2047" s="329">
        <v>-1.208525151014328E-2</v>
      </c>
    </row>
    <row r="2048" spans="9:10" x14ac:dyDescent="0.45">
      <c r="I2048" s="249" t="s">
        <v>2381</v>
      </c>
      <c r="J2048" s="329">
        <v>-1.208525151014328E-2</v>
      </c>
    </row>
    <row r="2049" spans="9:10" x14ac:dyDescent="0.45">
      <c r="I2049" s="249" t="s">
        <v>2382</v>
      </c>
      <c r="J2049" s="329">
        <v>-1.208525151014328E-2</v>
      </c>
    </row>
    <row r="2050" spans="9:10" x14ac:dyDescent="0.45">
      <c r="I2050" s="249" t="s">
        <v>2383</v>
      </c>
      <c r="J2050" s="329">
        <v>-1.208525151014328E-2</v>
      </c>
    </row>
    <row r="2051" spans="9:10" x14ac:dyDescent="0.45">
      <c r="I2051" s="249" t="s">
        <v>2384</v>
      </c>
      <c r="J2051" s="329">
        <v>-1.208525151014328E-2</v>
      </c>
    </row>
    <row r="2052" spans="9:10" x14ac:dyDescent="0.45">
      <c r="I2052" s="249" t="s">
        <v>2385</v>
      </c>
      <c r="J2052" s="329">
        <v>-1.208525151014328E-2</v>
      </c>
    </row>
    <row r="2053" spans="9:10" x14ac:dyDescent="0.45">
      <c r="I2053" s="249" t="s">
        <v>2386</v>
      </c>
      <c r="J2053" s="329">
        <v>-1.208525151014328E-2</v>
      </c>
    </row>
    <row r="2054" spans="9:10" x14ac:dyDescent="0.45">
      <c r="I2054" s="249" t="s">
        <v>2387</v>
      </c>
      <c r="J2054" s="329">
        <v>-1.208525151014328E-2</v>
      </c>
    </row>
    <row r="2055" spans="9:10" x14ac:dyDescent="0.45">
      <c r="I2055" s="249" t="s">
        <v>2388</v>
      </c>
      <c r="J2055" s="329">
        <v>-1.208525151014328E-2</v>
      </c>
    </row>
    <row r="2056" spans="9:10" x14ac:dyDescent="0.45">
      <c r="I2056" s="249" t="s">
        <v>2389</v>
      </c>
      <c r="J2056" s="329">
        <v>-1.208525151014328E-2</v>
      </c>
    </row>
    <row r="2057" spans="9:10" x14ac:dyDescent="0.45">
      <c r="I2057" s="249" t="s">
        <v>2390</v>
      </c>
      <c r="J2057" s="329">
        <v>-1.208525151014328E-2</v>
      </c>
    </row>
    <row r="2058" spans="9:10" x14ac:dyDescent="0.45">
      <c r="I2058" s="249" t="s">
        <v>2391</v>
      </c>
      <c r="J2058" s="329">
        <v>-1.208525151014328E-2</v>
      </c>
    </row>
    <row r="2059" spans="9:10" x14ac:dyDescent="0.45">
      <c r="I2059" s="249" t="s">
        <v>2392</v>
      </c>
      <c r="J2059" s="329">
        <v>-1.208525151014328E-2</v>
      </c>
    </row>
    <row r="2060" spans="9:10" x14ac:dyDescent="0.45">
      <c r="I2060" s="249" t="s">
        <v>2393</v>
      </c>
      <c r="J2060" s="329">
        <v>-1.208525151014328E-2</v>
      </c>
    </row>
    <row r="2061" spans="9:10" x14ac:dyDescent="0.45">
      <c r="I2061" s="249" t="s">
        <v>2394</v>
      </c>
      <c r="J2061" s="329">
        <v>-1.208525151014328E-2</v>
      </c>
    </row>
    <row r="2062" spans="9:10" x14ac:dyDescent="0.45">
      <c r="I2062" s="249" t="s">
        <v>2395</v>
      </c>
      <c r="J2062" s="329">
        <v>-1.208525151014328E-2</v>
      </c>
    </row>
    <row r="2063" spans="9:10" x14ac:dyDescent="0.45">
      <c r="I2063" s="249" t="s">
        <v>2396</v>
      </c>
      <c r="J2063" s="329">
        <v>-1.208525151014328E-2</v>
      </c>
    </row>
    <row r="2064" spans="9:10" x14ac:dyDescent="0.45">
      <c r="I2064" s="249" t="s">
        <v>2397</v>
      </c>
      <c r="J2064" s="329">
        <v>-1.208525151014328E-2</v>
      </c>
    </row>
    <row r="2065" spans="9:10" x14ac:dyDescent="0.45">
      <c r="I2065" s="249" t="s">
        <v>2398</v>
      </c>
      <c r="J2065" s="329">
        <v>-1.208525151014328E-2</v>
      </c>
    </row>
    <row r="2066" spans="9:10" x14ac:dyDescent="0.45">
      <c r="I2066" s="249" t="s">
        <v>2399</v>
      </c>
      <c r="J2066" s="329">
        <v>-1.208525151014328E-2</v>
      </c>
    </row>
    <row r="2067" spans="9:10" x14ac:dyDescent="0.45">
      <c r="I2067" s="249" t="s">
        <v>2400</v>
      </c>
      <c r="J2067" s="329">
        <v>-1.208525151014328E-2</v>
      </c>
    </row>
    <row r="2068" spans="9:10" x14ac:dyDescent="0.45">
      <c r="I2068" s="249" t="s">
        <v>2401</v>
      </c>
      <c r="J2068" s="329">
        <v>-1.208525151014328E-2</v>
      </c>
    </row>
    <row r="2069" spans="9:10" x14ac:dyDescent="0.45">
      <c r="I2069" s="249" t="s">
        <v>2402</v>
      </c>
      <c r="J2069" s="329">
        <v>-1.208525151014328E-2</v>
      </c>
    </row>
    <row r="2070" spans="9:10" x14ac:dyDescent="0.45">
      <c r="I2070" s="249" t="s">
        <v>2403</v>
      </c>
      <c r="J2070" s="329">
        <v>-1.208525151014328E-2</v>
      </c>
    </row>
    <row r="2071" spans="9:10" x14ac:dyDescent="0.45">
      <c r="I2071" s="249" t="s">
        <v>2404</v>
      </c>
      <c r="J2071" s="329">
        <v>-1.208525151014328E-2</v>
      </c>
    </row>
    <row r="2072" spans="9:10" x14ac:dyDescent="0.45">
      <c r="I2072" s="249" t="s">
        <v>2405</v>
      </c>
      <c r="J2072" s="329">
        <v>-1.208525151014328E-2</v>
      </c>
    </row>
    <row r="2073" spans="9:10" x14ac:dyDescent="0.45">
      <c r="I2073" s="249" t="s">
        <v>2406</v>
      </c>
      <c r="J2073" s="329">
        <v>-1.208525151014328E-2</v>
      </c>
    </row>
    <row r="2074" spans="9:10" x14ac:dyDescent="0.45">
      <c r="I2074" s="249" t="s">
        <v>2407</v>
      </c>
      <c r="J2074" s="329">
        <v>-1.208525151014328E-2</v>
      </c>
    </row>
    <row r="2075" spans="9:10" x14ac:dyDescent="0.45">
      <c r="I2075" s="249" t="s">
        <v>2408</v>
      </c>
      <c r="J2075" s="329">
        <v>-1.208525151014328E-2</v>
      </c>
    </row>
    <row r="2076" spans="9:10" x14ac:dyDescent="0.45">
      <c r="I2076" s="249" t="s">
        <v>2409</v>
      </c>
      <c r="J2076" s="329">
        <v>-1.208525151014328E-2</v>
      </c>
    </row>
    <row r="2077" spans="9:10" x14ac:dyDescent="0.45">
      <c r="I2077" s="249" t="s">
        <v>2410</v>
      </c>
      <c r="J2077" s="329">
        <v>-1.208525151014328E-2</v>
      </c>
    </row>
    <row r="2078" spans="9:10" x14ac:dyDescent="0.45">
      <c r="I2078" s="249" t="s">
        <v>2411</v>
      </c>
      <c r="J2078" s="329">
        <v>-1.208525151014328E-2</v>
      </c>
    </row>
    <row r="2079" spans="9:10" x14ac:dyDescent="0.45">
      <c r="I2079" s="249" t="s">
        <v>2412</v>
      </c>
      <c r="J2079" s="329">
        <v>-1.208525151014328E-2</v>
      </c>
    </row>
    <row r="2080" spans="9:10" x14ac:dyDescent="0.45">
      <c r="I2080" s="249" t="s">
        <v>2413</v>
      </c>
      <c r="J2080" s="329">
        <v>-1.208525151014328E-2</v>
      </c>
    </row>
    <row r="2081" spans="9:10" x14ac:dyDescent="0.45">
      <c r="I2081" s="249" t="s">
        <v>2414</v>
      </c>
      <c r="J2081" s="329">
        <v>-1.208525151014328E-2</v>
      </c>
    </row>
    <row r="2082" spans="9:10" x14ac:dyDescent="0.45">
      <c r="I2082" s="249" t="s">
        <v>2415</v>
      </c>
      <c r="J2082" s="329">
        <v>-1.208525151014328E-2</v>
      </c>
    </row>
    <row r="2083" spans="9:10" x14ac:dyDescent="0.45">
      <c r="I2083" s="249" t="s">
        <v>2416</v>
      </c>
      <c r="J2083" s="329">
        <v>-1.208525151014328E-2</v>
      </c>
    </row>
    <row r="2084" spans="9:10" x14ac:dyDescent="0.45">
      <c r="I2084" s="249" t="s">
        <v>2417</v>
      </c>
      <c r="J2084" s="329">
        <v>-1.208525151014328E-2</v>
      </c>
    </row>
    <row r="2085" spans="9:10" x14ac:dyDescent="0.45">
      <c r="I2085" s="249" t="s">
        <v>2418</v>
      </c>
      <c r="J2085" s="329">
        <v>-1.208525151014328E-2</v>
      </c>
    </row>
    <row r="2086" spans="9:10" x14ac:dyDescent="0.45">
      <c r="I2086" s="249" t="s">
        <v>2419</v>
      </c>
      <c r="J2086" s="329">
        <v>-1.208525151014328E-2</v>
      </c>
    </row>
    <row r="2087" spans="9:10" x14ac:dyDescent="0.45">
      <c r="I2087" s="249" t="s">
        <v>2420</v>
      </c>
      <c r="J2087" s="329">
        <v>-1.208525151014328E-2</v>
      </c>
    </row>
    <row r="2088" spans="9:10" x14ac:dyDescent="0.45">
      <c r="I2088" s="249" t="s">
        <v>2421</v>
      </c>
      <c r="J2088" s="329">
        <v>-1.208525151014328E-2</v>
      </c>
    </row>
    <row r="2089" spans="9:10" x14ac:dyDescent="0.45">
      <c r="I2089" s="249" t="s">
        <v>2422</v>
      </c>
      <c r="J2089" s="329">
        <v>-1.208525151014328E-2</v>
      </c>
    </row>
    <row r="2090" spans="9:10" x14ac:dyDescent="0.45">
      <c r="I2090" s="249" t="s">
        <v>2423</v>
      </c>
      <c r="J2090" s="329">
        <v>-1.208525151014328E-2</v>
      </c>
    </row>
    <row r="2091" spans="9:10" x14ac:dyDescent="0.45">
      <c r="I2091" s="249" t="s">
        <v>2424</v>
      </c>
      <c r="J2091" s="329">
        <v>-1.208525151014328E-2</v>
      </c>
    </row>
    <row r="2092" spans="9:10" x14ac:dyDescent="0.45">
      <c r="I2092" s="249" t="s">
        <v>2425</v>
      </c>
      <c r="J2092" s="329">
        <v>-1.208525151014328E-2</v>
      </c>
    </row>
    <row r="2093" spans="9:10" x14ac:dyDescent="0.45">
      <c r="I2093" s="249" t="s">
        <v>2426</v>
      </c>
      <c r="J2093" s="329">
        <v>-1.208525151014328E-2</v>
      </c>
    </row>
    <row r="2094" spans="9:10" x14ac:dyDescent="0.45">
      <c r="I2094" s="249" t="s">
        <v>2427</v>
      </c>
      <c r="J2094" s="329">
        <v>-1.208525151014328E-2</v>
      </c>
    </row>
    <row r="2095" spans="9:10" x14ac:dyDescent="0.45">
      <c r="I2095" s="249" t="s">
        <v>2428</v>
      </c>
      <c r="J2095" s="329">
        <v>-1.208525151014328E-2</v>
      </c>
    </row>
    <row r="2096" spans="9:10" x14ac:dyDescent="0.45">
      <c r="I2096" s="249" t="s">
        <v>2429</v>
      </c>
      <c r="J2096" s="329">
        <v>-1.208525151014328E-2</v>
      </c>
    </row>
    <row r="2097" spans="9:10" x14ac:dyDescent="0.45">
      <c r="I2097" s="249" t="s">
        <v>2430</v>
      </c>
      <c r="J2097" s="329">
        <v>-1.208525151014328E-2</v>
      </c>
    </row>
    <row r="2098" spans="9:10" x14ac:dyDescent="0.45">
      <c r="I2098" s="249" t="s">
        <v>2431</v>
      </c>
      <c r="J2098" s="329">
        <v>-1.208525151014328E-2</v>
      </c>
    </row>
    <row r="2099" spans="9:10" x14ac:dyDescent="0.45">
      <c r="I2099" s="249" t="s">
        <v>2432</v>
      </c>
      <c r="J2099" s="329">
        <v>-1.208525151014328E-2</v>
      </c>
    </row>
    <row r="2100" spans="9:10" x14ac:dyDescent="0.45">
      <c r="I2100" s="249" t="s">
        <v>2433</v>
      </c>
      <c r="J2100" s="329">
        <v>-1.208525151014328E-2</v>
      </c>
    </row>
    <row r="2101" spans="9:10" x14ac:dyDescent="0.45">
      <c r="I2101" s="249" t="s">
        <v>2434</v>
      </c>
      <c r="J2101" s="329">
        <v>-1.208525151014328E-2</v>
      </c>
    </row>
    <row r="2102" spans="9:10" x14ac:dyDescent="0.45">
      <c r="I2102" s="249" t="s">
        <v>2435</v>
      </c>
      <c r="J2102" s="329">
        <v>-1.208525151014328E-2</v>
      </c>
    </row>
    <row r="2103" spans="9:10" x14ac:dyDescent="0.45">
      <c r="I2103" s="249" t="s">
        <v>2436</v>
      </c>
      <c r="J2103" s="329">
        <v>-1.208525151014328E-2</v>
      </c>
    </row>
    <row r="2104" spans="9:10" x14ac:dyDescent="0.45">
      <c r="I2104" s="249" t="s">
        <v>2437</v>
      </c>
      <c r="J2104" s="329">
        <v>-1.208525151014328E-2</v>
      </c>
    </row>
    <row r="2105" spans="9:10" x14ac:dyDescent="0.45">
      <c r="I2105" s="249" t="s">
        <v>2438</v>
      </c>
      <c r="J2105" s="329">
        <v>-1.208525151014328E-2</v>
      </c>
    </row>
    <row r="2106" spans="9:10" x14ac:dyDescent="0.45">
      <c r="I2106" s="249" t="s">
        <v>2439</v>
      </c>
      <c r="J2106" s="329">
        <v>-1.208525151014328E-2</v>
      </c>
    </row>
    <row r="2107" spans="9:10" x14ac:dyDescent="0.45">
      <c r="I2107" s="249" t="s">
        <v>2440</v>
      </c>
      <c r="J2107" s="329">
        <v>-1.208525151014328E-2</v>
      </c>
    </row>
    <row r="2108" spans="9:10" x14ac:dyDescent="0.45">
      <c r="I2108" s="249" t="s">
        <v>2441</v>
      </c>
      <c r="J2108" s="329">
        <v>-1.208525151014328E-2</v>
      </c>
    </row>
    <row r="2109" spans="9:10" x14ac:dyDescent="0.45">
      <c r="I2109" s="249" t="s">
        <v>2442</v>
      </c>
      <c r="J2109" s="329">
        <v>-1.208525151014328E-2</v>
      </c>
    </row>
    <row r="2110" spans="9:10" x14ac:dyDescent="0.45">
      <c r="I2110" s="249" t="s">
        <v>2443</v>
      </c>
      <c r="J2110" s="329">
        <v>-1.208525151014328E-2</v>
      </c>
    </row>
    <row r="2111" spans="9:10" x14ac:dyDescent="0.45">
      <c r="I2111" s="249" t="s">
        <v>2444</v>
      </c>
      <c r="J2111" s="329">
        <v>-1.208525151014328E-2</v>
      </c>
    </row>
    <row r="2112" spans="9:10" x14ac:dyDescent="0.45">
      <c r="I2112" s="249" t="s">
        <v>2445</v>
      </c>
      <c r="J2112" s="329">
        <v>-1.208525151014328E-2</v>
      </c>
    </row>
    <row r="2113" spans="9:10" x14ac:dyDescent="0.45">
      <c r="I2113" s="249" t="s">
        <v>2446</v>
      </c>
      <c r="J2113" s="329">
        <v>-1.208525151014328E-2</v>
      </c>
    </row>
    <row r="2114" spans="9:10" x14ac:dyDescent="0.45">
      <c r="I2114" s="249" t="s">
        <v>2447</v>
      </c>
      <c r="J2114" s="329">
        <v>-1.208525151014328E-2</v>
      </c>
    </row>
    <row r="2115" spans="9:10" x14ac:dyDescent="0.45">
      <c r="I2115" s="249" t="s">
        <v>2448</v>
      </c>
      <c r="J2115" s="329">
        <v>-1.208525151014328E-2</v>
      </c>
    </row>
    <row r="2116" spans="9:10" x14ac:dyDescent="0.45">
      <c r="I2116" s="249" t="s">
        <v>2449</v>
      </c>
      <c r="J2116" s="329">
        <v>-1.208525151014328E-2</v>
      </c>
    </row>
    <row r="2117" spans="9:10" x14ac:dyDescent="0.45">
      <c r="I2117" s="249" t="s">
        <v>2450</v>
      </c>
      <c r="J2117" s="329">
        <v>-1.208525151014328E-2</v>
      </c>
    </row>
    <row r="2118" spans="9:10" x14ac:dyDescent="0.45">
      <c r="I2118" s="249" t="s">
        <v>2451</v>
      </c>
      <c r="J2118" s="329">
        <v>-1.208525151014328E-2</v>
      </c>
    </row>
    <row r="2119" spans="9:10" x14ac:dyDescent="0.45">
      <c r="I2119" s="249" t="s">
        <v>2452</v>
      </c>
      <c r="J2119" s="329">
        <v>-1.208525151014328E-2</v>
      </c>
    </row>
    <row r="2120" spans="9:10" x14ac:dyDescent="0.45">
      <c r="I2120" s="249" t="s">
        <v>2453</v>
      </c>
      <c r="J2120" s="329">
        <v>-1.208525151014328E-2</v>
      </c>
    </row>
    <row r="2121" spans="9:10" x14ac:dyDescent="0.45">
      <c r="I2121" s="249" t="s">
        <v>2454</v>
      </c>
      <c r="J2121" s="329">
        <v>-1.208525151014328E-2</v>
      </c>
    </row>
    <row r="2122" spans="9:10" x14ac:dyDescent="0.45">
      <c r="I2122" s="249" t="s">
        <v>2455</v>
      </c>
      <c r="J2122" s="329">
        <v>-1.208525151014328E-2</v>
      </c>
    </row>
    <row r="2123" spans="9:10" x14ac:dyDescent="0.45">
      <c r="I2123" s="249" t="s">
        <v>2456</v>
      </c>
      <c r="J2123" s="329">
        <v>-1.208525151014328E-2</v>
      </c>
    </row>
    <row r="2124" spans="9:10" x14ac:dyDescent="0.45">
      <c r="I2124" s="249" t="s">
        <v>2457</v>
      </c>
      <c r="J2124" s="329">
        <v>-1.208525151014328E-2</v>
      </c>
    </row>
    <row r="2125" spans="9:10" x14ac:dyDescent="0.45">
      <c r="I2125" s="249" t="s">
        <v>2458</v>
      </c>
      <c r="J2125" s="329">
        <v>-1.208525151014328E-2</v>
      </c>
    </row>
    <row r="2126" spans="9:10" x14ac:dyDescent="0.45">
      <c r="I2126" s="249" t="s">
        <v>2459</v>
      </c>
      <c r="J2126" s="329">
        <v>-1.208525151014328E-2</v>
      </c>
    </row>
    <row r="2127" spans="9:10" x14ac:dyDescent="0.45">
      <c r="I2127" s="249" t="s">
        <v>2460</v>
      </c>
      <c r="J2127" s="329">
        <v>-1.208525151014328E-2</v>
      </c>
    </row>
    <row r="2128" spans="9:10" x14ac:dyDescent="0.45">
      <c r="I2128" s="249" t="s">
        <v>2461</v>
      </c>
      <c r="J2128" s="329">
        <v>-1.208525151014328E-2</v>
      </c>
    </row>
    <row r="2129" spans="9:10" x14ac:dyDescent="0.45">
      <c r="I2129" s="249" t="s">
        <v>2462</v>
      </c>
      <c r="J2129" s="329">
        <v>-1.208525151014328E-2</v>
      </c>
    </row>
    <row r="2130" spans="9:10" x14ac:dyDescent="0.45">
      <c r="I2130" s="249" t="s">
        <v>2463</v>
      </c>
      <c r="J2130" s="329">
        <v>-1.208525151014328E-2</v>
      </c>
    </row>
    <row r="2131" spans="9:10" x14ac:dyDescent="0.45">
      <c r="I2131" s="249" t="s">
        <v>2464</v>
      </c>
      <c r="J2131" s="329">
        <v>-1.208525151014328E-2</v>
      </c>
    </row>
    <row r="2132" spans="9:10" x14ac:dyDescent="0.45">
      <c r="I2132" s="249" t="s">
        <v>2465</v>
      </c>
      <c r="J2132" s="329">
        <v>-1.208525151014328E-2</v>
      </c>
    </row>
    <row r="2133" spans="9:10" x14ac:dyDescent="0.45">
      <c r="I2133" s="249" t="s">
        <v>2466</v>
      </c>
      <c r="J2133" s="329">
        <v>-1.208525151014328E-2</v>
      </c>
    </row>
    <row r="2134" spans="9:10" x14ac:dyDescent="0.45">
      <c r="I2134" s="249" t="s">
        <v>2467</v>
      </c>
      <c r="J2134" s="329">
        <v>-1.208525151014328E-2</v>
      </c>
    </row>
    <row r="2135" spans="9:10" x14ac:dyDescent="0.45">
      <c r="I2135" s="249" t="s">
        <v>2468</v>
      </c>
      <c r="J2135" s="329">
        <v>-1.208525151014328E-2</v>
      </c>
    </row>
    <row r="2136" spans="9:10" x14ac:dyDescent="0.45">
      <c r="I2136" s="249" t="s">
        <v>2469</v>
      </c>
      <c r="J2136" s="329">
        <v>-1.208525151014328E-2</v>
      </c>
    </row>
    <row r="2137" spans="9:10" x14ac:dyDescent="0.45">
      <c r="I2137" s="249" t="s">
        <v>2470</v>
      </c>
      <c r="J2137" s="329">
        <v>-1.208525151014328E-2</v>
      </c>
    </row>
    <row r="2138" spans="9:10" x14ac:dyDescent="0.45">
      <c r="I2138" s="249" t="s">
        <v>2471</v>
      </c>
      <c r="J2138" s="329">
        <v>-1.208525151014328E-2</v>
      </c>
    </row>
    <row r="2139" spans="9:10" x14ac:dyDescent="0.45">
      <c r="I2139" s="249" t="s">
        <v>2472</v>
      </c>
      <c r="J2139" s="329">
        <v>-1.208525151014328E-2</v>
      </c>
    </row>
    <row r="2140" spans="9:10" x14ac:dyDescent="0.45">
      <c r="I2140" s="249" t="s">
        <v>2473</v>
      </c>
      <c r="J2140" s="329">
        <v>-1.208525151014328E-2</v>
      </c>
    </row>
    <row r="2141" spans="9:10" x14ac:dyDescent="0.45">
      <c r="I2141" s="249" t="s">
        <v>2474</v>
      </c>
      <c r="J2141" s="329">
        <v>-1.208525151014328E-2</v>
      </c>
    </row>
    <row r="2142" spans="9:10" x14ac:dyDescent="0.45">
      <c r="I2142" s="249" t="s">
        <v>2475</v>
      </c>
      <c r="J2142" s="329">
        <v>-1.208525151014328E-2</v>
      </c>
    </row>
    <row r="2143" spans="9:10" x14ac:dyDescent="0.45">
      <c r="I2143" s="249" t="s">
        <v>2476</v>
      </c>
      <c r="J2143" s="329">
        <v>-1.208525151014328E-2</v>
      </c>
    </row>
    <row r="2144" spans="9:10" x14ac:dyDescent="0.45">
      <c r="I2144" s="249" t="s">
        <v>2477</v>
      </c>
      <c r="J2144" s="329">
        <v>-1.208525151014328E-2</v>
      </c>
    </row>
    <row r="2145" spans="9:10" x14ac:dyDescent="0.45">
      <c r="I2145" s="249" t="s">
        <v>2478</v>
      </c>
      <c r="J2145" s="329">
        <v>-1.208525151014328E-2</v>
      </c>
    </row>
    <row r="2146" spans="9:10" x14ac:dyDescent="0.45">
      <c r="I2146" s="249" t="s">
        <v>2479</v>
      </c>
      <c r="J2146" s="329">
        <v>-1.208525151014328E-2</v>
      </c>
    </row>
    <row r="2147" spans="9:10" x14ac:dyDescent="0.45">
      <c r="I2147" s="249" t="s">
        <v>2480</v>
      </c>
      <c r="J2147" s="329">
        <v>-1.208525151014328E-2</v>
      </c>
    </row>
    <row r="2148" spans="9:10" x14ac:dyDescent="0.45">
      <c r="I2148" s="249" t="s">
        <v>2481</v>
      </c>
      <c r="J2148" s="329">
        <v>-1.208525151014328E-2</v>
      </c>
    </row>
    <row r="2149" spans="9:10" x14ac:dyDescent="0.45">
      <c r="I2149" s="249" t="s">
        <v>2482</v>
      </c>
      <c r="J2149" s="329">
        <v>-1.208525151014328E-2</v>
      </c>
    </row>
    <row r="2150" spans="9:10" x14ac:dyDescent="0.45">
      <c r="I2150" s="249" t="s">
        <v>2483</v>
      </c>
      <c r="J2150" s="329">
        <v>-1.208525151014328E-2</v>
      </c>
    </row>
    <row r="2151" spans="9:10" x14ac:dyDescent="0.45">
      <c r="I2151" s="249" t="s">
        <v>2484</v>
      </c>
      <c r="J2151" s="329">
        <v>-1.208525151014328E-2</v>
      </c>
    </row>
    <row r="2152" spans="9:10" x14ac:dyDescent="0.45">
      <c r="I2152" s="249" t="s">
        <v>2485</v>
      </c>
      <c r="J2152" s="329">
        <v>-1.208525151014328E-2</v>
      </c>
    </row>
    <row r="2153" spans="9:10" x14ac:dyDescent="0.45">
      <c r="I2153" s="249" t="s">
        <v>2486</v>
      </c>
      <c r="J2153" s="329">
        <v>-1.208525151014328E-2</v>
      </c>
    </row>
    <row r="2154" spans="9:10" x14ac:dyDescent="0.45">
      <c r="I2154" s="249" t="s">
        <v>2487</v>
      </c>
      <c r="J2154" s="329">
        <v>-1.208525151014328E-2</v>
      </c>
    </row>
    <row r="2155" spans="9:10" x14ac:dyDescent="0.45">
      <c r="I2155" s="249" t="s">
        <v>2488</v>
      </c>
      <c r="J2155" s="329">
        <v>-1.208525151014328E-2</v>
      </c>
    </row>
    <row r="2156" spans="9:10" x14ac:dyDescent="0.45">
      <c r="I2156" s="249" t="s">
        <v>2489</v>
      </c>
      <c r="J2156" s="329">
        <v>-1.208525151014328E-2</v>
      </c>
    </row>
    <row r="2157" spans="9:10" x14ac:dyDescent="0.45">
      <c r="I2157" s="249" t="s">
        <v>2490</v>
      </c>
      <c r="J2157" s="329">
        <v>-1.208525151014328E-2</v>
      </c>
    </row>
    <row r="2158" spans="9:10" x14ac:dyDescent="0.45">
      <c r="I2158" s="249" t="s">
        <v>2491</v>
      </c>
      <c r="J2158" s="329">
        <v>-1.208525151014328E-2</v>
      </c>
    </row>
    <row r="2159" spans="9:10" x14ac:dyDescent="0.45">
      <c r="I2159" s="249" t="s">
        <v>2492</v>
      </c>
      <c r="J2159" s="329">
        <v>-1.208525151014328E-2</v>
      </c>
    </row>
    <row r="2160" spans="9:10" x14ac:dyDescent="0.45">
      <c r="I2160" s="249" t="s">
        <v>2493</v>
      </c>
      <c r="J2160" s="329">
        <v>-1.208525151014328E-2</v>
      </c>
    </row>
    <row r="2161" spans="9:10" x14ac:dyDescent="0.45">
      <c r="I2161" s="249" t="s">
        <v>2494</v>
      </c>
      <c r="J2161" s="329">
        <v>-1.208525151014328E-2</v>
      </c>
    </row>
    <row r="2162" spans="9:10" x14ac:dyDescent="0.45">
      <c r="I2162" s="249" t="s">
        <v>2495</v>
      </c>
      <c r="J2162" s="329">
        <v>-1.208525151014328E-2</v>
      </c>
    </row>
    <row r="2163" spans="9:10" x14ac:dyDescent="0.45">
      <c r="I2163" s="249" t="s">
        <v>2496</v>
      </c>
      <c r="J2163" s="329">
        <v>-1.208525151014328E-2</v>
      </c>
    </row>
    <row r="2164" spans="9:10" x14ac:dyDescent="0.45">
      <c r="I2164" s="249" t="s">
        <v>2497</v>
      </c>
      <c r="J2164" s="329">
        <v>-1.208525151014328E-2</v>
      </c>
    </row>
    <row r="2165" spans="9:10" x14ac:dyDescent="0.45">
      <c r="I2165" s="249" t="s">
        <v>2498</v>
      </c>
      <c r="J2165" s="329">
        <v>-1.208525151014328E-2</v>
      </c>
    </row>
    <row r="2166" spans="9:10" x14ac:dyDescent="0.45">
      <c r="I2166" s="249" t="s">
        <v>2499</v>
      </c>
      <c r="J2166" s="329">
        <v>-1.208525151014328E-2</v>
      </c>
    </row>
    <row r="2167" spans="9:10" x14ac:dyDescent="0.45">
      <c r="I2167" s="249" t="s">
        <v>2500</v>
      </c>
      <c r="J2167" s="329">
        <v>-1.208525151014328E-2</v>
      </c>
    </row>
    <row r="2168" spans="9:10" x14ac:dyDescent="0.45">
      <c r="I2168" s="249" t="s">
        <v>2501</v>
      </c>
      <c r="J2168" s="329">
        <v>-1.208525151014328E-2</v>
      </c>
    </row>
    <row r="2169" spans="9:10" x14ac:dyDescent="0.45">
      <c r="I2169" s="249" t="s">
        <v>2502</v>
      </c>
      <c r="J2169" s="329">
        <v>-1.208525151014328E-2</v>
      </c>
    </row>
    <row r="2170" spans="9:10" x14ac:dyDescent="0.45">
      <c r="I2170" s="249" t="s">
        <v>2503</v>
      </c>
      <c r="J2170" s="329">
        <v>-1.208525151014328E-2</v>
      </c>
    </row>
    <row r="2171" spans="9:10" x14ac:dyDescent="0.45">
      <c r="I2171" s="249" t="s">
        <v>2504</v>
      </c>
      <c r="J2171" s="329">
        <v>-1.208525151014328E-2</v>
      </c>
    </row>
    <row r="2172" spans="9:10" x14ac:dyDescent="0.45">
      <c r="I2172" s="249" t="s">
        <v>2505</v>
      </c>
      <c r="J2172" s="329">
        <v>-1.208525151014328E-2</v>
      </c>
    </row>
    <row r="2173" spans="9:10" x14ac:dyDescent="0.45">
      <c r="I2173" s="249" t="s">
        <v>2506</v>
      </c>
      <c r="J2173" s="329">
        <v>-1.208525151014328E-2</v>
      </c>
    </row>
    <row r="2174" spans="9:10" x14ac:dyDescent="0.45">
      <c r="I2174" s="249" t="s">
        <v>2507</v>
      </c>
      <c r="J2174" s="329">
        <v>-1.208525151014328E-2</v>
      </c>
    </row>
    <row r="2175" spans="9:10" x14ac:dyDescent="0.45">
      <c r="I2175" s="249" t="s">
        <v>2508</v>
      </c>
      <c r="J2175" s="329">
        <v>-1.208525151014328E-2</v>
      </c>
    </row>
    <row r="2176" spans="9:10" x14ac:dyDescent="0.45">
      <c r="I2176" s="249" t="s">
        <v>2509</v>
      </c>
      <c r="J2176" s="329">
        <v>-1.208525151014328E-2</v>
      </c>
    </row>
    <row r="2177" spans="9:10" x14ac:dyDescent="0.45">
      <c r="I2177" s="249" t="s">
        <v>2510</v>
      </c>
      <c r="J2177" s="329">
        <v>-1.208525151014328E-2</v>
      </c>
    </row>
    <row r="2178" spans="9:10" x14ac:dyDescent="0.45">
      <c r="I2178" s="249" t="s">
        <v>2511</v>
      </c>
      <c r="J2178" s="329">
        <v>-1.208525151014328E-2</v>
      </c>
    </row>
    <row r="2179" spans="9:10" x14ac:dyDescent="0.45">
      <c r="I2179" s="249" t="s">
        <v>2512</v>
      </c>
      <c r="J2179" s="329">
        <v>-1.208525151014328E-2</v>
      </c>
    </row>
    <row r="2180" spans="9:10" x14ac:dyDescent="0.45">
      <c r="I2180" s="249" t="s">
        <v>2513</v>
      </c>
      <c r="J2180" s="329">
        <v>-1.208525151014328E-2</v>
      </c>
    </row>
    <row r="2181" spans="9:10" x14ac:dyDescent="0.45">
      <c r="I2181" s="249" t="s">
        <v>2514</v>
      </c>
      <c r="J2181" s="329">
        <v>-1.208525151014328E-2</v>
      </c>
    </row>
    <row r="2182" spans="9:10" x14ac:dyDescent="0.45">
      <c r="I2182" s="249" t="s">
        <v>2515</v>
      </c>
      <c r="J2182" s="329">
        <v>-1.208525151014328E-2</v>
      </c>
    </row>
    <row r="2183" spans="9:10" x14ac:dyDescent="0.45">
      <c r="I2183" s="249" t="s">
        <v>2516</v>
      </c>
      <c r="J2183" s="329">
        <v>-1.208525151014328E-2</v>
      </c>
    </row>
    <row r="2184" spans="9:10" x14ac:dyDescent="0.45">
      <c r="I2184" s="249" t="s">
        <v>2517</v>
      </c>
      <c r="J2184" s="329">
        <v>-1.208525151014328E-2</v>
      </c>
    </row>
    <row r="2185" spans="9:10" x14ac:dyDescent="0.45">
      <c r="I2185" s="249" t="s">
        <v>2518</v>
      </c>
      <c r="J2185" s="329">
        <v>-1.208525151014328E-2</v>
      </c>
    </row>
    <row r="2186" spans="9:10" x14ac:dyDescent="0.45">
      <c r="I2186" s="249" t="s">
        <v>2519</v>
      </c>
      <c r="J2186" s="329">
        <v>-1.208525151014328E-2</v>
      </c>
    </row>
    <row r="2187" spans="9:10" x14ac:dyDescent="0.45">
      <c r="I2187" s="249" t="s">
        <v>2520</v>
      </c>
      <c r="J2187" s="329">
        <v>-1.208525151014328E-2</v>
      </c>
    </row>
    <row r="2188" spans="9:10" x14ac:dyDescent="0.45">
      <c r="I2188" s="249" t="s">
        <v>2521</v>
      </c>
      <c r="J2188" s="329">
        <v>-1.208525151014328E-2</v>
      </c>
    </row>
    <row r="2189" spans="9:10" x14ac:dyDescent="0.45">
      <c r="I2189" s="249" t="s">
        <v>2522</v>
      </c>
      <c r="J2189" s="329">
        <v>-1.208525151014328E-2</v>
      </c>
    </row>
    <row r="2190" spans="9:10" x14ac:dyDescent="0.45">
      <c r="I2190" s="249" t="s">
        <v>2523</v>
      </c>
      <c r="J2190" s="329">
        <v>-1.208525151014328E-2</v>
      </c>
    </row>
    <row r="2191" spans="9:10" x14ac:dyDescent="0.45">
      <c r="I2191" s="249" t="s">
        <v>2524</v>
      </c>
      <c r="J2191" s="329">
        <v>-1.208525151014328E-2</v>
      </c>
    </row>
    <row r="2192" spans="9:10" x14ac:dyDescent="0.45">
      <c r="I2192" s="249" t="s">
        <v>2525</v>
      </c>
      <c r="J2192" s="329">
        <v>-1.208525151014328E-2</v>
      </c>
    </row>
    <row r="2193" spans="9:10" x14ac:dyDescent="0.45">
      <c r="I2193" s="249" t="s">
        <v>2526</v>
      </c>
      <c r="J2193" s="329">
        <v>-1.208525151014328E-2</v>
      </c>
    </row>
    <row r="2194" spans="9:10" x14ac:dyDescent="0.45">
      <c r="I2194" s="249" t="s">
        <v>2527</v>
      </c>
      <c r="J2194" s="329">
        <v>-1.208525151014328E-2</v>
      </c>
    </row>
    <row r="2195" spans="9:10" x14ac:dyDescent="0.45">
      <c r="I2195" s="249" t="s">
        <v>2528</v>
      </c>
      <c r="J2195" s="329">
        <v>-1.208525151014328E-2</v>
      </c>
    </row>
    <row r="2196" spans="9:10" x14ac:dyDescent="0.45">
      <c r="I2196" s="249" t="s">
        <v>2529</v>
      </c>
      <c r="J2196" s="329">
        <v>-1.208525151014328E-2</v>
      </c>
    </row>
    <row r="2197" spans="9:10" x14ac:dyDescent="0.45">
      <c r="I2197" s="249" t="s">
        <v>2530</v>
      </c>
      <c r="J2197" s="329">
        <v>-1.208525151014328E-2</v>
      </c>
    </row>
    <row r="2198" spans="9:10" x14ac:dyDescent="0.45">
      <c r="I2198" s="249" t="s">
        <v>2531</v>
      </c>
      <c r="J2198" s="329">
        <v>-1.208525151014328E-2</v>
      </c>
    </row>
    <row r="2199" spans="9:10" x14ac:dyDescent="0.45">
      <c r="I2199" s="249" t="s">
        <v>2532</v>
      </c>
      <c r="J2199" s="329">
        <v>-1.208525151014328E-2</v>
      </c>
    </row>
    <row r="2200" spans="9:10" x14ac:dyDescent="0.45">
      <c r="I2200" s="249" t="s">
        <v>2533</v>
      </c>
      <c r="J2200" s="329">
        <v>-1.208525151014328E-2</v>
      </c>
    </row>
    <row r="2201" spans="9:10" x14ac:dyDescent="0.45">
      <c r="I2201" s="249" t="s">
        <v>2534</v>
      </c>
      <c r="J2201" s="329">
        <v>-1.208525151014328E-2</v>
      </c>
    </row>
    <row r="2202" spans="9:10" x14ac:dyDescent="0.45">
      <c r="I2202" s="249" t="s">
        <v>2535</v>
      </c>
      <c r="J2202" s="329">
        <v>-1.208525151014328E-2</v>
      </c>
    </row>
    <row r="2203" spans="9:10" x14ac:dyDescent="0.45">
      <c r="I2203" s="249" t="s">
        <v>2536</v>
      </c>
      <c r="J2203" s="329">
        <v>-1.208525151014328E-2</v>
      </c>
    </row>
    <row r="2204" spans="9:10" x14ac:dyDescent="0.45">
      <c r="I2204" s="249" t="s">
        <v>2537</v>
      </c>
      <c r="J2204" s="329">
        <v>-1.208525151014328E-2</v>
      </c>
    </row>
    <row r="2205" spans="9:10" x14ac:dyDescent="0.45">
      <c r="I2205" s="249" t="s">
        <v>2538</v>
      </c>
      <c r="J2205" s="329">
        <v>-1.208525151014328E-2</v>
      </c>
    </row>
    <row r="2206" spans="9:10" x14ac:dyDescent="0.45">
      <c r="I2206" s="249" t="s">
        <v>2539</v>
      </c>
      <c r="J2206" s="329">
        <v>-1.208525151014328E-2</v>
      </c>
    </row>
    <row r="2207" spans="9:10" x14ac:dyDescent="0.45">
      <c r="I2207" s="249" t="s">
        <v>2540</v>
      </c>
      <c r="J2207" s="329">
        <v>-1.208525151014328E-2</v>
      </c>
    </row>
    <row r="2208" spans="9:10" x14ac:dyDescent="0.45">
      <c r="I2208" s="249" t="s">
        <v>2541</v>
      </c>
      <c r="J2208" s="329">
        <v>-1.208525151014328E-2</v>
      </c>
    </row>
    <row r="2209" spans="9:10" x14ac:dyDescent="0.45">
      <c r="I2209" s="249" t="s">
        <v>2542</v>
      </c>
      <c r="J2209" s="329">
        <v>-1.208525151014328E-2</v>
      </c>
    </row>
    <row r="2210" spans="9:10" x14ac:dyDescent="0.45">
      <c r="I2210" s="249" t="s">
        <v>2543</v>
      </c>
      <c r="J2210" s="329">
        <v>-1.208525151014328E-2</v>
      </c>
    </row>
    <row r="2211" spans="9:10" x14ac:dyDescent="0.45">
      <c r="I2211" s="249" t="s">
        <v>2544</v>
      </c>
      <c r="J2211" s="329">
        <v>-1.208525151014328E-2</v>
      </c>
    </row>
    <row r="2212" spans="9:10" x14ac:dyDescent="0.45">
      <c r="I2212" s="249" t="s">
        <v>2545</v>
      </c>
      <c r="J2212" s="329">
        <v>-1.208525151014328E-2</v>
      </c>
    </row>
    <row r="2213" spans="9:10" x14ac:dyDescent="0.45">
      <c r="I2213" s="249" t="s">
        <v>2546</v>
      </c>
      <c r="J2213" s="329">
        <v>-1.208525151014328E-2</v>
      </c>
    </row>
    <row r="2214" spans="9:10" x14ac:dyDescent="0.45">
      <c r="I2214" s="249" t="s">
        <v>2547</v>
      </c>
      <c r="J2214" s="329">
        <v>-1.208525151014328E-2</v>
      </c>
    </row>
    <row r="2215" spans="9:10" x14ac:dyDescent="0.45">
      <c r="I2215" s="249" t="s">
        <v>2548</v>
      </c>
      <c r="J2215" s="329">
        <v>-1.208525151014328E-2</v>
      </c>
    </row>
    <row r="2216" spans="9:10" x14ac:dyDescent="0.45">
      <c r="I2216" s="249" t="s">
        <v>2549</v>
      </c>
      <c r="J2216" s="329">
        <v>-1.208525151014328E-2</v>
      </c>
    </row>
    <row r="2217" spans="9:10" x14ac:dyDescent="0.45">
      <c r="I2217" s="249" t="s">
        <v>2550</v>
      </c>
      <c r="J2217" s="329">
        <v>-1.208525151014328E-2</v>
      </c>
    </row>
    <row r="2218" spans="9:10" x14ac:dyDescent="0.45">
      <c r="I2218" s="249" t="s">
        <v>2551</v>
      </c>
      <c r="J2218" s="329">
        <v>-1.208525151014328E-2</v>
      </c>
    </row>
    <row r="2219" spans="9:10" x14ac:dyDescent="0.45">
      <c r="I2219" s="249" t="s">
        <v>2552</v>
      </c>
      <c r="J2219" s="329">
        <v>-1.208525151014328E-2</v>
      </c>
    </row>
    <row r="2220" spans="9:10" x14ac:dyDescent="0.45">
      <c r="I2220" s="249" t="s">
        <v>2553</v>
      </c>
      <c r="J2220" s="329">
        <v>-1.208525151014328E-2</v>
      </c>
    </row>
    <row r="2221" spans="9:10" x14ac:dyDescent="0.45">
      <c r="I2221" s="249" t="s">
        <v>2554</v>
      </c>
      <c r="J2221" s="329">
        <v>-1.208525151014328E-2</v>
      </c>
    </row>
    <row r="2222" spans="9:10" x14ac:dyDescent="0.45">
      <c r="I2222" s="249" t="s">
        <v>2555</v>
      </c>
      <c r="J2222" s="329">
        <v>-1.208525151014328E-2</v>
      </c>
    </row>
    <row r="2223" spans="9:10" x14ac:dyDescent="0.45">
      <c r="I2223" s="249" t="s">
        <v>2556</v>
      </c>
      <c r="J2223" s="329">
        <v>-1.208525151014328E-2</v>
      </c>
    </row>
    <row r="2224" spans="9:10" x14ac:dyDescent="0.45">
      <c r="I2224" s="249" t="s">
        <v>2557</v>
      </c>
      <c r="J2224" s="329">
        <v>-1.208525151014328E-2</v>
      </c>
    </row>
    <row r="2225" spans="9:10" x14ac:dyDescent="0.45">
      <c r="I2225" s="249" t="s">
        <v>2558</v>
      </c>
      <c r="J2225" s="329">
        <v>-1.208525151014328E-2</v>
      </c>
    </row>
    <row r="2226" spans="9:10" x14ac:dyDescent="0.45">
      <c r="I2226" s="249" t="s">
        <v>2559</v>
      </c>
      <c r="J2226" s="329">
        <v>-1.208525151014328E-2</v>
      </c>
    </row>
    <row r="2227" spans="9:10" x14ac:dyDescent="0.45">
      <c r="I2227" s="249" t="s">
        <v>2560</v>
      </c>
      <c r="J2227" s="329">
        <v>-1.208525151014328E-2</v>
      </c>
    </row>
    <row r="2228" spans="9:10" x14ac:dyDescent="0.45">
      <c r="I2228" s="249" t="s">
        <v>2561</v>
      </c>
      <c r="J2228" s="329">
        <v>-1.208525151014328E-2</v>
      </c>
    </row>
    <row r="2229" spans="9:10" x14ac:dyDescent="0.45">
      <c r="I2229" s="249" t="s">
        <v>2562</v>
      </c>
      <c r="J2229" s="329">
        <v>-1.208525151014328E-2</v>
      </c>
    </row>
    <row r="2230" spans="9:10" x14ac:dyDescent="0.45">
      <c r="I2230" s="249" t="s">
        <v>2563</v>
      </c>
      <c r="J2230" s="329">
        <v>-1.208525151014328E-2</v>
      </c>
    </row>
    <row r="2231" spans="9:10" x14ac:dyDescent="0.45">
      <c r="I2231" s="249" t="s">
        <v>2564</v>
      </c>
      <c r="J2231" s="329">
        <v>-1.208525151014328E-2</v>
      </c>
    </row>
    <row r="2232" spans="9:10" x14ac:dyDescent="0.45">
      <c r="I2232" s="249" t="s">
        <v>2565</v>
      </c>
      <c r="J2232" s="329">
        <v>-1.208525151014328E-2</v>
      </c>
    </row>
    <row r="2233" spans="9:10" x14ac:dyDescent="0.45">
      <c r="I2233" s="249" t="s">
        <v>2566</v>
      </c>
      <c r="J2233" s="329">
        <v>-1.208525151014328E-2</v>
      </c>
    </row>
    <row r="2234" spans="9:10" x14ac:dyDescent="0.45">
      <c r="I2234" s="249" t="s">
        <v>2567</v>
      </c>
      <c r="J2234" s="329">
        <v>-1.208525151014328E-2</v>
      </c>
    </row>
    <row r="2235" spans="9:10" x14ac:dyDescent="0.45">
      <c r="I2235" s="249" t="s">
        <v>2568</v>
      </c>
      <c r="J2235" s="329">
        <v>-1.208525151014328E-2</v>
      </c>
    </row>
    <row r="2236" spans="9:10" x14ac:dyDescent="0.45">
      <c r="I2236" s="249" t="s">
        <v>2569</v>
      </c>
      <c r="J2236" s="329">
        <v>-1.208525151014328E-2</v>
      </c>
    </row>
    <row r="2237" spans="9:10" x14ac:dyDescent="0.45">
      <c r="I2237" s="249" t="s">
        <v>2570</v>
      </c>
      <c r="J2237" s="329">
        <v>-1.208525151014328E-2</v>
      </c>
    </row>
    <row r="2238" spans="9:10" x14ac:dyDescent="0.45">
      <c r="I2238" s="249" t="s">
        <v>2571</v>
      </c>
      <c r="J2238" s="329">
        <v>-1.208525151014328E-2</v>
      </c>
    </row>
    <row r="2239" spans="9:10" x14ac:dyDescent="0.45">
      <c r="I2239" s="249" t="s">
        <v>2572</v>
      </c>
      <c r="J2239" s="329">
        <v>-1.208525151014328E-2</v>
      </c>
    </row>
    <row r="2240" spans="9:10" x14ac:dyDescent="0.45">
      <c r="I2240" s="249" t="s">
        <v>2573</v>
      </c>
      <c r="J2240" s="329">
        <v>-1.208525151014328E-2</v>
      </c>
    </row>
    <row r="2241" spans="9:10" x14ac:dyDescent="0.45">
      <c r="I2241" s="249" t="s">
        <v>2574</v>
      </c>
      <c r="J2241" s="329">
        <v>-1.208525151014328E-2</v>
      </c>
    </row>
    <row r="2242" spans="9:10" x14ac:dyDescent="0.45">
      <c r="I2242" s="249" t="s">
        <v>2575</v>
      </c>
      <c r="J2242" s="329">
        <v>-1.208525151014328E-2</v>
      </c>
    </row>
    <row r="2243" spans="9:10" x14ac:dyDescent="0.45">
      <c r="I2243" s="249" t="s">
        <v>2576</v>
      </c>
      <c r="J2243" s="329">
        <v>-1.208525151014328E-2</v>
      </c>
    </row>
    <row r="2244" spans="9:10" x14ac:dyDescent="0.45">
      <c r="I2244" s="249" t="s">
        <v>2577</v>
      </c>
      <c r="J2244" s="329">
        <v>-1.208525151014328E-2</v>
      </c>
    </row>
    <row r="2245" spans="9:10" x14ac:dyDescent="0.45">
      <c r="I2245" s="249" t="s">
        <v>2578</v>
      </c>
      <c r="J2245" s="329">
        <v>-1.208525151014328E-2</v>
      </c>
    </row>
    <row r="2246" spans="9:10" x14ac:dyDescent="0.45">
      <c r="I2246" s="249" t="s">
        <v>2579</v>
      </c>
      <c r="J2246" s="329">
        <v>-1.208525151014328E-2</v>
      </c>
    </row>
    <row r="2247" spans="9:10" x14ac:dyDescent="0.45">
      <c r="I2247" s="249" t="s">
        <v>2580</v>
      </c>
      <c r="J2247" s="329">
        <v>-1.208525151014328E-2</v>
      </c>
    </row>
    <row r="2248" spans="9:10" x14ac:dyDescent="0.45">
      <c r="I2248" s="249" t="s">
        <v>2581</v>
      </c>
      <c r="J2248" s="329">
        <v>-1.208525151014328E-2</v>
      </c>
    </row>
    <row r="2249" spans="9:10" x14ac:dyDescent="0.45">
      <c r="I2249" s="249" t="s">
        <v>2582</v>
      </c>
      <c r="J2249" s="329">
        <v>-1.208525151014328E-2</v>
      </c>
    </row>
    <row r="2250" spans="9:10" x14ac:dyDescent="0.45">
      <c r="I2250" s="249" t="s">
        <v>2583</v>
      </c>
      <c r="J2250" s="329">
        <v>-1.208525151014328E-2</v>
      </c>
    </row>
    <row r="2251" spans="9:10" x14ac:dyDescent="0.45">
      <c r="I2251" s="249" t="s">
        <v>2584</v>
      </c>
      <c r="J2251" s="329">
        <v>-1.208525151014328E-2</v>
      </c>
    </row>
    <row r="2252" spans="9:10" x14ac:dyDescent="0.45">
      <c r="I2252" s="249" t="s">
        <v>2585</v>
      </c>
      <c r="J2252" s="329">
        <v>-1.208525151014328E-2</v>
      </c>
    </row>
    <row r="2253" spans="9:10" x14ac:dyDescent="0.45">
      <c r="I2253" s="249" t="s">
        <v>2586</v>
      </c>
      <c r="J2253" s="329">
        <v>-1.208525151014328E-2</v>
      </c>
    </row>
    <row r="2254" spans="9:10" x14ac:dyDescent="0.45">
      <c r="I2254" s="249" t="s">
        <v>2587</v>
      </c>
      <c r="J2254" s="329">
        <v>-1.208525151014328E-2</v>
      </c>
    </row>
    <row r="2255" spans="9:10" x14ac:dyDescent="0.45">
      <c r="I2255" s="249" t="s">
        <v>2588</v>
      </c>
      <c r="J2255" s="329">
        <v>-1.208525151014328E-2</v>
      </c>
    </row>
    <row r="2256" spans="9:10" x14ac:dyDescent="0.45">
      <c r="I2256" s="249" t="s">
        <v>2589</v>
      </c>
      <c r="J2256" s="329">
        <v>-1.208525151014328E-2</v>
      </c>
    </row>
    <row r="2257" spans="9:10" x14ac:dyDescent="0.45">
      <c r="I2257" s="249" t="s">
        <v>2590</v>
      </c>
      <c r="J2257" s="329">
        <v>-1.208525151014328E-2</v>
      </c>
    </row>
    <row r="2258" spans="9:10" x14ac:dyDescent="0.45">
      <c r="I2258" s="249" t="s">
        <v>2591</v>
      </c>
      <c r="J2258" s="329">
        <v>-1.208525151014328E-2</v>
      </c>
    </row>
    <row r="2259" spans="9:10" x14ac:dyDescent="0.45">
      <c r="I2259" s="249" t="s">
        <v>2592</v>
      </c>
      <c r="J2259" s="329">
        <v>-1.208525151014328E-2</v>
      </c>
    </row>
    <row r="2260" spans="9:10" x14ac:dyDescent="0.45">
      <c r="I2260" s="249" t="s">
        <v>2593</v>
      </c>
      <c r="J2260" s="329">
        <v>-1.208525151014328E-2</v>
      </c>
    </row>
    <row r="2261" spans="9:10" x14ac:dyDescent="0.45">
      <c r="I2261" s="249" t="s">
        <v>2594</v>
      </c>
      <c r="J2261" s="329">
        <v>-1.208525151014328E-2</v>
      </c>
    </row>
    <row r="2262" spans="9:10" x14ac:dyDescent="0.45">
      <c r="I2262" s="249" t="s">
        <v>2595</v>
      </c>
      <c r="J2262" s="329">
        <v>-1.208525151014328E-2</v>
      </c>
    </row>
    <row r="2263" spans="9:10" x14ac:dyDescent="0.45">
      <c r="I2263" s="249" t="s">
        <v>2596</v>
      </c>
      <c r="J2263" s="329">
        <v>-1.208525151014328E-2</v>
      </c>
    </row>
    <row r="2264" spans="9:10" x14ac:dyDescent="0.45">
      <c r="I2264" s="249" t="s">
        <v>2597</v>
      </c>
      <c r="J2264" s="329">
        <v>-1.208525151014328E-2</v>
      </c>
    </row>
    <row r="2265" spans="9:10" x14ac:dyDescent="0.45">
      <c r="I2265" s="249" t="s">
        <v>2598</v>
      </c>
      <c r="J2265" s="329">
        <v>-1.208525151014328E-2</v>
      </c>
    </row>
    <row r="2266" spans="9:10" x14ac:dyDescent="0.45">
      <c r="I2266" s="249" t="s">
        <v>2599</v>
      </c>
      <c r="J2266" s="329">
        <v>-1.208525151014328E-2</v>
      </c>
    </row>
    <row r="2267" spans="9:10" x14ac:dyDescent="0.45">
      <c r="I2267" s="249" t="s">
        <v>2600</v>
      </c>
      <c r="J2267" s="329">
        <v>-1.208525151014328E-2</v>
      </c>
    </row>
    <row r="2268" spans="9:10" x14ac:dyDescent="0.45">
      <c r="I2268" s="249" t="s">
        <v>2601</v>
      </c>
      <c r="J2268" s="329">
        <v>-1.208525151014328E-2</v>
      </c>
    </row>
    <row r="2269" spans="9:10" x14ac:dyDescent="0.45">
      <c r="I2269" s="249" t="s">
        <v>2602</v>
      </c>
      <c r="J2269" s="329">
        <v>-1.208525151014328E-2</v>
      </c>
    </row>
    <row r="2270" spans="9:10" x14ac:dyDescent="0.45">
      <c r="I2270" s="249" t="s">
        <v>2603</v>
      </c>
      <c r="J2270" s="329">
        <v>-1.208525151014328E-2</v>
      </c>
    </row>
    <row r="2271" spans="9:10" x14ac:dyDescent="0.45">
      <c r="I2271" s="249" t="s">
        <v>2604</v>
      </c>
      <c r="J2271" s="329">
        <v>-1.208525151014328E-2</v>
      </c>
    </row>
    <row r="2272" spans="9:10" x14ac:dyDescent="0.45">
      <c r="I2272" s="249" t="s">
        <v>2605</v>
      </c>
      <c r="J2272" s="329">
        <v>-1.208525151014328E-2</v>
      </c>
    </row>
    <row r="2273" spans="9:10" x14ac:dyDescent="0.45">
      <c r="I2273" s="249" t="s">
        <v>2606</v>
      </c>
      <c r="J2273" s="329">
        <v>-1.208525151014328E-2</v>
      </c>
    </row>
    <row r="2274" spans="9:10" x14ac:dyDescent="0.45">
      <c r="I2274" s="249" t="s">
        <v>2607</v>
      </c>
      <c r="J2274" s="329">
        <v>-1.208525151014328E-2</v>
      </c>
    </row>
    <row r="2275" spans="9:10" x14ac:dyDescent="0.45">
      <c r="I2275" s="249" t="s">
        <v>2608</v>
      </c>
      <c r="J2275" s="329">
        <v>-1.208525151014328E-2</v>
      </c>
    </row>
    <row r="2276" spans="9:10" x14ac:dyDescent="0.45">
      <c r="I2276" s="249" t="s">
        <v>2609</v>
      </c>
      <c r="J2276" s="329">
        <v>-1.208525151014328E-2</v>
      </c>
    </row>
    <row r="2277" spans="9:10" x14ac:dyDescent="0.45">
      <c r="I2277" s="249" t="s">
        <v>2610</v>
      </c>
      <c r="J2277" s="329">
        <v>-1.208525151014328E-2</v>
      </c>
    </row>
    <row r="2278" spans="9:10" x14ac:dyDescent="0.45">
      <c r="I2278" s="249" t="s">
        <v>2611</v>
      </c>
      <c r="J2278" s="329">
        <v>-1.208525151014328E-2</v>
      </c>
    </row>
    <row r="2279" spans="9:10" x14ac:dyDescent="0.45">
      <c r="I2279" s="249" t="s">
        <v>2612</v>
      </c>
      <c r="J2279" s="329">
        <v>-1.208525151014328E-2</v>
      </c>
    </row>
    <row r="2280" spans="9:10" x14ac:dyDescent="0.45">
      <c r="I2280" s="249" t="s">
        <v>2613</v>
      </c>
      <c r="J2280" s="329">
        <v>-1.208525151014328E-2</v>
      </c>
    </row>
    <row r="2281" spans="9:10" x14ac:dyDescent="0.45">
      <c r="I2281" s="249" t="s">
        <v>2614</v>
      </c>
      <c r="J2281" s="329">
        <v>-1.208525151014328E-2</v>
      </c>
    </row>
    <row r="2282" spans="9:10" x14ac:dyDescent="0.45">
      <c r="I2282" s="249" t="s">
        <v>2615</v>
      </c>
      <c r="J2282" s="329">
        <v>-1.208525151014328E-2</v>
      </c>
    </row>
    <row r="2283" spans="9:10" x14ac:dyDescent="0.45">
      <c r="I2283" s="249" t="s">
        <v>2616</v>
      </c>
      <c r="J2283" s="329">
        <v>-1.208525151014328E-2</v>
      </c>
    </row>
    <row r="2284" spans="9:10" x14ac:dyDescent="0.45">
      <c r="I2284" s="249" t="s">
        <v>2617</v>
      </c>
      <c r="J2284" s="329">
        <v>-1.208525151014328E-2</v>
      </c>
    </row>
    <row r="2285" spans="9:10" x14ac:dyDescent="0.45">
      <c r="I2285" s="249" t="s">
        <v>2618</v>
      </c>
      <c r="J2285" s="329">
        <v>-1.208525151014328E-2</v>
      </c>
    </row>
    <row r="2286" spans="9:10" x14ac:dyDescent="0.45">
      <c r="I2286" s="249" t="s">
        <v>2619</v>
      </c>
      <c r="J2286" s="329">
        <v>-1.208525151014328E-2</v>
      </c>
    </row>
    <row r="2287" spans="9:10" x14ac:dyDescent="0.45">
      <c r="I2287" s="249" t="s">
        <v>2620</v>
      </c>
      <c r="J2287" s="329">
        <v>-1.208525151014328E-2</v>
      </c>
    </row>
    <row r="2288" spans="9:10" x14ac:dyDescent="0.45">
      <c r="I2288" s="249" t="s">
        <v>2621</v>
      </c>
      <c r="J2288" s="329">
        <v>-1.208525151014328E-2</v>
      </c>
    </row>
    <row r="2289" spans="9:10" x14ac:dyDescent="0.45">
      <c r="I2289" s="249" t="s">
        <v>2622</v>
      </c>
      <c r="J2289" s="329">
        <v>-1.208525151014328E-2</v>
      </c>
    </row>
    <row r="2290" spans="9:10" x14ac:dyDescent="0.45">
      <c r="I2290" s="249" t="s">
        <v>2623</v>
      </c>
      <c r="J2290" s="329">
        <v>-1.208525151014328E-2</v>
      </c>
    </row>
    <row r="2291" spans="9:10" x14ac:dyDescent="0.45">
      <c r="I2291" s="249" t="s">
        <v>2624</v>
      </c>
      <c r="J2291" s="329">
        <v>-1.208525151014328E-2</v>
      </c>
    </row>
    <row r="2292" spans="9:10" x14ac:dyDescent="0.45">
      <c r="I2292" s="249" t="s">
        <v>2625</v>
      </c>
      <c r="J2292" s="329">
        <v>-1.208525151014328E-2</v>
      </c>
    </row>
    <row r="2293" spans="9:10" x14ac:dyDescent="0.45">
      <c r="I2293" s="249" t="s">
        <v>2626</v>
      </c>
      <c r="J2293" s="329">
        <v>-1.208525151014328E-2</v>
      </c>
    </row>
    <row r="2294" spans="9:10" x14ac:dyDescent="0.45">
      <c r="I2294" s="249" t="s">
        <v>2627</v>
      </c>
      <c r="J2294" s="329">
        <v>-1.208525151014328E-2</v>
      </c>
    </row>
    <row r="2295" spans="9:10" x14ac:dyDescent="0.45">
      <c r="I2295" s="249" t="s">
        <v>2628</v>
      </c>
      <c r="J2295" s="329">
        <v>-1.208525151014328E-2</v>
      </c>
    </row>
    <row r="2296" spans="9:10" x14ac:dyDescent="0.45">
      <c r="I2296" s="249" t="s">
        <v>2629</v>
      </c>
      <c r="J2296" s="329">
        <v>-1.208525151014328E-2</v>
      </c>
    </row>
    <row r="2297" spans="9:10" x14ac:dyDescent="0.45">
      <c r="I2297" s="249" t="s">
        <v>2630</v>
      </c>
      <c r="J2297" s="329">
        <v>-1.208525151014328E-2</v>
      </c>
    </row>
    <row r="2298" spans="9:10" x14ac:dyDescent="0.45">
      <c r="I2298" s="249" t="s">
        <v>2631</v>
      </c>
      <c r="J2298" s="329">
        <v>-1.208525151014328E-2</v>
      </c>
    </row>
    <row r="2299" spans="9:10" x14ac:dyDescent="0.45">
      <c r="I2299" s="249" t="s">
        <v>2632</v>
      </c>
      <c r="J2299" s="329">
        <v>-1.208525151014328E-2</v>
      </c>
    </row>
    <row r="2300" spans="9:10" x14ac:dyDescent="0.45">
      <c r="I2300" s="249" t="s">
        <v>2633</v>
      </c>
      <c r="J2300" s="329">
        <v>-1.208525151014328E-2</v>
      </c>
    </row>
    <row r="2301" spans="9:10" x14ac:dyDescent="0.45">
      <c r="I2301" s="249" t="s">
        <v>2634</v>
      </c>
      <c r="J2301" s="329">
        <v>-1.208525151014328E-2</v>
      </c>
    </row>
    <row r="2302" spans="9:10" x14ac:dyDescent="0.45">
      <c r="I2302" s="249" t="s">
        <v>2635</v>
      </c>
      <c r="J2302" s="329">
        <v>-1.208525151014328E-2</v>
      </c>
    </row>
    <row r="2303" spans="9:10" x14ac:dyDescent="0.45">
      <c r="I2303" s="249" t="s">
        <v>2636</v>
      </c>
      <c r="J2303" s="329">
        <v>-1.208525151014328E-2</v>
      </c>
    </row>
    <row r="2304" spans="9:10" x14ac:dyDescent="0.45">
      <c r="I2304" s="249" t="s">
        <v>2637</v>
      </c>
      <c r="J2304" s="329">
        <v>-1.208525151014328E-2</v>
      </c>
    </row>
    <row r="2305" spans="9:10" x14ac:dyDescent="0.45">
      <c r="I2305" s="249" t="s">
        <v>2638</v>
      </c>
      <c r="J2305" s="329">
        <v>-1.208525151014328E-2</v>
      </c>
    </row>
    <row r="2306" spans="9:10" x14ac:dyDescent="0.45">
      <c r="I2306" s="249" t="s">
        <v>2639</v>
      </c>
      <c r="J2306" s="329">
        <v>-1.208525151014328E-2</v>
      </c>
    </row>
    <row r="2307" spans="9:10" x14ac:dyDescent="0.45">
      <c r="I2307" s="249" t="s">
        <v>2640</v>
      </c>
      <c r="J2307" s="329">
        <v>-1.208525151014328E-2</v>
      </c>
    </row>
    <row r="2308" spans="9:10" x14ac:dyDescent="0.45">
      <c r="I2308" s="249" t="s">
        <v>2641</v>
      </c>
      <c r="J2308" s="329">
        <v>-1.208525151014328E-2</v>
      </c>
    </row>
    <row r="2309" spans="9:10" x14ac:dyDescent="0.45">
      <c r="I2309" s="249" t="s">
        <v>2642</v>
      </c>
      <c r="J2309" s="329">
        <v>-1.208525151014328E-2</v>
      </c>
    </row>
    <row r="2310" spans="9:10" x14ac:dyDescent="0.45">
      <c r="I2310" s="249" t="s">
        <v>2643</v>
      </c>
      <c r="J2310" s="329">
        <v>-1.208525151014328E-2</v>
      </c>
    </row>
    <row r="2311" spans="9:10" x14ac:dyDescent="0.45">
      <c r="I2311" s="249" t="s">
        <v>2644</v>
      </c>
      <c r="J2311" s="329">
        <v>-1.208525151014328E-2</v>
      </c>
    </row>
    <row r="2312" spans="9:10" x14ac:dyDescent="0.45">
      <c r="I2312" s="249" t="s">
        <v>2645</v>
      </c>
      <c r="J2312" s="329">
        <v>-1.208525151014328E-2</v>
      </c>
    </row>
    <row r="2313" spans="9:10" x14ac:dyDescent="0.45">
      <c r="I2313" s="249" t="s">
        <v>2646</v>
      </c>
      <c r="J2313" s="329">
        <v>-1.208525151014328E-2</v>
      </c>
    </row>
    <row r="2314" spans="9:10" x14ac:dyDescent="0.45">
      <c r="I2314" s="249" t="s">
        <v>2647</v>
      </c>
      <c r="J2314" s="329">
        <v>-1.208525151014328E-2</v>
      </c>
    </row>
    <row r="2315" spans="9:10" x14ac:dyDescent="0.45">
      <c r="I2315" s="249" t="s">
        <v>2648</v>
      </c>
      <c r="J2315" s="329">
        <v>-1.208525151014328E-2</v>
      </c>
    </row>
    <row r="2316" spans="9:10" x14ac:dyDescent="0.45">
      <c r="I2316" s="249" t="s">
        <v>2649</v>
      </c>
      <c r="J2316" s="329">
        <v>-1.208525151014328E-2</v>
      </c>
    </row>
    <row r="2317" spans="9:10" x14ac:dyDescent="0.45">
      <c r="I2317" s="249" t="s">
        <v>2650</v>
      </c>
      <c r="J2317" s="329">
        <v>-1.208525151014328E-2</v>
      </c>
    </row>
    <row r="2318" spans="9:10" x14ac:dyDescent="0.45">
      <c r="I2318" s="249" t="s">
        <v>2651</v>
      </c>
      <c r="J2318" s="329">
        <v>-1.208525151014328E-2</v>
      </c>
    </row>
    <row r="2319" spans="9:10" x14ac:dyDescent="0.45">
      <c r="I2319" s="249" t="s">
        <v>2652</v>
      </c>
      <c r="J2319" s="329">
        <v>-1.208525151014328E-2</v>
      </c>
    </row>
    <row r="2320" spans="9:10" x14ac:dyDescent="0.45">
      <c r="I2320" s="249" t="s">
        <v>2653</v>
      </c>
      <c r="J2320" s="329">
        <v>-1.208525151014328E-2</v>
      </c>
    </row>
    <row r="2321" spans="9:10" x14ac:dyDescent="0.45">
      <c r="I2321" s="249" t="s">
        <v>2654</v>
      </c>
      <c r="J2321" s="329">
        <v>-1.208525151014328E-2</v>
      </c>
    </row>
    <row r="2322" spans="9:10" x14ac:dyDescent="0.45">
      <c r="I2322" s="249" t="s">
        <v>2655</v>
      </c>
      <c r="J2322" s="329">
        <v>-1.208525151014328E-2</v>
      </c>
    </row>
    <row r="2323" spans="9:10" x14ac:dyDescent="0.45">
      <c r="I2323" s="249" t="s">
        <v>2656</v>
      </c>
      <c r="J2323" s="329">
        <v>-1.208525151014328E-2</v>
      </c>
    </row>
    <row r="2324" spans="9:10" x14ac:dyDescent="0.45">
      <c r="I2324" s="249" t="s">
        <v>2657</v>
      </c>
      <c r="J2324" s="329">
        <v>-1.208525151014328E-2</v>
      </c>
    </row>
    <row r="2325" spans="9:10" x14ac:dyDescent="0.45">
      <c r="I2325" s="249" t="s">
        <v>2658</v>
      </c>
      <c r="J2325" s="329">
        <v>-1.208525151014328E-2</v>
      </c>
    </row>
    <row r="2326" spans="9:10" x14ac:dyDescent="0.45">
      <c r="I2326" s="249" t="s">
        <v>2659</v>
      </c>
      <c r="J2326" s="329">
        <v>-1.208525151014328E-2</v>
      </c>
    </row>
    <row r="2327" spans="9:10" x14ac:dyDescent="0.45">
      <c r="I2327" s="249" t="s">
        <v>2660</v>
      </c>
      <c r="J2327" s="329">
        <v>-1.208525151014328E-2</v>
      </c>
    </row>
    <row r="2328" spans="9:10" x14ac:dyDescent="0.45">
      <c r="I2328" s="249" t="s">
        <v>2661</v>
      </c>
      <c r="J2328" s="329">
        <v>-1.208525151014328E-2</v>
      </c>
    </row>
    <row r="2329" spans="9:10" x14ac:dyDescent="0.45">
      <c r="I2329" s="249" t="s">
        <v>2662</v>
      </c>
      <c r="J2329" s="329">
        <v>-1.208525151014328E-2</v>
      </c>
    </row>
    <row r="2330" spans="9:10" x14ac:dyDescent="0.45">
      <c r="I2330" s="249" t="s">
        <v>2663</v>
      </c>
      <c r="J2330" s="329">
        <v>-1.208525151014328E-2</v>
      </c>
    </row>
    <row r="2331" spans="9:10" x14ac:dyDescent="0.45">
      <c r="I2331" s="249" t="s">
        <v>2664</v>
      </c>
      <c r="J2331" s="329">
        <v>-1.208525151014328E-2</v>
      </c>
    </row>
    <row r="2332" spans="9:10" x14ac:dyDescent="0.45">
      <c r="I2332" s="249" t="s">
        <v>2665</v>
      </c>
      <c r="J2332" s="329">
        <v>-1.208525151014328E-2</v>
      </c>
    </row>
    <row r="2333" spans="9:10" x14ac:dyDescent="0.45">
      <c r="I2333" s="249" t="s">
        <v>2666</v>
      </c>
      <c r="J2333" s="329">
        <v>-1.208525151014328E-2</v>
      </c>
    </row>
    <row r="2334" spans="9:10" x14ac:dyDescent="0.45">
      <c r="I2334" s="249" t="s">
        <v>2667</v>
      </c>
      <c r="J2334" s="329">
        <v>-1.208525151014328E-2</v>
      </c>
    </row>
    <row r="2335" spans="9:10" x14ac:dyDescent="0.45">
      <c r="I2335" s="249" t="s">
        <v>2668</v>
      </c>
      <c r="J2335" s="329">
        <v>-1.208525151014328E-2</v>
      </c>
    </row>
    <row r="2336" spans="9:10" x14ac:dyDescent="0.45">
      <c r="I2336" s="249" t="s">
        <v>2669</v>
      </c>
      <c r="J2336" s="329">
        <v>-1.208525151014328E-2</v>
      </c>
    </row>
    <row r="2337" spans="9:10" x14ac:dyDescent="0.45">
      <c r="I2337" s="249" t="s">
        <v>2670</v>
      </c>
      <c r="J2337" s="329">
        <v>-1.208525151014328E-2</v>
      </c>
    </row>
    <row r="2338" spans="9:10" ht="14.65" thickBot="1" x14ac:dyDescent="0.5">
      <c r="I2338" s="255" t="s">
        <v>2671</v>
      </c>
      <c r="J2338" s="347">
        <v>-1.208525151014328E-2</v>
      </c>
    </row>
  </sheetData>
  <mergeCells count="10">
    <mergeCell ref="U16:V16"/>
    <mergeCell ref="U18:V18"/>
    <mergeCell ref="U22:V22"/>
    <mergeCell ref="U25:V25"/>
    <mergeCell ref="R16:S16"/>
    <mergeCell ref="B8:G9"/>
    <mergeCell ref="I16:J16"/>
    <mergeCell ref="L16:M16"/>
    <mergeCell ref="O16:P16"/>
    <mergeCell ref="I2:L2"/>
  </mergeCells>
  <hyperlinks>
    <hyperlink ref="A1" location="CoverSheet!A1" display="Home"/>
  </hyperlinks>
  <pageMargins left="0.7" right="0.7" top="0.75" bottom="0.75" header="0.3" footer="0.3"/>
  <pageSetup paperSize="9" scale="33" fitToHeight="0" orientation="landscape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theme="7"/>
    <pageSetUpPr fitToPage="1"/>
  </sheetPr>
  <dimension ref="A1:N17"/>
  <sheetViews>
    <sheetView workbookViewId="0"/>
  </sheetViews>
  <sheetFormatPr defaultColWidth="9.1328125" defaultRowHeight="10.15" x14ac:dyDescent="0.45"/>
  <cols>
    <col min="1" max="1" width="9.86328125" style="64" customWidth="1"/>
    <col min="2" max="2" width="54.1328125" style="64" customWidth="1"/>
    <col min="3" max="3" width="10.86328125" style="64" customWidth="1"/>
    <col min="4" max="4" width="10" style="64" customWidth="1"/>
    <col min="5" max="16384" width="9.1328125" style="64"/>
  </cols>
  <sheetData>
    <row r="1" spans="1:14" s="63" customFormat="1" ht="15.75" customHeight="1" x14ac:dyDescent="0.25">
      <c r="A1" s="362" t="s">
        <v>2696</v>
      </c>
      <c r="C1" s="18" t="s">
        <v>25</v>
      </c>
      <c r="D1" s="361" t="s">
        <v>2695</v>
      </c>
    </row>
    <row r="2" spans="1:14" ht="11.25" customHeight="1" thickBot="1" x14ac:dyDescent="0.3">
      <c r="A2" s="164" t="s">
        <v>49</v>
      </c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6"/>
    </row>
    <row r="3" spans="1:14" ht="12" customHeight="1" thickBot="1" x14ac:dyDescent="0.5">
      <c r="C3" s="477" t="s">
        <v>21</v>
      </c>
      <c r="D3" s="478"/>
    </row>
    <row r="4" spans="1:14" s="67" customFormat="1" ht="23.25" thickBot="1" x14ac:dyDescent="0.3">
      <c r="A4" s="363" t="s">
        <v>13</v>
      </c>
      <c r="B4" s="364" t="s">
        <v>22</v>
      </c>
      <c r="C4" s="365" t="s">
        <v>23</v>
      </c>
      <c r="D4" s="366" t="s">
        <v>24</v>
      </c>
    </row>
    <row r="5" spans="1:14" ht="11.25" x14ac:dyDescent="0.25">
      <c r="A5" s="367" t="s">
        <v>2</v>
      </c>
      <c r="B5" s="368" t="s">
        <v>38</v>
      </c>
      <c r="C5" s="369">
        <v>246</v>
      </c>
      <c r="D5" s="370">
        <v>57</v>
      </c>
    </row>
    <row r="6" spans="1:14" ht="11.25" x14ac:dyDescent="0.25">
      <c r="A6" s="371" t="s">
        <v>3</v>
      </c>
      <c r="B6" s="372" t="s">
        <v>39</v>
      </c>
      <c r="C6" s="373">
        <v>232</v>
      </c>
      <c r="D6" s="374">
        <v>57</v>
      </c>
    </row>
    <row r="7" spans="1:14" ht="11.25" x14ac:dyDescent="0.25">
      <c r="A7" s="371" t="s">
        <v>4</v>
      </c>
      <c r="B7" s="372" t="s">
        <v>40</v>
      </c>
      <c r="C7" s="373">
        <v>197</v>
      </c>
      <c r="D7" s="374">
        <v>57</v>
      </c>
    </row>
    <row r="8" spans="1:14" ht="11.25" x14ac:dyDescent="0.25">
      <c r="A8" s="371" t="s">
        <v>5</v>
      </c>
      <c r="B8" s="372" t="s">
        <v>41</v>
      </c>
      <c r="C8" s="373">
        <v>174</v>
      </c>
      <c r="D8" s="374">
        <v>57</v>
      </c>
    </row>
    <row r="9" spans="1:14" ht="11.25" x14ac:dyDescent="0.25">
      <c r="A9" s="371" t="s">
        <v>6</v>
      </c>
      <c r="B9" s="372" t="s">
        <v>42</v>
      </c>
      <c r="C9" s="373">
        <v>150</v>
      </c>
      <c r="D9" s="374">
        <v>57</v>
      </c>
    </row>
    <row r="10" spans="1:14" ht="11.25" x14ac:dyDescent="0.25">
      <c r="A10" s="371" t="s">
        <v>7</v>
      </c>
      <c r="B10" s="372" t="s">
        <v>43</v>
      </c>
      <c r="C10" s="373">
        <v>105</v>
      </c>
      <c r="D10" s="374">
        <v>57</v>
      </c>
    </row>
    <row r="11" spans="1:14" ht="11.25" x14ac:dyDescent="0.25">
      <c r="A11" s="371" t="s">
        <v>8</v>
      </c>
      <c r="B11" s="372" t="s">
        <v>44</v>
      </c>
      <c r="C11" s="373">
        <v>132</v>
      </c>
      <c r="D11" s="374">
        <v>57</v>
      </c>
    </row>
    <row r="12" spans="1:14" ht="11.25" x14ac:dyDescent="0.25">
      <c r="A12" s="371" t="s">
        <v>9</v>
      </c>
      <c r="B12" s="372" t="s">
        <v>45</v>
      </c>
      <c r="C12" s="373">
        <v>119</v>
      </c>
      <c r="D12" s="374">
        <v>57</v>
      </c>
    </row>
    <row r="13" spans="1:14" ht="11.25" x14ac:dyDescent="0.25">
      <c r="A13" s="371" t="s">
        <v>10</v>
      </c>
      <c r="B13" s="372" t="s">
        <v>46</v>
      </c>
      <c r="C13" s="373">
        <v>83</v>
      </c>
      <c r="D13" s="374">
        <v>57</v>
      </c>
    </row>
    <row r="14" spans="1:14" ht="11.25" x14ac:dyDescent="0.25">
      <c r="A14" s="371" t="s">
        <v>11</v>
      </c>
      <c r="B14" s="372" t="s">
        <v>47</v>
      </c>
      <c r="C14" s="373">
        <v>58</v>
      </c>
      <c r="D14" s="374">
        <v>57</v>
      </c>
    </row>
    <row r="15" spans="1:14" ht="12" thickBot="1" x14ac:dyDescent="0.3">
      <c r="A15" s="375" t="s">
        <v>12</v>
      </c>
      <c r="B15" s="376" t="s">
        <v>48</v>
      </c>
      <c r="C15" s="377">
        <v>57</v>
      </c>
      <c r="D15" s="378">
        <v>57</v>
      </c>
    </row>
    <row r="16" spans="1:14" ht="11.25" x14ac:dyDescent="0.25">
      <c r="A16" s="379"/>
      <c r="B16" s="379"/>
      <c r="C16" s="379"/>
      <c r="D16" s="379"/>
    </row>
    <row r="17" spans="1:4" ht="11.25" x14ac:dyDescent="0.25">
      <c r="A17" s="380" t="s">
        <v>2697</v>
      </c>
      <c r="B17" s="379"/>
      <c r="C17" s="379"/>
      <c r="D17" s="379"/>
    </row>
  </sheetData>
  <mergeCells count="1">
    <mergeCell ref="C3:D3"/>
  </mergeCells>
  <hyperlinks>
    <hyperlink ref="D1" r:id="rId1"/>
    <hyperlink ref="A2" location="CoverSheet!A1" display="Home"/>
  </hyperlinks>
  <printOptions headings="1" gridLines="1"/>
  <pageMargins left="0.74803149606299213" right="0.74803149606299213" top="0.78740157480314965" bottom="0.78740157480314965" header="0.51181102362204722" footer="0.51181102362204722"/>
  <pageSetup paperSize="9" scale="58" fitToHeight="0" orientation="landscape" r:id="rId2"/>
  <headerFooter alignWithMargins="0">
    <oddFooter>&amp;R&amp;P of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theme="7"/>
    <pageSetUpPr fitToPage="1"/>
  </sheetPr>
  <dimension ref="A1:AE16"/>
  <sheetViews>
    <sheetView showGridLines="0" workbookViewId="0"/>
  </sheetViews>
  <sheetFormatPr defaultColWidth="9.1328125" defaultRowHeight="14.25" x14ac:dyDescent="0.45"/>
  <cols>
    <col min="1" max="1" width="8.59765625" style="148" customWidth="1"/>
    <col min="2" max="2" width="36.1328125" style="147" customWidth="1"/>
    <col min="3" max="3" width="9.1328125" style="156" customWidth="1"/>
    <col min="4" max="4" width="9.1328125" style="41" customWidth="1"/>
    <col min="5" max="5" width="20.1328125" style="41" customWidth="1"/>
    <col min="6" max="8" width="9.1328125" style="272" customWidth="1"/>
    <col min="9" max="9" width="23.73046875" style="272" customWidth="1"/>
    <col min="10" max="10" width="21.59765625" style="272" customWidth="1"/>
    <col min="11" max="11" width="12.1328125" style="272" customWidth="1"/>
    <col min="12" max="12" width="9.1328125" style="272" customWidth="1"/>
    <col min="13" max="13" width="16.265625" style="272" customWidth="1"/>
    <col min="14" max="14" width="19.3984375" style="272" customWidth="1"/>
    <col min="15" max="15" width="26.265625" style="272" customWidth="1"/>
    <col min="16" max="16" width="41.265625" style="272" hidden="1" customWidth="1"/>
    <col min="17" max="17" width="42.265625" style="272" hidden="1" customWidth="1"/>
    <col min="18" max="18" width="37.3984375" style="272" hidden="1" customWidth="1"/>
    <col min="19" max="19" width="34.86328125" style="272" hidden="1" customWidth="1"/>
    <col min="20" max="20" width="41.265625" style="272" hidden="1" customWidth="1"/>
    <col min="21" max="21" width="28.1328125" style="272" hidden="1" customWidth="1"/>
    <col min="22" max="22" width="2.73046875" style="272" hidden="1" customWidth="1"/>
    <col min="23" max="23" width="25.59765625" style="272" hidden="1" customWidth="1"/>
    <col min="24" max="24" width="34.86328125" style="272" hidden="1" customWidth="1"/>
    <col min="25" max="25" width="25.59765625" style="272" hidden="1" customWidth="1"/>
    <col min="26" max="26" width="2.73046875" style="272" customWidth="1"/>
    <col min="27" max="27" width="27.3984375" style="272" customWidth="1"/>
    <col min="28" max="28" width="25.59765625" style="272" customWidth="1"/>
    <col min="29" max="29" width="15.59765625" style="272" customWidth="1"/>
    <col min="30" max="30" width="21.59765625" style="156" customWidth="1"/>
    <col min="31" max="31" width="32" style="156" customWidth="1"/>
    <col min="32" max="16384" width="9.1328125" style="156"/>
  </cols>
  <sheetData>
    <row r="1" spans="1:31" s="41" customFormat="1" ht="18.75" x14ac:dyDescent="0.3">
      <c r="A1" s="164" t="s">
        <v>49</v>
      </c>
      <c r="B1" s="157"/>
      <c r="C1" s="272"/>
      <c r="D1" s="405"/>
      <c r="F1" s="272"/>
      <c r="G1" s="272"/>
      <c r="H1" s="272"/>
      <c r="I1" s="272"/>
      <c r="J1" s="272"/>
      <c r="K1" s="272"/>
      <c r="L1" s="272"/>
      <c r="M1" s="272"/>
      <c r="N1" s="272"/>
      <c r="O1" s="272"/>
      <c r="P1" s="272"/>
      <c r="Q1" s="272"/>
      <c r="R1" s="272"/>
      <c r="S1" s="272"/>
      <c r="T1" s="272"/>
      <c r="U1" s="272"/>
      <c r="V1" s="272"/>
      <c r="W1" s="272"/>
      <c r="X1" s="272"/>
      <c r="Y1" s="272"/>
      <c r="Z1" s="272"/>
      <c r="AA1" s="272"/>
      <c r="AB1" s="272"/>
      <c r="AC1" s="272"/>
    </row>
    <row r="2" spans="1:31" s="272" customFormat="1" x14ac:dyDescent="0.45">
      <c r="A2" s="421" t="s">
        <v>2715</v>
      </c>
      <c r="B2" s="422"/>
      <c r="C2" s="423"/>
      <c r="D2" s="423"/>
      <c r="E2" s="424" t="s">
        <v>2716</v>
      </c>
      <c r="F2" s="425"/>
      <c r="G2" s="425"/>
      <c r="H2" s="426"/>
      <c r="I2" s="423"/>
      <c r="J2" s="423"/>
      <c r="K2" s="427" t="s">
        <v>2741</v>
      </c>
      <c r="L2" s="428"/>
      <c r="M2" s="428"/>
      <c r="N2" s="429"/>
      <c r="O2" s="479" t="s">
        <v>2739</v>
      </c>
      <c r="P2" s="430"/>
      <c r="Q2" s="431"/>
      <c r="R2" s="432"/>
      <c r="S2" s="433"/>
      <c r="T2" s="430"/>
      <c r="U2" s="434"/>
      <c r="V2" s="435"/>
      <c r="W2" s="482"/>
      <c r="X2" s="482"/>
      <c r="Y2" s="482"/>
      <c r="Z2" s="435"/>
      <c r="AA2" s="458"/>
      <c r="AB2" s="458"/>
      <c r="AC2" s="458"/>
      <c r="AD2" s="458"/>
      <c r="AE2" s="458"/>
    </row>
    <row r="3" spans="1:31" s="149" customFormat="1" ht="26.25" x14ac:dyDescent="0.45">
      <c r="A3" s="423"/>
      <c r="B3" s="422"/>
      <c r="C3" s="483" t="s">
        <v>2740</v>
      </c>
      <c r="D3" s="484"/>
      <c r="E3" s="436" t="s">
        <v>2717</v>
      </c>
      <c r="F3" s="437">
        <v>50</v>
      </c>
      <c r="G3" s="438" t="s">
        <v>2718</v>
      </c>
      <c r="H3" s="439">
        <v>10000</v>
      </c>
      <c r="I3" s="440" t="s">
        <v>2719</v>
      </c>
      <c r="J3" s="441"/>
      <c r="K3" s="442" t="s">
        <v>2720</v>
      </c>
      <c r="L3" s="443">
        <v>-0.1</v>
      </c>
      <c r="M3" s="444" t="s">
        <v>2721</v>
      </c>
      <c r="N3" s="445">
        <v>0.1</v>
      </c>
      <c r="O3" s="480"/>
      <c r="P3" s="446"/>
      <c r="Q3" s="447"/>
      <c r="R3" s="446"/>
      <c r="S3" s="447"/>
      <c r="T3" s="446"/>
      <c r="U3" s="447"/>
      <c r="V3" s="435"/>
      <c r="W3" s="448"/>
      <c r="X3" s="448"/>
      <c r="Y3" s="448"/>
      <c r="Z3" s="435"/>
      <c r="AA3" s="459"/>
      <c r="AB3" s="459"/>
      <c r="AC3" s="459"/>
      <c r="AD3" s="459"/>
      <c r="AE3" s="459"/>
    </row>
    <row r="4" spans="1:31" s="150" customFormat="1" ht="52.5" x14ac:dyDescent="0.45">
      <c r="A4" s="449" t="s">
        <v>13</v>
      </c>
      <c r="B4" s="449" t="s">
        <v>2737</v>
      </c>
      <c r="C4" s="450" t="s">
        <v>23</v>
      </c>
      <c r="D4" s="450" t="s">
        <v>24</v>
      </c>
      <c r="E4" s="451" t="s">
        <v>2722</v>
      </c>
      <c r="F4" s="451"/>
      <c r="G4" s="451"/>
      <c r="H4" s="451"/>
      <c r="I4" s="451" t="s">
        <v>23</v>
      </c>
      <c r="J4" s="451" t="s">
        <v>24</v>
      </c>
      <c r="K4" s="450" t="s">
        <v>23</v>
      </c>
      <c r="L4" s="450" t="s">
        <v>24</v>
      </c>
      <c r="M4" s="451"/>
      <c r="N4" s="451"/>
      <c r="O4" s="481"/>
      <c r="P4" s="452"/>
      <c r="Q4" s="452"/>
      <c r="R4" s="452"/>
      <c r="S4" s="452"/>
      <c r="T4" s="452"/>
      <c r="U4" s="452"/>
      <c r="V4" s="453"/>
      <c r="W4" s="454"/>
      <c r="X4" s="454"/>
      <c r="Y4" s="454"/>
      <c r="Z4" s="453"/>
      <c r="AA4" s="455" t="s">
        <v>2723</v>
      </c>
      <c r="AB4" s="455" t="s">
        <v>2724</v>
      </c>
      <c r="AC4" s="455" t="s">
        <v>2725</v>
      </c>
      <c r="AD4" s="456" t="s">
        <v>2726</v>
      </c>
      <c r="AE4" s="457" t="s">
        <v>2727</v>
      </c>
    </row>
    <row r="5" spans="1:31" s="155" customFormat="1" ht="45" x14ac:dyDescent="0.25">
      <c r="A5" s="151" t="s">
        <v>2</v>
      </c>
      <c r="B5" s="152" t="s">
        <v>38</v>
      </c>
      <c r="C5" s="410">
        <v>353.87899251291776</v>
      </c>
      <c r="D5" s="410">
        <v>70.495024090032942</v>
      </c>
      <c r="E5" s="409">
        <v>43875</v>
      </c>
      <c r="F5" s="406"/>
      <c r="G5" s="406"/>
      <c r="H5" s="406"/>
      <c r="I5" s="409">
        <v>317.8557663620528</v>
      </c>
      <c r="J5" s="409">
        <v>63.635858246072743</v>
      </c>
      <c r="K5" s="154"/>
      <c r="L5" s="154"/>
      <c r="M5" s="154"/>
      <c r="N5" s="154"/>
      <c r="O5" s="154" t="s">
        <v>2732</v>
      </c>
      <c r="P5" s="154"/>
      <c r="Q5" s="154"/>
      <c r="R5" s="154"/>
      <c r="S5" s="154"/>
      <c r="T5" s="154"/>
      <c r="U5" s="154"/>
      <c r="V5" s="154"/>
      <c r="W5" s="154"/>
      <c r="X5" s="154"/>
      <c r="Y5" s="154"/>
      <c r="Z5" s="154"/>
      <c r="AA5" s="407" t="s">
        <v>2728</v>
      </c>
      <c r="AB5" s="408"/>
      <c r="AC5" s="408"/>
      <c r="AD5" s="408" t="s">
        <v>2729</v>
      </c>
      <c r="AE5" s="408"/>
    </row>
    <row r="6" spans="1:31" ht="45" x14ac:dyDescent="0.25">
      <c r="A6" s="151" t="s">
        <v>3</v>
      </c>
      <c r="B6" s="152" t="s">
        <v>39</v>
      </c>
      <c r="C6" s="410">
        <v>322.71141441597388</v>
      </c>
      <c r="D6" s="410">
        <v>70.495024090032942</v>
      </c>
      <c r="E6" s="409">
        <v>184018</v>
      </c>
      <c r="F6" s="406"/>
      <c r="G6" s="406"/>
      <c r="H6" s="406"/>
      <c r="I6" s="409">
        <v>289.86090192744922</v>
      </c>
      <c r="J6" s="409">
        <v>63.635858246072743</v>
      </c>
      <c r="K6" s="154"/>
      <c r="L6" s="154"/>
      <c r="M6" s="154"/>
      <c r="N6" s="154"/>
      <c r="O6" s="154" t="s">
        <v>2732</v>
      </c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407" t="s">
        <v>2728</v>
      </c>
      <c r="AB6" s="408"/>
      <c r="AC6" s="408"/>
      <c r="AD6" s="408" t="s">
        <v>2729</v>
      </c>
      <c r="AE6" s="408"/>
    </row>
    <row r="7" spans="1:31" ht="45" x14ac:dyDescent="0.25">
      <c r="A7" s="151" t="s">
        <v>4</v>
      </c>
      <c r="B7" s="152" t="s">
        <v>40</v>
      </c>
      <c r="C7" s="410">
        <v>233.58897665591047</v>
      </c>
      <c r="D7" s="410">
        <v>70.495024090032942</v>
      </c>
      <c r="E7" s="409">
        <v>610207</v>
      </c>
      <c r="F7" s="406"/>
      <c r="G7" s="406"/>
      <c r="H7" s="406"/>
      <c r="I7" s="409">
        <v>209.81071145663387</v>
      </c>
      <c r="J7" s="409">
        <v>63.635858246072743</v>
      </c>
      <c r="K7" s="153"/>
      <c r="L7" s="153"/>
      <c r="M7" s="153"/>
      <c r="N7" s="153"/>
      <c r="O7" s="153" t="s">
        <v>2732</v>
      </c>
      <c r="P7" s="153"/>
      <c r="Q7" s="153"/>
      <c r="R7" s="153"/>
      <c r="S7" s="153"/>
      <c r="T7" s="153"/>
      <c r="U7" s="153"/>
      <c r="V7" s="153"/>
      <c r="W7" s="153"/>
      <c r="X7" s="153"/>
      <c r="Y7" s="153"/>
      <c r="Z7" s="153"/>
      <c r="AA7" s="407" t="s">
        <v>2728</v>
      </c>
      <c r="AB7" s="408"/>
      <c r="AC7" s="408"/>
      <c r="AD7" s="408" t="s">
        <v>2729</v>
      </c>
      <c r="AE7" s="408"/>
    </row>
    <row r="8" spans="1:31" ht="45" x14ac:dyDescent="0.25">
      <c r="A8" s="151" t="s">
        <v>5</v>
      </c>
      <c r="B8" s="152" t="s">
        <v>41</v>
      </c>
      <c r="C8" s="410">
        <v>211.09884373478627</v>
      </c>
      <c r="D8" s="410">
        <v>70.495024090032942</v>
      </c>
      <c r="E8" s="409">
        <v>1082170</v>
      </c>
      <c r="F8" s="406"/>
      <c r="G8" s="406"/>
      <c r="H8" s="406"/>
      <c r="I8" s="409">
        <v>189.60996886814181</v>
      </c>
      <c r="J8" s="409">
        <v>63.635858246072743</v>
      </c>
      <c r="K8" s="153"/>
      <c r="L8" s="153"/>
      <c r="M8" s="153"/>
      <c r="N8" s="153"/>
      <c r="O8" s="153" t="s">
        <v>2732</v>
      </c>
      <c r="P8" s="153"/>
      <c r="Q8" s="153"/>
      <c r="R8" s="153"/>
      <c r="S8" s="153"/>
      <c r="T8" s="153"/>
      <c r="U8" s="153"/>
      <c r="V8" s="153"/>
      <c r="W8" s="153"/>
      <c r="X8" s="153"/>
      <c r="Y8" s="153"/>
      <c r="Z8" s="153"/>
      <c r="AA8" s="407" t="s">
        <v>2728</v>
      </c>
      <c r="AB8" s="408"/>
      <c r="AC8" s="408"/>
      <c r="AD8" s="408" t="s">
        <v>2729</v>
      </c>
      <c r="AE8" s="408"/>
    </row>
    <row r="9" spans="1:31" ht="45" x14ac:dyDescent="0.25">
      <c r="A9" s="151" t="s">
        <v>6</v>
      </c>
      <c r="B9" s="152" t="s">
        <v>42</v>
      </c>
      <c r="C9" s="410">
        <v>177.18654147972356</v>
      </c>
      <c r="D9" s="410">
        <v>70.495024090032942</v>
      </c>
      <c r="E9" s="409">
        <v>400723</v>
      </c>
      <c r="F9" s="406"/>
      <c r="G9" s="406"/>
      <c r="H9" s="406"/>
      <c r="I9" s="409">
        <v>159.14978035612933</v>
      </c>
      <c r="J9" s="409">
        <v>63.635858246072743</v>
      </c>
      <c r="K9" s="153"/>
      <c r="L9" s="153"/>
      <c r="M9" s="153"/>
      <c r="N9" s="153"/>
      <c r="O9" s="153" t="s">
        <v>2732</v>
      </c>
      <c r="P9" s="153"/>
      <c r="Q9" s="153"/>
      <c r="R9" s="153"/>
      <c r="S9" s="153"/>
      <c r="T9" s="153"/>
      <c r="U9" s="153"/>
      <c r="V9" s="153"/>
      <c r="W9" s="153"/>
      <c r="X9" s="153"/>
      <c r="Y9" s="153"/>
      <c r="Z9" s="153"/>
      <c r="AA9" s="407" t="s">
        <v>2728</v>
      </c>
      <c r="AB9" s="408"/>
      <c r="AC9" s="408"/>
      <c r="AD9" s="408" t="s">
        <v>2729</v>
      </c>
      <c r="AE9" s="408"/>
    </row>
    <row r="10" spans="1:31" ht="45" x14ac:dyDescent="0.25">
      <c r="A10" s="151" t="s">
        <v>7</v>
      </c>
      <c r="B10" s="152" t="s">
        <v>43</v>
      </c>
      <c r="C10" s="410">
        <v>124.33501431822107</v>
      </c>
      <c r="D10" s="410">
        <v>70.495024090032942</v>
      </c>
      <c r="E10" s="409">
        <v>467423</v>
      </c>
      <c r="F10" s="406"/>
      <c r="G10" s="406"/>
      <c r="H10" s="406"/>
      <c r="I10" s="409">
        <v>111.67829144396677</v>
      </c>
      <c r="J10" s="409">
        <v>63.635858246072743</v>
      </c>
      <c r="K10" s="153"/>
      <c r="L10" s="153"/>
      <c r="M10" s="153"/>
      <c r="N10" s="153"/>
      <c r="O10" s="153" t="s">
        <v>2732</v>
      </c>
      <c r="P10" s="153"/>
      <c r="Q10" s="153"/>
      <c r="R10" s="153"/>
      <c r="S10" s="153"/>
      <c r="T10" s="153"/>
      <c r="U10" s="153"/>
      <c r="V10" s="153"/>
      <c r="W10" s="153"/>
      <c r="X10" s="153"/>
      <c r="Y10" s="153"/>
      <c r="Z10" s="153"/>
      <c r="AA10" s="407" t="s">
        <v>2728</v>
      </c>
      <c r="AB10" s="408"/>
      <c r="AC10" s="408"/>
      <c r="AD10" s="408" t="s">
        <v>2729</v>
      </c>
      <c r="AE10" s="408"/>
    </row>
    <row r="11" spans="1:31" ht="45" x14ac:dyDescent="0.25">
      <c r="A11" s="151" t="s">
        <v>8</v>
      </c>
      <c r="B11" s="152" t="s">
        <v>44</v>
      </c>
      <c r="C11" s="410">
        <v>155.14310040395841</v>
      </c>
      <c r="D11" s="410">
        <v>70.495024090032942</v>
      </c>
      <c r="E11" s="409">
        <v>1872221</v>
      </c>
      <c r="F11" s="406"/>
      <c r="G11" s="406"/>
      <c r="H11" s="406"/>
      <c r="I11" s="409">
        <v>139.3502584725625</v>
      </c>
      <c r="J11" s="409">
        <v>63.635858246072743</v>
      </c>
      <c r="K11" s="153"/>
      <c r="L11" s="153"/>
      <c r="M11" s="153"/>
      <c r="N11" s="153"/>
      <c r="O11" s="153" t="s">
        <v>2732</v>
      </c>
      <c r="P11" s="153"/>
      <c r="Q11" s="153"/>
      <c r="R11" s="153"/>
      <c r="S11" s="153"/>
      <c r="T11" s="153"/>
      <c r="U11" s="153"/>
      <c r="V11" s="153"/>
      <c r="W11" s="153"/>
      <c r="X11" s="153"/>
      <c r="Y11" s="153"/>
      <c r="Z11" s="153"/>
      <c r="AA11" s="407" t="s">
        <v>2728</v>
      </c>
      <c r="AB11" s="408"/>
      <c r="AC11" s="408"/>
      <c r="AD11" s="408" t="s">
        <v>2729</v>
      </c>
      <c r="AE11" s="408"/>
    </row>
    <row r="12" spans="1:31" ht="28.5" x14ac:dyDescent="0.45">
      <c r="A12" s="151" t="s">
        <v>9</v>
      </c>
      <c r="B12" s="152" t="s">
        <v>45</v>
      </c>
      <c r="C12" s="410">
        <v>143.09641127721375</v>
      </c>
      <c r="D12" s="410">
        <v>70.495024090032942</v>
      </c>
      <c r="E12" s="409">
        <v>4141603</v>
      </c>
      <c r="F12" s="406"/>
      <c r="G12" s="406"/>
      <c r="H12" s="406"/>
      <c r="I12" s="409">
        <v>128.52986594992058</v>
      </c>
      <c r="J12" s="409">
        <v>63.635858246072743</v>
      </c>
      <c r="K12" s="153"/>
      <c r="L12" s="153"/>
      <c r="M12" s="153"/>
      <c r="N12" s="153"/>
      <c r="O12" s="153" t="s">
        <v>2732</v>
      </c>
      <c r="P12" s="153"/>
      <c r="Q12" s="153"/>
      <c r="R12" s="153"/>
      <c r="S12" s="153"/>
      <c r="T12" s="153"/>
      <c r="U12" s="153"/>
      <c r="V12" s="153"/>
      <c r="W12" s="153"/>
      <c r="X12" s="153"/>
      <c r="Y12" s="153"/>
      <c r="Z12" s="153"/>
      <c r="AA12" s="407" t="s">
        <v>2728</v>
      </c>
      <c r="AB12" s="408"/>
      <c r="AC12" s="408"/>
      <c r="AD12" s="408" t="s">
        <v>2729</v>
      </c>
      <c r="AE12" s="408"/>
    </row>
    <row r="13" spans="1:31" ht="28.5" x14ac:dyDescent="0.45">
      <c r="A13" s="151" t="s">
        <v>10</v>
      </c>
      <c r="B13" s="152" t="s">
        <v>46</v>
      </c>
      <c r="C13" s="410">
        <v>99.756676059586212</v>
      </c>
      <c r="D13" s="410">
        <v>70.495024090032942</v>
      </c>
      <c r="E13" s="409">
        <v>4161291</v>
      </c>
      <c r="F13" s="406"/>
      <c r="G13" s="406"/>
      <c r="H13" s="406"/>
      <c r="I13" s="409">
        <v>89.601913053636167</v>
      </c>
      <c r="J13" s="409">
        <v>63.635858246072743</v>
      </c>
      <c r="K13" s="153"/>
      <c r="L13" s="153"/>
      <c r="M13" s="153"/>
      <c r="N13" s="153"/>
      <c r="O13" s="153" t="s">
        <v>2732</v>
      </c>
      <c r="P13" s="153"/>
      <c r="Q13" s="153"/>
      <c r="R13" s="153"/>
      <c r="S13" s="153"/>
      <c r="T13" s="153"/>
      <c r="U13" s="153"/>
      <c r="V13" s="153"/>
      <c r="W13" s="153"/>
      <c r="X13" s="153"/>
      <c r="Y13" s="153"/>
      <c r="Z13" s="153"/>
      <c r="AA13" s="407" t="s">
        <v>2728</v>
      </c>
      <c r="AB13" s="408"/>
      <c r="AC13" s="408"/>
      <c r="AD13" s="408" t="s">
        <v>2729</v>
      </c>
      <c r="AE13" s="408"/>
    </row>
    <row r="14" spans="1:31" ht="28.5" x14ac:dyDescent="0.45">
      <c r="A14" s="151" t="s">
        <v>11</v>
      </c>
      <c r="B14" s="152" t="s">
        <v>47</v>
      </c>
      <c r="C14" s="410">
        <v>91.660878077167155</v>
      </c>
      <c r="D14" s="410">
        <v>70.495024090032942</v>
      </c>
      <c r="E14" s="409">
        <v>35099</v>
      </c>
      <c r="F14" s="406"/>
      <c r="G14" s="406"/>
      <c r="H14" s="406"/>
      <c r="I14" s="409">
        <v>82.742274640258799</v>
      </c>
      <c r="J14" s="409">
        <v>63.635858246072743</v>
      </c>
      <c r="K14" s="153"/>
      <c r="L14" s="153"/>
      <c r="M14" s="153"/>
      <c r="N14" s="153"/>
      <c r="O14" s="153" t="s">
        <v>2732</v>
      </c>
      <c r="P14" s="153"/>
      <c r="Q14" s="153"/>
      <c r="R14" s="153"/>
      <c r="S14" s="153"/>
      <c r="T14" s="153"/>
      <c r="U14" s="153"/>
      <c r="V14" s="153"/>
      <c r="W14" s="153"/>
      <c r="X14" s="153"/>
      <c r="Y14" s="153"/>
      <c r="Z14" s="153"/>
      <c r="AA14" s="407" t="s">
        <v>2728</v>
      </c>
      <c r="AB14" s="408"/>
      <c r="AC14" s="408"/>
      <c r="AD14" s="408" t="s">
        <v>2729</v>
      </c>
      <c r="AE14" s="408"/>
    </row>
    <row r="15" spans="1:31" ht="28.5" x14ac:dyDescent="0.45">
      <c r="A15" s="151" t="s">
        <v>12</v>
      </c>
      <c r="B15" s="152" t="s">
        <v>48</v>
      </c>
      <c r="C15" s="410">
        <v>70.495024090032942</v>
      </c>
      <c r="D15" s="410">
        <v>70.495024090032942</v>
      </c>
      <c r="E15" s="409">
        <v>4685424</v>
      </c>
      <c r="F15" s="406"/>
      <c r="G15" s="406"/>
      <c r="H15" s="406"/>
      <c r="I15" s="409">
        <v>63.635858246072743</v>
      </c>
      <c r="J15" s="409">
        <v>63.635858246072743</v>
      </c>
      <c r="K15" s="153"/>
      <c r="L15" s="153"/>
      <c r="M15" s="153"/>
      <c r="N15" s="153"/>
      <c r="O15" s="153" t="s">
        <v>2732</v>
      </c>
      <c r="P15" s="153"/>
      <c r="Q15" s="153"/>
      <c r="R15" s="153"/>
      <c r="S15" s="153"/>
      <c r="T15" s="153"/>
      <c r="U15" s="153"/>
      <c r="V15" s="153"/>
      <c r="W15" s="153"/>
      <c r="X15" s="153"/>
      <c r="Y15" s="153"/>
      <c r="Z15" s="153"/>
      <c r="AA15" s="407" t="s">
        <v>2728</v>
      </c>
      <c r="AB15" s="408"/>
      <c r="AC15" s="408"/>
      <c r="AD15" s="408" t="s">
        <v>2729</v>
      </c>
      <c r="AE15" s="408"/>
    </row>
    <row r="16" spans="1:31" ht="28.5" x14ac:dyDescent="0.45">
      <c r="A16" s="151" t="s">
        <v>64</v>
      </c>
      <c r="B16" s="152" t="s">
        <v>87</v>
      </c>
      <c r="C16" s="410">
        <v>254.82114218036315</v>
      </c>
      <c r="D16" s="410">
        <v>70.495024090032942</v>
      </c>
      <c r="E16" s="409">
        <v>651</v>
      </c>
      <c r="F16" s="406"/>
      <c r="G16" s="406"/>
      <c r="H16" s="406"/>
      <c r="I16" s="409">
        <v>230.02704504621383</v>
      </c>
      <c r="J16" s="409">
        <v>63.635858246072743</v>
      </c>
      <c r="K16" s="153"/>
      <c r="L16" s="153"/>
      <c r="M16" s="153"/>
      <c r="N16" s="153"/>
      <c r="O16" s="153"/>
      <c r="P16" s="153"/>
      <c r="Q16" s="153"/>
      <c r="R16" s="153"/>
      <c r="S16" s="153"/>
      <c r="T16" s="153"/>
      <c r="U16" s="153"/>
      <c r="V16" s="153"/>
      <c r="W16" s="153"/>
      <c r="X16" s="153"/>
      <c r="Y16" s="153"/>
      <c r="Z16" s="153"/>
      <c r="AA16" s="407" t="s">
        <v>2730</v>
      </c>
      <c r="AB16" s="408"/>
      <c r="AC16" s="408" t="s">
        <v>2742</v>
      </c>
      <c r="AD16" s="408" t="s">
        <v>2731</v>
      </c>
      <c r="AE16" s="408" t="s">
        <v>10</v>
      </c>
    </row>
  </sheetData>
  <dataConsolidate/>
  <mergeCells count="3">
    <mergeCell ref="O2:O4"/>
    <mergeCell ref="W2:Y2"/>
    <mergeCell ref="C3:D3"/>
  </mergeCells>
  <conditionalFormatting sqref="E5">
    <cfRule type="expression" dxfId="3" priority="3">
      <formula>IF(ISNUMBER(E5),E5&gt;$H$2)</formula>
    </cfRule>
    <cfRule type="expression" dxfId="2" priority="4">
      <formula>IF(ISNUMBER(E5),E5&lt;$F$2)</formula>
    </cfRule>
  </conditionalFormatting>
  <conditionalFormatting sqref="E6:E16">
    <cfRule type="expression" dxfId="1" priority="1">
      <formula>IF(ISNUMBER(E6),E6&gt;$H$2)</formula>
    </cfRule>
    <cfRule type="expression" dxfId="0" priority="2">
      <formula>IF(ISNUMBER(E6),E6&lt;$F$2)</formula>
    </cfRule>
  </conditionalFormatting>
  <hyperlinks>
    <hyperlink ref="A1" location="CoverSheet!A1" display="Home"/>
  </hyperlinks>
  <pageMargins left="0.23622047244094491" right="0.23622047244094491" top="0.74803149606299213" bottom="0.74803149606299213" header="0.31496062992125984" footer="0.31496062992125984"/>
  <pageSetup paperSize="8" scale="69" fitToHeight="0" orientation="landscape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Monitor Word Document" ma:contentTypeID="0x010100F1112C5CD2F24FADB3E9B4D483CB0EE6004784DCC49DD0874EB256D0B2181CBA67" ma:contentTypeVersion="2" ma:contentTypeDescription="Monitor Word Document" ma:contentTypeScope="" ma:versionID="d6d7490398cd9ac53135ab413de4b2f4">
  <xsd:schema xmlns:xsd="http://www.w3.org/2001/XMLSchema" xmlns:xs="http://www.w3.org/2001/XMLSchema" xmlns:p="http://schemas.microsoft.com/office/2006/metadata/properties" xmlns:ns2="9fd3b3b4-c26c-42ac-bf53-15d48f5070a6" xmlns:ns3="2d516e8f-cd88-438e-9193-3a5ad45be173" xmlns:ns4="824b9e12-2d1b-4f77-9736-60357fca002d" targetNamespace="http://schemas.microsoft.com/office/2006/metadata/properties" ma:root="true" ma:fieldsID="64187a6f192601489587cf84263a4192" ns2:_="" ns3:_="" ns4:_="">
    <xsd:import namespace="9fd3b3b4-c26c-42ac-bf53-15d48f5070a6"/>
    <xsd:import namespace="2d516e8f-cd88-438e-9193-3a5ad45be173"/>
    <xsd:import namespace="824b9e12-2d1b-4f77-9736-60357fca002d"/>
    <xsd:element name="properties">
      <xsd:complexType>
        <xsd:sequence>
          <xsd:element name="documentManagement">
            <xsd:complexType>
              <xsd:all>
                <xsd:element ref="ns2:WTWorkSpaceDocumentTypeTaxHTField0" minOccurs="0"/>
                <xsd:element ref="ns3:TaxKeywordTaxHTField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d3b3b4-c26c-42ac-bf53-15d48f5070a6" elementFormDefault="qualified">
    <xsd:import namespace="http://schemas.microsoft.com/office/2006/documentManagement/types"/>
    <xsd:import namespace="http://schemas.microsoft.com/office/infopath/2007/PartnerControls"/>
    <xsd:element name="WTWorkSpaceDocumentTypeTaxHTField0" ma:index="9" nillable="true" ma:taxonomy="true" ma:internalName="WTWorkSpaceDocumentTypeTaxHTField0" ma:taxonomyFieldName="WTWorkSpaceDocumentType" ma:displayName="Monitor Document Type" ma:readOnly="false" ma:fieldId="{4ec57060-14aa-4678-911c-23fa9dcf7552}" ma:sspId="b9f3bada-ef23-4a97-91ad-c11a3d1e25f7" ma:termSetId="d85c8600-4493-46b9-bd68-d80f632f2100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516e8f-cd88-438e-9193-3a5ad45be173" elementFormDefault="qualified">
    <xsd:import namespace="http://schemas.microsoft.com/office/2006/documentManagement/types"/>
    <xsd:import namespace="http://schemas.microsoft.com/office/infopath/2007/PartnerControls"/>
    <xsd:element name="TaxKeywordTaxHTField" ma:index="10" nillable="true" ma:taxonomy="true" ma:internalName="TaxKeywordTaxHTField" ma:taxonomyFieldName="TaxKeyword" ma:displayName="Enterprise Keywords" ma:fieldId="{23f27201-bee3-471e-b2e7-b64fd8b7ca38}" ma:taxonomyMulti="true" ma:sspId="b9f3bada-ef23-4a97-91ad-c11a3d1e25f7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4b9e12-2d1b-4f77-9736-60357fca002d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description="" ma:hidden="true" ma:list="{5b080b9e-aae4-456e-8c3d-f89c49b39775}" ma:internalName="TaxCatchAll" ma:showField="CatchAllData" ma:web="2d516e8f-cd88-438e-9193-3a5ad45be1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24b9e12-2d1b-4f77-9736-60357fca002d">
      <Value>12</Value>
      <Value>11</Value>
    </TaxCatchAll>
    <TaxKeywordTaxHTField xmlns="2d516e8f-cd88-438e-9193-3a5ad45be173">
      <Terms xmlns="http://schemas.microsoft.com/office/infopath/2007/PartnerControls">
        <TermInfo xmlns="http://schemas.microsoft.com/office/infopath/2007/PartnerControls">
          <TermName xmlns="http://schemas.microsoft.com/office/infopath/2007/PartnerControls">2017-18 tariff model</TermName>
          <TermId xmlns="http://schemas.microsoft.com/office/infopath/2007/PartnerControls">f3d48fb1-d3cd-47e4-b60c-870872a72afb</TermId>
        </TermInfo>
      </Terms>
    </TaxKeywordTaxHTField>
    <WTWorkSpaceDocumentTypeTaxHTField0 xmlns="9fd3b3b4-c26c-42ac-bf53-15d48f5070a6">
      <Terms xmlns="http://schemas.microsoft.com/office/infopath/2007/PartnerControls"/>
    </WTWorkSpaceDocumentTypeTaxHTField0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C894B78-2849-4204-A457-D63406D326FF}"/>
</file>

<file path=customXml/itemProps2.xml><?xml version="1.0" encoding="utf-8"?>
<ds:datastoreItem xmlns:ds="http://schemas.openxmlformats.org/officeDocument/2006/customXml" ds:itemID="{F2D28DD7-DEF5-4FDD-BF48-A87D0526A0BB}"/>
</file>

<file path=customXml/itemProps3.xml><?xml version="1.0" encoding="utf-8"?>
<ds:datastoreItem xmlns:ds="http://schemas.openxmlformats.org/officeDocument/2006/customXml" ds:itemID="{3ADC2222-7CDE-4375-BB2C-3E42A280E6D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9</vt:i4>
      </vt:variant>
    </vt:vector>
  </HeadingPairs>
  <TitlesOfParts>
    <vt:vector size="20" baseType="lpstr">
      <vt:lpstr>Disclaimer</vt:lpstr>
      <vt:lpstr>CoverSheet</vt:lpstr>
      <vt:lpstr>YoY Quantum</vt:lpstr>
      <vt:lpstr>Linked Sheet</vt:lpstr>
      <vt:lpstr>A&amp;E SQL Code</vt:lpstr>
      <vt:lpstr>A&amp;E SQL Output</vt:lpstr>
      <vt:lpstr>Price Adjustments</vt:lpstr>
      <vt:lpstr>2016-17 A&amp;E Tariff</vt:lpstr>
      <vt:lpstr>Manual Adjustment Requests</vt:lpstr>
      <vt:lpstr>Calculation</vt:lpstr>
      <vt:lpstr>Manual Adjustments</vt:lpstr>
      <vt:lpstr>AandE_1617_Tariff</vt:lpstr>
      <vt:lpstr>AnE_SMF</vt:lpstr>
      <vt:lpstr>CB_AnE</vt:lpstr>
      <vt:lpstr>pre_QR1_AnE_Quantum</vt:lpstr>
      <vt:lpstr>'2016-17 A&amp;E Tariff'!Print_Area</vt:lpstr>
      <vt:lpstr>CoverSheet!Print_Area</vt:lpstr>
      <vt:lpstr>'Linked Sheet'!Print_Area</vt:lpstr>
      <vt:lpstr>QR1_AnE</vt:lpstr>
      <vt:lpstr>SCF_AnE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2017-18 AnE model</dc:title>
  <dc:creator>Tariff calculation team</dc:creator>
  <cp:keywords>2017-18 tariff model;A&amp;E</cp:keywords>
  <cp:lastModifiedBy>James Lorigan</cp:lastModifiedBy>
  <cp:lastPrinted>2016-10-27T13:23:28Z</cp:lastPrinted>
  <dcterms:created xsi:type="dcterms:W3CDTF">2013-05-29T08:33:47Z</dcterms:created>
  <dcterms:modified xsi:type="dcterms:W3CDTF">2016-12-21T09:18:44Z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0x010100F1112C5CD2F24FADB3E9B4D483CB0EE6004784DCC49DD0874EB256D0B2181CBA67</vt:lpwstr>
  </property>
  <property fmtid="{D5CDD505-2E9C-101B-9397-08002B2CF9AE}" pid="3" name="TaxKeyword">
    <vt:lpwstr>11;#2017-18 tariff model|f3d48fb1-d3cd-47e4-b60c-870872a72afb</vt:lpwstr>
  </property>
  <property fmtid="{D5CDD505-2E9C-101B-9397-08002B2CF9AE}" pid="4" name="WTTeamSiteDocumentType">
    <vt:lpwstr/>
  </property>
  <property fmtid="{D5CDD505-2E9C-101B-9397-08002B2CF9AE}" pid="5" name="WTWorkSpaceDocumentType">
    <vt:lpwstr/>
  </property>
</Properties>
</file>