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mc:AlternateContent xmlns:mc="http://schemas.openxmlformats.org/markup-compatibility/2006">
    <mc:Choice Requires="x15">
      <x15ac:absPath xmlns:x15ac="http://schemas.microsoft.com/office/spreadsheetml/2010/11/ac" url="P:\Sector Involvement\2020-XX Tariff\Projects\Local variations\"/>
    </mc:Choice>
  </mc:AlternateContent>
  <xr:revisionPtr revIDLastSave="0" documentId="13_ncr:1_{1D1F931D-B57A-499E-B329-FEFE03B9409E}" xr6:coauthVersionLast="36" xr6:coauthVersionMax="36" xr10:uidLastSave="{00000000-0000-0000-0000-000000000000}"/>
  <bookViews>
    <workbookView xWindow="0" yWindow="0" windowWidth="23040" windowHeight="9300" tabRatio="790" xr2:uid="{00000000-000D-0000-FFFF-FFFF00000000}"/>
  </bookViews>
  <sheets>
    <sheet name="Contents" sheetId="11" r:id="rId1"/>
    <sheet name="Local prices" sheetId="18" r:id="rId2"/>
    <sheet name="Emergency care - blended" sheetId="14" r:id="rId3"/>
    <sheet name="Inpatient elective care" sheetId="2" r:id="rId4"/>
    <sheet name="Outpatient services" sheetId="12" r:id="rId5"/>
    <sheet name="Day cases" sheetId="13" r:id="rId6"/>
    <sheet name="Mental health - blended" sheetId="15" r:id="rId7"/>
    <sheet name="Ambulance services" sheetId="16" r:id="rId8"/>
    <sheet name="Other variations from tariff" sheetId="17" r:id="rId9"/>
    <sheet name="Maternity services" sheetId="8" r:id="rId10"/>
    <sheet name="Community services" sheetId="9" r:id="rId11"/>
    <sheet name="Recommended payment approaches" sheetId="10" r:id="rId12"/>
  </sheets>
  <definedNames>
    <definedName name="_AMO_UniqueIdentifier" hidden="1">"'a5aa340d-5724-47c2-aee9-eecff47fbb9f'"</definedName>
    <definedName name="_xlnm._FilterDatabase" localSheetId="2" hidden="1">'Emergency care - blended'!$A:$A</definedName>
    <definedName name="_xlnm.Extract" localSheetId="2">'Emergency care - blended'!$M:$M</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73" i="17" l="1"/>
  <c r="H72" i="17"/>
  <c r="I123" i="12"/>
  <c r="I122" i="12"/>
  <c r="I86" i="14"/>
  <c r="I85" i="14"/>
  <c r="I29" i="2" l="1"/>
  <c r="I33" i="14"/>
  <c r="I73" i="12"/>
  <c r="I43" i="13"/>
  <c r="F17" i="8"/>
  <c r="I83" i="12" l="1"/>
  <c r="I79" i="12" l="1"/>
  <c r="J42" i="17" l="1"/>
  <c r="J41" i="17"/>
  <c r="J40"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Leach Rachel</author>
  </authors>
  <commentList>
    <comment ref="I33" authorId="0" shapeId="0" xr:uid="{C5810A1E-CF4D-4AD9-BB34-D650FADA7AE6}">
      <text>
        <r>
          <rPr>
            <b/>
            <sz val="9"/>
            <color indexed="81"/>
            <rFont val="Tahoma"/>
            <family val="2"/>
          </rPr>
          <t>Leach Rachel:</t>
        </r>
        <r>
          <rPr>
            <sz val="9"/>
            <color indexed="81"/>
            <rFont val="Tahoma"/>
            <family val="2"/>
          </rPr>
          <t xml:space="preserve">
planned emergency activity neutralised for MRET &amp; Re-admissions </t>
        </r>
      </text>
    </comment>
  </commentList>
</comments>
</file>

<file path=xl/sharedStrings.xml><?xml version="1.0" encoding="utf-8"?>
<sst xmlns="http://schemas.openxmlformats.org/spreadsheetml/2006/main" count="5809" uniqueCount="883">
  <si>
    <t>Please describe the payment approach you have used for maternity services - What service areas are covered? How was the payment approach set? If you have blended more than one payment approach, please describe how each approach is set</t>
  </si>
  <si>
    <t>Inpatient elective care</t>
  </si>
  <si>
    <t>Outpatient services</t>
  </si>
  <si>
    <t>Day cases</t>
  </si>
  <si>
    <t>Ambulance services</t>
  </si>
  <si>
    <t>Maternity services (non-mandatory)</t>
  </si>
  <si>
    <t>Community services (non-mandatory)</t>
  </si>
  <si>
    <t>pricing@improvement.nhs.uk</t>
  </si>
  <si>
    <t xml:space="preserve">Provider name </t>
  </si>
  <si>
    <t>Other recommended payment approaches</t>
  </si>
  <si>
    <t>Which services are not following the national tariff?</t>
  </si>
  <si>
    <t>Which alternative payment method are you varying to?</t>
  </si>
  <si>
    <t>If 'Other', please describe</t>
  </si>
  <si>
    <t>Value of services varied (£)</t>
  </si>
  <si>
    <t>Please give details of the chosen variation (what service areas, how the payment approach was set, where you have blended more than one payment approach please describe how each approach is set)</t>
  </si>
  <si>
    <t>Why have you varied from the tariff approach and what are your expected outcomes?</t>
  </si>
  <si>
    <t>Relevant commissioners</t>
  </si>
  <si>
    <t>What proportion of inpatient elective services will be paid for using the national tariff?</t>
  </si>
  <si>
    <t>What proportion of outpatient services will be paid for using the national tariff?</t>
  </si>
  <si>
    <t>What proportion of day cases will be paid for using the national tariff?</t>
  </si>
  <si>
    <t>What proportion of emergency care services will be paid for using the national tariff rules?</t>
  </si>
  <si>
    <t>What proportion of mental health services will be paid for using the national tariff rules?</t>
  </si>
  <si>
    <t>What proportion of ambulance services will be paid for using the national tariff rules?</t>
  </si>
  <si>
    <t>Maternity services</t>
  </si>
  <si>
    <t>Please describe any issues you have found implementing the non-mandatory maternity prices and currencies</t>
  </si>
  <si>
    <t>Value of services (£)</t>
  </si>
  <si>
    <t>Please describe the payment approach you have used for community services - For example, this could be a block contract based on historic activity, activity-based contract</t>
  </si>
  <si>
    <t>Community services</t>
  </si>
  <si>
    <t>Recommended payment approaches</t>
  </si>
  <si>
    <t>Please tell us about any local payment approaches or incentive models you have used that could benefit other providers and commissioner</t>
  </si>
  <si>
    <t>Other relevant commissioners</t>
  </si>
  <si>
    <t>Contents</t>
  </si>
  <si>
    <t>Please give details of the chosen variation (what service areas are covered, how was the payment approach set, is a risk share element included. If blending more than one payment approach, please describe how each approach is set)</t>
  </si>
  <si>
    <t>Emergency care (blended payment)</t>
  </si>
  <si>
    <t>Please give details of the chosen variation (what service areas are covered, how was the payment approach set, is a risk share element included)</t>
  </si>
  <si>
    <t>Which services are not following the national tariff rules?</t>
  </si>
  <si>
    <t>Mental health services (blended payment)</t>
  </si>
  <si>
    <t>Other variations from tariff</t>
  </si>
  <si>
    <t>Payment approaches not covered by mandatory national tariff rules</t>
  </si>
  <si>
    <t>Variations from national tariff</t>
  </si>
  <si>
    <t>Tabs included in this template</t>
  </si>
  <si>
    <t xml:space="preserve">Whittington Health NHS Trust  </t>
  </si>
  <si>
    <t>The Emergency Care blended payment arrangements have not been adopted for 2019/20</t>
  </si>
  <si>
    <t>Other</t>
  </si>
  <si>
    <t>PbR</t>
  </si>
  <si>
    <t xml:space="preserve">The Emergency Care blended payment arrangements have not been adopted for 2019/20. The  contract is a PbR contract including the emergency care element.  </t>
  </si>
  <si>
    <t xml:space="preserve">NHS ISLINGTON CCG (ODS 08H)
NHS HARINGEY CCG (ODS 08D)
</t>
  </si>
  <si>
    <t xml:space="preserve">A PbR Contract was agreed so that QIPP schemes could impact and Commissioners would not be penalised for successful QIPP schemes. </t>
  </si>
  <si>
    <t>Primary commissioner</t>
  </si>
  <si>
    <t>Islington Clinical Commissioning Group</t>
  </si>
  <si>
    <t>North Cumbria University Hospitals</t>
  </si>
  <si>
    <t>North Cumbria CCG</t>
  </si>
  <si>
    <t>All emergency services</t>
  </si>
  <si>
    <t>Block contract</t>
  </si>
  <si>
    <t>n/a (entire contract is risk assured)</t>
  </si>
  <si>
    <t>The entire contract is on a risk assured basis.</t>
  </si>
  <si>
    <t>To support continued system-wide working within North Cumbria.</t>
  </si>
  <si>
    <t>Cumbria Partnership NHS Foundation Trust</t>
  </si>
  <si>
    <t>All mental health services provided under this contract where the national tariff rules apply.</t>
  </si>
  <si>
    <t>n/a - entire contract is on a block arrangement</t>
  </si>
  <si>
    <t>All inpatient elective services</t>
  </si>
  <si>
    <t>All outpatient services</t>
  </si>
  <si>
    <t>All day cases</t>
  </si>
  <si>
    <t>All other services within the scope of the National Tariff Payment System provided under the contract and not listed on a separate tab.</t>
  </si>
  <si>
    <t>NHS Corby CCG</t>
  </si>
  <si>
    <t>Kettering General Hospital NHS Foundation Trust</t>
  </si>
  <si>
    <t>NHS Nene CCG</t>
  </si>
  <si>
    <t>Community Dermatology</t>
  </si>
  <si>
    <t>Changes to specific national prices or currencies</t>
  </si>
  <si>
    <t>N/A</t>
  </si>
  <si>
    <t>Community Dermatology service offering integrated dermatology care across acute and community settings.</t>
  </si>
  <si>
    <t>The acute element forms part of the Northamptonshire Integrated Dermatology Service. The local tariff aims to appropriately renumerate the acute providers for the provision of the acute element of the pathway. In relation to the objectives of the service delivery please see the embedded Service Specification.</t>
  </si>
  <si>
    <t>(see above)</t>
  </si>
  <si>
    <t>NHS Cambridgeshire and Peterborough CCG</t>
  </si>
  <si>
    <t>NHS Leicester City CCG</t>
  </si>
  <si>
    <t>NHS East Leicestershire CCG</t>
  </si>
  <si>
    <t>NHS West Leicestershire CCG</t>
  </si>
  <si>
    <t>HOT Clinics</t>
  </si>
  <si>
    <t>HOT Clinics providing sub admission treatment to avoid  unnecessary inpatient spells. (covering Paediatrics;Respiratory; Rheumatology; Neurology; Cardiology; General Surgery; General Medicine)</t>
  </si>
  <si>
    <t>Development and implementation of "Hot Clinics" to enable rapid assessment of semi-acute patients in an outpatient setting, to reduce non-elective hospital admissions.</t>
  </si>
  <si>
    <t>Lucentis Delivery (C794)</t>
  </si>
  <si>
    <t>Provider data submission issue.</t>
  </si>
  <si>
    <t>Data quality submission issue with OPROCs recorded as DC.</t>
  </si>
  <si>
    <t>Data submitted as Day Case rather than the correct OPROC designation due to ongoing system issues. Payment is made as per National OPROC tariff. Tariff is paid correctly.</t>
  </si>
  <si>
    <t>Data quality issue. Currently being resolved 19/20.</t>
  </si>
  <si>
    <t>NEL CSU</t>
  </si>
  <si>
    <t>Croydon Health Services</t>
  </si>
  <si>
    <t>Croydon CCG</t>
  </si>
  <si>
    <t>All</t>
  </si>
  <si>
    <t>Joint control total approach with 50:50 risk share on all cost pressures</t>
  </si>
  <si>
    <t xml:space="preserve">Croydon system shadowing in place based model of integration </t>
  </si>
  <si>
    <t>&gt;50%</t>
  </si>
  <si>
    <t>All activity included in IAP paid through block with opportunity to earn an additional £1.8m at PbR.</t>
  </si>
  <si>
    <t>All activity included in IAP paid through block with opportunity to earn an additional £1.8m at PbR</t>
  </si>
  <si>
    <t xml:space="preserve">Block payment applied for all activity included in IAP with opportunity to earn additional payment at PbR via non mandatory tariffs. </t>
  </si>
  <si>
    <t>None</t>
  </si>
  <si>
    <t>Royal Papworth Hospital NHS Foundation Trust</t>
  </si>
  <si>
    <t>NHS England Specialised Commissioning</t>
  </si>
  <si>
    <t>All commissioned services apart from pass through payments for Drugs and Devices and CQUIN</t>
  </si>
  <si>
    <t>All service areas are included in the block value.  Provider and Commissioner worked together to agree a Indicative Activity Plan for 2019/20 and then used this value for the block.</t>
  </si>
  <si>
    <t>2019/20 is an exceptional year as it sees Royal Papworth Hospital move from its current site at Papworth Everard to a new building on the Cambridge Biomedical Campus.  The block contract will give certainty for both parties during the transition period.</t>
  </si>
  <si>
    <t>East and North Hertfordshire Hospital NHS Foundation Trust</t>
  </si>
  <si>
    <t>All commissioned services including drugs, devices and CQUIN.
Exclusions from the block arrangement are set out in Schedule 2C Activity Planning Assumptions</t>
  </si>
  <si>
    <t xml:space="preserve">All service areas are included in the block value including drugs, devices and CQUIN.  Provider and Commissioner worked together to agree an Indicative Activity Plan (IAP) for 2019/20 and then used this as the basis for discussing the block value.
Where applicable 19/20 national tariff planning prices were used to build the IAP. </t>
  </si>
  <si>
    <t>The block contract was agreed to provide a period of financial stability while specialised services for the local population, provided by the Trust, are under review.</t>
  </si>
  <si>
    <t>DMC Healthcare Ltd</t>
  </si>
  <si>
    <t>NHS East Riding of Yorkshire CCG</t>
  </si>
  <si>
    <t>New</t>
  </si>
  <si>
    <t>Community Dermatology Service</t>
  </si>
  <si>
    <t xml:space="preserve">Reduction in waiting times and activity in secondary care for patients with dermatology conditions </t>
  </si>
  <si>
    <t>Follow up</t>
  </si>
  <si>
    <t>MO</t>
  </si>
  <si>
    <t>Minor procedure</t>
  </si>
  <si>
    <t>Phototherapy</t>
  </si>
  <si>
    <t>Non  Face to Face</t>
  </si>
  <si>
    <t>Multiple HRGS</t>
  </si>
  <si>
    <t>Kingston Hosp NHS FT</t>
  </si>
  <si>
    <t>Kingston CCG; Richmond CCG; Wandsworth CCG; Merton CCG; Sutton CCG; Croydon CCG</t>
  </si>
  <si>
    <t>Block contract applied for all activity with a 2% cap beyond which a 50% marginal rate is paid</t>
  </si>
  <si>
    <t>Risk share between provider and commissioners to allow a full programme of transformation to take place</t>
  </si>
  <si>
    <t>Epsom and St Helier University Hospitals NHS Trust</t>
  </si>
  <si>
    <t>Kingston CCG; Richmond CCG; Wandsworth CCG; Merton CCG; Sutton CCG</t>
  </si>
  <si>
    <t>Block contract applied for all activity</t>
  </si>
  <si>
    <t>Risk share between provider and commissioners (Sutton CCG and Merton CCG) to allow a full programme of transformation to take place</t>
  </si>
  <si>
    <t xml:space="preserve">Block contract applied for all activity </t>
  </si>
  <si>
    <t>Yorkshire Health Partners Ltd</t>
  </si>
  <si>
    <t>New OP Seen</t>
  </si>
  <si>
    <t>Community Cardiology Service</t>
  </si>
  <si>
    <t xml:space="preserve">Reduction in waiting times  and activity in secondary care for patients with cardiology conditions </t>
  </si>
  <si>
    <t>Fup Seen</t>
  </si>
  <si>
    <t>Diagnostic Test</t>
  </si>
  <si>
    <t>For any queries, please contact us on:</t>
  </si>
  <si>
    <t>Local prices</t>
  </si>
  <si>
    <t>Services covered by the local prices</t>
  </si>
  <si>
    <t>Proposed currency</t>
  </si>
  <si>
    <t>Please give details of the agreed prices and briefly describe how each price was set</t>
  </si>
  <si>
    <t>What are your expected outcomes?</t>
  </si>
  <si>
    <t>This document brings together the details of local variations to the 2019/20 national tariff and agreed local prices submitted to NHS Improvement.
Guidance on local variations and local prices is available in Sections 6.2 and 6.4 of the 2019/20 National Tariff Payment System. The rules for blended payments for emergency care are set out in Section 7.</t>
  </si>
  <si>
    <t>Local variations and prices submitted for 2019/20</t>
  </si>
  <si>
    <t>Great Yarmouth &amp; Waveney CCG</t>
  </si>
  <si>
    <t>RGP - James Paget University Hospitals</t>
  </si>
  <si>
    <t>06M</t>
  </si>
  <si>
    <t>Emergency Care Blended Payments</t>
  </si>
  <si>
    <t>A 'gap' between an upper and lower threshold where activity is reimbursed at 100% of tariff value.</t>
  </si>
  <si>
    <t>Agreed level of overperformance within emergency care.</t>
  </si>
  <si>
    <t>To ensure the risk of QIPP delivery does not sit mainly with the Provider.</t>
  </si>
  <si>
    <t>All Emergency Care</t>
  </si>
  <si>
    <t>System Stability</t>
  </si>
  <si>
    <t>All Elective Inpatient Services</t>
  </si>
  <si>
    <t>Block contract for services based on planned activity at National Prices and currencies.</t>
  </si>
  <si>
    <t>All Outpatient Services</t>
  </si>
  <si>
    <t>All Day cases</t>
  </si>
  <si>
    <t>Unbundled Diagnostics</t>
  </si>
  <si>
    <t>Radiology Scans (PbR Services)</t>
  </si>
  <si>
    <t>Block Contract following Non Mandatory Rules</t>
  </si>
  <si>
    <t xml:space="preserve">Based on Mat Pathways IAP value and estimate of maternity </t>
  </si>
  <si>
    <t>NHS East and North Hertfordshire CCG</t>
  </si>
  <si>
    <t>East and North Hertfordshire NHS Trust</t>
  </si>
  <si>
    <t>NHS East and North Hertfordshire CCG, NHS Bedfordshire CCG, NHS Brent CCG, NHS Buckinghamshire CCG, NHS Cambridgeshire and Peterboro' CCG, NHS Ealing CCG, NHS East Berkshire CCG, NHS Enfield CCG, NHS England (Midlands and East), NHS Harrow CCG, NHS Herts Valleys CCG, NHS Hillingdon CCG, NHS Luton CCG, NHS West Essex CCG</t>
  </si>
  <si>
    <t>Local tariff for Non Elective admissions of less than 2 hours duration (excluding paediatric and obstectrics)</t>
  </si>
  <si>
    <t>The proposed variation covers a basket of Non Elective HRG's derived rom the National Tariff, based upon an average NEL spell of under 2 hours duration based upon expected volumes in 2019-20.</t>
  </si>
  <si>
    <t>This is a continuation of a local arrangement that has been in place for a number of years. A local price equating to £320.93 per spell has been agreed with the Provider, which is reflective of actual costs of delivering a service to this cohort, which replaces the existing local tariff of £250. This will result in a unit price saving of £350.67 and an overall estimated annual saving (based on Co Ordinating Commissioner activity of 615 units p.a) of £215,652 compared to using equivalent National tariff prices.</t>
  </si>
  <si>
    <t>Northampton General Hospital NHS Trust</t>
  </si>
  <si>
    <t>NHS Milton Keynes CCG</t>
  </si>
  <si>
    <t>NHS Bedfordshire CCG</t>
  </si>
  <si>
    <t>Glaucoma Monitoring Unit (GMU)</t>
  </si>
  <si>
    <t xml:space="preserve">Relates to the provision of a Glaucoma Monitoring Unit (GMU).  Providing referral triage to direct patients to the most appropriate health professional, first time. Red flags will be identified and these patients will be sign- posted to the correct service and given urgent priority, with timely access provided to the most appropriate diagnostic test with results available to the lead consultant Ophthalmologist for review within 48hours.
</t>
  </si>
  <si>
    <t xml:space="preserve">This is a local variation that works on a previously agreed variation to tariff. The services provides timely access to the most appropriate diagnostic test, with results available to referring clinician within 2 weeks of test.  GMU arrangements have been commissioned on the basis of evidence that suggests the pathway can be delivered safely out of a hospital setting, and that glaucoma management at NGH has been identified as a priority area.  The GMU model enables patients to swiftly move along the evidence based pathway ensuring that there is no unnecessary duplication and promotes integration and co-ordination of services across providers.  Patients have their tests undertaken by a technician or healthcare assistant (reducing the need for a medical model) with a choice of alternative services closer to home.  A consultant will undertake a virtual review of the test and either discharge, monitor, or review in outpatients.  </t>
  </si>
  <si>
    <t>Emergency Assessment Bay (EAB)</t>
  </si>
  <si>
    <t>The EAB is a specialist oncology and haematological emergency unit, providing patients, on active treatment, with fast, safe access to specialist care.  Triage takes place via telephone to specialy trained nurses who arrange attendance at EAB for those requiring immediate assessment/treatment.  Patients attend the unit for symptoms relating to their treatment, this could include the side effects from treatment such as vomiting, constripation and dehydration to more complex symptons such as sepsis.  Previously patients would have attended A&amp;E with possible admission to oncology or heamatology bed.</t>
  </si>
  <si>
    <t>This is a local variation that works on a previously agreed variation to tariff. The service reduces admissions and delivers safe access to specialist care. As such an appropriate level of renumeration to the provider has been agreed which takers account of provider costs; improved patient care;  and benefits to the health economy.</t>
  </si>
  <si>
    <t>Emergency Observation Area (EOA)</t>
  </si>
  <si>
    <t>Local Variation that rolls over previously agreed local variation and relates to patients admitted for short periods of observation from A&amp;E.</t>
  </si>
  <si>
    <t>This is a local variation that works on a previously agreed variation to tariff. The Emergency Observation Area (EOA) accommodates patients admitted for short periods of observation from A&amp;E.  This pathway reduces inappropriate or unnecessary 'true' admissions thereby increasing admission bed availability, enables timely criteria-led discharge for patients and provides improved patient experience and reduces unnecessary transfers to wards and recognises that some patients require a period of observation prior to discharge.</t>
  </si>
  <si>
    <t>Wolverhampton CCG</t>
  </si>
  <si>
    <t xml:space="preserve">The Royal Wolverhampton </t>
  </si>
  <si>
    <t>All non elective activity</t>
  </si>
  <si>
    <t>As part of an Aligned Incentive Contract</t>
  </si>
  <si>
    <t>This forms part of the Aligned Incentive Contract which allows the whole of the RWT contract with Wolverhampton CCG to be a risk/gain share</t>
  </si>
  <si>
    <t>By allowing this contract to run as an AIC, the commissioner has allowed the provider "head room" within the NEL POD to change patterns of working/pathways/coding and counting within a safe financial environment for both parties rather than paying on national tariff and both parties continually challenging under / over performance.</t>
  </si>
  <si>
    <t>Cannock Chase CCG/Staffordshire CCG/South East Staffs &amp; Seisdon</t>
  </si>
  <si>
    <t>This forms part of the Aligned Incentive Contract which allows the whole of the RWT contract with South Staffordshire CCGs to be a risk/gain share</t>
  </si>
  <si>
    <t>Dudley CCG</t>
  </si>
  <si>
    <t>East Staffordshire CCG</t>
  </si>
  <si>
    <t>NHS REDDITCH AND BROMSGROVE CCG</t>
  </si>
  <si>
    <t>NHS SANDWELL AND WEST BIRMINGHAM CCG</t>
  </si>
  <si>
    <t>NHS Shropshire CCG</t>
  </si>
  <si>
    <t>NHS South Worcestershire CCG</t>
  </si>
  <si>
    <t>NHS Stafford and Surrounds CCG</t>
  </si>
  <si>
    <t>NHS STOKE ON TRENT CCG</t>
  </si>
  <si>
    <t>NHS TELFORD AND WREKIN CCG</t>
  </si>
  <si>
    <t>NHS Walsall CCG</t>
  </si>
  <si>
    <t>NHS Wyre Forest CCG</t>
  </si>
  <si>
    <t>NHS Birmingham and Solihull CCG</t>
  </si>
  <si>
    <t>Marginal rate (of 50%) applied for underperformance below 95% and over performance above 105%</t>
  </si>
  <si>
    <t>98% floor (minimum income guaranteed), with 70% marginal rate paid for income above the annual price plan.</t>
  </si>
  <si>
    <t>NHS Cannock Chase CCG</t>
  </si>
  <si>
    <t>NHS Dudley CCG</t>
  </si>
  <si>
    <t>NHS East Staffordshire CCG</t>
  </si>
  <si>
    <t>NHS SOUTH EAST STAFFS AND SEISDON PENINSULAR CCG</t>
  </si>
  <si>
    <t>NHS Wolverhampton CCG</t>
  </si>
  <si>
    <t>Cost &amp; Volume with a Tolerance Marginal Rate (values include CQUIN)</t>
  </si>
  <si>
    <t xml:space="preserve"> Wolverhampton CCG</t>
  </si>
  <si>
    <t>in 2018/19 Contractual year, the CCG and RWT agreed to work to an aligned incentive contract.  This is an approach which blocks high risk areas (NEL), has a tolerance for electives and allows other areas to run as national tariff.  This mechanism is to mitigate risks for both parties whilst allowing the provider the space/financial security to develop innovative ways to reduce NEL admissions)</t>
  </si>
  <si>
    <t>Wiltshire CCG</t>
  </si>
  <si>
    <t>Ramsay New Hall</t>
  </si>
  <si>
    <t>&lt;50%</t>
  </si>
  <si>
    <t>Pain Injections</t>
  </si>
  <si>
    <t>Pain injections delivered as OPROC instead of Daycase based on historic provider reference costs</t>
  </si>
  <si>
    <t>To bring costs in line with our MSK strategy</t>
  </si>
  <si>
    <t>Coastal West Sussex CCG</t>
  </si>
  <si>
    <t>Western Sussex Hospitals NHS Foundation Trust</t>
  </si>
  <si>
    <t>AIC</t>
  </si>
  <si>
    <t xml:space="preserve">These CCGs form part of a signed Aligned Incentive Contract with a different approach to financial risk share. National tariff and full Standard Contract rules form the underlying currency for monitoring. </t>
  </si>
  <si>
    <t xml:space="preserve">Variation required to reflect inclusion of additional Sussex and East Surrey CCG Associates from 1 April 2019. Non Sussex and East Surrey CCGs and NCA to remain on NPTS. The AIC parties have agreed to adjust resources within locally agreed control totals using a locally-agreed set of rules and agreements to help align incentives towards more rapid system recovery measures. </t>
  </si>
  <si>
    <t>Brighton and Hove CCG</t>
  </si>
  <si>
    <t>Crawley CCG</t>
  </si>
  <si>
    <t>Horsham and Mid Sussex CCG</t>
  </si>
  <si>
    <t>Eastbourne Hailsham and Seaford CCG</t>
  </si>
  <si>
    <t>Hastings and Rother CCG</t>
  </si>
  <si>
    <t>High Weald Lewes Havens CCG</t>
  </si>
  <si>
    <t>East Surrey CCG</t>
  </si>
  <si>
    <t>Independent Health Group</t>
  </si>
  <si>
    <t>AA33C - Conventional EEG,EMG or Nerve conduction studies</t>
  </si>
  <si>
    <t>Delivered in community setting as OPROC based on historic provider reference costs</t>
  </si>
  <si>
    <t>Non face to Face OP activity</t>
  </si>
  <si>
    <t>Delivered in community setting based on historic provider reference costs</t>
  </si>
  <si>
    <t>To bing in line with our PIFU strategy</t>
  </si>
  <si>
    <t>Swindon CCG</t>
  </si>
  <si>
    <t>HN45A - minor Hand procedures</t>
  </si>
  <si>
    <t>LB33Z -Vasectomy</t>
  </si>
  <si>
    <t>To deliver in community setting</t>
  </si>
  <si>
    <t>Hernias</t>
  </si>
  <si>
    <t>Volume discounts North/West Wilts - 15% &gt;250 procedures</t>
  </si>
  <si>
    <t>Unknown as dependent on volumes of activity</t>
  </si>
  <si>
    <t>Preferred provider delivered in a community setting</t>
  </si>
  <si>
    <t>Volume discounts South Wilts - 15%&gt; 175 procedures</t>
  </si>
  <si>
    <t>Podiatric Surgery</t>
  </si>
  <si>
    <t>Volume discounts -  10% &gt;150 procedures</t>
  </si>
  <si>
    <t>WH50A - Procedure not carried out for medical reasons</t>
  </si>
  <si>
    <t>For all oupatient and daycase activity that is cancelled</t>
  </si>
  <si>
    <t>No National tariff</t>
  </si>
  <si>
    <t>NHS Southwark CCG</t>
  </si>
  <si>
    <t>KING'S COLLEGE HOSPITAL NHS FOUNDATION TRUST</t>
  </si>
  <si>
    <t>NHS Bromley CCG</t>
  </si>
  <si>
    <t>All activity will be paid on a fixed block for the 2019/20 financial year. The block is based on prior year baseline activity, at 2019/20 agreed tariffs. Underlying activity in year will be reported and monitored as per the national tariff or where applicable, agreed local tariffs</t>
  </si>
  <si>
    <t xml:space="preserve">STP wide block contract agreed to enable financial sustainability of the Provider and Commissioner organisations. </t>
  </si>
  <si>
    <t>NHS Lambeth CCG</t>
  </si>
  <si>
    <t>NHS Bexley CCG</t>
  </si>
  <si>
    <t>NHS Greenwich CCG</t>
  </si>
  <si>
    <t>NHS Lewisham CCG</t>
  </si>
  <si>
    <t>All CCGs</t>
  </si>
  <si>
    <t>Stroke</t>
  </si>
  <si>
    <t>There has been a deviation from national tariff:
1 - Stoke activity is remunerated under a Local Price; and
2 - the Stroke service forms part of the overall Block contract for 2019/20</t>
  </si>
  <si>
    <t xml:space="preserve">In 2019/20 the Trust will be reporting Stroke activity using the 2019/20 National Tariff. However, the Commissioner and Trust have agree a local price based upon the London Stroke Pathway. This service is part of the overall Block Contract for 2019/20. </t>
  </si>
  <si>
    <t xml:space="preserve">Agreed London Stroke Pathway Tariff. </t>
  </si>
  <si>
    <t>none</t>
  </si>
  <si>
    <t>Overarching Block contract for all Acute Services Provided</t>
  </si>
  <si>
    <t>All activity is paid as a fixed block for the 19/20- year, but underlying activity will be priced as per the non mandatory maternity tariff</t>
  </si>
  <si>
    <t>South Warwickshire CCG</t>
  </si>
  <si>
    <t>South Warwickshire FT (RJC)</t>
  </si>
  <si>
    <t>05R</t>
  </si>
  <si>
    <t>Departure from national rules for blended payment.</t>
  </si>
  <si>
    <t>Locally agreed risk share</t>
  </si>
  <si>
    <t xml:space="preserve">The scope of this variation is exactly the same as that of the national rules for blended payment. The payment risk share is as follows:
• All activity up to the value of the agreed baseline, ie. £62.1m, will be paid at 100% tariff (i.e following national tariff rules);
• Any under-performance below the planned baseline will be returned to the CCG at 100% tariff;
• Activity between the values of £62.1m and £64.8m will be charged at 50% tariff; 
• All activity above £64.8m will be charged at 30%. 
</t>
  </si>
  <si>
    <t xml:space="preserve">Varied to deliver a more sustainable risk share for the local health economy than the national proposal enabling greater oportunity in QIPP delivery. </t>
  </si>
  <si>
    <t>South Warwickshire FT (05R)</t>
  </si>
  <si>
    <t>Ambulatory Care</t>
  </si>
  <si>
    <t>Pathway payments</t>
  </si>
  <si>
    <t>Payment approach based on historic value plus subsequent inflationary rises and originally set using benchmarking information. The activity is delivered in OP clinic and paid for using a pathway tariff applied to firsts attendances with followups zero priced.</t>
  </si>
  <si>
    <t>Local price agreed for ambulatory service in absense of national price.</t>
  </si>
  <si>
    <t>Paediatric phlebotomy</t>
  </si>
  <si>
    <t>Price reduction in Paediatric Clinical Haematology to better reflect the cost of the service, the price is varied though a 50% reduction in 1819 National Tariff prices plus a 3.59% inflationary rise to rebase for 1920.</t>
  </si>
  <si>
    <t>Variation implemented to ensure that payment levels are better aligned to service costs.</t>
  </si>
  <si>
    <t>Virtual fracture clinic</t>
  </si>
  <si>
    <t>Pathway payment, payment is split approximately 50% between virtual first and and face to face follow-up.</t>
  </si>
  <si>
    <t>The pathway pricing is structured to share the benefit between provider and commissioner, delivering saving to the CCG from the utilisation of virtual clinic technology and ensuring that the provider is not underfunded when patients require face to face follow up care.</t>
  </si>
  <si>
    <r>
      <t xml:space="preserve">All
</t>
    </r>
    <r>
      <rPr>
        <i/>
        <sz val="11"/>
        <rFont val="Arial"/>
        <family val="2"/>
        <scheme val="minor"/>
      </rPr>
      <t>NB: value shown relates to South Warks CCG (05R) only</t>
    </r>
  </si>
  <si>
    <t>Maternity services are paid for using the non mandatory prices for the Antenatal, Delivery and Postnatal stages. All prices used are as per the published non-mandatory prices.</t>
  </si>
  <si>
    <t>Block</t>
  </si>
  <si>
    <t>NHS Sunderland CCG and NHS South Tyneside CCG</t>
  </si>
  <si>
    <t>South Tyneside and Sunderland NHS Foundation Trust</t>
  </si>
  <si>
    <t>00P, 00N, 00D, 00J</t>
  </si>
  <si>
    <t>All emergency care for the listed commissioners</t>
  </si>
  <si>
    <t>Block contract agreed for major commissioners.  All other commissioners are variable and payment under national tariff</t>
  </si>
  <si>
    <t>Focus on transformation and development of pathways across the system.  Focus on reduction of overall system costs.</t>
  </si>
  <si>
    <t>All ordinary elective and daycase activity for the listed commissioners</t>
  </si>
  <si>
    <t>All Commissioners</t>
  </si>
  <si>
    <t>Outpatient First and Follow Up Attendances</t>
  </si>
  <si>
    <t>Ambulatory care activity flowing through the outpatient CDS priced at local tariff based on local business rules agreed</t>
  </si>
  <si>
    <t>Activity carried out in an ambulatory care setting and local tariff agreed until SDEC guidance is released</t>
  </si>
  <si>
    <t>A&amp;E Type 3 Activity</t>
  </si>
  <si>
    <t>Seperately procurred contract on a local tariff</t>
  </si>
  <si>
    <t>Paediatric A&amp;E Attendances</t>
  </si>
  <si>
    <t>Locally commissioned service for children's short stay assessment units.</t>
  </si>
  <si>
    <t>Paediatric Short Stay Emergency Admissions</t>
  </si>
  <si>
    <t>Block contract based on non-mandatory prices. Delivery for 00N will be cost per case (PbR) until service transfer to Gateshead Health is agreed.</t>
  </si>
  <si>
    <t>All other commissioners</t>
  </si>
  <si>
    <t>Non-mandatory prices</t>
  </si>
  <si>
    <t>00P, 00N, 13T</t>
  </si>
  <si>
    <t>Block contract based on historical value after service changes</t>
  </si>
  <si>
    <t xml:space="preserve">Milton Keynes Clinical Commissioning Group </t>
  </si>
  <si>
    <t>Milton Keynes University Hospital NHS Foundation Trust</t>
  </si>
  <si>
    <t xml:space="preserve">No emergency Care </t>
  </si>
  <si>
    <t>The entire contract with the expectation of High cost drugs will be paid as part of a guaranteed income value.  In the event that the Trusts planned expenditure exceeds more that the figures submitted to NHSI a joint risk reserve will be used to fund the excess above an agreed threshold</t>
  </si>
  <si>
    <t>Remove the conflict created by a PBR contract. Consistent objectives that allow costs to be removed from the MK system without adversely affecting either party’s financial position.</t>
  </si>
  <si>
    <t>No services are following National Tariff</t>
  </si>
  <si>
    <t xml:space="preserve">The entire contract with the expectation of High cost drugs will be paid as part of a guaranteed income value.  In the event that the Trusts planned expenditure exceeds more that the figures submitted to NHSI a joint risk reserve will be used to fund the excess  above an agreed threshold </t>
  </si>
  <si>
    <t xml:space="preserve">The entire contract with the expectation of High cost drugs will be paid as part of a guaranteed income value.  In the event that the Trusts planned expenditure exceeds more that the figures submitted to NHSI a joint risk reserve will be used to fund the excess  above an agreed threshold which goes above an agreed threshold </t>
  </si>
  <si>
    <t>Block -  The entire contract with the expectation of High cost drugs will be paid as part of a guaranteed income value.  In the event that the Trusts planned expenditure exceeds more that the figures submitted to NHSI a joint risk reserve will be used to fund the excess above an agreed threshold</t>
  </si>
  <si>
    <t xml:space="preserve">The entire contract with the exception of High cost drugs will be paid as part of a guaranteed income value.  In the event that the Trusts planned expenditure exceeds more that the figures submitted to NHSI a joint risk reserve will be used to fund the excess. </t>
  </si>
  <si>
    <t>Luton &amp; Dunstable Hospital NHS FT</t>
  </si>
  <si>
    <t>NHS Luton CCG</t>
  </si>
  <si>
    <t>All emergency care within the scope of blended payment</t>
  </si>
  <si>
    <t>Marginal Rate</t>
  </si>
  <si>
    <t>0-0.5% over performance paid at 20%
0-0.5% under performance paid at 80%</t>
  </si>
  <si>
    <t>Not applicable</t>
  </si>
  <si>
    <t>NHS Herts Valley CCG</t>
  </si>
  <si>
    <t>New, FU's, Flexicystoscopies, Trus Biopsy and Flow Tests</t>
  </si>
  <si>
    <t>Local unit prices - Combined base price (new &amp; follow ups) and single price for flexicystoscopies, biopsy and flow tests</t>
  </si>
  <si>
    <t>Urology - One Stop Clinic Model approach</t>
  </si>
  <si>
    <t>Improved patient experience and quality of care, tariff approach does not suit one-stop approach</t>
  </si>
  <si>
    <t>New, FU's, OP Procedure (includes unbundled outpatient imaging)</t>
  </si>
  <si>
    <t>n/a</t>
  </si>
  <si>
    <t>Breast - One Stop Clinic Model approach, price agreed is £430 per unit for those Over 35 (Clinic Codes: E63N, E78N, P88N) and £271 per unit for those Under 35 (Clinic Codes: P87N)</t>
  </si>
  <si>
    <t>Ophthalmology (TFC130) First and Follow up outpatient appointments</t>
  </si>
  <si>
    <t>Local Price</t>
  </si>
  <si>
    <t xml:space="preserve">Optum Finders Fee - £50
Overhead Fee - £50 
Optum Follow Up Fee - £18
</t>
  </si>
  <si>
    <t>Care provided closer to home for patients through community optometrists, freeing up of hospital consultant capacity</t>
  </si>
  <si>
    <t>Emergency Short Stay admissions &lt; 2 hours</t>
  </si>
  <si>
    <t>Any emergency admission with a length of stay of less than two hours
Price is based on a lower cost in comparison to the PbR emergency short stay admission</t>
  </si>
  <si>
    <t>Where admission periods are short there is less complex treatment undertaken and input from Acute staff, the local price reflects a lower cost incurred by the provider in delivering these short stay admissions</t>
  </si>
  <si>
    <t>Brighton &amp; Hove CCG</t>
  </si>
  <si>
    <t>Brighton &amp; Sussex University Hospitals Trust</t>
  </si>
  <si>
    <t xml:space="preserve">The AIC parties have agreed to adjust resources within locally agreed control totals using a locally-agreed set of rules and agreements to help align incentives towards more rapid system recovery measures. </t>
  </si>
  <si>
    <t>NHS Gloucestershire CCG</t>
  </si>
  <si>
    <t>Gloucestershire Hospitals Foundation Trust</t>
  </si>
  <si>
    <t>This is an agreed system wide approach to sharing and helping to manage risk.  The block contract has been set by establishing what we believe to be an appropriate baseline for each service through agreeing a forecast outturn, the 2019/20 growth for each area and any agreed developments or changes.  We have then shared the risk on STP solutions or savings between the provider and commissioner, this is based on a level of risk for each partner and also about when the main influence or control over the transformation sits.</t>
  </si>
  <si>
    <t>Gloucestershire Care Services Trust</t>
  </si>
  <si>
    <t>MIIU</t>
  </si>
  <si>
    <t>The agreement of a block contract for areas such as outpatients will also better enable the transformation from the joint Outpatient programme to take place as the acute trust will have the certainty of income in this financial year to be able to progress changes in terms of advice and guidance, follow up changes and development and implementation of changed pathways.</t>
  </si>
  <si>
    <t>All except MSKCAT (£1.2m)</t>
  </si>
  <si>
    <t>Podiatry Surgery / Medical Terminations</t>
  </si>
  <si>
    <t>2Gether Mental Health Foundation Trust</t>
  </si>
  <si>
    <t>All mental Health Services provided by 2G.</t>
  </si>
  <si>
    <t>This is still in development as shadow monitoring.
This is an agreed system wide approach to sharing and helping to manage risk.  The block contract has been set by establishing what we believe to be an appropriate baseline for each service through agreeing a forecast outturn, the 2019/20 growth for each area and any agreed developments or changes.  We have then shared the risk on STP solutions or savings between the provider and commissioner, this is based on a level of risk for each partner and also about when the main influence or control over the transformation sits.</t>
  </si>
  <si>
    <t>South West Ambulance Service NHS FT</t>
  </si>
  <si>
    <t>Block with break-glass agreement for activity over baseline</t>
  </si>
  <si>
    <t>Quality of the data is not yet suitable.</t>
  </si>
  <si>
    <t>North Tyneside CCG</t>
  </si>
  <si>
    <t>Northumbria Healthcare NHS FT</t>
  </si>
  <si>
    <t>99C</t>
  </si>
  <si>
    <t>Local tariff</t>
  </si>
  <si>
    <t>Local tariff being used as part of the emergency care blended payment (along with A&amp;E/Emergency Care National Tariffs)</t>
  </si>
  <si>
    <t>13T</t>
  </si>
  <si>
    <t>Local tariff agreed with provider</t>
  </si>
  <si>
    <t>00N</t>
  </si>
  <si>
    <t>00D</t>
  </si>
  <si>
    <t>00J</t>
  </si>
  <si>
    <t>01H</t>
  </si>
  <si>
    <t>00P</t>
  </si>
  <si>
    <t>All services</t>
  </si>
  <si>
    <t>To support continued system-wide working</t>
  </si>
  <si>
    <t>Non-mandatory tariffs used</t>
  </si>
  <si>
    <t>All pathway payments</t>
  </si>
  <si>
    <t>No issues</t>
  </si>
  <si>
    <t>NHS Durham Dales, Easington and Sedgefield CCG</t>
  </si>
  <si>
    <t>The North East Ambulance NHS Foundation Trust</t>
  </si>
  <si>
    <t>00C</t>
  </si>
  <si>
    <t>999 &amp; PTS</t>
  </si>
  <si>
    <t>N/A, no national tariff.</t>
  </si>
  <si>
    <t>00K</t>
  </si>
  <si>
    <t>00L</t>
  </si>
  <si>
    <t>00M</t>
  </si>
  <si>
    <t>Newcastle Gateshead CCG</t>
  </si>
  <si>
    <t>Gateshead Health FT</t>
  </si>
  <si>
    <t>All emergency care services</t>
  </si>
  <si>
    <t>Newcastle University Hospitals FT</t>
  </si>
  <si>
    <t>Ambulatory Care Services</t>
  </si>
  <si>
    <t>Ambulatory Care only, agreed AC activity, costed at local prices and included into Blended tarrif calcs, a risk share element is included in line with national guidance.</t>
  </si>
  <si>
    <t>All inpatient elective care services</t>
  </si>
  <si>
    <t>13T, 99C, 00L, 00C, 00D, 00J, 00K, 00M</t>
  </si>
  <si>
    <t>Nasal Polypectomies</t>
  </si>
  <si>
    <t>Now charged as an outpatient procedure</t>
  </si>
  <si>
    <t>Effciency in pathway resulted in change  to tariff.</t>
  </si>
  <si>
    <t>All day case services</t>
  </si>
  <si>
    <t>Northumberland, Tyne &amp; Wear NHS FT</t>
  </si>
  <si>
    <t>£TBC</t>
  </si>
  <si>
    <t xml:space="preserve">This option effectively “locks in” payment for BPT achievement up to current levels, and therefore an audit will be required quarterly to assess achievement of BPT, and ensure that levels are not dropping below the current levels.
For any achievement above current levels the national Best Practice tariffs will apply as follows:
• CT scan within 24 hours – national tariff payment only applies above 51% achievement for Gateshead patient cohort, and will accrue to NuTH in full
• 90% stay on stroke ward – national tariff uplift only applies above 71% achievement for Gateshead patient cohort. The tariff will be split 25% NuTH / 75% GHFT and will be monitored and paid at each trust independently.
• BPTs for all other commissioners continue to operate as per national tariff rules.
</t>
  </si>
  <si>
    <t>?</t>
  </si>
  <si>
    <t xml:space="preserve">Wandsworth CCG </t>
  </si>
  <si>
    <t>St George’s University Hospital Foundation Trust (RJ7)</t>
  </si>
  <si>
    <t>Wandsworth CCG</t>
  </si>
  <si>
    <t xml:space="preserve">
Accident and Emergency 
Non Elective</t>
  </si>
  <si>
    <t>The contract plan was based on forecast outturn activity, after agreed demand management and actual annual growth from the previous 3 years have been taken into account. Variations above and below 10% of activity has been agreed as the trigger to initiate discussions around action plans to ensure positive steps to reduce costs can be implemented. Reaching tolerance values will not constitute and automatic trigger for payments</t>
  </si>
  <si>
    <t>To align incentives for SWL CCGs and SGUH so that healthcare can be delivered to the SWL population in a cost effective and affordable manner, without compromise in quality</t>
  </si>
  <si>
    <t>Merton CCG</t>
  </si>
  <si>
    <t>Kingston CCG</t>
  </si>
  <si>
    <t>Richmond CCG</t>
  </si>
  <si>
    <t>Sutton CCG</t>
  </si>
  <si>
    <t>Lambeth CCG</t>
  </si>
  <si>
    <t>Block terms for A&amp;E, NEL and Emergency activity, based upon outturn plus fair growth. Triggers identified to review block terms.</t>
  </si>
  <si>
    <t>SEL CCGs to mirror SWL and SGUHs aligned incentives for the sector, so that health can be delivered to the population in a cost effective and affordable manner, without compromising in quality.</t>
  </si>
  <si>
    <t>Southwark CCG</t>
  </si>
  <si>
    <t>Lewisham CCG</t>
  </si>
  <si>
    <t>Bexley CCG</t>
  </si>
  <si>
    <t>Bromley CCG</t>
  </si>
  <si>
    <t>Greenwich CCG</t>
  </si>
  <si>
    <t>Cost &amp; Volume Cap</t>
  </si>
  <si>
    <t>£300k QIPP planning is built into Lambeth's start contract amount above. This £300k is to be treated as an in-year cost &amp; volume element if actual activity costs are above the block amount, dependent upon the achievement of QIPP planning. Out Patient activity will be notionally costed at National Tariff; any actual outpatient costing in-year above the block amount will be paid for in addition to the block, up to the annual amount of £300k</t>
  </si>
  <si>
    <t>So that CCG-led QIPP risk of non-achievement sits with the CCG, not the trust</t>
  </si>
  <si>
    <t>Block terms for outpatient activity, based upon outturn plus fair growth. Triggers identified to review block terms.</t>
  </si>
  <si>
    <t>NHS Doncaster CCG</t>
  </si>
  <si>
    <t>Doncaster and Bassetlaw NHS FT</t>
  </si>
  <si>
    <t>Acupuncture and Virtual fracture clinics</t>
  </si>
  <si>
    <t xml:space="preserve">Acupuncture- in the past has been a high volume procedure for pain management in Doncaster therefore locally we negotiated a price lower than the national tarif that covered the costs of this service.                             Virtual fracture clinics- the CCG and Trust have implemented the new pathway for patients and therefore agreed to vary from national tariff in reimbursement and opted for a local price with a gain share so that both organisations benefit from the service change in terms of payment. </t>
  </si>
  <si>
    <t>Accupuncture- Due to the volume of historic activity and an appraisal of the costs of the service .                              Virtual Fracture-  due to the change in pathway and review of costs of service.</t>
  </si>
  <si>
    <t>NHS Bassetlaw CCG</t>
  </si>
  <si>
    <t>NHS Rotherham CCG</t>
  </si>
  <si>
    <t>NHS Sheffield CCG</t>
  </si>
  <si>
    <t>NHS Barnsley CCG</t>
  </si>
  <si>
    <t>NHS Wakefield CCG</t>
  </si>
  <si>
    <t>NHS North Derbyshire CCG</t>
  </si>
  <si>
    <t>NHS Hardwick CCG</t>
  </si>
  <si>
    <t>NHS Lincolnshire West CCG</t>
  </si>
  <si>
    <t>NHS Mansfield &amp; Ashfield CCG</t>
  </si>
  <si>
    <t>NHS Newark &amp; Sherwood CCG</t>
  </si>
  <si>
    <t>NHS East Riding CCG</t>
  </si>
  <si>
    <t>NHS North Lincolnshire CCG</t>
  </si>
  <si>
    <t>Laser varicose veins, lucentis injections, therapeutic hystroscopy and vocal cord mediallisations</t>
  </si>
  <si>
    <t xml:space="preserve">Laser varicose veins-  other Trusts undertake this procedure in a daycase setting, DBTH undertake in an outpatient setting but the reimbursement did not cover the costs of the service therefore a local price was agreed to move from DC to OP to allow sufficient reimbursement  at a lower cost that national for the health community.                                                  Lucentis- research has shown that other providers underake this in an outpatient setting, DBTH undertake in a daycase setting therefore it was agreed to set a local price that was lower than the daycase tariff to move towards the outpatient setting and tariff.                                                                                       Therapeutic Hystroscopy- The trust can provide thsi service in an outpatient setting for some patients who would usually be seen as an inpatient for endometrial ablation, polypectomy or removal of small fibroids. This frees up theatre capacity and improves patient experience but there is no procedure tariff for this therefore a local price was required based on the cost of the service.                                    Vocal cord mediallisation- again the Trust provide this in an OPPROC setting where other trusts would undertake as an inpatient therefore a local price is required to reflect the change in setting. </t>
  </si>
  <si>
    <t xml:space="preserve">Linked to the delivery setting that the procedure is undertaken in and the aailability of national tariffs that cover the change in setting, improved patient pathway and better use of resources for the health economy and through the local price the provider is sufficiently reimbursed to cover the cost of the service. </t>
  </si>
  <si>
    <t>Rotherham, Doncaster and South Humber NHS Foundation Trust</t>
  </si>
  <si>
    <t>NHS Doncaster CCG, NHS Rotherham CCG, NHS North Lincolnshire CCG.</t>
  </si>
  <si>
    <r>
      <rPr>
        <b/>
        <sz val="11"/>
        <rFont val="Arial"/>
        <family val="2"/>
        <scheme val="minor"/>
      </rPr>
      <t>Services Covered:</t>
    </r>
    <r>
      <rPr>
        <sz val="11"/>
        <rFont val="Arial"/>
        <family val="2"/>
        <scheme val="minor"/>
      </rPr>
      <t xml:space="preserve"> Mental Health care services traditionally labelled as 'working age adults' inlcuding early intervention in psychosis and older peoples services. ASD, acute and psychiatric liaison, perinatal, CAMHS and drugs and alcohol services are excluded.                                                           </t>
    </r>
    <r>
      <rPr>
        <b/>
        <sz val="11"/>
        <rFont val="Arial"/>
        <family val="2"/>
        <scheme val="minor"/>
      </rPr>
      <t xml:space="preserve">Pricing: </t>
    </r>
    <r>
      <rPr>
        <sz val="11"/>
        <rFont val="Arial"/>
        <family val="2"/>
        <scheme val="minor"/>
      </rPr>
      <t>payment to the Provider will be based on the agreed finance schedule in contract and paid in equal twelfths on a monthly basis. Indicative cluster prices will be calculated at Trust average level and per commissioner. Prices will be based on the final contract value as captured in the contract  finance schedule and cover; a new assessment, a day in community care, an occupied bed day and combined total average day price.                                                         No risk share element is included as payment is based on block.</t>
    </r>
  </si>
  <si>
    <t xml:space="preserve"> - On going transformation work changing the shape of services and pathways                                                                       - The need to bed in the new clincal system and related reporting                                                                    - New investment into services</t>
  </si>
  <si>
    <t>Non mandatory prices have been used on a cost per case basis</t>
  </si>
  <si>
    <t>Lewisham &amp; Greenwich NHS Trust</t>
  </si>
  <si>
    <t>Agreed not to apply, as overarching block contract for 2019/20 superseded the process</t>
  </si>
  <si>
    <t xml:space="preserve">More efficient use of resources due to  reduction in transactional costs and increase in innovation. </t>
  </si>
  <si>
    <t>NHS BEXLEY CCG</t>
  </si>
  <si>
    <t>Patients treated in an ambulatory care setting in line with agreed specification hierarchy</t>
  </si>
  <si>
    <t>Aligned pathway configures to site specific requirements, in collaboration with Bailey &amp; Moore</t>
  </si>
  <si>
    <t>Increased proportion of short stay/ambulatory activity as part of overall transformation programme for urgent &amp; emergency care. Improved efficiency, patient experience and outcomes</t>
  </si>
  <si>
    <t>NHS BROMLEY CCG</t>
  </si>
  <si>
    <t>NHS GREENWICH CCG</t>
  </si>
  <si>
    <t>NHS LAMBETH CCG</t>
  </si>
  <si>
    <t>NHS LEWISHAM CCG</t>
  </si>
  <si>
    <t>NHS SOUTHWARK CCG</t>
  </si>
  <si>
    <t>All contracted acute &amp; community services</t>
  </si>
  <si>
    <t>Agreed as part of the overarching agreed 19/20 block contract</t>
  </si>
  <si>
    <t>Per national advice for better STP working</t>
  </si>
  <si>
    <t>Non-Mandatory Tariff</t>
  </si>
  <si>
    <t xml:space="preserve">Encompassed within local block contract based on historic activity </t>
  </si>
  <si>
    <t>Northumberland CCG</t>
  </si>
  <si>
    <t>Non Elective and Outpatient</t>
  </si>
  <si>
    <t>Local tariff agreed for Ambulatory Care which replaces the national Non Elective and Outpatient tariffs</t>
  </si>
  <si>
    <t xml:space="preserve">NHS South, Central and West Commissioning Support Unit </t>
  </si>
  <si>
    <t xml:space="preserve">Oxford Health NHS Foundation Trust </t>
  </si>
  <si>
    <t>Buckinghamshire CCG</t>
  </si>
  <si>
    <t xml:space="preserve">Mental Health </t>
  </si>
  <si>
    <t xml:space="preserve">Mental Health. Block for services provided. No risk share element </t>
  </si>
  <si>
    <t>ICS system wide agreed approach to maximise the Bucks £ and agreed principles, leading to local outcomes which reflect local needs/priorities and maintain sustainability across the  system.</t>
  </si>
  <si>
    <t>Wirral Health and Care Commissioning</t>
  </si>
  <si>
    <t>Wirral University Teaching Hospital NHS FT</t>
  </si>
  <si>
    <t>NEL / NELST</t>
  </si>
  <si>
    <t xml:space="preserve">Please see embedded MOU document for details </t>
  </si>
  <si>
    <t>To adopt system wide working to support QIPP plans. This is expected to achieve an overall reduction in service delivery costs.</t>
  </si>
  <si>
    <t>Please see embedded local prices list</t>
  </si>
  <si>
    <t xml:space="preserve">Please see embedded price list </t>
  </si>
  <si>
    <t xml:space="preserve">To agree local prices in line with system working and provider requirements </t>
  </si>
  <si>
    <t>RHW</t>
  </si>
  <si>
    <t>15A</t>
  </si>
  <si>
    <t>Observation Unit Activity</t>
  </si>
  <si>
    <t>Zero length of stay remunerated at 30% associated NEL tariff
One day length of stay remunerated at 70% associated NEL tariff</t>
  </si>
  <si>
    <t>Appropriate tariff compared to full term admission to the Trust</t>
  </si>
  <si>
    <t>15D</t>
  </si>
  <si>
    <t>10Q</t>
  </si>
  <si>
    <t>14Y</t>
  </si>
  <si>
    <t>10J</t>
  </si>
  <si>
    <t>99M</t>
  </si>
  <si>
    <t>Heart Failure Pathway</t>
  </si>
  <si>
    <t>Price for Day attender  pathway for drug administration and review as pathway.</t>
  </si>
  <si>
    <t>Patients attend daily rather than a longer term inpatient stay. Better for patients, fair price set by provider and agreeable to commissioners.</t>
  </si>
  <si>
    <t>Berkshire West CCG</t>
  </si>
  <si>
    <t>Submission ID</t>
  </si>
  <si>
    <t>LV1901</t>
  </si>
  <si>
    <t>LV1902</t>
  </si>
  <si>
    <t>LV1903</t>
  </si>
  <si>
    <t>LV1904</t>
  </si>
  <si>
    <t>LV1905</t>
  </si>
  <si>
    <t>LV1906</t>
  </si>
  <si>
    <t>LV1907</t>
  </si>
  <si>
    <t>LV1908</t>
  </si>
  <si>
    <t>LV1909</t>
  </si>
  <si>
    <t>LV1910</t>
  </si>
  <si>
    <t>LV1911</t>
  </si>
  <si>
    <t>LV1912</t>
  </si>
  <si>
    <t>LV1913</t>
  </si>
  <si>
    <t>LV1914</t>
  </si>
  <si>
    <t>LV1915</t>
  </si>
  <si>
    <t>LV1916</t>
  </si>
  <si>
    <t>LV1917</t>
  </si>
  <si>
    <t>LV1918</t>
  </si>
  <si>
    <t>LV1919</t>
  </si>
  <si>
    <t>LV1920</t>
  </si>
  <si>
    <t>LV1921</t>
  </si>
  <si>
    <t>LV1922</t>
  </si>
  <si>
    <t>LV1923</t>
  </si>
  <si>
    <t>LV1924</t>
  </si>
  <si>
    <t>LV1925</t>
  </si>
  <si>
    <t>LV1926</t>
  </si>
  <si>
    <t>LV1927</t>
  </si>
  <si>
    <t>LV1928</t>
  </si>
  <si>
    <t>LV1929</t>
  </si>
  <si>
    <t>LV1930</t>
  </si>
  <si>
    <t>LV1931</t>
  </si>
  <si>
    <t>LV1932</t>
  </si>
  <si>
    <t>LV1933</t>
  </si>
  <si>
    <t>LV1934</t>
  </si>
  <si>
    <t>LV1935</t>
  </si>
  <si>
    <t>LV1936</t>
  </si>
  <si>
    <t>LV1937</t>
  </si>
  <si>
    <t>LV1938</t>
  </si>
  <si>
    <t>LV1939</t>
  </si>
  <si>
    <t>LV1940</t>
  </si>
  <si>
    <t>LV1941</t>
  </si>
  <si>
    <t>LV1942</t>
  </si>
  <si>
    <t>LV1943</t>
  </si>
  <si>
    <t>LV1944</t>
  </si>
  <si>
    <t>LV1946</t>
  </si>
  <si>
    <t>Updated: 5 July 2019</t>
  </si>
  <si>
    <t>University Hospital Coventry &amp; Warwickshire</t>
  </si>
  <si>
    <t>NHS Coventry &amp; Rugby CCG</t>
  </si>
  <si>
    <t>Critical Care Associated with Emergencies</t>
  </si>
  <si>
    <t>Minimum Income Guarantee</t>
  </si>
  <si>
    <t>In addition to the blended tariff requirements, the derived value has been adjusted to include critical care and remove stroke pathways. For all activity above the MIG a marginal rate has been agreed. For critical care a marginal rate payment of 50%,  with remaining activity at a marginal rate of 20% to a maximum cost value of £0.5m across all the activity.</t>
  </si>
  <si>
    <t>A set of different financial prinicples have been agreed with the aim to recognise the need for expenditure to be contained within the resources available to the commisioners of each ICS footprint and are intended to support the principle of 'one system, one budget'. The aim is to create stronger incentives to focus on demand managment and elimination of unnecessary contacts/interventions/referrals rather than on growing activity and/or income. The long term aim is to balance the system and live within the allocations available as a system.</t>
  </si>
  <si>
    <t xml:space="preserve">A Minimum Income Guarantee has been fixed at the level of forecast outturn plus growth and the addition of transfers to/from Specialised Commissioning relevant to 2019/20.  For the avoidance of doubt, the total value payable by CRCCG is the MIG.  </t>
  </si>
  <si>
    <t>BPT top ups</t>
  </si>
  <si>
    <t xml:space="preserve">Block Contract -based on outturn plus growth.
</t>
  </si>
  <si>
    <t>Direct Access Radiology</t>
  </si>
  <si>
    <t>50% Mariginal rate on over or under performance against the plan.</t>
  </si>
  <si>
    <t>50% Marginal rate to plan- based on outturn plus growth.</t>
  </si>
  <si>
    <t>As above</t>
  </si>
  <si>
    <t>Critical Care</t>
  </si>
  <si>
    <t xml:space="preserve">Block Contract -based on outturn plus growth. (Critical Care associated with Electives)
</t>
  </si>
  <si>
    <t>Unbundled Radiology</t>
  </si>
  <si>
    <t>Drugs &amp; Devices</t>
  </si>
  <si>
    <t>50% Mariginal rate on under performance against the plan.</t>
  </si>
  <si>
    <t>Block - Maternity pathways, Ante &amp; Post natal and delivery.</t>
  </si>
  <si>
    <t>George Eliot Hospital NHS Trust</t>
  </si>
  <si>
    <t>NHS Warwickshire North CCG</t>
  </si>
  <si>
    <t>Block contract - Adult Critical Care, Non Electives (emergency)</t>
  </si>
  <si>
    <t>Due to affordability levels an agreed block value was set across the whole contract. Expected outcome of transformational savings across the system. Guaranteed income lets the trust and Commissioner work towards system wide savings benefitting the wider health economy.</t>
  </si>
  <si>
    <t>Block Contract - based on growth levels across two years in agreement between organisations</t>
  </si>
  <si>
    <t xml:space="preserve">Regular attenders, UCC, Drugs/Devices, NELNE, DA &amp; CPAP. </t>
  </si>
  <si>
    <t xml:space="preserve">Block Contract - based on growth levels across two years in agreement between organisations.
</t>
  </si>
  <si>
    <t>Block - Maternity pathways, Ante &amp; Post natal.</t>
  </si>
  <si>
    <t xml:space="preserve">Short Stay Emergency Tariff </t>
  </si>
  <si>
    <t xml:space="preserve">The Co-Ordinating Commissioner and Provider have agreed a variation to the default marginal rates indicated within the NHS England document "Guidance on Blended payment for Emergency Care" (March 2019)  Additionally, within the upper and lower limits the Provider will be paid at 100% of applicable National Tariff and Local Prices. (See attached spreadsheet for details of scheme)
   </t>
  </si>
  <si>
    <t xml:space="preserve">All relevant non elective and emergecy activity is included within the scope of this variation. The approach was set to ensure that both parties were incentivised to maintain activity within the upper and lower marginal limits to reflect anticipated annual growth. </t>
  </si>
  <si>
    <t>The variation will reimburse the Provider fully for maintaining the planned activity within agreed limits. Where activity exceeds the upper limit, a proportionate payment mechanism set at a marginal rate of 20 and 40% respectively for excess growth will ensure that the Provider and Commissioner work collaboratively to maintain activity. Where activity falls below the lower marginal limit the Provider will reimburse the Commissioner at the agreed marginal levels. However, it is acknowledged that above the Break Glass it is likely that Provider fixed costs will proportionaltely increase and the payment will revert to 100%. Below the Break Glass it is likely that the Provider will need to re-configure the services which may result in material changes to staffing and infrastructure.</t>
  </si>
  <si>
    <t xml:space="preserve">NHS Bedfordshire CCG </t>
  </si>
  <si>
    <t xml:space="preserve">Short Stay Emergency Tariff (already notified to NHS Improvement) </t>
  </si>
  <si>
    <t xml:space="preserve">The Co-Ordinating Commissioner and Provider have agreed a variation to the default marginal rates indicated within the NHS England document "Guidance on Blended payment for Emergency Care" (March 2019)  Additionally, within the upper and lower limits the Provider will be paid at 100% of applicable National Tariff and Local Prices. (See attached spreadsheet for details of scheme)   </t>
  </si>
  <si>
    <t xml:space="preserve">All relevant non elective and emergecy activity is included within the scope of this variation. Thwe approach was set to ensure that both parties were incentivised to maintain activity within the upper and lower marginal limits to reflect anticipated annual growth. </t>
  </si>
  <si>
    <t>The variation will reimburse the Provider fully for maintaining the planned activity within agreed limits. Where activity exceeds the upper limit, a proportionate payment mechanism set at a marginal rate of 20 and 40% respectively for excess growth will ensure that the Provider and Commissioner work collaboratively to maintain activity. Where activity falls below the lower marginal limit the Provider will reimburse the Commissioner at teh agreed marginal levels. However, it is acknowledged that above the Break Glass it is likely that Provider fixed costs will proportionaltely increase and the payment will revert to 100%. Below the Break Glass it is likely that the Provider will need to re-configure the services which may result in material changes to staffing and infrastructure.</t>
  </si>
  <si>
    <t>NHS East and North Hertfordshire CCG (the variation also applies to the below associate Commissioners)</t>
  </si>
  <si>
    <t>The proposed variation covers a basket of Non Elective HRG's derived from the National Tariff, based upon an average NEL spell of under 2 hours duration based upon expected volumes in 2019-20.</t>
  </si>
  <si>
    <t xml:space="preserve">Herts Urgent Care </t>
  </si>
  <si>
    <t>Cheshunt Minor Injury Service</t>
  </si>
  <si>
    <t>The Provider is paid on a guaranteed block basis, based on 2017-18 activity of 11,000, plus 1.1% growth. Value per annum.</t>
  </si>
  <si>
    <t xml:space="preserve">A local price per ENHCCG patient treated is £52.64 and the redirection cost is £15.19.  This is in comparison to the Type 3 A&amp;E tariff of £73. </t>
  </si>
  <si>
    <t>The Provider is paid based on actual activity, for treated patient numbers exceeding the guaranteed activity level of 11,000 per annum.</t>
  </si>
  <si>
    <t>Marie Stopes International</t>
  </si>
  <si>
    <t xml:space="preserve">NHS East and North Hertfordshire CCG (the variation also applies to the associate commissioner NHS Herts Valleys CCG) </t>
  </si>
  <si>
    <t xml:space="preserve">The Provider is paid on a cost and volume basis.  The value of services is based on FOT 18-19. 
Savings of £239,994 against the National Tariff have been detailed in the following embedded document
</t>
  </si>
  <si>
    <t xml:space="preserve">Berkshire Healthcare NHS Foundation Trust </t>
  </si>
  <si>
    <t xml:space="preserve">East Berkshire CCG </t>
  </si>
  <si>
    <t xml:space="preserve">Agreed approach to suit local needs and maintain stability. </t>
  </si>
  <si>
    <t>Somerset CCG</t>
  </si>
  <si>
    <t>Taunton &amp; Somerset NHS Foundation Trust</t>
  </si>
  <si>
    <t>The MOU signed by Somerset strategic partners results in the suspension of PBR/National Tariff as a payment mechnanism for a 3 year period from 1 April 2018 - 31 March 2021</t>
  </si>
  <si>
    <t>This system control supports the delivery of system objectives whilst providing a framework to manage financial risk between organisations</t>
  </si>
  <si>
    <t>Yeovil District Hospital NHS Foundation Trust</t>
  </si>
  <si>
    <t>Somerset Partnership NHS Foundation Trust</t>
  </si>
  <si>
    <t>The MOU signed by Somerset strategic partners results in the suspension of PBR/National Tariff as a payment mechnanism for a 3 year period from 1 April 2018 - 31 March 2021.  The element of the suspended mechanism covers a range of services including High Cost Drugs and Devices.</t>
  </si>
  <si>
    <t>Suspension of PBR/National Tariff as a payment mechnanism for a 3 year period from 1 April 2018 - 31 March 2021</t>
  </si>
  <si>
    <t xml:space="preserve">Suspension of PBR/National Tariff as a payment mechnanism for a 3 year period from 1 April 2018 - 31 March 2021.  This covers all maternity provision.  </t>
  </si>
  <si>
    <t>This is a block contract based on historic activity</t>
  </si>
  <si>
    <t>St Helens CCG</t>
  </si>
  <si>
    <t>StHKHT</t>
  </si>
  <si>
    <t>St Helens CCG/ Knowsley CCG/ HaltonCCG /   Liverpool CCG</t>
  </si>
  <si>
    <t>Blended approach based on activity variance to plan</t>
  </si>
  <si>
    <t>none in plan actual could trigger a payment/saving to CCG</t>
  </si>
  <si>
    <t>hope to break even to plan and aviod triggering this approach</t>
  </si>
  <si>
    <t>StKHT</t>
  </si>
  <si>
    <t xml:space="preserve">PctDesc Sum of PricePlan
NHS GREATER PRESTON CCG £16,012
NHS HALTON CCG £32,810
NHS KNOWSLEY CCG £69,119
NHS LIVERPOOL CCG £117,434
NHS SOUTH SEFTON CCG £60,321
NHS ST HELENS CCG £254,714
NHS WARRINGTON CCG £87,146
NHS WEST CHESHIRE CCG £74,334
NHS WEST LANCASHIRE CCG £19,036
NHS WIGAN BOROUGH CCG £25,330
NHS WIRRAL CCG £13,018
 £769,273
</t>
  </si>
  <si>
    <t>DIEP plastic surgery</t>
  </si>
  <si>
    <t>national 19/20 price plus 10% plus £1450</t>
  </si>
  <si>
    <t>to avoid a second surgey for the patient so 2 procedures are done in one surgery session</t>
  </si>
  <si>
    <t>St Helens and Knowsley Teaching Hospitals NHS Trust</t>
  </si>
  <si>
    <t xml:space="preserve">NHS CHORLEY AND SOUTH RIBBLE CCG
NHS HALTON CCG
NHS KNOWSLEY CCG
NHS LIVERPOOL CCG
NHS SOUTH CHESHIRE CCG
NHS SOUTH SEFTON CCG
NHS SOUTHPORT AND FORMBY CCG
NHS ST HELENS CCG
NHS VALE ROYAL CCG
NHS WARRINGTON CCG
NHS WEST CHESHIRE CCG
NHS WEST LANCASHIRE CCG
NHS WIGAN BOROUGH CCG
NHS WIRRAL CCG
EASTERN CHESHIRE
GRT PRESTON
</t>
  </si>
  <si>
    <t>largest financial values relate to:  Age Related Macular Degeneration / Metrology Clinics / Rhumatology / Paediatrics</t>
  </si>
  <si>
    <t xml:space="preserve">• AMD - As per 2008/09 service specification from PCT, uplifted by inflation (net of efficiency)
• Metrology – locally agreed tariff based on cost to deliver in 2011/12, uplifted by inflation (net of efficiency)
• Rheumatology – Non Consultant Face to Face based on National Face to Face tariff, Non Face to Face tariff is a historical locally agreed price, uplifted by inflation (net of efficiency)
• Paediatrics - Non Consultant Face to Face based on National Face to Face tariff, Non Face to Face tariff is a historical locally agreed price, uplifted by inflation (net of efficiency)
In summary, AMD/Metrology/Non Face To Face have been an agreed local price at a point in time, and we just uplift each year, Non Consultant Led activity is anchored to Consultant Led prices.
</t>
  </si>
  <si>
    <t>ARMD =£</t>
  </si>
  <si>
    <t xml:space="preserve">
NHS HALTON CCG
NHS KNOWSLEY CCG
NHS LIVERPOOL CCG
NHS SOUTH SEFTON CCG
NHS ST HELENS CCG
NHS VALE ROYAL CCG
NHS WARRINGTON CCG
NHS WEST LANCASHIRE CCG
NHS WIGAN BOROUGH CCG
</t>
  </si>
  <si>
    <t>ARMD</t>
  </si>
  <si>
    <t>• AMD - As per 2008/09 service specification from PCT, uplifted by inflation (net of efficiency)</t>
  </si>
  <si>
    <t>Local service with no national price</t>
  </si>
  <si>
    <t>NHS Stoke on Trent CCG and NHS North Staffordshire CCG as coordinating Commissioners</t>
  </si>
  <si>
    <t>University Hospital of North Midlands NHS Trust (RJE00)</t>
  </si>
  <si>
    <t>Birmingham &amp; Solihull CCG</t>
  </si>
  <si>
    <t>Cannock Chase CCG</t>
  </si>
  <si>
    <t>All A&amp;E and Non-Elective</t>
  </si>
  <si>
    <r>
      <rPr>
        <b/>
        <sz val="11"/>
        <rFont val="Arial"/>
        <family val="2"/>
        <scheme val="minor"/>
      </rPr>
      <t>Risk Based Block Arrangement</t>
    </r>
    <r>
      <rPr>
        <sz val="11"/>
        <rFont val="Arial"/>
        <family val="2"/>
        <scheme val="minor"/>
      </rPr>
      <t xml:space="preserve"> - Working with the Staffordshire and Stoke-on-Trent STP, local NHS partners (3) have agreed to adopt a new approach for 2019-20 in respect of budget setting and contracting:Intelligent Fixed Payment System (Further details attached to this return)</t>
    </r>
  </si>
  <si>
    <t>• Activity and cost risk or benefit lies with the Provider and with the CCG where healthcare is not currently provided by IFP partners. Therefore, the cost risk or benefit lies with the organisation who incurs the cost or benefit.
• Individual organisations are responsible for the management of their own budgets and organisational savings schemes in 2019/20 apart from the joint management of the System Programme Savings Schemes.</t>
  </si>
  <si>
    <t>The approach is based on collaboration not competition, and the NHS National Tariff arrangements have been set aside in respect of the financial arrangements between the partners in 2019-20. Instead the system will concentrate on the cost of providing healthcare within the County, and in bringing the whole health system back to clinical, operational and financial balance.</t>
  </si>
  <si>
    <t>Eastern Cheshire CCG</t>
  </si>
  <si>
    <t>North Derbyshire CCG</t>
  </si>
  <si>
    <t>North Staffordshire CCG</t>
  </si>
  <si>
    <t>Redditch &amp; Bromsgrove CCG</t>
  </si>
  <si>
    <t>Sandwell &amp; West Birmingham CCG</t>
  </si>
  <si>
    <t>Shropshire CCG</t>
  </si>
  <si>
    <t>South Cheshire CCG</t>
  </si>
  <si>
    <t>South East Staffs and Seisdon Peninsular CCG</t>
  </si>
  <si>
    <t>South Worcestershire CCG</t>
  </si>
  <si>
    <t>Southern Derbyshire CCG</t>
  </si>
  <si>
    <t>Stafford and Surround CCG</t>
  </si>
  <si>
    <t>Stoke on Trent CCG</t>
  </si>
  <si>
    <t>Telford &amp; Wrekin CCG</t>
  </si>
  <si>
    <t>Vale Royal CCG</t>
  </si>
  <si>
    <t>Walsall CCG</t>
  </si>
  <si>
    <t>West Cheshire CCG</t>
  </si>
  <si>
    <t>Wyre Forest CCG</t>
  </si>
  <si>
    <t>Wirral CCG</t>
  </si>
  <si>
    <t>All Elective</t>
  </si>
  <si>
    <t>All Non-Elective</t>
  </si>
  <si>
    <t>Working with the Staffordshire and Stoke-on-Trent STP, local NHS partners (3) have agreed to adopt a new approach for 2019-20 in respect of budget setting and contracting:Intelligent Fixed Payment System (Further details attached to this return)</t>
  </si>
  <si>
    <t>All Outpatient</t>
  </si>
  <si>
    <t>Risk Based Block Arrangement - Working with the Staffordshire and Stoke-on-Trent STP, local NHS partners (3) have agreed to adopt a new approach for 2019-20 in respect of budget setting and contracting:Intelligent Fixed Payment System (Further details attached to this return)</t>
  </si>
  <si>
    <t>ACC (POD)</t>
  </si>
  <si>
    <r>
      <rPr>
        <b/>
        <sz val="11"/>
        <rFont val="Arial"/>
        <family val="2"/>
        <scheme val="minor"/>
      </rPr>
      <t>Risk Based Block Arrangement</t>
    </r>
    <r>
      <rPr>
        <sz val="11"/>
        <rFont val="Arial"/>
        <family val="2"/>
        <scheme val="minor"/>
      </rPr>
      <t xml:space="preserve"> - As per above</t>
    </r>
  </si>
  <si>
    <t>As per above</t>
  </si>
  <si>
    <t>Adhoc (POD)</t>
  </si>
  <si>
    <t>AdhocVar (POD)</t>
  </si>
  <si>
    <t>DA (POD)</t>
  </si>
  <si>
    <t>DEVICE (POD)</t>
  </si>
  <si>
    <t>DI (POD)</t>
  </si>
  <si>
    <t>Drugs (POD)</t>
  </si>
  <si>
    <t>NANFTF (POD)</t>
  </si>
  <si>
    <t>NONFCE (POD)</t>
  </si>
  <si>
    <t>RADAY (POD)</t>
  </si>
  <si>
    <t>READMISSION (POD)</t>
  </si>
  <si>
    <t>Sheffield Teaching Hospital NHS FT</t>
  </si>
  <si>
    <t>Barnsley CCG, Rotherham CCG, Derby and Derbyshire CCG, South West Lincolnshire CCG</t>
  </si>
  <si>
    <t>Respiratory Support Unit</t>
  </si>
  <si>
    <t>Locally recognised that the unit provides critical care type activity but this is not yet captured on the CCDMS. Payment based on actual cost to the unit.</t>
  </si>
  <si>
    <t>To recognise the additional cost to the provider.</t>
  </si>
  <si>
    <t>Sheffield CCG</t>
  </si>
  <si>
    <t>Musculoskeletal</t>
  </si>
  <si>
    <t>Block contract with a propotion of the contract payment based on outcomes also including a drugs risk share element.</t>
  </si>
  <si>
    <t>MSK - orthopaedics, rheumatology, pain management, spinal surgery and community physiotherapy. Service redesigned to provide a single point of access with a new triage process. Patients involved in their own care options and bringing care closer to home. Contract value based on the baseline year tariff value.</t>
  </si>
  <si>
    <t>Better patient outcomes, improved RTT performance and increased service efficiences.</t>
  </si>
  <si>
    <t>Diabetes</t>
  </si>
  <si>
    <t>Hospital outpatient and community-based diabetes services - In order to facilitate the development of community-based diabetes services for Sheffield residents, NHS Sheffield CCG (then Sheffield PCT) and Sheffield Teaching Hospitals Foundation Trust agreed to suspend the operation of normal PbR arrangements for outpatient diabetes services in 2011/12. Instead, a block contract operates, covering both hospital outpatient and community services; all Sheffield outpatient activity, including procedures, non-face-to-face contacts and consultant ward visits, and all community services activity (including dietetics and podiatry) are covered within this block amount.</t>
  </si>
  <si>
    <t>See other box</t>
  </si>
  <si>
    <t>Barnsley CCG, Rotherham CCG, Doncaster CCG, Derby and Derbyshire CCG, Bassetlaw CCG</t>
  </si>
  <si>
    <t>Hysteroscopy and Colposcopy</t>
  </si>
  <si>
    <t>Bundled tariff with day cases</t>
  </si>
  <si>
    <t>see Day Cases</t>
  </si>
  <si>
    <t>See Inpatient Tab</t>
  </si>
  <si>
    <t>Hearing Services</t>
  </si>
  <si>
    <t>Block contract arrangement for Hearing Tests and Hearing Aid fitting</t>
  </si>
  <si>
    <t>Contract agreement pre 2013</t>
  </si>
  <si>
    <t>All contract associates</t>
  </si>
  <si>
    <t>Clinical Psychology</t>
  </si>
  <si>
    <t>Block contract arrangement for Clinical Psychology services</t>
  </si>
  <si>
    <t>Palliative Medicine</t>
  </si>
  <si>
    <t>Block contract arrangement for Palliative Care Services</t>
  </si>
  <si>
    <t>Ophthalmology appointments with scans and injections on the same day receive a top up payment</t>
  </si>
  <si>
    <t>Average top up applied to all appointments with injection of drug</t>
  </si>
  <si>
    <t>A top up payment is awarded where patients receive scans and injections on the same day.  The top up is paid as an average payment across all out patient activity where a patient receives an injection</t>
  </si>
  <si>
    <t>Provider is rewarded for delivering an efficient service.  Patients have a better experience avoiding multiple appointments</t>
  </si>
  <si>
    <t>Bundled tariff with outpatients</t>
  </si>
  <si>
    <t>Colposcopy and Hysteroscopy 'See and Treat' Services 
ZedScan for Colposcopy patients enables the Trust to treat a subset of new patients in a ‘one stop’ See &amp; Treat clinic.  The patients receive treatment at their first visit and therefore do not require a follow up appointment for this treatment.
The Hysteroscopy ‘See &amp; Treat’ service is available as an option for patients presenting with endometrial polyps. Women are able to see a consultant, undergo diagnostic hysteroscopy, treatment and receive the results and plan of care immediately, all in one appointment.  The aim is to avoid repeated visits to the hospital and lengthy waiting times for daycase admission.
New price based on cost to Provider
Value stated is additional top up and will be spread across OPROC and DC</t>
  </si>
  <si>
    <t>Improved patient pathway and cost saving.</t>
  </si>
  <si>
    <t>Sheffield Teaching Hospital</t>
  </si>
  <si>
    <t>All Associates</t>
  </si>
  <si>
    <t>Unbundled Imaging, Direct access Dexa Scans</t>
  </si>
  <si>
    <t>Agreed local price for Dexa scan and Fracture Risk Assessment combined</t>
  </si>
  <si>
    <t>Sheffield Children's Hospital</t>
  </si>
  <si>
    <t>NHS Barnsley Clinical Commissioning Group</t>
  </si>
  <si>
    <t>Acute Assessment Unit</t>
  </si>
  <si>
    <t>Historically clinical assessments within the Acute Assessment unit were classified by the provider as non elective admissions. In 2014/15 we agreed with the provider that these attendances would be charged at a local assessment tariff rate.</t>
  </si>
  <si>
    <t>The parties have undertaken a benchmarking process against other core cities to establish funding mechanisms for Paediatric short stay assessment units.  This has identified that differential pricing mechanisms are in place across the country.  As part of the overall contractual deal, the parties have agreed to a local assessment tariff for patients who stay under 4 hours in the Acute Assessment Unit.</t>
  </si>
  <si>
    <t>NHS Bassetlaw Clinical Commissioning Group</t>
  </si>
  <si>
    <t>NHS Doncaster Clinical Commissioning Group</t>
  </si>
  <si>
    <t>NHS Derby and Derbyshire Clinical Commissioning Group</t>
  </si>
  <si>
    <t>NHS Lincolnshire East Clinical Commissioning Group</t>
  </si>
  <si>
    <t>NHS Lincolnshire West Clinical Commissioning Group</t>
  </si>
  <si>
    <t>NHS Mansfield and Ashefield Clinical Commissioning Group</t>
  </si>
  <si>
    <t>NHS North East Lincolnshire Clinical Commissioning Group</t>
  </si>
  <si>
    <t>NHS North Lincolnshire Clinical Commissioning Group</t>
  </si>
  <si>
    <t>NHS Nottinghamshire North and East Clinical Commissioning Group</t>
  </si>
  <si>
    <t>NHS Rotherham Clinical Commissioning Group</t>
  </si>
  <si>
    <t>NHS Rushcliffe Clinical Commissioning Group</t>
  </si>
  <si>
    <t>NHS Sheffield Clinical Commissioning Group</t>
  </si>
  <si>
    <t>NHS Wakefield Clinical Commissioning Group</t>
  </si>
  <si>
    <t>LV1945</t>
  </si>
  <si>
    <t>High Weald, Lewes &amp; Havens CCG</t>
  </si>
  <si>
    <t>Sussex Partnership NHS Foundation Trust</t>
  </si>
  <si>
    <t>Functional and Organic</t>
  </si>
  <si>
    <t>Block payment approach applied to MH services, with 2% of the value subject to outcomes</t>
  </si>
  <si>
    <t>Service line budgets not aligned to activity or Trust costs to enable a blended payment approach. Specifications are not consistent across the contract on individual service lines.
Activity and service cost delivery being reviewed with intention of moving to blended payment approach in 19/20.</t>
  </si>
  <si>
    <t>Hastings &amp; Rother CCG</t>
  </si>
  <si>
    <t>Eastbourne, Hailsham &amp; Seaford CCG</t>
  </si>
  <si>
    <t>Horsham &amp; Mid Sussex CCG</t>
  </si>
  <si>
    <t>South Eastern Hampshire CCG</t>
  </si>
  <si>
    <t>Perinatal</t>
  </si>
  <si>
    <t>Midlands Partnership NHS Foundation Trust</t>
  </si>
  <si>
    <t>NHS Cannock Chase CCG,
NHS East Staffordshire CCG,
NHS North Staffordshire CCG,
NHS South East Staffordshire &amp; Seisdon Peninsula CCG,
NHS Stafford &amp; Surrounds CCG,
NHS Stoke on Trent CCG</t>
  </si>
  <si>
    <t>All tariff based elective, day-case and non-elective activity; including:
Anesthetics
Neurology
Rehabilitation
Rheumatology
Geriatric Medicine</t>
  </si>
  <si>
    <t>In 2019/20, the Staffordshire and Stoke-on-Trent health economy is introducing a different approach to contracting and financial planning between health partners: the Intelligent Fixed Payment (IFP) framework. Alongside this, the system is collectively reviewing arrangements to become an Integrated Care System by April 2021 and implement shadow arrangements earlier.
The approach is based on collaboration not competition, and the NHS National Tariff arrangements have been set aside in respect of the financial arrangements between the partners in 2019-20. Instead the system will concentrate on the cost of providing healthcare within the County, and in bringing the whole health system back to clinical, operational and financial balance.</t>
  </si>
  <si>
    <t>All tariff based elective, Outpatients; including:
Fracture Liaison
Rheumatology
MSK
Pain Management
Pain Procedure</t>
  </si>
  <si>
    <t xml:space="preserve">The contract with the Provider is subject to a payment arrangement (IFP) which incorporates national prices as detailed but as a consequence are not replaced by separate local prices at a Trust level
Services Covered include:
•	Fracture Liaison -  HRG: WF01A, WF01B, WF01C
•	Rheumatology -  HRG: WF01A, WF01B
•	MSK -  HRG: WF01A, WF01B
•	Pain Management -  HRG: WF01A, WF01B
•	Pain Procedure -  HRG: HN16A, HN16B, HN26A, HN26B, HN34C, HN35A, HN36Z, HN46Z, HN56Z, HN66Z HN93Z </t>
  </si>
  <si>
    <t>Diagnostic Imaging</t>
  </si>
  <si>
    <t xml:space="preserve">
Risk Based Block Arrangement - Working with the Staffordshire and Stoke-on-Trent STP, local NHS partners (3) have agreed to adopt a new approach for 2019-20 in respect of budget setting and contracting:Intelligent Fixed Payment System (Further details attached to this return)</t>
  </si>
  <si>
    <t>The contract with the Provider is subject to a payment arrangement (IFP) which incorporates national prices as detailed but as a consequence are not replaced by separate local prices at a Trust level
Includes the following HRG's:
RD01A
RD01B
RD02A
RD04Z
RD05Z
RD06Z
RD09Z
RD20A
RD21A
RD23Z
RD24Z
RD25Z
RD26Z
RD27Z
RD28Z
RD40Z
RD42Z
RD47Z
RD50Z
RN08A
RN08B
RN11Z
RN13Z
RN16A
RN16B
RN21Z
RN24Z
RN27A
RN33Z</t>
  </si>
  <si>
    <t>Risk based block arrangement based on historic activity which include local tariffs (cost per case) and legacy block payments.
Working with the Staffordshire and Stoke-on-Trent STP, local NHS partners (3) have agreed to adopt a new approach for 2019-20 in respect of budget setting and contracting:Intelligent Fixed Payment System (Further details attached to this return)</t>
  </si>
  <si>
    <t>LV1942; LV1946</t>
  </si>
  <si>
    <t>LV1947</t>
  </si>
  <si>
    <t>Shrewsbury &amp; Telford NHS Trust</t>
  </si>
  <si>
    <t>Emergency and A&amp;E Activity as defined in Section 7 of 2019/20 National Tariff Payment System</t>
  </si>
  <si>
    <t>Blended Tariff</t>
  </si>
  <si>
    <t>We have followed the national guidance setting a baseline for the blended cohort of activity. We have agreed paying 60% for activity above the threshold and will reclaim 20% if the activity underperforms</t>
  </si>
  <si>
    <t>We have followed the national guidance</t>
  </si>
  <si>
    <t>NHS Telford &amp; Wrekin CCG</t>
  </si>
  <si>
    <t>Robert Jones and Agnes Hunt</t>
  </si>
  <si>
    <t>NHS Shropshire CCG and Associates</t>
  </si>
  <si>
    <t>Soft Tissue Sarcoma</t>
  </si>
  <si>
    <t>This price covers a small cohort of patients that are not funded by NHSE, the price is set on historic reference costs. This variation will be reviewed in year.</t>
  </si>
  <si>
    <t>Skin Procedures</t>
  </si>
  <si>
    <t>This relates to a small cohort of patients relating to skin procedures and is set on historic reference costs. This variation will be reviewed in year.</t>
  </si>
  <si>
    <t>Robert Jones and Agnes Hunt NHS Foundation Trust</t>
  </si>
  <si>
    <t xml:space="preserve">GAIT Analysis </t>
  </si>
  <si>
    <t>The price is set on reference costs for this cohort of patients. This variation will be reviewed in year.</t>
  </si>
  <si>
    <t>LV1948</t>
  </si>
  <si>
    <t>South Tees CCG</t>
  </si>
  <si>
    <t>South Tees Hospitals NHS Foundation Trust</t>
  </si>
  <si>
    <t>00M, 00K, 00C, 00D, 00J, 00N, 13T, 00P, 01H</t>
  </si>
  <si>
    <t>There is commitment from both provider and commissioner to deliver an effective and affordable healthcare system with resources allocated in the most appropriate way. A Block contract ensures the level of payment is is predictable and provides flexibility for provider innovation to reduce costs without having a direct impact on income. There is also an incentive to shift resource in lower cost settings to treat patients preventatively without reducing income from avoided Hospital attendances. Transactions are reduced and are more simple with a block payment to free up resource to support required transformation.</t>
  </si>
  <si>
    <t xml:space="preserve">Value covers all CCGs apart from 00P and 01H
The contract is an aligned incentives contract (AIC) payment model. The AIC model reinforces financial stability within the system and aligns incentives for Provider and Commissioners to work together to reduce costs for the overall Local Health Economy (LHE) to a sustainable level that ensures good quality and safe services can continue to be provided to achieve excellent outcomes for the local population. 
</t>
  </si>
  <si>
    <t>Value covers all CCGs apart from 00P and 01H.
The contract is an aligned incentives contract (AIC) payment model. The AIC model reinforces financial stability within the system and aligns incentives for Provider and Commissioners to work together to reduce costs for the overall Local Health Economy (LHE) to a sustainable level that ensures good quality and safe services can continue to be provided to achieve excellent outcomes for the local population.</t>
  </si>
  <si>
    <t xml:space="preserve">Value covers all CCGs apart from 00P and 01H
The contract is an aligned incentives contract (AIC) payment model. The AIC model reinforces financial stability within the system and aligns incentives for Provider and Commissioners to work together to reduce costs for the overall Local Health Economy (LHE) to a sustainable level that ensures good quality and safe services can continue to be provided to achieve excellent outcomes for the local population. </t>
  </si>
  <si>
    <t xml:space="preserve">Value covers all CCGs apart from 00P and 01H.
The contract is an aligned incentives contract (AIC) payment model. The AIC model reinforces financial stability within the system and aligns incentives for Provider and Commissioners to work together to reduce costs for the overall Local Health Economy (LHE) to a sustainable level that ensures good quality and safe services can continue to be provided to achieve excellent outcomes for the local population. </t>
  </si>
  <si>
    <t xml:space="preserve">The contract is an aligned incentives contract (AIC) payment model. The AIC model reinforces financial stability within the system and aligns incentives for Provider and Commissioners to work together to reduce costs for the overall Local Health Economy (LHE) in line with principles of system cost reduction and not cost shifting between organisations. A risk share agreement is place between STHFT and ST CCG.  </t>
  </si>
  <si>
    <t xml:space="preserve">All services are covered under a block contract </t>
  </si>
  <si>
    <t>00M, 00K</t>
  </si>
  <si>
    <t>LV1949</t>
  </si>
  <si>
    <t>East Sussex Healthcare NHS Trust</t>
  </si>
  <si>
    <t>LV1950</t>
  </si>
  <si>
    <t>NHS Lincolnshire East CCG</t>
  </si>
  <si>
    <t>United Lincolnshire Hospitals NHS Trust</t>
  </si>
  <si>
    <t>NHS Lincolnshire West CCG, NHS South Lincolnshire CCG, NHS South West Lincolnshire CCG</t>
  </si>
  <si>
    <t>A blend of two or more payment approaches</t>
  </si>
  <si>
    <t>Payment is based on an agreed level of activity and an associated spend based on the national tariff.  This is overlaid with a risk share where payment will not vary if activity is within:
• for A&amp;E a +/-2% tolerance of the agreed level
• for non-elective a +/- 0.5% tolerance of the agreed level
Payment for activity below or above this tolerance will be refunded / paid at 20% of the average POD plan price. In respect of non-elective the marginal rate paid for any activity over plan may be increased to 40% if the provider evidences they have completed actions agreed within the Service Development and Improvement Plan to support patient flow and reduce non-elective activity.</t>
  </si>
  <si>
    <t>To enable a focus on cost reduction and not cost shifting.  To provide incentives for the provider to meet cost reduction, and deliver patient care in the right place at the right time.  To incentivise transformational change and shifts of activity.  To enable the Healthcare system work together and to break down inter-organisational barriers</t>
  </si>
  <si>
    <t>Payment is based on an agreed level of activity and an associated spend based on the national tariff.  This is overlaid with a risk share where payment will not vary if activity is within a +/-2% tolerance of the agreed level.  Payment for activity below or above this tolerance will be refunded / paid at 50% of the average POD plan price.
A gain share for proven repatriation activity in targeted specialties to be paid at 90% of the average POD price plan for that specialty.</t>
  </si>
  <si>
    <t>To enable a focus on cost reduction and not cost shifting.  To provide incentives for the provider to meet cost reduction, and deliver patient care in the right place at the right time.  To incentivise transformational change and shifts of activity.
Repatriation of activity from independent sector providers and NHS providers outside of Lincolnshire to increase the market share delivered by the Trust to ensure that productivity and facility utilisation (i.e. theatres) is maximised, thus driving cost efficiencies across the local healthcare system.</t>
  </si>
  <si>
    <t>Payment is based on an agreed level of activity and an associated spend based on the national tariff.  This is overlaid with a risk share where payment will not vary if activity is within a +/-2% tolerance of the agreed level.  Payment for activity below or above this tolerance will be refunded / paid at 50% of the average POD plan price.
A gain share for proven repatriation activity in targeted specialties to be paid at 90% of the average POD price plan for that specialty.
A gain share for reducing outpatient follow ups through the introduction of patient initiated follow ups will be refunded at 50% of the reduced number of follow ups for each targeted specialty demonstrating a reduction.
A gain share for reducing outpatient appointment costs through the movement from Consultant led (CL) to Non-Consultant led (NCL) will be refunded at 50% of the difference between the CL and NCL price.
A gain share for reducing outpatient appointment costs through the movement from face to face (FTF) to Non face to face (NFTF) will be refunded at 50% of the difference between the FTF and NFTF price.
A gain share for reducing face to face pre-operative assessments from a 2018-19 baseline will be refunded at 50% of the average value of a pre-operative assessment in the relevant month.</t>
  </si>
  <si>
    <t>To enable a focus on cost reduction and not cost shifting.  To provide incentives for the provider to meet cost reduction, and deliver patient care in the right place at the right time.  To incentivise transformational change and shifts of activity.
Repatriation of activity from independent sector providers and NHS providers outside of Lincolnshire to increase the market share delivered by the Trust to ensure that productivity and facility utilisation (i.e. clinic utilisation) is maximised, thus driving cost efficiencies across the local healthcare system.                                               A reduction in clinically unnecessary outpatients is anticipated, as is the reduction in face to face consultations where it is clinically appropriate to have a non-face to face appointment</t>
  </si>
  <si>
    <t>LV1951</t>
  </si>
  <si>
    <t>Lincolnshire Partnership NHS Foundation Trust</t>
  </si>
  <si>
    <t xml:space="preserve">South West Lincolnshire CCG
South Lincolnshire CCG
Lincolnshire West CCG
Lincolnshire East CCG
</t>
  </si>
  <si>
    <t>Fixed block values with elements of gain share and incentive payments</t>
  </si>
  <si>
    <t xml:space="preserve">Fixed block payment is based on an agreed level of activity and an associated spend underpinned by the national currencies for adult mental health (clusters).  This is overlaid with the following 3 gain share agreements;
1. incentivisation for repatriating proven patients from targeted out of area inpatient services back into Lincolnshire LPFT services (adult acute and PICU)
2. incentivisation for repatriating proven patients from targeted out of area inpatient services back into Lincolnshire LPFT services (non-specialist adult rehab)
2. managing safe levels of occupancy at the Psychiatric Intensive Care Unit (PICU)
</t>
  </si>
  <si>
    <t>The Lincolnshire System has agreed that this tailored approach to the contract better fits with the system intention of delivering aligned incentives. It is felt that there is currently too much risk in moving to a cluster based payment approach and outcomes based payment system for IAPT.  
The approach is to enable a focus on cost reduction and not cost shifting, to provide incentives for the provider to meet cost reduction, and deliver patient care in the right place at the right time, and to incentivise transformational change and shifts of activity.
The approach is to promote repatriation of activity from independent sector providers and NHS providers outside of Lincolnshire to increase the market share delivered by the trust and reduce expenditure at other providers.</t>
  </si>
  <si>
    <t>North Lincolnshire CCG</t>
  </si>
  <si>
    <t>Local cost and volume prices</t>
  </si>
  <si>
    <t>Payment is based on agreed levels of inpatient occupied bed days and outpatient activity, and a traditional associated cost per case pricing structure</t>
  </si>
  <si>
    <t xml:space="preserve">The CCG has taken the decision that this tailored approach to the contract better fits with their system intentions and it is felt that there is currently too much risk in moving to a cluster based payment approach and outcomes based payment system for IAPT.  </t>
  </si>
  <si>
    <t>South West Lincolnshire CCG</t>
  </si>
  <si>
    <t>LV1952</t>
  </si>
  <si>
    <t>Guy's and St Thomas' NHS Foundation Trust</t>
  </si>
  <si>
    <t>More efficient use of resources due to reduction in transactional costs and increase in innovation by utilising the aligned incentive approach.</t>
  </si>
  <si>
    <t>Pathway Payment, superseded locally by block</t>
  </si>
  <si>
    <t>Trust recognises the London Stroke Pathway; noting for local CCGs above that this service also falls into overarching 19/20 block contract</t>
  </si>
  <si>
    <t>Agreed London Stroke Pathway Process</t>
  </si>
  <si>
    <t>Wheelchair Services</t>
  </si>
  <si>
    <t>Trust costing built up on a service cost basis; encompassed within local block contract</t>
  </si>
  <si>
    <r>
      <t xml:space="preserve">Historic currency and pricing rolled forward, given local block agreement. This gives the Trust further time to configure service to national currency. </t>
    </r>
    <r>
      <rPr>
        <sz val="11"/>
        <color theme="1"/>
        <rFont val="Arial"/>
        <family val="2"/>
        <scheme val="minor"/>
      </rPr>
      <t>Trust needs to review recording mechanisms to fit with the Trust's model of service delivery</t>
    </r>
    <r>
      <rPr>
        <sz val="11"/>
        <color rgb="FFFF0000"/>
        <rFont val="Arial"/>
        <family val="2"/>
        <scheme val="minor"/>
      </rPr>
      <t>.</t>
    </r>
  </si>
  <si>
    <t>Non-mandatory tariff</t>
  </si>
  <si>
    <t xml:space="preserve">Encompassed within local block terms with varying underlying cost basis </t>
  </si>
  <si>
    <t>LV1953</t>
  </si>
  <si>
    <t>HAST CCG</t>
  </si>
  <si>
    <t>North Tees &amp; Hartlepool NHS Foundation Trust</t>
  </si>
  <si>
    <t>00K, 00D, 00M, 00C, 00J</t>
  </si>
  <si>
    <t xml:space="preserve">The contract is an aligned incentives contract (AIC) payment model. The AIC model reinforces financial stability within the system and aligns incentives for Provider and Commissioners to work together to reduce costs for the overall Local Health Economy (LHE) to a sustainable level that ensures good quality and safe services can continue to be provided to achieve excellent outcomes for the local population. The Block value is based on Tariff costed activity with a shared cost reduction target that has a 50:50 risk share on under delivery.
</t>
  </si>
  <si>
    <t>North Tees  &amp; Hartlepool NHS Foundation Trust</t>
  </si>
  <si>
    <t>00K, 00D, 00M, 00C, 0OJ</t>
  </si>
  <si>
    <t xml:space="preserve">North Tees &amp; Hartlepool NHS Foundation Trust </t>
  </si>
  <si>
    <t>LV1954</t>
  </si>
  <si>
    <t>DDES CCG</t>
  </si>
  <si>
    <t>County Durham &amp; Darlington FT</t>
  </si>
  <si>
    <t>00D,00J &amp; 00C</t>
  </si>
  <si>
    <t>All Emergency Care services</t>
  </si>
  <si>
    <t xml:space="preserve">The Contract is an overall block contract for all Services. Provider and Commissioner worked collaboratively  to identify block funding. Block was set utilising demand plan and all services were included therefore no QIPP was applied to the block. As a result of this there is no risk share within the block amount. </t>
  </si>
  <si>
    <t>LV1955</t>
  </si>
  <si>
    <t>South, Central and West CSU on behalf of Southampton City CCG</t>
  </si>
  <si>
    <t>RHM - University Hospitals Southampton Foundation Trust</t>
  </si>
  <si>
    <t>10X Southampton City CCG</t>
  </si>
  <si>
    <t>i) all emergency admission spells (admission method code 21-25, 28, 2A2D88);
ii) emergency admission excess bed days;
iii) A&amp;E attendances at Type 1, 2 and 3 A&amp;E facilities, including urgent treatment centres where they are classified as a Type 3 A&amp;E service;
iv) all ambulatory/same day emergency care activity, even if in the financial year 2018/19 this was being coded as something other than an emergency
admission or A&amp;E attendance;
v) activity that was outside the scope of national prices in 2018/19, but which falls within the descriptions (i) to (iv) above.</t>
  </si>
  <si>
    <t xml:space="preserve">Following the blended payment approach as per the 2019/20 National Tariff Payment System, however, instead of a 20% Marginal rate, the following applies: </t>
  </si>
  <si>
    <t>Recommended approach followed, but a staggered marginal rate used, as well as a cap for the marginal rate - to recognise a jointly agreed risk share, taking into account various factors affecting this, e.g. changes in demand, changes in hospital pathways, delivery of QIPP, etc. Also recognising that variable costs have step change elements.</t>
  </si>
  <si>
    <t>Recommended approach followed, but a staggered marginal rate used to reflect risk share, as well as a cap for the marginal rate.</t>
  </si>
  <si>
    <t>LV1956</t>
  </si>
  <si>
    <t>South Tyneside CCG</t>
  </si>
  <si>
    <t>LV1957</t>
  </si>
  <si>
    <t>Dr S Carruther</t>
  </si>
  <si>
    <t>Procedure</t>
  </si>
  <si>
    <t>Patch Testing</t>
  </si>
  <si>
    <t>Community Phototherapy Service</t>
  </si>
  <si>
    <t>LV1958</t>
  </si>
  <si>
    <t>Dr P Charlson - Skinqure Clinic</t>
  </si>
  <si>
    <t>New Outpatient Seen</t>
  </si>
  <si>
    <t>Follow Up</t>
  </si>
  <si>
    <t>LV1959</t>
  </si>
  <si>
    <t>East Riding of Yorkshire CCG</t>
  </si>
  <si>
    <t>First Assessment</t>
  </si>
  <si>
    <t>Community Chronic Pain Service</t>
  </si>
  <si>
    <t>Maintenance</t>
  </si>
  <si>
    <t>Group Session</t>
  </si>
  <si>
    <t>Walk In Service</t>
  </si>
  <si>
    <t>Out of Area Walk In</t>
  </si>
  <si>
    <t xml:space="preserve">Improve patient access </t>
  </si>
  <si>
    <t>Community Gynaecology</t>
  </si>
  <si>
    <t>Erectile Dysfunction</t>
  </si>
  <si>
    <t>Specialist menopause</t>
  </si>
  <si>
    <t>Implants</t>
  </si>
  <si>
    <t>Ring Pessary</t>
  </si>
  <si>
    <t>City Healthcare Partnership</t>
  </si>
  <si>
    <t>LV1960</t>
  </si>
  <si>
    <t>Mr K P Sherman</t>
  </si>
  <si>
    <t>Community Orthopaedic Service</t>
  </si>
  <si>
    <t xml:space="preserve">Follow up appointment  </t>
  </si>
  <si>
    <t>LV1961</t>
  </si>
  <si>
    <t>NHS Oxfordshire CCG</t>
  </si>
  <si>
    <t>InHealth Echotech Ltd.</t>
  </si>
  <si>
    <t>Oxfordshire CCG</t>
  </si>
  <si>
    <t>GP Direct Access Echo or ICS Echo</t>
  </si>
  <si>
    <t>Local prices agreed</t>
  </si>
  <si>
    <t xml:space="preserve">Lower price than tariff. Savings expected. </t>
  </si>
  <si>
    <t>ARM - Ambulatory Rhythm Monitoring</t>
  </si>
  <si>
    <t>ICS Echo</t>
  </si>
  <si>
    <t>LV1962</t>
  </si>
  <si>
    <t>NHS South Lincolnshire CCG</t>
  </si>
  <si>
    <t>North West Anglia NHS Foundation Trust</t>
  </si>
  <si>
    <t>NHS South Lincolnshire CCG
NHS South West Lincolnshire CCG</t>
  </si>
  <si>
    <t>To enable a focus on cost reduction and not cost shifting.  And to incentivise transformational change and shifts of activity.</t>
  </si>
  <si>
    <t xml:space="preserve">Value across the entire contract and for both relevant commissioners.
Payment is based on an agreed level of activity and an associated spend based on the national tariff.  
The value of this activity forms a block and will be paid in 1/12ths across the year, therefore guaranteeing the provider's contract income.
In addition to this block value, is an amount of money held in reserve as a risk share specifically for non-elective activity.
This risk pot is valued at a maximum of 5% of the IAP value for non-elective activity and will be monitored monthly, consolidated at the end of each quarter and drawn down at year end should the annual quantum of activity within the NEL PODs exceed the IAP. </t>
  </si>
  <si>
    <t>Payment is based on an agreed level of activity and an associated spend based on the national tariff.  
The value of this activity forms a block and will be paid in 1/12ths across the year, therefore guaranteeing the provider's contract income.</t>
  </si>
  <si>
    <t>LV1963</t>
  </si>
  <si>
    <t>North East Hampshire and Farnham CCG</t>
  </si>
  <si>
    <t>Frimley Health</t>
  </si>
  <si>
    <t>Risk share</t>
  </si>
  <si>
    <t>Where emergency activity overperforms above a threshold of £38.6m, the first £3.3m overperformance will be paid at 20%, the next £3.3m will be paid at 50%, and any overperformance above this will be paid at full tariff.</t>
  </si>
  <si>
    <t>Both parties recognise the risk around the CCGs level of emergency activity and are working together to manage this and have utilised the latest national guidance and agreed a local blended tariff approach to ensure both the provider and commissioner are engaged in the management of acute activity flows to minimise risk for both parties.</t>
  </si>
  <si>
    <t xml:space="preserve">Frimley Health and the 3 ICS CCGs have agreed contract values which reflect the full ICS system position and individual organisation commitments.  It has been agreed that the ICS will operate under a shared system control total to deliver improved system outcomes.  The parties have agreed to work collaboratively to manage system risks, focusing on the cost to the system, drivers of the cost and mitigations to manage this.    </t>
  </si>
  <si>
    <t xml:space="preserve">Reduction in waiting times  and activity in secondary care for patients with dermatology conditions </t>
  </si>
  <si>
    <t>LV1964</t>
  </si>
  <si>
    <t>LV1965</t>
  </si>
  <si>
    <t>East Yorkshire Urology &amp; Vasectomies Ltd</t>
  </si>
  <si>
    <t>Consultation Only</t>
  </si>
  <si>
    <t>Community Vasectomy Service</t>
  </si>
  <si>
    <t>Consultation &amp; Procedure</t>
  </si>
  <si>
    <t>Practice Charge per Procedure</t>
  </si>
  <si>
    <t xml:space="preserve"> Improve patient access to Chronic pain care and treatment within the community &amp; reduce waiting times for treatment</t>
  </si>
  <si>
    <t xml:space="preserve"> Improve patient access to sexual health services within the community &amp; reduce waiting times for treatment</t>
  </si>
  <si>
    <t xml:space="preserve"> Improve patient access to dermatology care and treatment within the community &amp; reduce waiting times for treatment</t>
  </si>
  <si>
    <t xml:space="preserve"> Improve patient access to  care and treatment within the community &amp; reduce waiting times for treatment</t>
  </si>
  <si>
    <r>
      <rPr>
        <b/>
        <sz val="11"/>
        <rFont val="Arial"/>
        <family val="2"/>
        <scheme val="minor"/>
      </rPr>
      <t>The contract with the Provider is subject to a payment arrangement (IFP) which incorporates national prices as detailed but as a consequence are not replaced by separate local prices at a Trust level
Services Covered include:</t>
    </r>
    <r>
      <rPr>
        <sz val="11"/>
        <rFont val="Arial"/>
        <family val="2"/>
        <scheme val="minor"/>
      </rPr>
      <t xml:space="preserve">
</t>
    </r>
    <r>
      <rPr>
        <i/>
        <sz val="11"/>
        <rFont val="Arial"/>
        <family val="2"/>
        <scheme val="minor"/>
      </rPr>
      <t>•	Anaesthetics</t>
    </r>
    <r>
      <rPr>
        <sz val="11"/>
        <rFont val="Arial"/>
        <family val="2"/>
        <scheme val="minor"/>
      </rPr>
      <t xml:space="preserve"> -  HRG: AB15Z, AB16Z, AB20Z, HC27N, HC29B, HN93Z
</t>
    </r>
    <r>
      <rPr>
        <i/>
        <sz val="11"/>
        <rFont val="Arial"/>
        <family val="2"/>
        <scheme val="minor"/>
      </rPr>
      <t>•	Rehabilitation</t>
    </r>
    <r>
      <rPr>
        <sz val="11"/>
        <rFont val="Arial"/>
        <family val="2"/>
        <scheme val="minor"/>
      </rPr>
      <t xml:space="preserve"> - HRG: AA25F, AA25G, AA26H, AA30E, AA57A, CB02E, HC28L, HC28M, HC32K, PR01A
•	</t>
    </r>
    <r>
      <rPr>
        <i/>
        <sz val="11"/>
        <rFont val="Arial"/>
        <family val="2"/>
        <scheme val="minor"/>
      </rPr>
      <t>Geriatric Medicine</t>
    </r>
    <r>
      <rPr>
        <sz val="11"/>
        <rFont val="Arial"/>
        <family val="2"/>
        <scheme val="minor"/>
      </rPr>
      <t xml:space="preserve"> -  HRG: EB07A, EB08D, HD24E, HE11H, JD07G, SA08G, WJ06J, AA25E, HE22B, VA10C
•	</t>
    </r>
    <r>
      <rPr>
        <i/>
        <sz val="11"/>
        <rFont val="Arial"/>
        <family val="2"/>
        <scheme val="minor"/>
      </rPr>
      <t>Neurology</t>
    </r>
    <r>
      <rPr>
        <sz val="11"/>
        <rFont val="Arial"/>
        <family val="2"/>
        <scheme val="minor"/>
      </rPr>
      <t xml:space="preserve"> -  HRG: AA35A, AA35B, AA35C, AA35D
•	</t>
    </r>
    <r>
      <rPr>
        <i/>
        <sz val="11"/>
        <rFont val="Arial"/>
        <family val="2"/>
        <scheme val="minor"/>
      </rPr>
      <t>Rhuematology</t>
    </r>
    <r>
      <rPr>
        <sz val="11"/>
        <rFont val="Arial"/>
        <family val="2"/>
        <scheme val="minor"/>
      </rPr>
      <t xml:space="preserve"> -  HRG: AA26F, AA26G, AA26H, AB17Z, AB19Z, AB20Z, AB22Z, BZ24F, DZ29K, EB14E, FZ49G, FZ49H, HC27N, HC29A, HC29B, HD21F, HD21G, HD21H, HD23E, HD23F, HD23G, HD23H, HD23J, HD24D, HD24E, HD24F, HD24G, HD24H, HD26F, HD26G, HD39H, HN16A, HN26A, HN36Z, HN46Z, HN56Z, HN66Z, JD07J, JD07K, PH34C, PH34D, SA04J, SA04L, SA09K, SA13A, WH15Z, WH16A, WH16B, WJ11Z, YH30Z, YQ50D, YQ50E, YQ50F</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</si>
</sst>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quot;£&quot;* #,##0.00_-;_-&quot;£&quot;* &quot;-&quot;??_-;_-@_-"/>
    <numFmt numFmtId="43" formatCode="_-* #,##0.00_-;\-* #,##0.00_-;_-* &quot;-&quot;??_-;_-@_-"/>
    <numFmt numFmtId="164" formatCode="_-* #,##0_-;\-* #,##0_-;_-* &quot;-&quot;??_-;_-@_-"/>
    <numFmt numFmtId="166" formatCode="_-&quot;£&quot;* #,##0_-;\-&quot;£&quot;* #,##0_-;_-&quot;£&quot;* &quot;-&quot;??_-;_-@_-"/>
  </numFmts>
  <fonts count="24">
    <font>
      <sz val="11"/>
      <name val="Calibri"/>
    </font>
    <font>
      <sz val="11"/>
      <color theme="1"/>
      <name val="Arial"/>
      <family val="2"/>
      <scheme val="minor"/>
    </font>
    <font>
      <sz val="11"/>
      <color theme="1"/>
      <name val="Arial"/>
      <family val="2"/>
      <scheme val="minor"/>
    </font>
    <font>
      <sz val="11"/>
      <name val="Arial"/>
      <family val="2"/>
      <scheme val="minor"/>
    </font>
    <font>
      <u/>
      <sz val="11"/>
      <color theme="10"/>
      <name val="Calibri"/>
      <family val="2"/>
    </font>
    <font>
      <sz val="12"/>
      <name val="Arial"/>
      <family val="2"/>
      <scheme val="minor"/>
    </font>
    <font>
      <u/>
      <sz val="12"/>
      <color theme="10"/>
      <name val="Arial"/>
      <family val="2"/>
      <scheme val="minor"/>
    </font>
    <font>
      <b/>
      <sz val="16"/>
      <color theme="4"/>
      <name val="Arial"/>
      <family val="2"/>
      <scheme val="minor"/>
    </font>
    <font>
      <sz val="11"/>
      <name val="Calibri"/>
      <family val="2"/>
    </font>
    <font>
      <b/>
      <sz val="11"/>
      <name val="Arial"/>
      <family val="2"/>
      <scheme val="minor"/>
    </font>
    <font>
      <b/>
      <sz val="12"/>
      <name val="Arial"/>
      <family val="2"/>
      <scheme val="minor"/>
    </font>
    <font>
      <b/>
      <u/>
      <sz val="12"/>
      <color theme="10"/>
      <name val="Arial"/>
      <family val="2"/>
      <scheme val="minor"/>
    </font>
    <font>
      <u/>
      <sz val="11"/>
      <color theme="10"/>
      <name val="Arial"/>
      <family val="2"/>
      <scheme val="minor"/>
    </font>
    <font>
      <sz val="11"/>
      <name val="Calibri"/>
    </font>
    <font>
      <b/>
      <sz val="12"/>
      <color theme="0"/>
      <name val="Arial"/>
      <family val="2"/>
      <scheme val="minor"/>
    </font>
    <font>
      <i/>
      <sz val="11"/>
      <name val="Arial"/>
      <family val="2"/>
      <scheme val="minor"/>
    </font>
    <font>
      <b/>
      <sz val="9"/>
      <color indexed="81"/>
      <name val="Tahoma"/>
      <family val="2"/>
    </font>
    <font>
      <sz val="9"/>
      <color indexed="81"/>
      <name val="Tahoma"/>
      <family val="2"/>
    </font>
    <font>
      <sz val="10"/>
      <name val="Arial"/>
      <family val="2"/>
      <scheme val="minor"/>
    </font>
    <font>
      <sz val="11"/>
      <color rgb="FF1F497D"/>
      <name val="Arial"/>
      <family val="2"/>
      <scheme val="minor"/>
    </font>
    <font>
      <sz val="11"/>
      <color rgb="FF002060"/>
      <name val="Arial"/>
      <family val="2"/>
      <scheme val="minor"/>
    </font>
    <font>
      <sz val="11"/>
      <color rgb="FFFF0000"/>
      <name val="Arial"/>
      <family val="2"/>
      <scheme val="minor"/>
    </font>
    <font>
      <sz val="11"/>
      <color rgb="FF000000"/>
      <name val="Arial"/>
      <family val="2"/>
      <scheme val="minor"/>
    </font>
    <font>
      <i/>
      <sz val="8"/>
      <color theme="4"/>
      <name val="Arial"/>
      <family val="2"/>
      <scheme val="minor"/>
    </font>
  </fonts>
  <fills count="9">
    <fill>
      <patternFill patternType="none"/>
    </fill>
    <fill>
      <patternFill patternType="gray125"/>
    </fill>
    <fill>
      <patternFill patternType="solid">
        <fgColor theme="4"/>
        <bgColor indexed="64"/>
      </patternFill>
    </fill>
    <fill>
      <patternFill patternType="solid">
        <fgColor theme="5"/>
        <bgColor indexed="64"/>
      </patternFill>
    </fill>
    <fill>
      <patternFill patternType="solid">
        <fgColor theme="9"/>
        <bgColor indexed="64"/>
      </patternFill>
    </fill>
    <fill>
      <patternFill patternType="solid">
        <fgColor theme="0"/>
        <bgColor indexed="64"/>
      </patternFill>
    </fill>
    <fill>
      <patternFill patternType="solid">
        <fgColor theme="7" tint="0.79998168889431442"/>
        <bgColor indexed="65"/>
      </patternFill>
    </fill>
    <fill>
      <patternFill patternType="solid">
        <fgColor rgb="FF7030A0"/>
        <bgColor indexed="64"/>
      </patternFill>
    </fill>
    <fill>
      <patternFill patternType="solid">
        <fgColor rgb="FFFFFF0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7">
    <xf numFmtId="0" fontId="0" fillId="0" borderId="0"/>
    <xf numFmtId="0" fontId="4" fillId="0" borderId="0" applyNumberForma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2" fillId="6" borderId="0" applyNumberFormat="0" applyBorder="0" applyAlignment="0" applyProtection="0"/>
    <xf numFmtId="0" fontId="8" fillId="0" borderId="0"/>
    <xf numFmtId="9" fontId="13" fillId="0" borderId="0" applyFont="0" applyFill="0" applyBorder="0" applyAlignment="0" applyProtection="0"/>
  </cellStyleXfs>
  <cellXfs count="154">
    <xf numFmtId="0" fontId="0" fillId="0" borderId="0" xfId="0"/>
    <xf numFmtId="0" fontId="3" fillId="0" borderId="0" xfId="0" applyFont="1"/>
    <xf numFmtId="0" fontId="3" fillId="0" borderId="0" xfId="0" applyFont="1" applyAlignment="1">
      <alignment vertical="center"/>
    </xf>
    <xf numFmtId="0" fontId="5" fillId="0" borderId="0" xfId="0" applyFont="1"/>
    <xf numFmtId="0" fontId="7" fillId="0" borderId="0" xfId="0" applyFont="1"/>
    <xf numFmtId="0" fontId="6" fillId="0" borderId="0" xfId="1" applyFont="1" applyAlignment="1">
      <alignment vertical="center"/>
    </xf>
    <xf numFmtId="0" fontId="9" fillId="0" borderId="0" xfId="0" applyFont="1" applyAlignment="1">
      <alignment horizontal="left" vertical="center" wrapText="1"/>
    </xf>
    <xf numFmtId="0" fontId="3" fillId="0" borderId="1" xfId="0" applyFont="1" applyBorder="1"/>
    <xf numFmtId="0" fontId="10" fillId="0" borderId="0" xfId="0" applyFont="1" applyBorder="1"/>
    <xf numFmtId="0" fontId="11" fillId="0" borderId="0" xfId="1" applyFont="1" applyBorder="1"/>
    <xf numFmtId="0" fontId="8" fillId="0" borderId="0" xfId="0" applyFont="1" applyAlignment="1">
      <alignment wrapText="1"/>
    </xf>
    <xf numFmtId="0" fontId="9" fillId="0" borderId="1" xfId="0" applyFont="1" applyBorder="1" applyAlignment="1">
      <alignment horizontal="left" vertical="center" wrapText="1"/>
    </xf>
    <xf numFmtId="0" fontId="3" fillId="0" borderId="0" xfId="0" applyFont="1" applyAlignment="1">
      <alignment horizontal="left" vertical="center" wrapText="1"/>
    </xf>
    <xf numFmtId="0" fontId="3" fillId="0" borderId="0" xfId="0" applyFont="1" applyAlignment="1">
      <alignment vertical="center" wrapText="1"/>
    </xf>
    <xf numFmtId="0" fontId="12" fillId="0" borderId="0" xfId="1" applyFont="1" applyAlignment="1">
      <alignment vertical="top" wrapText="1"/>
    </xf>
    <xf numFmtId="0" fontId="3" fillId="0" borderId="0" xfId="0" applyFont="1" applyAlignment="1">
      <alignment horizontal="left" vertical="center" wrapText="1"/>
    </xf>
    <xf numFmtId="0" fontId="3" fillId="0" borderId="4" xfId="0" applyFont="1" applyBorder="1" applyAlignment="1">
      <alignment horizontal="left" vertical="center" wrapText="1"/>
    </xf>
    <xf numFmtId="0" fontId="6" fillId="0" borderId="5" xfId="1" applyFont="1" applyBorder="1" applyAlignment="1">
      <alignment vertical="center"/>
    </xf>
    <xf numFmtId="0" fontId="3" fillId="0" borderId="5" xfId="0" applyFont="1" applyBorder="1" applyAlignment="1">
      <alignment vertical="center"/>
    </xf>
    <xf numFmtId="0" fontId="3" fillId="0" borderId="6" xfId="0" applyFont="1" applyBorder="1" applyAlignment="1">
      <alignment vertical="center"/>
    </xf>
    <xf numFmtId="0" fontId="10" fillId="0" borderId="2" xfId="0" applyFont="1" applyBorder="1" applyAlignment="1">
      <alignment vertical="center"/>
    </xf>
    <xf numFmtId="0" fontId="0" fillId="0" borderId="3" xfId="0" applyBorder="1" applyAlignment="1">
      <alignment vertical="center"/>
    </xf>
    <xf numFmtId="0" fontId="14" fillId="4" borderId="5" xfId="0" applyFont="1" applyFill="1" applyBorder="1" applyAlignment="1">
      <alignment vertical="center" wrapText="1"/>
    </xf>
    <xf numFmtId="0" fontId="14" fillId="2" borderId="7" xfId="0" applyFont="1" applyFill="1" applyBorder="1" applyAlignment="1">
      <alignment vertical="center" wrapText="1"/>
    </xf>
    <xf numFmtId="0" fontId="6" fillId="0" borderId="8" xfId="1" applyFont="1" applyBorder="1" applyAlignment="1">
      <alignment vertical="center"/>
    </xf>
    <xf numFmtId="0" fontId="3" fillId="0" borderId="8" xfId="0" applyFont="1" applyBorder="1" applyAlignment="1">
      <alignment vertical="center"/>
    </xf>
    <xf numFmtId="0" fontId="3" fillId="0" borderId="9" xfId="0" applyFont="1" applyBorder="1" applyAlignment="1">
      <alignment vertical="center"/>
    </xf>
    <xf numFmtId="0" fontId="3" fillId="0" borderId="1" xfId="0" applyFont="1" applyBorder="1" applyAlignment="1">
      <alignment vertical="top" wrapText="1"/>
    </xf>
    <xf numFmtId="0" fontId="3" fillId="0" borderId="0" xfId="0" applyFont="1" applyAlignment="1">
      <alignment wrapText="1"/>
    </xf>
    <xf numFmtId="0" fontId="3" fillId="0" borderId="0" xfId="0" applyFont="1" applyAlignment="1">
      <alignment vertical="top" wrapText="1"/>
    </xf>
    <xf numFmtId="0" fontId="3" fillId="0" borderId="0" xfId="0" applyFont="1" applyAlignment="1">
      <alignment horizontal="left" vertical="center"/>
    </xf>
    <xf numFmtId="0" fontId="3" fillId="0" borderId="1" xfId="0" applyFont="1" applyBorder="1" applyAlignment="1">
      <alignment wrapText="1"/>
    </xf>
    <xf numFmtId="164" fontId="3" fillId="5" borderId="1" xfId="2" applyNumberFormat="1" applyFont="1" applyFill="1" applyBorder="1" applyAlignment="1">
      <alignment vertical="top" wrapText="1"/>
    </xf>
    <xf numFmtId="0" fontId="3" fillId="0" borderId="1" xfId="0" applyFont="1" applyBorder="1" applyAlignment="1">
      <alignment horizontal="left" vertical="top" wrapText="1"/>
    </xf>
    <xf numFmtId="0" fontId="12" fillId="0" borderId="0" xfId="1" applyFont="1" applyAlignment="1">
      <alignment vertical="center" wrapText="1"/>
    </xf>
    <xf numFmtId="0" fontId="3" fillId="0" borderId="1" xfId="0" applyFont="1" applyBorder="1" applyAlignment="1">
      <alignment vertical="center" wrapText="1"/>
    </xf>
    <xf numFmtId="0" fontId="7" fillId="0" borderId="0" xfId="0" applyFont="1" applyAlignment="1">
      <alignment vertical="center"/>
    </xf>
    <xf numFmtId="9" fontId="3" fillId="0" borderId="1" xfId="0" applyNumberFormat="1" applyFont="1" applyBorder="1" applyAlignment="1">
      <alignment vertical="center" wrapText="1"/>
    </xf>
    <xf numFmtId="0" fontId="3" fillId="0" borderId="1" xfId="0" applyFont="1" applyFill="1" applyBorder="1" applyAlignment="1">
      <alignment vertical="center" wrapText="1"/>
    </xf>
    <xf numFmtId="0" fontId="3" fillId="0" borderId="0" xfId="0" applyFont="1" applyFill="1" applyAlignment="1">
      <alignment vertical="center" wrapText="1"/>
    </xf>
    <xf numFmtId="0" fontId="7" fillId="0" borderId="0" xfId="0" applyFont="1" applyAlignment="1"/>
    <xf numFmtId="0" fontId="0" fillId="0" borderId="0" xfId="0" applyAlignment="1">
      <alignment wrapText="1"/>
    </xf>
    <xf numFmtId="0" fontId="14" fillId="7" borderId="7" xfId="0" applyFont="1" applyFill="1" applyBorder="1" applyAlignment="1">
      <alignment vertical="center" wrapText="1"/>
    </xf>
    <xf numFmtId="0" fontId="6" fillId="0" borderId="6" xfId="1" applyFont="1" applyBorder="1" applyAlignment="1">
      <alignment vertical="center"/>
    </xf>
    <xf numFmtId="0" fontId="6" fillId="0" borderId="7" xfId="1" applyFont="1" applyBorder="1" applyAlignment="1">
      <alignment vertical="center"/>
    </xf>
    <xf numFmtId="0" fontId="14" fillId="3" borderId="8" xfId="0" applyFont="1" applyFill="1" applyBorder="1" applyAlignment="1">
      <alignment vertical="center" wrapText="1"/>
    </xf>
    <xf numFmtId="0" fontId="3" fillId="0" borderId="1" xfId="0" applyFont="1" applyBorder="1" applyAlignment="1">
      <alignment horizontal="left" vertical="center" wrapText="1"/>
    </xf>
    <xf numFmtId="0" fontId="3" fillId="0" borderId="3" xfId="0" applyFont="1" applyBorder="1" applyAlignment="1">
      <alignment horizontal="left" vertical="center" wrapText="1"/>
    </xf>
    <xf numFmtId="0" fontId="3" fillId="0" borderId="1" xfId="0" applyFont="1" applyBorder="1" applyAlignment="1">
      <alignment vertical="top"/>
    </xf>
    <xf numFmtId="0" fontId="3" fillId="0" borderId="1" xfId="0" applyFont="1" applyFill="1" applyBorder="1"/>
    <xf numFmtId="9" fontId="3" fillId="0" borderId="1" xfId="0" applyNumberFormat="1" applyFont="1" applyBorder="1"/>
    <xf numFmtId="0" fontId="3" fillId="0" borderId="1" xfId="5" applyFont="1" applyBorder="1" applyAlignment="1">
      <alignment vertical="center" wrapText="1"/>
    </xf>
    <xf numFmtId="0" fontId="3" fillId="0" borderId="1" xfId="0" applyFont="1" applyBorder="1" applyAlignment="1">
      <alignment horizontal="left" vertical="top"/>
    </xf>
    <xf numFmtId="0" fontId="3" fillId="0" borderId="1" xfId="0" applyFont="1" applyFill="1" applyBorder="1" applyAlignment="1">
      <alignment horizontal="left" vertical="top" wrapText="1"/>
    </xf>
    <xf numFmtId="0" fontId="18" fillId="0" borderId="1" xfId="0" applyFont="1" applyBorder="1"/>
    <xf numFmtId="0" fontId="3" fillId="0" borderId="1" xfId="0" applyFont="1" applyFill="1" applyBorder="1" applyAlignment="1">
      <alignment wrapText="1"/>
    </xf>
    <xf numFmtId="0" fontId="3" fillId="0" borderId="1" xfId="0" applyFont="1" applyFill="1" applyBorder="1" applyAlignment="1">
      <alignment vertical="top" wrapText="1"/>
    </xf>
    <xf numFmtId="0" fontId="3" fillId="0" borderId="1" xfId="0" applyFont="1" applyBorder="1" applyAlignment="1">
      <alignment vertical="center"/>
    </xf>
    <xf numFmtId="166" fontId="3" fillId="0" borderId="0" xfId="3" applyNumberFormat="1" applyFont="1" applyAlignment="1">
      <alignment vertical="center" wrapText="1"/>
    </xf>
    <xf numFmtId="166" fontId="9" fillId="0" borderId="1" xfId="3" applyNumberFormat="1" applyFont="1" applyBorder="1" applyAlignment="1">
      <alignment horizontal="left" vertical="center" wrapText="1"/>
    </xf>
    <xf numFmtId="166" fontId="3" fillId="0" borderId="1" xfId="3" applyNumberFormat="1" applyFont="1" applyBorder="1" applyAlignment="1">
      <alignment vertical="center" wrapText="1"/>
    </xf>
    <xf numFmtId="166" fontId="3" fillId="0" borderId="1" xfId="3" applyNumberFormat="1" applyFont="1" applyBorder="1"/>
    <xf numFmtId="166" fontId="3" fillId="0" borderId="1" xfId="3" applyNumberFormat="1" applyFont="1" applyBorder="1" applyAlignment="1">
      <alignment vertical="top"/>
    </xf>
    <xf numFmtId="166" fontId="18" fillId="0" borderId="1" xfId="3" applyNumberFormat="1" applyFont="1" applyBorder="1" applyAlignment="1">
      <alignment wrapText="1"/>
    </xf>
    <xf numFmtId="166" fontId="3" fillId="0" borderId="1" xfId="3" applyNumberFormat="1" applyFont="1" applyFill="1" applyBorder="1"/>
    <xf numFmtId="166" fontId="3" fillId="0" borderId="1" xfId="3" applyNumberFormat="1" applyFont="1" applyBorder="1" applyAlignment="1">
      <alignment wrapText="1"/>
    </xf>
    <xf numFmtId="11" fontId="3" fillId="0" borderId="1" xfId="0" applyNumberFormat="1" applyFont="1" applyBorder="1" applyAlignment="1">
      <alignment vertical="top" wrapText="1"/>
    </xf>
    <xf numFmtId="166" fontId="3" fillId="0" borderId="0" xfId="3" applyNumberFormat="1" applyFont="1" applyAlignment="1">
      <alignment wrapText="1"/>
    </xf>
    <xf numFmtId="166" fontId="18" fillId="0" borderId="1" xfId="3" applyNumberFormat="1" applyFont="1" applyBorder="1"/>
    <xf numFmtId="166" fontId="3" fillId="0" borderId="1" xfId="3" applyNumberFormat="1" applyFont="1" applyBorder="1" applyAlignment="1">
      <alignment horizontal="left" vertical="top"/>
    </xf>
    <xf numFmtId="166" fontId="3" fillId="0" borderId="1" xfId="3" applyNumberFormat="1" applyFont="1" applyBorder="1" applyAlignment="1">
      <alignment vertical="top" wrapText="1"/>
    </xf>
    <xf numFmtId="0" fontId="3" fillId="0" borderId="1" xfId="0" quotePrefix="1" applyFont="1" applyBorder="1" applyAlignment="1">
      <alignment wrapText="1"/>
    </xf>
    <xf numFmtId="0" fontId="15" fillId="0" borderId="8" xfId="0" applyFont="1" applyFill="1" applyBorder="1" applyAlignment="1">
      <alignment wrapText="1"/>
    </xf>
    <xf numFmtId="166" fontId="3" fillId="0" borderId="1" xfId="3" applyNumberFormat="1" applyFont="1" applyFill="1" applyBorder="1" applyAlignment="1">
      <alignment wrapText="1"/>
    </xf>
    <xf numFmtId="9" fontId="3" fillId="0" borderId="1" xfId="0" applyNumberFormat="1" applyFont="1" applyBorder="1" applyAlignment="1">
      <alignment wrapText="1"/>
    </xf>
    <xf numFmtId="166" fontId="3" fillId="0" borderId="1" xfId="3" applyNumberFormat="1" applyFont="1" applyFill="1" applyBorder="1" applyAlignment="1">
      <alignment vertical="top" wrapText="1"/>
    </xf>
    <xf numFmtId="166" fontId="3" fillId="0" borderId="1" xfId="3" applyNumberFormat="1" applyFont="1" applyBorder="1" applyAlignment="1">
      <alignment horizontal="center" wrapText="1"/>
    </xf>
    <xf numFmtId="166" fontId="3" fillId="0" borderId="1" xfId="3" applyNumberFormat="1" applyFont="1" applyFill="1" applyBorder="1" applyAlignment="1">
      <alignment vertical="center" wrapText="1"/>
    </xf>
    <xf numFmtId="9" fontId="3" fillId="0" borderId="1" xfId="0" applyNumberFormat="1" applyFont="1" applyFill="1" applyBorder="1" applyAlignment="1">
      <alignment vertical="center" wrapText="1"/>
    </xf>
    <xf numFmtId="0" fontId="3" fillId="0" borderId="1" xfId="0" applyFont="1" applyBorder="1" applyAlignment="1">
      <alignment horizontal="center" vertical="center" wrapText="1"/>
    </xf>
    <xf numFmtId="0" fontId="3" fillId="0" borderId="0" xfId="0" applyFont="1" applyAlignment="1">
      <alignment horizontal="left" vertical="center" wrapText="1"/>
    </xf>
    <xf numFmtId="0" fontId="3" fillId="0" borderId="1" xfId="0" applyFont="1" applyBorder="1" applyAlignment="1">
      <alignment horizontal="center" vertical="center" wrapText="1"/>
    </xf>
    <xf numFmtId="0" fontId="3" fillId="0" borderId="1" xfId="0" applyFont="1" applyBorder="1" applyAlignment="1">
      <alignment horizontal="center" vertical="top" wrapText="1"/>
    </xf>
    <xf numFmtId="0" fontId="3" fillId="0" borderId="1" xfId="0" applyFont="1" applyBorder="1" applyAlignment="1">
      <alignment horizontal="left" vertical="center"/>
    </xf>
    <xf numFmtId="166" fontId="22" fillId="0" borderId="1" xfId="3" applyNumberFormat="1" applyFont="1" applyBorder="1" applyAlignment="1">
      <alignment vertical="top" wrapText="1"/>
    </xf>
    <xf numFmtId="0" fontId="23" fillId="0" borderId="0" xfId="0" applyFont="1"/>
    <xf numFmtId="0" fontId="3" fillId="0" borderId="1" xfId="0" applyFont="1" applyFill="1" applyBorder="1" applyAlignment="1">
      <alignment horizontal="left" vertical="center" wrapText="1"/>
    </xf>
    <xf numFmtId="0" fontId="3" fillId="0" borderId="1" xfId="0" applyFont="1" applyFill="1" applyBorder="1" applyAlignment="1">
      <alignment horizontal="left" vertical="center"/>
    </xf>
    <xf numFmtId="0" fontId="3" fillId="0" borderId="1" xfId="0" applyFont="1" applyFill="1" applyBorder="1" applyAlignment="1">
      <alignment vertical="center"/>
    </xf>
    <xf numFmtId="0" fontId="3" fillId="0" borderId="1" xfId="0" applyFont="1" applyBorder="1" applyAlignment="1">
      <alignment horizontal="left" wrapText="1"/>
    </xf>
    <xf numFmtId="9" fontId="3" fillId="0" borderId="1" xfId="0" applyNumberFormat="1" applyFont="1" applyBorder="1" applyAlignment="1">
      <alignment vertical="top" wrapText="1"/>
    </xf>
    <xf numFmtId="166" fontId="3" fillId="0" borderId="1" xfId="3" applyNumberFormat="1" applyFont="1" applyBorder="1" applyAlignment="1">
      <alignment vertical="center"/>
    </xf>
    <xf numFmtId="166" fontId="3" fillId="0" borderId="1" xfId="3" applyNumberFormat="1" applyFont="1" applyFill="1" applyBorder="1" applyAlignment="1">
      <alignment vertical="center"/>
    </xf>
    <xf numFmtId="166" fontId="3" fillId="0" borderId="1" xfId="3" applyNumberFormat="1" applyFont="1" applyBorder="1" applyAlignment="1">
      <alignment horizontal="center" vertical="center"/>
    </xf>
    <xf numFmtId="0" fontId="7" fillId="0" borderId="0" xfId="0" applyFont="1" applyAlignment="1">
      <alignment vertical="top"/>
    </xf>
    <xf numFmtId="166" fontId="3" fillId="0" borderId="0" xfId="3" applyNumberFormat="1" applyFont="1" applyAlignment="1">
      <alignment vertical="top" wrapText="1"/>
    </xf>
    <xf numFmtId="0" fontId="9" fillId="0" borderId="1" xfId="0" applyFont="1" applyBorder="1" applyAlignment="1">
      <alignment horizontal="left" vertical="top" wrapText="1"/>
    </xf>
    <xf numFmtId="166" fontId="9" fillId="0" borderId="1" xfId="3" applyNumberFormat="1" applyFont="1" applyBorder="1" applyAlignment="1">
      <alignment horizontal="left" vertical="top" wrapText="1"/>
    </xf>
    <xf numFmtId="0" fontId="9" fillId="0" borderId="0" xfId="0" applyFont="1" applyAlignment="1">
      <alignment horizontal="left" vertical="top" wrapText="1"/>
    </xf>
    <xf numFmtId="166" fontId="3" fillId="0" borderId="1" xfId="3" applyNumberFormat="1" applyFont="1" applyFill="1" applyBorder="1" applyAlignment="1">
      <alignment vertical="top"/>
    </xf>
    <xf numFmtId="166" fontId="3" fillId="0" borderId="1" xfId="3" applyNumberFormat="1" applyFont="1" applyBorder="1" applyAlignment="1">
      <alignment horizontal="right" vertical="top"/>
    </xf>
    <xf numFmtId="9" fontId="3" fillId="0" borderId="1" xfId="0" applyNumberFormat="1" applyFont="1" applyBorder="1" applyAlignment="1">
      <alignment vertical="top"/>
    </xf>
    <xf numFmtId="166" fontId="3" fillId="0" borderId="1" xfId="3" applyNumberFormat="1" applyFont="1" applyBorder="1" applyAlignment="1">
      <alignment horizontal="center" vertical="top"/>
    </xf>
    <xf numFmtId="0" fontId="18" fillId="0" borderId="1" xfId="0" applyFont="1" applyBorder="1" applyAlignment="1">
      <alignment vertical="top" wrapText="1"/>
    </xf>
    <xf numFmtId="0" fontId="3" fillId="0" borderId="1" xfId="0" quotePrefix="1" applyFont="1" applyBorder="1" applyAlignment="1">
      <alignment horizontal="left" vertical="top"/>
    </xf>
    <xf numFmtId="0" fontId="3" fillId="0" borderId="1" xfId="0" applyFont="1" applyFill="1" applyBorder="1" applyAlignment="1">
      <alignment vertical="top"/>
    </xf>
    <xf numFmtId="9" fontId="3" fillId="0" borderId="0" xfId="6" applyFont="1" applyAlignment="1">
      <alignment vertical="top" wrapText="1"/>
    </xf>
    <xf numFmtId="9" fontId="9" fillId="0" borderId="1" xfId="6" applyFont="1" applyBorder="1" applyAlignment="1">
      <alignment horizontal="left" vertical="top" wrapText="1"/>
    </xf>
    <xf numFmtId="9" fontId="3" fillId="0" borderId="1" xfId="6" applyFont="1" applyBorder="1" applyAlignment="1">
      <alignment vertical="top" wrapText="1"/>
    </xf>
    <xf numFmtId="9" fontId="3" fillId="0" borderId="1" xfId="6" applyFont="1" applyBorder="1" applyAlignment="1">
      <alignment vertical="top"/>
    </xf>
    <xf numFmtId="9" fontId="3" fillId="0" borderId="1" xfId="6" applyFont="1" applyBorder="1" applyAlignment="1">
      <alignment horizontal="left" vertical="top"/>
    </xf>
    <xf numFmtId="0" fontId="9" fillId="0" borderId="1" xfId="0" applyFont="1" applyBorder="1" applyAlignment="1">
      <alignment horizontal="left" vertical="top"/>
    </xf>
    <xf numFmtId="0" fontId="9" fillId="0" borderId="1" xfId="0" applyFont="1" applyBorder="1" applyAlignment="1">
      <alignment vertical="top" wrapText="1"/>
    </xf>
    <xf numFmtId="0" fontId="9" fillId="0" borderId="1" xfId="0" applyFont="1" applyBorder="1" applyAlignment="1">
      <alignment vertical="center" wrapText="1"/>
    </xf>
    <xf numFmtId="166" fontId="3" fillId="0" borderId="1" xfId="3" applyNumberFormat="1" applyFont="1" applyBorder="1" applyAlignment="1">
      <alignment horizontal="right" vertical="center" wrapText="1"/>
    </xf>
    <xf numFmtId="166" fontId="3" fillId="8" borderId="1" xfId="3" applyNumberFormat="1" applyFont="1" applyFill="1" applyBorder="1" applyAlignment="1">
      <alignment horizontal="right" vertical="top"/>
    </xf>
    <xf numFmtId="166" fontId="21" fillId="0" borderId="1" xfId="3" applyNumberFormat="1" applyFont="1" applyBorder="1"/>
    <xf numFmtId="0" fontId="3" fillId="0" borderId="1" xfId="0" applyFont="1" applyBorder="1" applyAlignment="1">
      <alignment horizontal="center" vertical="center"/>
    </xf>
    <xf numFmtId="166" fontId="3" fillId="0" borderId="1" xfId="3" applyNumberFormat="1" applyFont="1" applyBorder="1" applyAlignment="1">
      <alignment horizontal="center" vertical="center" wrapText="1"/>
    </xf>
    <xf numFmtId="0" fontId="3" fillId="0" borderId="1" xfId="0" applyNumberFormat="1" applyFont="1" applyFill="1" applyBorder="1" applyAlignment="1" applyProtection="1">
      <alignment horizontal="left" vertical="top" wrapText="1"/>
      <protection locked="0"/>
    </xf>
    <xf numFmtId="166" fontId="3" fillId="0" borderId="1" xfId="3" applyNumberFormat="1" applyFont="1" applyFill="1" applyBorder="1" applyAlignment="1">
      <alignment horizontal="left" vertical="center"/>
    </xf>
    <xf numFmtId="166" fontId="3" fillId="0" borderId="1" xfId="3" applyNumberFormat="1" applyFont="1" applyBorder="1" applyAlignment="1">
      <alignment horizontal="left" vertical="center"/>
    </xf>
    <xf numFmtId="0" fontId="18" fillId="0" borderId="1" xfId="0" applyFont="1" applyBorder="1" applyAlignment="1">
      <alignment horizontal="left" vertical="center" wrapText="1"/>
    </xf>
    <xf numFmtId="0" fontId="1" fillId="0" borderId="1" xfId="0" applyFont="1" applyBorder="1" applyAlignment="1">
      <alignment vertical="center" wrapText="1"/>
    </xf>
    <xf numFmtId="0" fontId="3" fillId="0" borderId="1" xfId="0" applyFont="1" applyBorder="1" applyAlignment="1">
      <alignment horizontal="justify" vertical="center" wrapText="1"/>
    </xf>
    <xf numFmtId="0" fontId="3" fillId="0" borderId="1" xfId="0" applyFont="1" applyBorder="1" applyAlignment="1">
      <alignment horizontal="left" vertical="top" wrapText="1"/>
    </xf>
    <xf numFmtId="0" fontId="1" fillId="0" borderId="1" xfId="0" applyFont="1" applyBorder="1" applyAlignment="1">
      <alignment horizontal="center" vertical="center" wrapText="1"/>
    </xf>
    <xf numFmtId="0" fontId="3" fillId="0" borderId="1" xfId="0" applyFont="1" applyBorder="1" applyAlignment="1">
      <alignment vertical="center"/>
    </xf>
    <xf numFmtId="0" fontId="3" fillId="0" borderId="1" xfId="0" applyFont="1" applyBorder="1" applyAlignment="1">
      <alignment horizontal="center" vertical="center"/>
    </xf>
    <xf numFmtId="0" fontId="3" fillId="0" borderId="1" xfId="0" applyFont="1" applyBorder="1" applyAlignment="1">
      <alignment vertical="center" wrapText="1"/>
    </xf>
    <xf numFmtId="0" fontId="3" fillId="0" borderId="1" xfId="0" applyFont="1" applyBorder="1" applyAlignment="1">
      <alignment horizontal="left" vertical="center" wrapText="1"/>
    </xf>
    <xf numFmtId="0" fontId="3" fillId="0" borderId="0" xfId="0" applyFont="1" applyAlignment="1">
      <alignment horizontal="left" wrapText="1"/>
    </xf>
    <xf numFmtId="0" fontId="3" fillId="0" borderId="1" xfId="0" applyFont="1" applyFill="1" applyBorder="1" applyAlignment="1">
      <alignment horizontal="left" wrapText="1"/>
    </xf>
    <xf numFmtId="0" fontId="22" fillId="0" borderId="1" xfId="0" applyFont="1" applyBorder="1" applyAlignment="1">
      <alignment horizontal="left" vertical="center" wrapText="1"/>
    </xf>
    <xf numFmtId="0" fontId="3" fillId="0" borderId="4" xfId="0" applyFont="1" applyBorder="1" applyAlignment="1">
      <alignment wrapText="1"/>
    </xf>
    <xf numFmtId="166" fontId="1" fillId="0" borderId="1" xfId="3" applyNumberFormat="1" applyFont="1" applyBorder="1" applyAlignment="1">
      <alignment wrapText="1"/>
    </xf>
    <xf numFmtId="0" fontId="3" fillId="0" borderId="1" xfId="0" applyFont="1" applyBorder="1" applyAlignment="1">
      <alignment wrapText="1"/>
    </xf>
    <xf numFmtId="0" fontId="1" fillId="0" borderId="1" xfId="4" applyFont="1" applyFill="1" applyBorder="1" applyAlignment="1">
      <alignment horizontal="left" vertical="center" wrapText="1"/>
    </xf>
    <xf numFmtId="9" fontId="1" fillId="0" borderId="1" xfId="4" applyNumberFormat="1" applyFont="1" applyFill="1" applyBorder="1" applyAlignment="1">
      <alignment horizontal="left" vertical="center" wrapText="1"/>
    </xf>
    <xf numFmtId="166" fontId="1" fillId="0" borderId="1" xfId="3" applyNumberFormat="1" applyFont="1" applyFill="1" applyBorder="1" applyAlignment="1">
      <alignment horizontal="center" vertical="center" wrapText="1"/>
    </xf>
    <xf numFmtId="0" fontId="3" fillId="0" borderId="1" xfId="0" applyFont="1" applyBorder="1" applyAlignment="1">
      <alignment horizontal="justify" vertical="center"/>
    </xf>
    <xf numFmtId="0" fontId="3" fillId="0" borderId="1" xfId="0" applyFont="1" applyBorder="1" applyAlignment="1">
      <alignment vertical="top" wrapText="1"/>
    </xf>
    <xf numFmtId="0" fontId="3" fillId="0" borderId="1" xfId="4" applyFont="1" applyFill="1" applyBorder="1" applyAlignment="1">
      <alignment horizontal="left" vertical="top"/>
    </xf>
    <xf numFmtId="9" fontId="3" fillId="0" borderId="1" xfId="6" applyFont="1" applyFill="1" applyBorder="1" applyAlignment="1">
      <alignment horizontal="left" vertical="top"/>
    </xf>
    <xf numFmtId="166" fontId="3" fillId="0" borderId="1" xfId="3" applyNumberFormat="1" applyFont="1" applyFill="1" applyBorder="1" applyAlignment="1">
      <alignment horizontal="center" vertical="top"/>
    </xf>
    <xf numFmtId="0" fontId="3" fillId="0" borderId="1" xfId="4" applyFont="1" applyFill="1" applyBorder="1" applyAlignment="1">
      <alignment horizontal="left" vertical="top" wrapText="1"/>
    </xf>
    <xf numFmtId="0" fontId="19" fillId="0" borderId="1" xfId="0" applyFont="1" applyBorder="1" applyAlignment="1">
      <alignment vertical="center" wrapText="1"/>
    </xf>
    <xf numFmtId="166" fontId="1" fillId="0" borderId="1" xfId="3" applyNumberFormat="1" applyFont="1" applyFill="1" applyBorder="1" applyAlignment="1">
      <alignment horizontal="right" vertical="center" wrapText="1"/>
    </xf>
    <xf numFmtId="166" fontId="20" fillId="0" borderId="1" xfId="3" applyNumberFormat="1" applyFont="1" applyBorder="1" applyAlignment="1">
      <alignment vertical="center" wrapText="1"/>
    </xf>
    <xf numFmtId="9" fontId="3" fillId="0" borderId="1" xfId="0" applyNumberFormat="1" applyFont="1" applyBorder="1" applyAlignment="1">
      <alignment horizontal="center" vertical="center"/>
    </xf>
    <xf numFmtId="0" fontId="3" fillId="0" borderId="1" xfId="0" applyFont="1" applyBorder="1" applyAlignment="1">
      <alignment horizontal="center" wrapText="1"/>
    </xf>
    <xf numFmtId="166" fontId="3" fillId="0" borderId="1" xfId="3" applyNumberFormat="1" applyFont="1" applyBorder="1" applyAlignment="1">
      <alignment horizontal="center" vertical="center" wrapText="1"/>
    </xf>
    <xf numFmtId="0" fontId="1" fillId="0" borderId="1" xfId="0" applyFont="1" applyFill="1" applyBorder="1" applyAlignment="1">
      <alignment vertical="center" wrapText="1"/>
    </xf>
    <xf numFmtId="166" fontId="1" fillId="0" borderId="1" xfId="3" applyNumberFormat="1" applyFont="1" applyFill="1" applyBorder="1" applyAlignment="1">
      <alignment vertical="center" wrapText="1"/>
    </xf>
  </cellXfs>
  <cellStyles count="7">
    <cellStyle name="20% - Accent4" xfId="4" builtinId="42"/>
    <cellStyle name="Comma" xfId="2" builtinId="3"/>
    <cellStyle name="Currency" xfId="3" builtinId="4"/>
    <cellStyle name="Hyperlink" xfId="1" builtinId="8"/>
    <cellStyle name="Normal" xfId="0" builtinId="0"/>
    <cellStyle name="Normal 2" xfId="5" xr:uid="{D939DE76-076B-4AE1-84DC-F7EA61B966E7}"/>
    <cellStyle name="Percent" xfId="6"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66</xdr:row>
          <xdr:rowOff>0</xdr:rowOff>
        </xdr:from>
        <xdr:to>
          <xdr:col>7</xdr:col>
          <xdr:colOff>914400</xdr:colOff>
          <xdr:row>67</xdr:row>
          <xdr:rowOff>1</xdr:rowOff>
        </xdr:to>
        <xdr:sp macro="" textlink="">
          <xdr:nvSpPr>
            <xdr:cNvPr id="6146" name="Object 2" hidden="1">
              <a:extLst>
                <a:ext uri="{63B3BB69-23CF-44E3-9099-C40C66FF867C}">
                  <a14:compatExt spid="_x0000_s6146"/>
                </a:ext>
                <a:ext uri="{FF2B5EF4-FFF2-40B4-BE49-F238E27FC236}">
                  <a16:creationId xmlns:a16="http://schemas.microsoft.com/office/drawing/2014/main" id="{00000000-0008-0000-0200-000002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145596</xdr:colOff>
          <xdr:row>82</xdr:row>
          <xdr:rowOff>2713264</xdr:rowOff>
        </xdr:from>
        <xdr:to>
          <xdr:col>7</xdr:col>
          <xdr:colOff>1059996</xdr:colOff>
          <xdr:row>82</xdr:row>
          <xdr:rowOff>3415392</xdr:rowOff>
        </xdr:to>
        <xdr:sp macro="" textlink="">
          <xdr:nvSpPr>
            <xdr:cNvPr id="6148" name="Object 4" hidden="1">
              <a:extLst>
                <a:ext uri="{63B3BB69-23CF-44E3-9099-C40C66FF867C}">
                  <a14:compatExt spid="_x0000_s6148"/>
                </a:ext>
                <a:ext uri="{FF2B5EF4-FFF2-40B4-BE49-F238E27FC236}">
                  <a16:creationId xmlns:a16="http://schemas.microsoft.com/office/drawing/2014/main" id="{135D1EB5-A5AA-42BD-A0A1-028AF74AAD5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118382</xdr:colOff>
          <xdr:row>83</xdr:row>
          <xdr:rowOff>2631621</xdr:rowOff>
        </xdr:from>
        <xdr:to>
          <xdr:col>7</xdr:col>
          <xdr:colOff>1032782</xdr:colOff>
          <xdr:row>83</xdr:row>
          <xdr:rowOff>3524250</xdr:rowOff>
        </xdr:to>
        <xdr:sp macro="" textlink="">
          <xdr:nvSpPr>
            <xdr:cNvPr id="6149" name="Object 5" hidden="1">
              <a:extLst>
                <a:ext uri="{63B3BB69-23CF-44E3-9099-C40C66FF867C}">
                  <a14:compatExt spid="_x0000_s6149"/>
                </a:ext>
                <a:ext uri="{FF2B5EF4-FFF2-40B4-BE49-F238E27FC236}">
                  <a16:creationId xmlns:a16="http://schemas.microsoft.com/office/drawing/2014/main" id="{EEE46247-8E50-48A9-9AE7-DD466034C95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9</xdr:col>
      <xdr:colOff>0</xdr:colOff>
      <xdr:row>86</xdr:row>
      <xdr:rowOff>0</xdr:rowOff>
    </xdr:from>
    <xdr:to>
      <xdr:col>9</xdr:col>
      <xdr:colOff>2495550</xdr:colOff>
      <xdr:row>86</xdr:row>
      <xdr:rowOff>2031376</xdr:rowOff>
    </xdr:to>
    <xdr:pic>
      <xdr:nvPicPr>
        <xdr:cNvPr id="5" name="Picture 4">
          <a:extLst>
            <a:ext uri="{FF2B5EF4-FFF2-40B4-BE49-F238E27FC236}">
              <a16:creationId xmlns:a16="http://schemas.microsoft.com/office/drawing/2014/main" id="{A49F688F-FBC8-4D2D-80CB-38D2648C40A3}"/>
            </a:ext>
          </a:extLst>
        </xdr:cNvPr>
        <xdr:cNvPicPr>
          <a:picLocks noChangeAspect="1"/>
        </xdr:cNvPicPr>
      </xdr:nvPicPr>
      <xdr:blipFill>
        <a:blip xmlns:r="http://schemas.openxmlformats.org/officeDocument/2006/relationships" r:embed="rId1"/>
        <a:stretch>
          <a:fillRect/>
        </a:stretch>
      </xdr:blipFill>
      <xdr:spPr>
        <a:xfrm>
          <a:off x="11487150" y="1685925"/>
          <a:ext cx="2495550" cy="1519747"/>
        </a:xfrm>
        <a:prstGeom prst="rect">
          <a:avLst/>
        </a:prstGeom>
      </xdr:spPr>
    </xdr:pic>
    <xdr:clientData/>
  </xdr:twoCellAnchor>
  <xdr:twoCellAnchor editAs="oneCell">
    <xdr:from>
      <xdr:col>7</xdr:col>
      <xdr:colOff>28576</xdr:colOff>
      <xdr:row>120</xdr:row>
      <xdr:rowOff>17690</xdr:rowOff>
    </xdr:from>
    <xdr:to>
      <xdr:col>8</xdr:col>
      <xdr:colOff>12768</xdr:colOff>
      <xdr:row>127</xdr:row>
      <xdr:rowOff>163286</xdr:rowOff>
    </xdr:to>
    <xdr:pic>
      <xdr:nvPicPr>
        <xdr:cNvPr id="6" name="Picture 5">
          <a:extLst>
            <a:ext uri="{FF2B5EF4-FFF2-40B4-BE49-F238E27FC236}">
              <a16:creationId xmlns:a16="http://schemas.microsoft.com/office/drawing/2014/main" id="{2AA872EC-10AB-48C4-8582-B050861BF86C}"/>
            </a:ext>
          </a:extLst>
        </xdr:cNvPr>
        <xdr:cNvPicPr>
          <a:picLocks noChangeAspect="1"/>
        </xdr:cNvPicPr>
      </xdr:nvPicPr>
      <xdr:blipFill>
        <a:blip xmlns:r="http://schemas.openxmlformats.org/officeDocument/2006/relationships" r:embed="rId2"/>
        <a:stretch>
          <a:fillRect/>
        </a:stretch>
      </xdr:blipFill>
      <xdr:spPr>
        <a:xfrm>
          <a:off x="11934826" y="128550761"/>
          <a:ext cx="2501513" cy="13838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742950</xdr:colOff>
          <xdr:row>4</xdr:row>
          <xdr:rowOff>76200</xdr:rowOff>
        </xdr:from>
        <xdr:to>
          <xdr:col>10</xdr:col>
          <xdr:colOff>1657350</xdr:colOff>
          <xdr:row>5</xdr:row>
          <xdr:rowOff>219075</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742950</xdr:colOff>
          <xdr:row>28</xdr:row>
          <xdr:rowOff>76200</xdr:rowOff>
        </xdr:from>
        <xdr:to>
          <xdr:col>10</xdr:col>
          <xdr:colOff>1657350</xdr:colOff>
          <xdr:row>32</xdr:row>
          <xdr:rowOff>38100</xdr:rowOff>
        </xdr:to>
        <xdr:sp macro="" textlink="">
          <xdr:nvSpPr>
            <xdr:cNvPr id="4100" name="Object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61</xdr:row>
          <xdr:rowOff>0</xdr:rowOff>
        </xdr:from>
        <xdr:to>
          <xdr:col>7</xdr:col>
          <xdr:colOff>914400</xdr:colOff>
          <xdr:row>62</xdr:row>
          <xdr:rowOff>161925</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800-000001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68</xdr:row>
          <xdr:rowOff>1200150</xdr:rowOff>
        </xdr:from>
        <xdr:to>
          <xdr:col>3</xdr:col>
          <xdr:colOff>962025</xdr:colOff>
          <xdr:row>68</xdr:row>
          <xdr:rowOff>1819275</xdr:rowOff>
        </xdr:to>
        <xdr:sp macro="" textlink="">
          <xdr:nvSpPr>
            <xdr:cNvPr id="11267" name="Object 3" hidden="1">
              <a:extLst>
                <a:ext uri="{63B3BB69-23CF-44E3-9099-C40C66FF867C}">
                  <a14:compatExt spid="_x0000_s11267"/>
                </a:ext>
                <a:ext uri="{FF2B5EF4-FFF2-40B4-BE49-F238E27FC236}">
                  <a16:creationId xmlns:a16="http://schemas.microsoft.com/office/drawing/2014/main" id="{4A1DF263-69FF-4AB8-9AAB-379EBD4C10B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876300</xdr:colOff>
          <xdr:row>24</xdr:row>
          <xdr:rowOff>1485901</xdr:rowOff>
        </xdr:from>
        <xdr:to>
          <xdr:col>4</xdr:col>
          <xdr:colOff>1790700</xdr:colOff>
          <xdr:row>24</xdr:row>
          <xdr:rowOff>2286001</xdr:rowOff>
        </xdr:to>
        <xdr:sp macro="" textlink="">
          <xdr:nvSpPr>
            <xdr:cNvPr id="18433" name="Object 1" hidden="1">
              <a:extLst>
                <a:ext uri="{63B3BB69-23CF-44E3-9099-C40C66FF867C}">
                  <a14:compatExt spid="_x0000_s18433"/>
                </a:ext>
                <a:ext uri="{FF2B5EF4-FFF2-40B4-BE49-F238E27FC236}">
                  <a16:creationId xmlns:a16="http://schemas.microsoft.com/office/drawing/2014/main" id="{E56784D5-AAE3-4A6B-AD70-DE0871DEC96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pricing@improvement.nhs.uk" TargetMode="External"/></Relationships>
</file>

<file path=xl/worksheets/_rels/sheet11.xml.rels><?xml version="1.0" encoding="UTF-8" standalone="yes"?>
<Relationships xmlns="http://schemas.openxmlformats.org/package/2006/relationships"><Relationship Id="rId3" Type="http://schemas.openxmlformats.org/officeDocument/2006/relationships/package" Target="../embeddings/Microsoft_Excel_Worksheet4.xlsx"/><Relationship Id="rId2" Type="http://schemas.openxmlformats.org/officeDocument/2006/relationships/vmlDrawing" Target="../drawings/vmlDrawing4.vml"/><Relationship Id="rId1" Type="http://schemas.openxmlformats.org/officeDocument/2006/relationships/drawing" Target="../drawings/drawing4.xml"/><Relationship Id="rId4" Type="http://schemas.openxmlformats.org/officeDocument/2006/relationships/image" Target="../media/image8.emf"/></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oleObject" Target="../embeddings/oleObject1.bin"/><Relationship Id="rId7" Type="http://schemas.openxmlformats.org/officeDocument/2006/relationships/package" Target="../embeddings/Microsoft_Excel_Worksheet1.xlsx"/><Relationship Id="rId2" Type="http://schemas.openxmlformats.org/officeDocument/2006/relationships/vmlDrawing" Target="../drawings/vmlDrawing1.vml"/><Relationship Id="rId1" Type="http://schemas.openxmlformats.org/officeDocument/2006/relationships/drawing" Target="../drawings/drawing1.xml"/><Relationship Id="rId6" Type="http://schemas.openxmlformats.org/officeDocument/2006/relationships/image" Target="../media/image2.emf"/><Relationship Id="rId5" Type="http://schemas.openxmlformats.org/officeDocument/2006/relationships/package" Target="../embeddings/Microsoft_Excel_Worksheet.xlsx"/><Relationship Id="rId4" Type="http://schemas.openxmlformats.org/officeDocument/2006/relationships/image" Target="../media/image1.emf"/></Relationships>
</file>

<file path=xl/worksheets/_rels/sheet5.xml.rels><?xml version="1.0" encoding="UTF-8" standalone="yes"?>
<Relationships xmlns="http://schemas.openxmlformats.org/package/2006/relationships"><Relationship Id="rId3" Type="http://schemas.openxmlformats.org/officeDocument/2006/relationships/package" Target="../embeddings/Microsoft_Word_Document.docx"/><Relationship Id="rId2" Type="http://schemas.openxmlformats.org/officeDocument/2006/relationships/vmlDrawing" Target="../drawings/vmlDrawing2.vml"/><Relationship Id="rId1" Type="http://schemas.openxmlformats.org/officeDocument/2006/relationships/drawing" Target="../drawings/drawing2.xml"/><Relationship Id="rId5" Type="http://schemas.openxmlformats.org/officeDocument/2006/relationships/package" Target="../embeddings/Microsoft_Word_Document2.docx"/><Relationship Id="rId4" Type="http://schemas.openxmlformats.org/officeDocument/2006/relationships/image" Target="../media/image5.emf"/></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7.emf"/><Relationship Id="rId2" Type="http://schemas.openxmlformats.org/officeDocument/2006/relationships/drawing" Target="../drawings/drawing3.xml"/><Relationship Id="rId1" Type="http://schemas.openxmlformats.org/officeDocument/2006/relationships/printerSettings" Target="../printerSettings/printerSettings2.bin"/><Relationship Id="rId6" Type="http://schemas.openxmlformats.org/officeDocument/2006/relationships/package" Target="../embeddings/Microsoft_Excel_Worksheet3.xlsx"/><Relationship Id="rId5" Type="http://schemas.openxmlformats.org/officeDocument/2006/relationships/image" Target="../media/image6.emf"/><Relationship Id="rId4" Type="http://schemas.openxmlformats.org/officeDocument/2006/relationships/oleObject" Target="../embeddings/oleObject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20"/>
  <sheetViews>
    <sheetView showGridLines="0" tabSelected="1" workbookViewId="0"/>
  </sheetViews>
  <sheetFormatPr defaultColWidth="8.85546875" defaultRowHeight="15"/>
  <cols>
    <col min="1" max="1" width="42.28515625" style="3" customWidth="1"/>
    <col min="2" max="4" width="42.28515625" style="1" customWidth="1"/>
    <col min="5" max="16384" width="8.85546875" style="1"/>
  </cols>
  <sheetData>
    <row r="1" spans="1:11" ht="20.25">
      <c r="A1" s="4" t="s">
        <v>138</v>
      </c>
    </row>
    <row r="2" spans="1:11" ht="12" customHeight="1">
      <c r="A2" s="85" t="s">
        <v>531</v>
      </c>
    </row>
    <row r="3" spans="1:11" s="2" customFormat="1" ht="75.75" customHeight="1">
      <c r="A3" s="80" t="s">
        <v>137</v>
      </c>
      <c r="B3" s="80"/>
      <c r="C3" s="80"/>
      <c r="D3" s="80"/>
      <c r="E3" s="13"/>
      <c r="F3" s="13"/>
      <c r="G3" s="13"/>
      <c r="H3" s="13"/>
      <c r="I3" s="13"/>
      <c r="J3" s="13"/>
    </row>
    <row r="4" spans="1:11" s="2" customFormat="1" ht="14.25">
      <c r="A4" s="12"/>
      <c r="B4" s="12"/>
      <c r="C4" s="12"/>
      <c r="D4" s="12"/>
      <c r="E4" s="12"/>
      <c r="F4" s="12"/>
      <c r="G4" s="12"/>
      <c r="H4" s="12"/>
      <c r="I4" s="12"/>
      <c r="J4" s="12"/>
    </row>
    <row r="5" spans="1:11" s="2" customFormat="1" ht="14.25">
      <c r="A5" s="12"/>
      <c r="B5" s="12"/>
      <c r="C5" s="12"/>
      <c r="D5" s="12"/>
      <c r="E5" s="12"/>
      <c r="F5" s="12"/>
      <c r="G5" s="12"/>
      <c r="H5" s="12"/>
      <c r="I5" s="12"/>
      <c r="J5" s="12"/>
    </row>
    <row r="6" spans="1:11" s="2" customFormat="1" ht="14.25">
      <c r="A6" s="12"/>
      <c r="B6" s="12"/>
      <c r="C6" s="12"/>
      <c r="D6" s="12"/>
      <c r="E6" s="12"/>
      <c r="F6" s="12"/>
      <c r="G6" s="12"/>
      <c r="H6" s="12"/>
      <c r="I6" s="12"/>
      <c r="J6" s="12"/>
    </row>
    <row r="7" spans="1:11" s="2" customFormat="1" ht="23.25" customHeight="1">
      <c r="A7" s="20" t="s">
        <v>40</v>
      </c>
      <c r="B7" s="21"/>
      <c r="C7" s="47"/>
      <c r="D7" s="16"/>
      <c r="E7" s="15"/>
      <c r="F7" s="15"/>
      <c r="G7" s="15"/>
      <c r="H7" s="15"/>
      <c r="I7" s="15"/>
      <c r="J7" s="15"/>
    </row>
    <row r="8" spans="1:11" s="2" customFormat="1" ht="31.5">
      <c r="A8" s="42" t="s">
        <v>132</v>
      </c>
      <c r="B8" s="23" t="s">
        <v>39</v>
      </c>
      <c r="C8" s="45" t="s">
        <v>38</v>
      </c>
      <c r="D8" s="22" t="s">
        <v>9</v>
      </c>
      <c r="E8" s="15"/>
      <c r="F8" s="15"/>
      <c r="G8" s="15"/>
      <c r="H8" s="15"/>
      <c r="I8" s="15"/>
      <c r="J8" s="15"/>
      <c r="K8" s="15"/>
    </row>
    <row r="9" spans="1:11" s="2" customFormat="1" ht="18" customHeight="1">
      <c r="A9" s="44" t="s">
        <v>132</v>
      </c>
      <c r="B9" s="17" t="s">
        <v>33</v>
      </c>
      <c r="C9" s="24" t="s">
        <v>5</v>
      </c>
      <c r="D9" s="17" t="s">
        <v>9</v>
      </c>
    </row>
    <row r="10" spans="1:11" s="2" customFormat="1" ht="18" customHeight="1">
      <c r="A10" s="25"/>
      <c r="B10" s="17" t="s">
        <v>1</v>
      </c>
      <c r="C10" s="24" t="s">
        <v>6</v>
      </c>
      <c r="D10" s="18"/>
    </row>
    <row r="11" spans="1:11" s="2" customFormat="1" ht="18" customHeight="1">
      <c r="A11" s="25"/>
      <c r="B11" s="17" t="s">
        <v>2</v>
      </c>
      <c r="C11" s="25"/>
      <c r="D11" s="18"/>
    </row>
    <row r="12" spans="1:11" s="2" customFormat="1" ht="18" customHeight="1">
      <c r="A12" s="25"/>
      <c r="B12" s="17" t="s">
        <v>3</v>
      </c>
      <c r="C12" s="25"/>
      <c r="D12" s="18"/>
    </row>
    <row r="13" spans="1:11" s="2" customFormat="1" ht="18" customHeight="1">
      <c r="A13" s="25"/>
      <c r="B13" s="17" t="s">
        <v>36</v>
      </c>
      <c r="C13" s="25"/>
      <c r="D13" s="18"/>
    </row>
    <row r="14" spans="1:11" s="2" customFormat="1" ht="18" customHeight="1">
      <c r="A14" s="25"/>
      <c r="B14" s="17" t="s">
        <v>4</v>
      </c>
      <c r="C14" s="25"/>
      <c r="D14" s="18"/>
    </row>
    <row r="15" spans="1:11" s="2" customFormat="1" ht="18" customHeight="1">
      <c r="A15" s="26"/>
      <c r="B15" s="43" t="s">
        <v>37</v>
      </c>
      <c r="C15" s="26"/>
      <c r="D15" s="19"/>
    </row>
    <row r="16" spans="1:11" s="2" customFormat="1" ht="18" customHeight="1">
      <c r="A16" s="5"/>
    </row>
    <row r="19" spans="1:2" ht="15.75">
      <c r="A19" s="8" t="s">
        <v>131</v>
      </c>
      <c r="B19" s="9" t="s">
        <v>7</v>
      </c>
    </row>
    <row r="20" spans="1:2" ht="14.25">
      <c r="A20" s="1"/>
    </row>
  </sheetData>
  <mergeCells count="1">
    <mergeCell ref="A3:D3"/>
  </mergeCells>
  <hyperlinks>
    <hyperlink ref="B10" location="'Inpatient elective care'!A1" display="Inpatient elective care  " xr:uid="{00000000-0004-0000-0000-000000000000}"/>
    <hyperlink ref="B11" location="'Outpatient services'!A1" display="Outpatient services  " xr:uid="{00000000-0004-0000-0000-000001000000}"/>
    <hyperlink ref="B12" location="'Day cases'!A1" display="Day cases  " xr:uid="{00000000-0004-0000-0000-000002000000}"/>
    <hyperlink ref="B9" location="'Emergency care'!A1" display="Emergency care  " xr:uid="{00000000-0004-0000-0000-000003000000}"/>
    <hyperlink ref="B13" location="'Mental health services'!A1" display="Mental health services  " xr:uid="{00000000-0004-0000-0000-000004000000}"/>
    <hyperlink ref="B15" location="'Other variations from tariff'!A1" display="Other variations from tariff rules" xr:uid="{00000000-0004-0000-0000-000005000000}"/>
    <hyperlink ref="C9" location="'Maternity services'!A1" display="Maternity services (non-mandatory)  " xr:uid="{00000000-0004-0000-0000-000006000000}"/>
    <hyperlink ref="C10" location="'Community services'!A1" display="Community services (non-mandatory)  " xr:uid="{00000000-0004-0000-0000-000007000000}"/>
    <hyperlink ref="D9" location="'Recommended payment approaches'!A1" display="Other recommended payment approaches" xr:uid="{00000000-0004-0000-0000-000008000000}"/>
    <hyperlink ref="B19" r:id="rId1" xr:uid="{00000000-0004-0000-0000-000009000000}"/>
    <hyperlink ref="B14" location="'Ambulance services'!A1" display="Ambulance services  " xr:uid="{00000000-0004-0000-0000-00000A000000}"/>
    <hyperlink ref="A9" location="'Local prices'!A1" display="Local prices" xr:uid="{92B1642E-FAA9-4B5A-9A69-816605D04E17}"/>
  </hyperlinks>
  <pageMargins left="0.7" right="0.7" top="0.75" bottom="0.75" header="0.3" footer="0.3"/>
  <pageSetup paperSize="9" orientation="portrait" verticalDpi="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sheetPr>
  <dimension ref="A1:I60"/>
  <sheetViews>
    <sheetView showGridLines="0" workbookViewId="0"/>
  </sheetViews>
  <sheetFormatPr defaultColWidth="9.140625" defaultRowHeight="14.25"/>
  <cols>
    <col min="1" max="1" width="14.5703125" style="13" customWidth="1"/>
    <col min="2" max="2" width="20.5703125" style="28" customWidth="1"/>
    <col min="3" max="3" width="23.5703125" style="28" customWidth="1"/>
    <col min="4" max="4" width="21.42578125" style="28" customWidth="1"/>
    <col min="5" max="5" width="31.7109375" style="28" customWidth="1"/>
    <col min="6" max="6" width="19.42578125" style="67" customWidth="1"/>
    <col min="7" max="7" width="31.7109375" style="28" customWidth="1"/>
    <col min="8" max="8" width="30.5703125" style="28" customWidth="1"/>
    <col min="9" max="16384" width="9.140625" style="28"/>
  </cols>
  <sheetData>
    <row r="1" spans="1:9" ht="28.5">
      <c r="B1" s="40" t="s">
        <v>23</v>
      </c>
      <c r="I1" s="14" t="s">
        <v>31</v>
      </c>
    </row>
    <row r="2" spans="1:9" ht="150">
      <c r="A2" s="11" t="s">
        <v>485</v>
      </c>
      <c r="B2" s="11" t="s">
        <v>48</v>
      </c>
      <c r="C2" s="11" t="s">
        <v>8</v>
      </c>
      <c r="D2" s="11" t="s">
        <v>16</v>
      </c>
      <c r="E2" s="11" t="s">
        <v>0</v>
      </c>
      <c r="F2" s="59" t="s">
        <v>25</v>
      </c>
      <c r="G2" s="11" t="s">
        <v>24</v>
      </c>
    </row>
    <row r="3" spans="1:9" ht="28.5">
      <c r="A3" s="35" t="s">
        <v>490</v>
      </c>
      <c r="B3" s="27" t="s">
        <v>51</v>
      </c>
      <c r="C3" s="27" t="s">
        <v>50</v>
      </c>
      <c r="D3" s="27" t="s">
        <v>51</v>
      </c>
      <c r="E3" s="27" t="s">
        <v>55</v>
      </c>
      <c r="F3" s="70" t="s">
        <v>54</v>
      </c>
      <c r="G3" s="27"/>
    </row>
    <row r="4" spans="1:9" ht="71.25">
      <c r="A4" s="38" t="s">
        <v>495</v>
      </c>
      <c r="B4" s="27" t="s">
        <v>85</v>
      </c>
      <c r="C4" s="31" t="s">
        <v>86</v>
      </c>
      <c r="D4" s="31" t="s">
        <v>87</v>
      </c>
      <c r="E4" s="31" t="s">
        <v>94</v>
      </c>
      <c r="F4" s="65"/>
      <c r="G4" s="31" t="s">
        <v>95</v>
      </c>
    </row>
    <row r="5" spans="1:9" ht="71.25">
      <c r="A5" s="35" t="s">
        <v>486</v>
      </c>
      <c r="B5" s="27" t="s">
        <v>85</v>
      </c>
      <c r="C5" s="31" t="s">
        <v>116</v>
      </c>
      <c r="D5" s="31" t="s">
        <v>117</v>
      </c>
      <c r="E5" s="31" t="s">
        <v>53</v>
      </c>
      <c r="F5" s="65"/>
      <c r="G5" s="31"/>
    </row>
    <row r="6" spans="1:9" ht="71.25">
      <c r="A6" s="35" t="s">
        <v>493</v>
      </c>
      <c r="B6" s="27" t="s">
        <v>85</v>
      </c>
      <c r="C6" s="31" t="s">
        <v>120</v>
      </c>
      <c r="D6" s="31" t="s">
        <v>121</v>
      </c>
      <c r="E6" s="31" t="s">
        <v>53</v>
      </c>
      <c r="F6" s="65"/>
      <c r="G6" s="31" t="s">
        <v>95</v>
      </c>
    </row>
    <row r="7" spans="1:9" ht="42.75">
      <c r="A7" s="35" t="s">
        <v>497</v>
      </c>
      <c r="B7" s="35" t="s">
        <v>139</v>
      </c>
      <c r="C7" s="31" t="s">
        <v>140</v>
      </c>
      <c r="D7" s="71" t="s">
        <v>141</v>
      </c>
      <c r="E7" s="31" t="s">
        <v>154</v>
      </c>
      <c r="F7" s="65">
        <v>5136345.8825738989</v>
      </c>
      <c r="G7" s="31"/>
      <c r="H7" s="72" t="s">
        <v>155</v>
      </c>
    </row>
    <row r="8" spans="1:9" ht="71.25">
      <c r="A8" s="35" t="s">
        <v>504</v>
      </c>
      <c r="B8" s="31" t="s">
        <v>242</v>
      </c>
      <c r="C8" s="31" t="s">
        <v>243</v>
      </c>
      <c r="D8" s="31" t="s">
        <v>244</v>
      </c>
      <c r="E8" s="31" t="s">
        <v>258</v>
      </c>
      <c r="F8" s="65">
        <v>20110017.190000013</v>
      </c>
      <c r="G8" s="31"/>
    </row>
    <row r="9" spans="1:9" ht="71.25">
      <c r="A9" s="35" t="s">
        <v>504</v>
      </c>
      <c r="B9" s="31" t="s">
        <v>242</v>
      </c>
      <c r="C9" s="31" t="s">
        <v>243</v>
      </c>
      <c r="D9" s="31" t="s">
        <v>247</v>
      </c>
      <c r="E9" s="31" t="s">
        <v>258</v>
      </c>
      <c r="F9" s="65">
        <v>9815575.209999999</v>
      </c>
      <c r="G9" s="31"/>
    </row>
    <row r="10" spans="1:9" ht="71.25">
      <c r="A10" s="35" t="s">
        <v>504</v>
      </c>
      <c r="B10" s="31" t="s">
        <v>242</v>
      </c>
      <c r="C10" s="31" t="s">
        <v>243</v>
      </c>
      <c r="D10" s="31" t="s">
        <v>242</v>
      </c>
      <c r="E10" s="31" t="s">
        <v>258</v>
      </c>
      <c r="F10" s="65">
        <v>11076019.870000008</v>
      </c>
      <c r="G10" s="31"/>
    </row>
    <row r="11" spans="1:9" ht="71.25">
      <c r="A11" s="35" t="s">
        <v>504</v>
      </c>
      <c r="B11" s="31" t="s">
        <v>242</v>
      </c>
      <c r="C11" s="31" t="s">
        <v>243</v>
      </c>
      <c r="D11" s="31" t="s">
        <v>248</v>
      </c>
      <c r="E11" s="31" t="s">
        <v>258</v>
      </c>
      <c r="F11" s="65">
        <v>2174956.7599999998</v>
      </c>
      <c r="G11" s="31"/>
    </row>
    <row r="12" spans="1:9" ht="71.25">
      <c r="A12" s="35" t="s">
        <v>504</v>
      </c>
      <c r="B12" s="31" t="s">
        <v>242</v>
      </c>
      <c r="C12" s="31" t="s">
        <v>243</v>
      </c>
      <c r="D12" s="31" t="s">
        <v>249</v>
      </c>
      <c r="E12" s="31" t="s">
        <v>258</v>
      </c>
      <c r="F12" s="65">
        <v>1181022.6000000008</v>
      </c>
      <c r="G12" s="31"/>
    </row>
    <row r="13" spans="1:9" ht="71.25">
      <c r="A13" s="35" t="s">
        <v>504</v>
      </c>
      <c r="B13" s="31" t="s">
        <v>242</v>
      </c>
      <c r="C13" s="31" t="s">
        <v>243</v>
      </c>
      <c r="D13" s="31" t="s">
        <v>250</v>
      </c>
      <c r="E13" s="31" t="s">
        <v>258</v>
      </c>
      <c r="F13" s="65">
        <v>3919762.2299999977</v>
      </c>
      <c r="G13" s="31"/>
    </row>
    <row r="14" spans="1:9" ht="85.5">
      <c r="A14" s="35" t="s">
        <v>505</v>
      </c>
      <c r="B14" s="35" t="s">
        <v>259</v>
      </c>
      <c r="C14" s="33" t="s">
        <v>266</v>
      </c>
      <c r="D14" s="27" t="s">
        <v>277</v>
      </c>
      <c r="E14" s="27" t="s">
        <v>278</v>
      </c>
      <c r="F14" s="70">
        <v>11870000</v>
      </c>
      <c r="G14" s="27" t="s">
        <v>95</v>
      </c>
    </row>
    <row r="15" spans="1:9" ht="71.25">
      <c r="A15" s="35" t="s">
        <v>506</v>
      </c>
      <c r="B15" s="35" t="s">
        <v>280</v>
      </c>
      <c r="C15" s="31" t="s">
        <v>281</v>
      </c>
      <c r="D15" s="31" t="s">
        <v>282</v>
      </c>
      <c r="E15" s="31" t="s">
        <v>296</v>
      </c>
      <c r="F15" s="65">
        <v>22641419.648245752</v>
      </c>
      <c r="G15" s="31"/>
    </row>
    <row r="16" spans="1:9" ht="57">
      <c r="A16" s="35" t="s">
        <v>506</v>
      </c>
      <c r="B16" s="35" t="s">
        <v>280</v>
      </c>
      <c r="C16" s="31" t="s">
        <v>281</v>
      </c>
      <c r="D16" s="31" t="s">
        <v>297</v>
      </c>
      <c r="E16" s="31" t="s">
        <v>298</v>
      </c>
      <c r="F16" s="65">
        <v>240793.63211278705</v>
      </c>
      <c r="G16" s="31"/>
    </row>
    <row r="17" spans="1:7" ht="142.5">
      <c r="A17" s="35" t="s">
        <v>507</v>
      </c>
      <c r="B17" s="31" t="s">
        <v>301</v>
      </c>
      <c r="C17" s="31" t="s">
        <v>302</v>
      </c>
      <c r="D17" s="31" t="s">
        <v>301</v>
      </c>
      <c r="E17" s="31" t="s">
        <v>309</v>
      </c>
      <c r="F17" s="65">
        <f>7479094</f>
        <v>7479094</v>
      </c>
      <c r="G17" s="31"/>
    </row>
    <row r="18" spans="1:7" ht="42.75">
      <c r="A18" s="35" t="s">
        <v>510</v>
      </c>
      <c r="B18" s="31" t="s">
        <v>335</v>
      </c>
      <c r="C18" s="31" t="s">
        <v>336</v>
      </c>
      <c r="D18" s="31" t="s">
        <v>335</v>
      </c>
      <c r="E18" s="31" t="s">
        <v>279</v>
      </c>
      <c r="F18" s="65">
        <v>28733693</v>
      </c>
      <c r="G18" s="31" t="s">
        <v>348</v>
      </c>
    </row>
    <row r="19" spans="1:7" ht="28.5">
      <c r="A19" s="35" t="s">
        <v>511</v>
      </c>
      <c r="B19" s="35" t="s">
        <v>349</v>
      </c>
      <c r="C19" s="31" t="s">
        <v>350</v>
      </c>
      <c r="D19" s="31" t="s">
        <v>351</v>
      </c>
      <c r="E19" s="31" t="s">
        <v>363</v>
      </c>
      <c r="F19" s="73" t="s">
        <v>364</v>
      </c>
      <c r="G19" s="31" t="s">
        <v>365</v>
      </c>
    </row>
    <row r="20" spans="1:7" ht="28.5">
      <c r="A20" s="35" t="s">
        <v>511</v>
      </c>
      <c r="B20" s="35" t="s">
        <v>349</v>
      </c>
      <c r="C20" s="31" t="s">
        <v>350</v>
      </c>
      <c r="D20" s="31" t="s">
        <v>354</v>
      </c>
      <c r="E20" s="31" t="s">
        <v>363</v>
      </c>
      <c r="F20" s="73" t="s">
        <v>364</v>
      </c>
      <c r="G20" s="31" t="s">
        <v>365</v>
      </c>
    </row>
    <row r="21" spans="1:7" ht="28.5">
      <c r="A21" s="35" t="s">
        <v>511</v>
      </c>
      <c r="B21" s="35" t="s">
        <v>349</v>
      </c>
      <c r="C21" s="31" t="s">
        <v>350</v>
      </c>
      <c r="D21" s="31" t="s">
        <v>356</v>
      </c>
      <c r="E21" s="31" t="s">
        <v>363</v>
      </c>
      <c r="F21" s="73" t="s">
        <v>364</v>
      </c>
      <c r="G21" s="31" t="s">
        <v>365</v>
      </c>
    </row>
    <row r="22" spans="1:7" ht="28.5">
      <c r="A22" s="35" t="s">
        <v>511</v>
      </c>
      <c r="B22" s="35" t="s">
        <v>349</v>
      </c>
      <c r="C22" s="31" t="s">
        <v>350</v>
      </c>
      <c r="D22" s="31" t="s">
        <v>357</v>
      </c>
      <c r="E22" s="31" t="s">
        <v>363</v>
      </c>
      <c r="F22" s="73" t="s">
        <v>364</v>
      </c>
      <c r="G22" s="31" t="s">
        <v>365</v>
      </c>
    </row>
    <row r="23" spans="1:7" ht="28.5">
      <c r="A23" s="35" t="s">
        <v>511</v>
      </c>
      <c r="B23" s="35" t="s">
        <v>349</v>
      </c>
      <c r="C23" s="31" t="s">
        <v>350</v>
      </c>
      <c r="D23" s="31" t="s">
        <v>358</v>
      </c>
      <c r="E23" s="31" t="s">
        <v>363</v>
      </c>
      <c r="F23" s="73" t="s">
        <v>364</v>
      </c>
      <c r="G23" s="31" t="s">
        <v>365</v>
      </c>
    </row>
    <row r="24" spans="1:7" ht="28.5">
      <c r="A24" s="35" t="s">
        <v>511</v>
      </c>
      <c r="B24" s="35" t="s">
        <v>349</v>
      </c>
      <c r="C24" s="31" t="s">
        <v>350</v>
      </c>
      <c r="D24" s="31" t="s">
        <v>359</v>
      </c>
      <c r="E24" s="31" t="s">
        <v>363</v>
      </c>
      <c r="F24" s="73" t="s">
        <v>364</v>
      </c>
      <c r="G24" s="31" t="s">
        <v>365</v>
      </c>
    </row>
    <row r="25" spans="1:7" ht="28.5">
      <c r="A25" s="35" t="s">
        <v>511</v>
      </c>
      <c r="B25" s="35" t="s">
        <v>349</v>
      </c>
      <c r="C25" s="31" t="s">
        <v>350</v>
      </c>
      <c r="D25" s="31" t="s">
        <v>360</v>
      </c>
      <c r="E25" s="31" t="s">
        <v>363</v>
      </c>
      <c r="F25" s="73" t="s">
        <v>364</v>
      </c>
      <c r="G25" s="31" t="s">
        <v>365</v>
      </c>
    </row>
    <row r="26" spans="1:7" ht="28.5">
      <c r="A26" s="35" t="s">
        <v>513</v>
      </c>
      <c r="B26" s="35" t="s">
        <v>374</v>
      </c>
      <c r="C26" s="31" t="s">
        <v>375</v>
      </c>
      <c r="D26" s="31" t="s">
        <v>354</v>
      </c>
      <c r="E26" s="74">
        <v>0</v>
      </c>
      <c r="F26" s="73" t="s">
        <v>279</v>
      </c>
      <c r="G26" s="55" t="s">
        <v>69</v>
      </c>
    </row>
    <row r="27" spans="1:7" ht="28.5">
      <c r="A27" s="35" t="s">
        <v>513</v>
      </c>
      <c r="B27" s="35" t="s">
        <v>374</v>
      </c>
      <c r="C27" s="31" t="s">
        <v>375</v>
      </c>
      <c r="D27" s="31" t="s">
        <v>351</v>
      </c>
      <c r="E27" s="74">
        <v>0</v>
      </c>
      <c r="F27" s="65" t="s">
        <v>279</v>
      </c>
      <c r="G27" s="31" t="s">
        <v>69</v>
      </c>
    </row>
    <row r="28" spans="1:7" ht="71.25">
      <c r="A28" s="35" t="s">
        <v>514</v>
      </c>
      <c r="B28" s="35" t="s">
        <v>390</v>
      </c>
      <c r="C28" s="27" t="s">
        <v>391</v>
      </c>
      <c r="D28" s="31" t="s">
        <v>390</v>
      </c>
      <c r="E28" s="31" t="s">
        <v>94</v>
      </c>
      <c r="F28" s="65"/>
      <c r="G28" s="31" t="s">
        <v>95</v>
      </c>
    </row>
    <row r="29" spans="1:7" ht="42.75">
      <c r="A29" s="35" t="s">
        <v>515</v>
      </c>
      <c r="B29" s="31" t="s">
        <v>412</v>
      </c>
      <c r="C29" s="31" t="s">
        <v>413</v>
      </c>
      <c r="D29" s="31" t="s">
        <v>412</v>
      </c>
      <c r="E29" s="31" t="s">
        <v>436</v>
      </c>
      <c r="F29" s="65">
        <v>8400000</v>
      </c>
      <c r="G29" s="31" t="s">
        <v>69</v>
      </c>
    </row>
    <row r="30" spans="1:7" ht="42.75">
      <c r="A30" s="35" t="s">
        <v>515</v>
      </c>
      <c r="B30" s="31" t="s">
        <v>412</v>
      </c>
      <c r="C30" s="31" t="s">
        <v>413</v>
      </c>
      <c r="D30" s="31" t="s">
        <v>417</v>
      </c>
      <c r="E30" s="31" t="s">
        <v>436</v>
      </c>
      <c r="F30" s="65">
        <v>2700000</v>
      </c>
      <c r="G30" s="31" t="s">
        <v>69</v>
      </c>
    </row>
    <row r="31" spans="1:7" ht="42.75">
      <c r="A31" s="35" t="s">
        <v>515</v>
      </c>
      <c r="B31" s="31" t="s">
        <v>412</v>
      </c>
      <c r="C31" s="31" t="s">
        <v>413</v>
      </c>
      <c r="D31" s="31" t="s">
        <v>418</v>
      </c>
      <c r="E31" s="31" t="s">
        <v>436</v>
      </c>
      <c r="F31" s="65">
        <v>300000</v>
      </c>
      <c r="G31" s="31" t="s">
        <v>69</v>
      </c>
    </row>
    <row r="32" spans="1:7" ht="42.75">
      <c r="A32" s="35" t="s">
        <v>515</v>
      </c>
      <c r="B32" s="31" t="s">
        <v>412</v>
      </c>
      <c r="C32" s="31" t="s">
        <v>413</v>
      </c>
      <c r="D32" s="31" t="s">
        <v>419</v>
      </c>
      <c r="E32" s="31" t="s">
        <v>436</v>
      </c>
      <c r="F32" s="65">
        <v>4000</v>
      </c>
      <c r="G32" s="31" t="s">
        <v>69</v>
      </c>
    </row>
    <row r="33" spans="1:7" ht="42.75">
      <c r="A33" s="35" t="s">
        <v>515</v>
      </c>
      <c r="B33" s="31" t="s">
        <v>412</v>
      </c>
      <c r="C33" s="31" t="s">
        <v>413</v>
      </c>
      <c r="D33" s="31" t="s">
        <v>420</v>
      </c>
      <c r="E33" s="31" t="s">
        <v>436</v>
      </c>
      <c r="F33" s="65">
        <v>156000</v>
      </c>
      <c r="G33" s="31" t="s">
        <v>69</v>
      </c>
    </row>
    <row r="34" spans="1:7" ht="42.75">
      <c r="A34" s="35" t="s">
        <v>515</v>
      </c>
      <c r="B34" s="31" t="s">
        <v>412</v>
      </c>
      <c r="C34" s="31" t="s">
        <v>413</v>
      </c>
      <c r="D34" s="31" t="s">
        <v>421</v>
      </c>
      <c r="E34" s="31" t="s">
        <v>436</v>
      </c>
      <c r="F34" s="65">
        <v>166000</v>
      </c>
      <c r="G34" s="31" t="s">
        <v>69</v>
      </c>
    </row>
    <row r="35" spans="1:7" ht="42.75">
      <c r="A35" s="35" t="s">
        <v>515</v>
      </c>
      <c r="B35" s="31" t="s">
        <v>412</v>
      </c>
      <c r="C35" s="31" t="s">
        <v>413</v>
      </c>
      <c r="D35" s="31" t="s">
        <v>422</v>
      </c>
      <c r="E35" s="31" t="s">
        <v>436</v>
      </c>
      <c r="F35" s="65">
        <v>33000</v>
      </c>
      <c r="G35" s="31" t="s">
        <v>69</v>
      </c>
    </row>
    <row r="36" spans="1:7" ht="42.75">
      <c r="A36" s="35" t="s">
        <v>515</v>
      </c>
      <c r="B36" s="31" t="s">
        <v>412</v>
      </c>
      <c r="C36" s="31" t="s">
        <v>413</v>
      </c>
      <c r="D36" s="31" t="s">
        <v>423</v>
      </c>
      <c r="E36" s="31" t="s">
        <v>436</v>
      </c>
      <c r="F36" s="65">
        <v>129000</v>
      </c>
      <c r="G36" s="31" t="s">
        <v>69</v>
      </c>
    </row>
    <row r="37" spans="1:7" ht="42.75">
      <c r="A37" s="35" t="s">
        <v>515</v>
      </c>
      <c r="B37" s="31" t="s">
        <v>412</v>
      </c>
      <c r="C37" s="31" t="s">
        <v>413</v>
      </c>
      <c r="D37" s="31" t="s">
        <v>424</v>
      </c>
      <c r="E37" s="31" t="s">
        <v>436</v>
      </c>
      <c r="F37" s="65">
        <v>30000</v>
      </c>
      <c r="G37" s="31" t="s">
        <v>69</v>
      </c>
    </row>
    <row r="38" spans="1:7" ht="42.75">
      <c r="A38" s="35" t="s">
        <v>515</v>
      </c>
      <c r="B38" s="31" t="s">
        <v>412</v>
      </c>
      <c r="C38" s="31" t="s">
        <v>413</v>
      </c>
      <c r="D38" s="31" t="s">
        <v>425</v>
      </c>
      <c r="E38" s="31" t="s">
        <v>436</v>
      </c>
      <c r="F38" s="65">
        <v>32000</v>
      </c>
      <c r="G38" s="31" t="s">
        <v>69</v>
      </c>
    </row>
    <row r="39" spans="1:7" ht="42.75">
      <c r="A39" s="35" t="s">
        <v>515</v>
      </c>
      <c r="B39" s="31" t="s">
        <v>412</v>
      </c>
      <c r="C39" s="31" t="s">
        <v>413</v>
      </c>
      <c r="D39" s="31" t="s">
        <v>426</v>
      </c>
      <c r="E39" s="31" t="s">
        <v>436</v>
      </c>
      <c r="F39" s="65">
        <v>107000</v>
      </c>
      <c r="G39" s="31" t="s">
        <v>69</v>
      </c>
    </row>
    <row r="40" spans="1:7" ht="42.75">
      <c r="A40" s="35" t="s">
        <v>515</v>
      </c>
      <c r="B40" s="31" t="s">
        <v>412</v>
      </c>
      <c r="C40" s="31" t="s">
        <v>413</v>
      </c>
      <c r="D40" s="31" t="s">
        <v>427</v>
      </c>
      <c r="E40" s="31" t="s">
        <v>436</v>
      </c>
      <c r="F40" s="65">
        <v>80000</v>
      </c>
      <c r="G40" s="31" t="s">
        <v>69</v>
      </c>
    </row>
    <row r="41" spans="1:7" ht="42.75">
      <c r="A41" s="35" t="s">
        <v>515</v>
      </c>
      <c r="B41" s="31" t="s">
        <v>412</v>
      </c>
      <c r="C41" s="31" t="s">
        <v>413</v>
      </c>
      <c r="D41" s="31" t="s">
        <v>428</v>
      </c>
      <c r="E41" s="31" t="s">
        <v>436</v>
      </c>
      <c r="F41" s="65">
        <v>110000</v>
      </c>
      <c r="G41" s="31" t="s">
        <v>69</v>
      </c>
    </row>
    <row r="42" spans="1:7" ht="28.5">
      <c r="A42" s="35" t="s">
        <v>516</v>
      </c>
      <c r="B42" s="31" t="s">
        <v>404</v>
      </c>
      <c r="C42" s="31" t="s">
        <v>437</v>
      </c>
      <c r="D42" s="31" t="s">
        <v>440</v>
      </c>
      <c r="E42" s="31" t="s">
        <v>452</v>
      </c>
      <c r="F42" s="65">
        <v>3732434.754874019</v>
      </c>
      <c r="G42" s="31"/>
    </row>
    <row r="43" spans="1:7" ht="28.5">
      <c r="A43" s="35" t="s">
        <v>516</v>
      </c>
      <c r="B43" s="31" t="s">
        <v>404</v>
      </c>
      <c r="C43" s="31" t="s">
        <v>437</v>
      </c>
      <c r="D43" s="31" t="s">
        <v>444</v>
      </c>
      <c r="E43" s="31" t="s">
        <v>452</v>
      </c>
      <c r="F43" s="65">
        <v>517425.62910296652</v>
      </c>
      <c r="G43" s="31"/>
    </row>
    <row r="44" spans="1:7" ht="28.5">
      <c r="A44" s="35" t="s">
        <v>516</v>
      </c>
      <c r="B44" s="31" t="s">
        <v>404</v>
      </c>
      <c r="C44" s="31" t="s">
        <v>437</v>
      </c>
      <c r="D44" s="31" t="s">
        <v>445</v>
      </c>
      <c r="E44" s="31" t="s">
        <v>452</v>
      </c>
      <c r="F44" s="65">
        <v>11902840.213378776</v>
      </c>
      <c r="G44" s="31"/>
    </row>
    <row r="45" spans="1:7" ht="28.5">
      <c r="A45" s="35" t="s">
        <v>516</v>
      </c>
      <c r="B45" s="31" t="s">
        <v>404</v>
      </c>
      <c r="C45" s="31" t="s">
        <v>437</v>
      </c>
      <c r="D45" s="31" t="s">
        <v>446</v>
      </c>
      <c r="E45" s="31" t="s">
        <v>452</v>
      </c>
      <c r="F45" s="65">
        <v>68606.860020105611</v>
      </c>
      <c r="G45" s="31"/>
    </row>
    <row r="46" spans="1:7" ht="28.5">
      <c r="A46" s="35" t="s">
        <v>516</v>
      </c>
      <c r="B46" s="31" t="s">
        <v>404</v>
      </c>
      <c r="C46" s="31" t="s">
        <v>437</v>
      </c>
      <c r="D46" s="31" t="s">
        <v>447</v>
      </c>
      <c r="E46" s="31" t="s">
        <v>452</v>
      </c>
      <c r="F46" s="65">
        <v>10926229.895308239</v>
      </c>
      <c r="G46" s="31"/>
    </row>
    <row r="47" spans="1:7" ht="28.5">
      <c r="A47" s="35" t="s">
        <v>516</v>
      </c>
      <c r="B47" s="31" t="s">
        <v>404</v>
      </c>
      <c r="C47" s="31" t="s">
        <v>437</v>
      </c>
      <c r="D47" s="31" t="s">
        <v>448</v>
      </c>
      <c r="E47" s="31" t="s">
        <v>452</v>
      </c>
      <c r="F47" s="65">
        <v>157398.93642172651</v>
      </c>
      <c r="G47" s="31"/>
    </row>
    <row r="48" spans="1:7" ht="28.5">
      <c r="A48" s="35" t="s">
        <v>517</v>
      </c>
      <c r="B48" s="35" t="s">
        <v>454</v>
      </c>
      <c r="C48" s="31" t="s">
        <v>350</v>
      </c>
      <c r="D48" s="31" t="s">
        <v>372</v>
      </c>
      <c r="E48" s="31" t="s">
        <v>363</v>
      </c>
      <c r="F48" s="73" t="s">
        <v>364</v>
      </c>
      <c r="G48" s="31" t="s">
        <v>365</v>
      </c>
    </row>
    <row r="49" spans="1:7" ht="28.5">
      <c r="A49" s="35" t="s">
        <v>521</v>
      </c>
      <c r="B49" s="83" t="s">
        <v>533</v>
      </c>
      <c r="C49" s="83" t="s">
        <v>532</v>
      </c>
      <c r="D49" s="83" t="s">
        <v>533</v>
      </c>
      <c r="E49" s="31" t="s">
        <v>550</v>
      </c>
      <c r="F49" s="64">
        <v>27269094.675988566</v>
      </c>
      <c r="G49" s="7" t="s">
        <v>95</v>
      </c>
    </row>
    <row r="50" spans="1:7" ht="28.5">
      <c r="A50" s="35" t="s">
        <v>522</v>
      </c>
      <c r="B50" s="7" t="s">
        <v>552</v>
      </c>
      <c r="C50" s="7" t="s">
        <v>551</v>
      </c>
      <c r="D50" s="7" t="s">
        <v>552</v>
      </c>
      <c r="E50" s="31" t="s">
        <v>558</v>
      </c>
      <c r="F50" s="61">
        <v>3387000</v>
      </c>
      <c r="G50" s="7" t="s">
        <v>95</v>
      </c>
    </row>
    <row r="51" spans="1:7" ht="85.5">
      <c r="A51" s="35" t="s">
        <v>525</v>
      </c>
      <c r="B51" s="31" t="s">
        <v>581</v>
      </c>
      <c r="C51" s="48" t="s">
        <v>582</v>
      </c>
      <c r="D51" s="48" t="s">
        <v>581</v>
      </c>
      <c r="E51" s="27" t="s">
        <v>589</v>
      </c>
      <c r="F51" s="62">
        <v>15757000</v>
      </c>
      <c r="G51" s="48"/>
    </row>
    <row r="52" spans="1:7" ht="71.25">
      <c r="A52" s="35" t="s">
        <v>525</v>
      </c>
      <c r="B52" s="31" t="s">
        <v>581</v>
      </c>
      <c r="C52" s="48" t="s">
        <v>585</v>
      </c>
      <c r="D52" s="48" t="s">
        <v>581</v>
      </c>
      <c r="E52" s="27" t="s">
        <v>588</v>
      </c>
      <c r="F52" s="62">
        <v>6865000</v>
      </c>
      <c r="G52" s="48"/>
    </row>
    <row r="53" spans="1:7" ht="213.75">
      <c r="A53" s="35" t="s">
        <v>748</v>
      </c>
      <c r="B53" s="35" t="s">
        <v>749</v>
      </c>
      <c r="C53" s="79" t="s">
        <v>750</v>
      </c>
      <c r="D53" s="79" t="s">
        <v>751</v>
      </c>
      <c r="E53" s="124" t="s">
        <v>757</v>
      </c>
      <c r="F53" s="118" t="s">
        <v>758</v>
      </c>
      <c r="G53" s="7" t="s">
        <v>95</v>
      </c>
    </row>
    <row r="54" spans="1:7">
      <c r="A54" s="35" t="s">
        <v>784</v>
      </c>
      <c r="B54" s="35" t="s">
        <v>85</v>
      </c>
      <c r="C54" s="7" t="s">
        <v>785</v>
      </c>
      <c r="D54" s="7" t="s">
        <v>400</v>
      </c>
      <c r="E54" s="7" t="s">
        <v>793</v>
      </c>
      <c r="F54" s="61">
        <v>13675000</v>
      </c>
      <c r="G54" s="7"/>
    </row>
    <row r="55" spans="1:7">
      <c r="A55" s="35" t="s">
        <v>784</v>
      </c>
      <c r="B55" s="35" t="s">
        <v>85</v>
      </c>
      <c r="C55" s="7" t="s">
        <v>785</v>
      </c>
      <c r="D55" s="7" t="s">
        <v>403</v>
      </c>
      <c r="E55" s="7" t="s">
        <v>793</v>
      </c>
      <c r="F55" s="61">
        <v>13314000</v>
      </c>
      <c r="G55" s="7"/>
    </row>
    <row r="56" spans="1:7">
      <c r="A56" s="35" t="s">
        <v>784</v>
      </c>
      <c r="B56" s="35" t="s">
        <v>85</v>
      </c>
      <c r="C56" s="7" t="s">
        <v>785</v>
      </c>
      <c r="D56" s="7" t="s">
        <v>404</v>
      </c>
      <c r="E56" s="7" t="s">
        <v>793</v>
      </c>
      <c r="F56" s="61">
        <v>3760000</v>
      </c>
      <c r="G56" s="7"/>
    </row>
    <row r="57" spans="1:7">
      <c r="A57" s="35" t="s">
        <v>784</v>
      </c>
      <c r="B57" s="35" t="s">
        <v>85</v>
      </c>
      <c r="C57" s="7" t="s">
        <v>785</v>
      </c>
      <c r="D57" s="7" t="s">
        <v>407</v>
      </c>
      <c r="E57" s="7" t="s">
        <v>793</v>
      </c>
      <c r="F57" s="61">
        <v>1646000</v>
      </c>
      <c r="G57" s="7"/>
    </row>
    <row r="58" spans="1:7">
      <c r="A58" s="35" t="s">
        <v>784</v>
      </c>
      <c r="B58" s="35" t="s">
        <v>85</v>
      </c>
      <c r="C58" s="7" t="s">
        <v>785</v>
      </c>
      <c r="D58" s="7" t="s">
        <v>406</v>
      </c>
      <c r="E58" s="7" t="s">
        <v>793</v>
      </c>
      <c r="F58" s="61">
        <v>265000</v>
      </c>
      <c r="G58" s="7"/>
    </row>
    <row r="59" spans="1:7">
      <c r="A59" s="35" t="s">
        <v>784</v>
      </c>
      <c r="B59" s="35" t="s">
        <v>85</v>
      </c>
      <c r="C59" s="7" t="s">
        <v>785</v>
      </c>
      <c r="D59" s="7" t="s">
        <v>405</v>
      </c>
      <c r="E59" s="7" t="s">
        <v>793</v>
      </c>
      <c r="F59" s="61">
        <v>259000</v>
      </c>
      <c r="G59" s="7"/>
    </row>
    <row r="60" spans="1:7" ht="51">
      <c r="A60" s="35" t="s">
        <v>856</v>
      </c>
      <c r="B60" s="35" t="s">
        <v>857</v>
      </c>
      <c r="C60" s="103" t="s">
        <v>858</v>
      </c>
      <c r="D60" s="103" t="s">
        <v>859</v>
      </c>
      <c r="E60" s="103" t="s">
        <v>53</v>
      </c>
      <c r="F60" s="68"/>
      <c r="G60" s="54"/>
    </row>
  </sheetData>
  <dataValidations count="3">
    <dataValidation type="list" allowBlank="1" showInputMessage="1" showErrorMessage="1" sqref="E5:E6" xr:uid="{E074D351-D45C-41BC-B436-874C2A61A8A3}">
      <formula1>"Changes to specific HRG prices or currencies, Block contract, Capitation, Pathway payments, Other"</formula1>
    </dataValidation>
    <dataValidation type="list" allowBlank="1" showInputMessage="1" showErrorMessage="1" sqref="E26:E27" xr:uid="{A1425411-1E13-4CD6-A235-6A19855A6060}">
      <formula1>"0,&lt;50%,50%,&gt;50%,100%"</formula1>
    </dataValidation>
    <dataValidation type="list" allowBlank="1" showInputMessage="1" showErrorMessage="1" sqref="E60" xr:uid="{EFCE9219-5AC4-454B-93D2-B2DBF8A050D0}">
      <formula1>"Changes to specific national prices or currencies, A blend of two or more payment approaches, Block contract, Capitation, Pathway payments, Other"</formula1>
    </dataValidation>
  </dataValidations>
  <hyperlinks>
    <hyperlink ref="I1" location="Contents!A1" display="Contents" xr:uid="{00000000-0004-0000-08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sheetPr>
  <dimension ref="A1:H34"/>
  <sheetViews>
    <sheetView showGridLines="0" workbookViewId="0">
      <selection activeCell="F1" sqref="F1:F1048576"/>
    </sheetView>
  </sheetViews>
  <sheetFormatPr defaultColWidth="8.85546875" defaultRowHeight="15"/>
  <cols>
    <col min="1" max="1" width="14.5703125" style="13" customWidth="1"/>
    <col min="2" max="2" width="21.42578125" style="41" customWidth="1"/>
    <col min="3" max="3" width="23.5703125" style="28" customWidth="1"/>
    <col min="4" max="4" width="21.42578125" style="28" customWidth="1"/>
    <col min="5" max="5" width="31.7109375" style="28" customWidth="1"/>
    <col min="6" max="6" width="16.140625" style="67" customWidth="1"/>
    <col min="7" max="7" width="31.7109375" style="41" customWidth="1"/>
    <col min="8" max="16384" width="8.85546875" style="41"/>
  </cols>
  <sheetData>
    <row r="1" spans="1:8" ht="28.5">
      <c r="B1" s="40" t="s">
        <v>27</v>
      </c>
      <c r="H1" s="14" t="s">
        <v>31</v>
      </c>
    </row>
    <row r="2" spans="1:8" ht="105">
      <c r="A2" s="11" t="s">
        <v>485</v>
      </c>
      <c r="B2" s="11" t="s">
        <v>48</v>
      </c>
      <c r="C2" s="11" t="s">
        <v>8</v>
      </c>
      <c r="D2" s="11" t="s">
        <v>16</v>
      </c>
      <c r="E2" s="11" t="s">
        <v>26</v>
      </c>
      <c r="F2" s="59" t="s">
        <v>25</v>
      </c>
    </row>
    <row r="3" spans="1:8" ht="29.25">
      <c r="A3" s="35" t="s">
        <v>500</v>
      </c>
      <c r="B3" s="31" t="s">
        <v>202</v>
      </c>
      <c r="C3" s="31" t="s">
        <v>175</v>
      </c>
      <c r="D3" s="31" t="s">
        <v>196</v>
      </c>
      <c r="E3" s="31"/>
      <c r="F3" s="65">
        <v>401777.81530000002</v>
      </c>
    </row>
    <row r="4" spans="1:8" ht="29.25">
      <c r="A4" s="35" t="s">
        <v>500</v>
      </c>
      <c r="B4" s="31" t="s">
        <v>202</v>
      </c>
      <c r="C4" s="31" t="s">
        <v>175</v>
      </c>
      <c r="D4" s="31" t="s">
        <v>197</v>
      </c>
      <c r="E4" s="31"/>
      <c r="F4" s="65">
        <v>841059.27429999982</v>
      </c>
    </row>
    <row r="5" spans="1:8" ht="29.25">
      <c r="A5" s="35" t="s">
        <v>500</v>
      </c>
      <c r="B5" s="31" t="s">
        <v>202</v>
      </c>
      <c r="C5" s="31" t="s">
        <v>175</v>
      </c>
      <c r="D5" s="31" t="s">
        <v>198</v>
      </c>
      <c r="E5" s="31"/>
      <c r="F5" s="65">
        <v>1088.3042</v>
      </c>
    </row>
    <row r="6" spans="1:8" ht="43.5">
      <c r="A6" s="35" t="s">
        <v>500</v>
      </c>
      <c r="B6" s="31" t="s">
        <v>202</v>
      </c>
      <c r="C6" s="31" t="s">
        <v>175</v>
      </c>
      <c r="D6" s="31" t="s">
        <v>185</v>
      </c>
      <c r="E6" s="31"/>
      <c r="F6" s="65">
        <v>138827.72289999999</v>
      </c>
    </row>
    <row r="7" spans="1:8" ht="29.25">
      <c r="A7" s="35" t="s">
        <v>500</v>
      </c>
      <c r="B7" s="31" t="s">
        <v>202</v>
      </c>
      <c r="C7" s="31" t="s">
        <v>175</v>
      </c>
      <c r="D7" s="31" t="s">
        <v>186</v>
      </c>
      <c r="E7" s="31"/>
      <c r="F7" s="65">
        <v>197639.35419999991</v>
      </c>
    </row>
    <row r="8" spans="1:8" ht="57.75">
      <c r="A8" s="35" t="s">
        <v>500</v>
      </c>
      <c r="B8" s="31" t="s">
        <v>202</v>
      </c>
      <c r="C8" s="31" t="s">
        <v>175</v>
      </c>
      <c r="D8" s="31" t="s">
        <v>199</v>
      </c>
      <c r="E8" s="31"/>
      <c r="F8" s="65">
        <v>1681060.8632999996</v>
      </c>
    </row>
    <row r="9" spans="1:8" ht="29.25">
      <c r="A9" s="35" t="s">
        <v>500</v>
      </c>
      <c r="B9" s="31" t="s">
        <v>202</v>
      </c>
      <c r="C9" s="31" t="s">
        <v>175</v>
      </c>
      <c r="D9" s="31" t="s">
        <v>188</v>
      </c>
      <c r="E9" s="31"/>
      <c r="F9" s="65">
        <v>321241.60159999999</v>
      </c>
    </row>
    <row r="10" spans="1:8" ht="29.25">
      <c r="A10" s="35" t="s">
        <v>500</v>
      </c>
      <c r="B10" s="31" t="s">
        <v>202</v>
      </c>
      <c r="C10" s="31" t="s">
        <v>175</v>
      </c>
      <c r="D10" s="31" t="s">
        <v>190</v>
      </c>
      <c r="E10" s="31"/>
      <c r="F10" s="65">
        <v>47693.952899999997</v>
      </c>
    </row>
    <row r="11" spans="1:8" ht="29.25">
      <c r="A11" s="35" t="s">
        <v>500</v>
      </c>
      <c r="B11" s="31" t="s">
        <v>202</v>
      </c>
      <c r="C11" s="31" t="s">
        <v>175</v>
      </c>
      <c r="D11" s="31" t="s">
        <v>191</v>
      </c>
      <c r="E11" s="31"/>
      <c r="F11" s="65">
        <v>1351670.2877000002</v>
      </c>
    </row>
    <row r="12" spans="1:8" ht="43.5">
      <c r="A12" s="35" t="s">
        <v>500</v>
      </c>
      <c r="B12" s="31" t="s">
        <v>202</v>
      </c>
      <c r="C12" s="31" t="s">
        <v>175</v>
      </c>
      <c r="D12" s="31" t="s">
        <v>200</v>
      </c>
      <c r="E12" s="31" t="s">
        <v>201</v>
      </c>
      <c r="F12" s="65">
        <v>36416589.818599992</v>
      </c>
    </row>
    <row r="13" spans="1:8" ht="28.5">
      <c r="A13" s="35" t="s">
        <v>505</v>
      </c>
      <c r="B13" s="35" t="s">
        <v>259</v>
      </c>
      <c r="C13" s="33" t="s">
        <v>266</v>
      </c>
      <c r="D13" s="31" t="s">
        <v>261</v>
      </c>
      <c r="E13" s="31" t="s">
        <v>279</v>
      </c>
      <c r="F13" s="65">
        <v>10490000</v>
      </c>
    </row>
    <row r="14" spans="1:8" ht="43.5">
      <c r="A14" s="35" t="s">
        <v>506</v>
      </c>
      <c r="B14" s="35" t="s">
        <v>280</v>
      </c>
      <c r="C14" s="31" t="s">
        <v>281</v>
      </c>
      <c r="D14" s="31" t="s">
        <v>299</v>
      </c>
      <c r="E14" s="31" t="s">
        <v>300</v>
      </c>
      <c r="F14" s="65">
        <v>53925134</v>
      </c>
    </row>
    <row r="15" spans="1:8" ht="29.25">
      <c r="A15" s="35" t="s">
        <v>510</v>
      </c>
      <c r="B15" s="31" t="s">
        <v>335</v>
      </c>
      <c r="C15" s="31" t="s">
        <v>338</v>
      </c>
      <c r="D15" s="31" t="s">
        <v>335</v>
      </c>
      <c r="E15" s="31" t="s">
        <v>279</v>
      </c>
      <c r="F15" s="65">
        <v>85935000</v>
      </c>
    </row>
    <row r="16" spans="1:8" ht="29.25">
      <c r="A16" s="35" t="s">
        <v>511</v>
      </c>
      <c r="B16" s="35" t="s">
        <v>349</v>
      </c>
      <c r="C16" s="31" t="s">
        <v>350</v>
      </c>
      <c r="D16" s="31" t="s">
        <v>351</v>
      </c>
      <c r="E16" s="31" t="s">
        <v>279</v>
      </c>
      <c r="F16" s="63">
        <v>24790000</v>
      </c>
    </row>
    <row r="17" spans="1:6" ht="28.5">
      <c r="A17" s="35" t="s">
        <v>513</v>
      </c>
      <c r="B17" s="35" t="s">
        <v>374</v>
      </c>
      <c r="C17" s="31" t="s">
        <v>375</v>
      </c>
      <c r="D17" s="31" t="s">
        <v>354</v>
      </c>
      <c r="E17" s="31" t="s">
        <v>279</v>
      </c>
      <c r="F17" s="60">
        <v>20319252</v>
      </c>
    </row>
    <row r="18" spans="1:6" ht="43.5">
      <c r="A18" s="35" t="s">
        <v>516</v>
      </c>
      <c r="B18" s="35" t="s">
        <v>404</v>
      </c>
      <c r="C18" s="31" t="s">
        <v>437</v>
      </c>
      <c r="D18" s="31" t="s">
        <v>440</v>
      </c>
      <c r="E18" s="31" t="s">
        <v>453</v>
      </c>
      <c r="F18" s="65">
        <v>127145</v>
      </c>
    </row>
    <row r="19" spans="1:6" ht="43.5">
      <c r="A19" s="35" t="s">
        <v>516</v>
      </c>
      <c r="B19" s="35" t="s">
        <v>404</v>
      </c>
      <c r="C19" s="31" t="s">
        <v>437</v>
      </c>
      <c r="D19" s="31" t="s">
        <v>444</v>
      </c>
      <c r="E19" s="31" t="s">
        <v>453</v>
      </c>
      <c r="F19" s="65">
        <v>123104</v>
      </c>
    </row>
    <row r="20" spans="1:6" ht="43.5">
      <c r="A20" s="35" t="s">
        <v>516</v>
      </c>
      <c r="B20" s="35" t="s">
        <v>404</v>
      </c>
      <c r="C20" s="31" t="s">
        <v>437</v>
      </c>
      <c r="D20" s="31" t="s">
        <v>445</v>
      </c>
      <c r="E20" s="31" t="s">
        <v>453</v>
      </c>
      <c r="F20" s="65">
        <v>128027</v>
      </c>
    </row>
    <row r="21" spans="1:6" ht="43.5">
      <c r="A21" s="35" t="s">
        <v>516</v>
      </c>
      <c r="B21" s="35" t="s">
        <v>404</v>
      </c>
      <c r="C21" s="31" t="s">
        <v>437</v>
      </c>
      <c r="D21" s="31" t="s">
        <v>446</v>
      </c>
      <c r="E21" s="31" t="s">
        <v>453</v>
      </c>
      <c r="F21" s="65">
        <v>835906</v>
      </c>
    </row>
    <row r="22" spans="1:6" ht="43.5">
      <c r="A22" s="35" t="s">
        <v>516</v>
      </c>
      <c r="B22" s="35" t="s">
        <v>404</v>
      </c>
      <c r="C22" s="31" t="s">
        <v>437</v>
      </c>
      <c r="D22" s="31" t="s">
        <v>447</v>
      </c>
      <c r="E22" s="31" t="s">
        <v>453</v>
      </c>
      <c r="F22" s="65">
        <v>25992802</v>
      </c>
    </row>
    <row r="23" spans="1:6" ht="43.5">
      <c r="A23" s="35" t="s">
        <v>516</v>
      </c>
      <c r="B23" s="35" t="s">
        <v>404</v>
      </c>
      <c r="C23" s="31" t="s">
        <v>437</v>
      </c>
      <c r="D23" s="31" t="s">
        <v>448</v>
      </c>
      <c r="E23" s="31" t="s">
        <v>453</v>
      </c>
      <c r="F23" s="65">
        <v>738429</v>
      </c>
    </row>
    <row r="24" spans="1:6" ht="29.25">
      <c r="A24" s="35" t="s">
        <v>517</v>
      </c>
      <c r="B24" s="35" t="s">
        <v>454</v>
      </c>
      <c r="C24" s="31" t="s">
        <v>350</v>
      </c>
      <c r="D24" s="31" t="s">
        <v>372</v>
      </c>
      <c r="E24" s="31" t="s">
        <v>279</v>
      </c>
      <c r="F24" s="63">
        <v>29850000.004875004</v>
      </c>
    </row>
    <row r="25" spans="1:6" ht="186">
      <c r="A25" s="35" t="s">
        <v>523</v>
      </c>
      <c r="B25" s="35" t="s">
        <v>156</v>
      </c>
      <c r="C25" s="7" t="s">
        <v>575</v>
      </c>
      <c r="D25" s="31" t="s">
        <v>576</v>
      </c>
      <c r="E25" s="31" t="s">
        <v>577</v>
      </c>
      <c r="F25" s="61">
        <v>488923</v>
      </c>
    </row>
    <row r="26" spans="1:6" ht="28.5">
      <c r="A26" s="35" t="s">
        <v>525</v>
      </c>
      <c r="B26" s="48" t="s">
        <v>581</v>
      </c>
      <c r="C26" s="48" t="s">
        <v>586</v>
      </c>
      <c r="D26" s="48" t="s">
        <v>581</v>
      </c>
      <c r="E26" s="27" t="s">
        <v>590</v>
      </c>
      <c r="F26" s="62">
        <v>81563000</v>
      </c>
    </row>
    <row r="27" spans="1:6" ht="185.25">
      <c r="A27" s="35" t="s">
        <v>530</v>
      </c>
      <c r="B27" s="27" t="s">
        <v>611</v>
      </c>
      <c r="C27" s="122" t="s">
        <v>721</v>
      </c>
      <c r="D27" s="122" t="s">
        <v>722</v>
      </c>
      <c r="E27" s="123" t="s">
        <v>730</v>
      </c>
      <c r="F27" s="61">
        <v>119494297.91533244</v>
      </c>
    </row>
    <row r="28" spans="1:6" ht="28.5">
      <c r="A28" s="35" t="s">
        <v>748</v>
      </c>
      <c r="B28" s="35" t="s">
        <v>749</v>
      </c>
      <c r="C28" s="79" t="s">
        <v>750</v>
      </c>
      <c r="D28" s="79" t="s">
        <v>759</v>
      </c>
      <c r="E28" s="7" t="s">
        <v>53</v>
      </c>
      <c r="F28" s="61">
        <v>32507517</v>
      </c>
    </row>
    <row r="29" spans="1:6" ht="43.5">
      <c r="A29" s="35" t="s">
        <v>784</v>
      </c>
      <c r="B29" s="35" t="s">
        <v>85</v>
      </c>
      <c r="C29" s="31" t="s">
        <v>785</v>
      </c>
      <c r="D29" s="7" t="s">
        <v>400</v>
      </c>
      <c r="E29" s="31" t="s">
        <v>794</v>
      </c>
      <c r="F29" s="61">
        <v>46830000</v>
      </c>
    </row>
    <row r="30" spans="1:6" ht="43.5">
      <c r="A30" s="35" t="s">
        <v>784</v>
      </c>
      <c r="B30" s="35" t="s">
        <v>85</v>
      </c>
      <c r="C30" s="31" t="s">
        <v>785</v>
      </c>
      <c r="D30" s="7" t="s">
        <v>403</v>
      </c>
      <c r="E30" s="31" t="s">
        <v>794</v>
      </c>
      <c r="F30" s="61">
        <v>40090000</v>
      </c>
    </row>
    <row r="31" spans="1:6" ht="43.5">
      <c r="A31" s="35" t="s">
        <v>784</v>
      </c>
      <c r="B31" s="35" t="s">
        <v>85</v>
      </c>
      <c r="C31" s="31" t="s">
        <v>785</v>
      </c>
      <c r="D31" s="7" t="s">
        <v>404</v>
      </c>
      <c r="E31" s="31" t="s">
        <v>794</v>
      </c>
      <c r="F31" s="61">
        <v>3698000</v>
      </c>
    </row>
    <row r="32" spans="1:6" ht="43.5">
      <c r="A32" s="35" t="s">
        <v>784</v>
      </c>
      <c r="B32" s="35" t="s">
        <v>85</v>
      </c>
      <c r="C32" s="31" t="s">
        <v>785</v>
      </c>
      <c r="D32" s="7" t="s">
        <v>407</v>
      </c>
      <c r="E32" s="31" t="s">
        <v>794</v>
      </c>
      <c r="F32" s="61">
        <v>172000</v>
      </c>
    </row>
    <row r="33" spans="1:6" ht="43.5">
      <c r="A33" s="35" t="s">
        <v>784</v>
      </c>
      <c r="B33" s="35" t="s">
        <v>85</v>
      </c>
      <c r="C33" s="31" t="s">
        <v>785</v>
      </c>
      <c r="D33" s="7" t="s">
        <v>406</v>
      </c>
      <c r="E33" s="31" t="s">
        <v>794</v>
      </c>
      <c r="F33" s="61">
        <v>453000</v>
      </c>
    </row>
    <row r="34" spans="1:6" ht="43.5">
      <c r="A34" s="35" t="s">
        <v>784</v>
      </c>
      <c r="B34" s="35" t="s">
        <v>85</v>
      </c>
      <c r="C34" s="31" t="s">
        <v>785</v>
      </c>
      <c r="D34" s="7" t="s">
        <v>405</v>
      </c>
      <c r="E34" s="31" t="s">
        <v>794</v>
      </c>
      <c r="F34" s="61">
        <v>230000</v>
      </c>
    </row>
  </sheetData>
  <hyperlinks>
    <hyperlink ref="H1" location="Contents!A1" display="Contents" xr:uid="{00000000-0004-0000-0900-000000000000}"/>
  </hyperlinks>
  <pageMargins left="0.7" right="0.7" top="0.75" bottom="0.75" header="0.3" footer="0.3"/>
  <drawing r:id="rId1"/>
  <legacyDrawing r:id="rId2"/>
  <oleObjects>
    <mc:AlternateContent xmlns:mc="http://schemas.openxmlformats.org/markup-compatibility/2006">
      <mc:Choice Requires="x14">
        <oleObject progId="Worksheet" dvAspect="DVASPECT_ICON" shapeId="18433" r:id="rId3">
          <objectPr defaultSize="0" autoPict="0" r:id="rId4">
            <anchor moveWithCells="1">
              <from>
                <xdr:col>4</xdr:col>
                <xdr:colOff>876300</xdr:colOff>
                <xdr:row>24</xdr:row>
                <xdr:rowOff>1485900</xdr:rowOff>
              </from>
              <to>
                <xdr:col>4</xdr:col>
                <xdr:colOff>1790700</xdr:colOff>
                <xdr:row>24</xdr:row>
                <xdr:rowOff>2286000</xdr:rowOff>
              </to>
            </anchor>
          </objectPr>
        </oleObject>
      </mc:Choice>
      <mc:Fallback>
        <oleObject progId="Worksheet" dvAspect="DVASPECT_ICON" shapeId="18433" r:id="rId3"/>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sheetPr>
  <dimension ref="A1:E21"/>
  <sheetViews>
    <sheetView showGridLines="0" workbookViewId="0"/>
  </sheetViews>
  <sheetFormatPr defaultRowHeight="15"/>
  <cols>
    <col min="1" max="1" width="14.5703125" style="13" customWidth="1"/>
    <col min="2" max="2" width="24.7109375" style="1" customWidth="1"/>
    <col min="3" max="3" width="75.7109375" style="1" customWidth="1"/>
    <col min="4" max="4" width="45.42578125" customWidth="1"/>
    <col min="5" max="5" width="8.85546875" customWidth="1"/>
  </cols>
  <sheetData>
    <row r="1" spans="1:5" ht="20.25">
      <c r="B1" s="4" t="s">
        <v>28</v>
      </c>
      <c r="D1" s="14" t="s">
        <v>31</v>
      </c>
      <c r="E1" s="10"/>
    </row>
    <row r="2" spans="1:5" s="30" customFormat="1" ht="30">
      <c r="A2" s="96" t="s">
        <v>485</v>
      </c>
      <c r="B2" s="111" t="s">
        <v>48</v>
      </c>
      <c r="C2" s="96" t="s">
        <v>29</v>
      </c>
      <c r="D2"/>
    </row>
    <row r="3" spans="1:5" ht="85.5">
      <c r="A3" s="27" t="s">
        <v>500</v>
      </c>
      <c r="B3" s="48" t="s">
        <v>202</v>
      </c>
      <c r="C3" s="27" t="s">
        <v>203</v>
      </c>
    </row>
    <row r="4" spans="1:5" ht="57">
      <c r="A4" s="56" t="s">
        <v>507</v>
      </c>
      <c r="B4" s="27" t="s">
        <v>301</v>
      </c>
      <c r="C4" s="27" t="s">
        <v>310</v>
      </c>
    </row>
    <row r="5" spans="1:5" ht="71.25">
      <c r="A5" s="27" t="s">
        <v>731</v>
      </c>
      <c r="B5" s="27" t="s">
        <v>611</v>
      </c>
      <c r="C5" s="27" t="s">
        <v>639</v>
      </c>
    </row>
    <row r="6" spans="1:5" ht="85.5">
      <c r="A6" s="27" t="s">
        <v>863</v>
      </c>
      <c r="B6" s="27" t="s">
        <v>864</v>
      </c>
      <c r="C6" s="27" t="s">
        <v>869</v>
      </c>
    </row>
    <row r="7" spans="1:5">
      <c r="B7"/>
      <c r="C7"/>
    </row>
    <row r="8" spans="1:5">
      <c r="B8"/>
      <c r="C8"/>
    </row>
    <row r="9" spans="1:5">
      <c r="B9"/>
      <c r="C9"/>
    </row>
    <row r="10" spans="1:5">
      <c r="B10"/>
      <c r="C10"/>
    </row>
    <row r="11" spans="1:5">
      <c r="B11"/>
      <c r="C11"/>
    </row>
    <row r="12" spans="1:5">
      <c r="B12"/>
      <c r="C12"/>
    </row>
    <row r="13" spans="1:5">
      <c r="B13"/>
      <c r="C13"/>
    </row>
    <row r="14" spans="1:5">
      <c r="B14"/>
      <c r="C14"/>
    </row>
    <row r="15" spans="1:5">
      <c r="B15"/>
      <c r="C15"/>
    </row>
    <row r="16" spans="1:5">
      <c r="B16"/>
      <c r="C16"/>
    </row>
    <row r="17" spans="2:3">
      <c r="B17"/>
      <c r="C17"/>
    </row>
    <row r="18" spans="2:3">
      <c r="B18"/>
      <c r="C18"/>
    </row>
    <row r="19" spans="2:3">
      <c r="B19"/>
      <c r="C19"/>
    </row>
    <row r="20" spans="2:3">
      <c r="B20"/>
      <c r="C20"/>
    </row>
    <row r="21" spans="2:3">
      <c r="B21"/>
      <c r="C21"/>
    </row>
  </sheetData>
  <hyperlinks>
    <hyperlink ref="D1" location="Contents!A1" display="Contents" xr:uid="{00000000-0004-0000-0A00-000000000000}"/>
  </hyperlink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C5D3D-BC8E-47D3-BFFA-093644253B4A}">
  <sheetPr>
    <tabColor rgb="FF7030A0"/>
  </sheetPr>
  <dimension ref="A1:H21"/>
  <sheetViews>
    <sheetView showGridLines="0" workbookViewId="0">
      <selection activeCell="J5" sqref="J5"/>
    </sheetView>
  </sheetViews>
  <sheetFormatPr defaultRowHeight="15"/>
  <cols>
    <col min="1" max="1" width="23.5703125" style="1" customWidth="1"/>
    <col min="2" max="2" width="21.42578125" style="1" customWidth="1"/>
    <col min="3" max="4" width="30.5703125" style="1" customWidth="1"/>
    <col min="5" max="5" width="16.140625" style="1" customWidth="1"/>
    <col min="6" max="6" width="41" style="1" customWidth="1"/>
    <col min="7" max="7" width="38.28515625" style="1" customWidth="1"/>
    <col min="8" max="8" width="8.85546875" style="1"/>
  </cols>
  <sheetData>
    <row r="1" spans="1:8" ht="28.5">
      <c r="A1" s="4" t="s">
        <v>132</v>
      </c>
      <c r="H1" s="14" t="s">
        <v>31</v>
      </c>
    </row>
    <row r="2" spans="1:8">
      <c r="A2"/>
      <c r="B2"/>
    </row>
    <row r="3" spans="1:8" ht="45">
      <c r="A3" s="11" t="s">
        <v>8</v>
      </c>
      <c r="B3" s="11" t="s">
        <v>16</v>
      </c>
      <c r="C3" s="11" t="s">
        <v>133</v>
      </c>
      <c r="D3" s="11" t="s">
        <v>134</v>
      </c>
      <c r="E3" s="11" t="s">
        <v>25</v>
      </c>
      <c r="F3" s="11" t="s">
        <v>135</v>
      </c>
      <c r="G3" s="11" t="s">
        <v>136</v>
      </c>
      <c r="H3" s="6"/>
    </row>
    <row r="4" spans="1:8">
      <c r="A4" s="7"/>
      <c r="B4" s="7"/>
      <c r="C4" s="7"/>
      <c r="D4" s="7"/>
      <c r="E4" s="7"/>
      <c r="F4" s="7"/>
      <c r="G4" s="7"/>
    </row>
    <row r="5" spans="1:8">
      <c r="A5" s="7"/>
      <c r="B5" s="7"/>
      <c r="C5" s="7"/>
      <c r="D5" s="7"/>
      <c r="E5" s="7"/>
      <c r="F5" s="7"/>
      <c r="G5" s="7"/>
    </row>
    <row r="6" spans="1:8">
      <c r="A6" s="7"/>
      <c r="B6" s="7"/>
      <c r="C6" s="7"/>
      <c r="D6" s="7"/>
      <c r="E6" s="7"/>
      <c r="F6" s="7"/>
      <c r="G6" s="7"/>
    </row>
    <row r="7" spans="1:8">
      <c r="A7" s="7"/>
      <c r="B7" s="7"/>
      <c r="C7" s="7"/>
      <c r="D7" s="7"/>
      <c r="E7" s="7"/>
      <c r="F7" s="7"/>
      <c r="G7" s="7"/>
    </row>
    <row r="8" spans="1:8">
      <c r="A8" s="7"/>
      <c r="B8" s="7"/>
      <c r="C8" s="7"/>
      <c r="D8" s="7"/>
      <c r="E8" s="7"/>
      <c r="F8" s="7"/>
      <c r="G8" s="7"/>
    </row>
    <row r="9" spans="1:8">
      <c r="A9" s="7"/>
      <c r="B9" s="7"/>
      <c r="C9" s="7"/>
      <c r="D9" s="7"/>
      <c r="E9" s="7"/>
      <c r="F9" s="7"/>
      <c r="G9" s="7"/>
    </row>
    <row r="10" spans="1:8">
      <c r="A10" s="7"/>
      <c r="B10" s="7"/>
      <c r="C10" s="7"/>
      <c r="D10" s="7"/>
      <c r="E10" s="7"/>
      <c r="F10" s="7"/>
      <c r="G10" s="7"/>
    </row>
    <row r="11" spans="1:8">
      <c r="A11" s="7"/>
      <c r="B11" s="7"/>
      <c r="C11" s="7"/>
      <c r="D11" s="7"/>
      <c r="E11" s="7"/>
      <c r="F11" s="7"/>
      <c r="G11" s="7"/>
    </row>
    <row r="12" spans="1:8">
      <c r="A12" s="7"/>
      <c r="B12" s="7"/>
      <c r="C12" s="7"/>
      <c r="D12" s="7"/>
      <c r="E12" s="7"/>
      <c r="F12" s="7"/>
      <c r="G12" s="7"/>
    </row>
    <row r="13" spans="1:8">
      <c r="A13" s="7"/>
      <c r="B13" s="7"/>
      <c r="C13" s="7"/>
      <c r="D13" s="7"/>
      <c r="E13" s="7"/>
      <c r="F13" s="7"/>
      <c r="G13" s="7"/>
    </row>
    <row r="14" spans="1:8">
      <c r="A14" s="7"/>
      <c r="B14" s="7"/>
      <c r="C14" s="7"/>
      <c r="D14" s="7"/>
      <c r="E14" s="7"/>
      <c r="F14" s="7"/>
      <c r="G14" s="7"/>
    </row>
    <row r="15" spans="1:8">
      <c r="A15" s="7"/>
      <c r="B15" s="7"/>
      <c r="C15" s="7"/>
      <c r="D15" s="7"/>
      <c r="E15" s="7"/>
      <c r="F15" s="7"/>
      <c r="G15" s="7"/>
    </row>
    <row r="16" spans="1:8">
      <c r="A16" s="7"/>
      <c r="B16" s="7"/>
      <c r="C16" s="7"/>
      <c r="D16" s="7"/>
      <c r="E16" s="7"/>
      <c r="F16" s="7"/>
      <c r="G16" s="7"/>
    </row>
    <row r="17" spans="1:7">
      <c r="A17" s="7"/>
      <c r="B17" s="7"/>
      <c r="C17" s="7"/>
      <c r="D17" s="7"/>
      <c r="E17" s="7"/>
      <c r="F17" s="7"/>
      <c r="G17" s="7"/>
    </row>
    <row r="18" spans="1:7">
      <c r="A18" s="7"/>
      <c r="B18" s="7"/>
      <c r="C18" s="7"/>
      <c r="D18" s="7"/>
      <c r="E18" s="7"/>
      <c r="F18" s="7"/>
      <c r="G18" s="7"/>
    </row>
    <row r="19" spans="1:7">
      <c r="A19" s="7"/>
      <c r="B19" s="7"/>
      <c r="C19" s="7"/>
      <c r="D19" s="7"/>
      <c r="E19" s="7"/>
      <c r="F19" s="7"/>
      <c r="G19" s="7"/>
    </row>
    <row r="20" spans="1:7">
      <c r="A20" s="7"/>
      <c r="B20" s="7"/>
      <c r="C20" s="7"/>
      <c r="D20" s="7"/>
      <c r="E20" s="7"/>
      <c r="F20" s="7"/>
      <c r="G20" s="7"/>
    </row>
    <row r="21" spans="1:7">
      <c r="A21" s="7"/>
      <c r="B21" s="7"/>
      <c r="C21" s="7"/>
      <c r="D21" s="7"/>
      <c r="E21" s="7"/>
      <c r="F21" s="7"/>
      <c r="G21" s="7"/>
    </row>
  </sheetData>
  <hyperlinks>
    <hyperlink ref="H1" location="Contents!A1" display="Contents" xr:uid="{D3EE2DE1-153E-4168-9CE7-2311C66DCD5C}"/>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A1:L131"/>
  <sheetViews>
    <sheetView showGridLines="0" zoomScale="70" zoomScaleNormal="70" workbookViewId="0">
      <selection activeCell="N3" sqref="N3"/>
    </sheetView>
  </sheetViews>
  <sheetFormatPr defaultColWidth="9.140625" defaultRowHeight="14.25"/>
  <cols>
    <col min="1" max="1" width="14.5703125" style="13" customWidth="1"/>
    <col min="2" max="2" width="20" style="13" customWidth="1"/>
    <col min="3" max="3" width="22.5703125" style="13" customWidth="1"/>
    <col min="4" max="4" width="39.7109375" style="13" customWidth="1"/>
    <col min="5" max="5" width="20.42578125" style="13" customWidth="1"/>
    <col min="6" max="7" width="30.5703125" style="13" customWidth="1"/>
    <col min="8" max="8" width="37.7109375" style="13" customWidth="1"/>
    <col min="9" max="9" width="19.42578125" style="58" customWidth="1"/>
    <col min="10" max="10" width="41" style="13" customWidth="1"/>
    <col min="11" max="11" width="38.28515625" style="13" customWidth="1"/>
    <col min="12" max="16384" width="9.140625" style="13"/>
  </cols>
  <sheetData>
    <row r="1" spans="1:12" ht="28.5">
      <c r="B1" s="36" t="s">
        <v>33</v>
      </c>
      <c r="L1" s="34" t="s">
        <v>31</v>
      </c>
    </row>
    <row r="2" spans="1:12" s="6" customFormat="1" ht="90">
      <c r="A2" s="11" t="s">
        <v>485</v>
      </c>
      <c r="B2" s="11" t="s">
        <v>48</v>
      </c>
      <c r="C2" s="11" t="s">
        <v>8</v>
      </c>
      <c r="D2" s="11" t="s">
        <v>16</v>
      </c>
      <c r="E2" s="11" t="s">
        <v>20</v>
      </c>
      <c r="F2" s="11" t="s">
        <v>35</v>
      </c>
      <c r="G2" s="11" t="s">
        <v>11</v>
      </c>
      <c r="H2" s="11" t="s">
        <v>12</v>
      </c>
      <c r="I2" s="59" t="s">
        <v>13</v>
      </c>
      <c r="J2" s="11" t="s">
        <v>34</v>
      </c>
      <c r="K2" s="11" t="s">
        <v>15</v>
      </c>
    </row>
    <row r="3" spans="1:12" ht="71.25">
      <c r="A3" s="35" t="s">
        <v>491</v>
      </c>
      <c r="B3" s="35" t="s">
        <v>49</v>
      </c>
      <c r="C3" s="35" t="s">
        <v>41</v>
      </c>
      <c r="D3" s="35" t="s">
        <v>46</v>
      </c>
      <c r="E3" s="37">
        <v>1</v>
      </c>
      <c r="F3" s="35" t="s">
        <v>42</v>
      </c>
      <c r="G3" s="35" t="s">
        <v>43</v>
      </c>
      <c r="H3" s="35" t="s">
        <v>44</v>
      </c>
      <c r="I3" s="60">
        <v>44727951</v>
      </c>
      <c r="J3" s="35" t="s">
        <v>45</v>
      </c>
      <c r="K3" s="35" t="s">
        <v>47</v>
      </c>
    </row>
    <row r="4" spans="1:12" s="39" customFormat="1" ht="28.5">
      <c r="A4" s="38" t="s">
        <v>490</v>
      </c>
      <c r="B4" s="38" t="s">
        <v>51</v>
      </c>
      <c r="C4" s="152" t="s">
        <v>50</v>
      </c>
      <c r="D4" s="152" t="s">
        <v>51</v>
      </c>
      <c r="E4" s="152">
        <v>0</v>
      </c>
      <c r="F4" s="152" t="s">
        <v>52</v>
      </c>
      <c r="G4" s="152" t="s">
        <v>53</v>
      </c>
      <c r="H4" s="152"/>
      <c r="I4" s="153" t="s">
        <v>54</v>
      </c>
      <c r="J4" s="152" t="s">
        <v>55</v>
      </c>
      <c r="K4" s="152" t="s">
        <v>56</v>
      </c>
    </row>
    <row r="5" spans="1:12" ht="28.5">
      <c r="A5" s="35" t="s">
        <v>495</v>
      </c>
      <c r="B5" s="35" t="s">
        <v>85</v>
      </c>
      <c r="C5" s="35" t="s">
        <v>86</v>
      </c>
      <c r="D5" s="35" t="s">
        <v>87</v>
      </c>
      <c r="E5" s="35">
        <v>0</v>
      </c>
      <c r="F5" s="35" t="s">
        <v>88</v>
      </c>
      <c r="G5" s="35" t="s">
        <v>53</v>
      </c>
      <c r="H5" s="35"/>
      <c r="I5" s="60"/>
      <c r="J5" s="35" t="s">
        <v>89</v>
      </c>
      <c r="K5" s="35" t="s">
        <v>90</v>
      </c>
    </row>
    <row r="6" spans="1:12" ht="57">
      <c r="A6" s="35" t="s">
        <v>486</v>
      </c>
      <c r="B6" s="35" t="s">
        <v>85</v>
      </c>
      <c r="C6" s="35" t="s">
        <v>116</v>
      </c>
      <c r="D6" s="35" t="s">
        <v>117</v>
      </c>
      <c r="E6" s="35">
        <v>0</v>
      </c>
      <c r="F6" s="35" t="s">
        <v>88</v>
      </c>
      <c r="G6" s="35" t="s">
        <v>53</v>
      </c>
      <c r="H6" s="35"/>
      <c r="I6" s="60"/>
      <c r="J6" s="35" t="s">
        <v>118</v>
      </c>
      <c r="K6" s="35" t="s">
        <v>119</v>
      </c>
    </row>
    <row r="7" spans="1:12" ht="57">
      <c r="A7" s="35" t="s">
        <v>493</v>
      </c>
      <c r="B7" s="35" t="s">
        <v>85</v>
      </c>
      <c r="C7" s="35" t="s">
        <v>120</v>
      </c>
      <c r="D7" s="35" t="s">
        <v>121</v>
      </c>
      <c r="E7" s="35">
        <v>0</v>
      </c>
      <c r="F7" s="35" t="s">
        <v>88</v>
      </c>
      <c r="G7" s="35" t="s">
        <v>53</v>
      </c>
      <c r="H7" s="35"/>
      <c r="I7" s="60"/>
      <c r="J7" s="35" t="s">
        <v>122</v>
      </c>
      <c r="K7" s="35" t="s">
        <v>123</v>
      </c>
    </row>
    <row r="8" spans="1:12" ht="42.75">
      <c r="A8" s="35" t="s">
        <v>497</v>
      </c>
      <c r="B8" s="35" t="s">
        <v>139</v>
      </c>
      <c r="C8" s="35" t="s">
        <v>140</v>
      </c>
      <c r="D8" s="35" t="s">
        <v>141</v>
      </c>
      <c r="E8" s="35">
        <v>0</v>
      </c>
      <c r="F8" s="35" t="s">
        <v>142</v>
      </c>
      <c r="G8" s="35" t="s">
        <v>43</v>
      </c>
      <c r="H8" s="35" t="s">
        <v>143</v>
      </c>
      <c r="I8" s="153">
        <v>1608298</v>
      </c>
      <c r="J8" s="35" t="s">
        <v>144</v>
      </c>
      <c r="K8" s="35" t="s">
        <v>145</v>
      </c>
    </row>
    <row r="9" spans="1:12" ht="28.5">
      <c r="A9" s="35" t="s">
        <v>497</v>
      </c>
      <c r="B9" s="35" t="s">
        <v>139</v>
      </c>
      <c r="C9" s="35" t="s">
        <v>140</v>
      </c>
      <c r="D9" s="35" t="s">
        <v>141</v>
      </c>
      <c r="E9" s="35">
        <v>0</v>
      </c>
      <c r="F9" s="35" t="s">
        <v>142</v>
      </c>
      <c r="G9" s="35" t="s">
        <v>53</v>
      </c>
      <c r="H9" s="35"/>
      <c r="I9" s="60">
        <v>62517227</v>
      </c>
      <c r="J9" s="35" t="s">
        <v>146</v>
      </c>
      <c r="K9" s="35" t="s">
        <v>147</v>
      </c>
    </row>
    <row r="10" spans="1:12" ht="142.5">
      <c r="A10" s="35" t="s">
        <v>500</v>
      </c>
      <c r="B10" s="35" t="s">
        <v>174</v>
      </c>
      <c r="C10" s="35" t="s">
        <v>175</v>
      </c>
      <c r="D10" s="35" t="s">
        <v>174</v>
      </c>
      <c r="E10" s="35">
        <v>0</v>
      </c>
      <c r="F10" s="35" t="s">
        <v>176</v>
      </c>
      <c r="G10" s="35" t="s">
        <v>53</v>
      </c>
      <c r="H10" s="35" t="s">
        <v>177</v>
      </c>
      <c r="I10" s="60">
        <v>60246791</v>
      </c>
      <c r="J10" s="35" t="s">
        <v>178</v>
      </c>
      <c r="K10" s="35" t="s">
        <v>179</v>
      </c>
    </row>
    <row r="11" spans="1:12" ht="142.5">
      <c r="A11" s="35" t="s">
        <v>500</v>
      </c>
      <c r="B11" s="35" t="s">
        <v>174</v>
      </c>
      <c r="C11" s="35" t="s">
        <v>175</v>
      </c>
      <c r="D11" s="35" t="s">
        <v>180</v>
      </c>
      <c r="E11" s="35">
        <v>0</v>
      </c>
      <c r="F11" s="35" t="s">
        <v>176</v>
      </c>
      <c r="G11" s="35" t="s">
        <v>53</v>
      </c>
      <c r="H11" s="35" t="s">
        <v>177</v>
      </c>
      <c r="I11" s="60">
        <v>23728328.685900014</v>
      </c>
      <c r="J11" s="35" t="s">
        <v>181</v>
      </c>
      <c r="K11" s="35" t="s">
        <v>179</v>
      </c>
    </row>
    <row r="12" spans="1:12" ht="28.5">
      <c r="A12" s="35" t="s">
        <v>500</v>
      </c>
      <c r="B12" s="35" t="s">
        <v>174</v>
      </c>
      <c r="C12" s="35" t="s">
        <v>175</v>
      </c>
      <c r="D12" s="35" t="s">
        <v>182</v>
      </c>
      <c r="E12" s="37">
        <v>1</v>
      </c>
      <c r="F12" s="35"/>
      <c r="G12" s="35"/>
      <c r="H12" s="35"/>
      <c r="I12" s="60"/>
      <c r="J12" s="35"/>
      <c r="K12" s="35"/>
    </row>
    <row r="13" spans="1:12" ht="28.5">
      <c r="A13" s="35" t="s">
        <v>500</v>
      </c>
      <c r="B13" s="35" t="s">
        <v>174</v>
      </c>
      <c r="C13" s="35" t="s">
        <v>175</v>
      </c>
      <c r="D13" s="35" t="s">
        <v>183</v>
      </c>
      <c r="E13" s="37">
        <v>1</v>
      </c>
      <c r="F13" s="35"/>
      <c r="G13" s="35"/>
      <c r="H13" s="35"/>
      <c r="I13" s="60"/>
      <c r="J13" s="35"/>
      <c r="K13" s="35"/>
    </row>
    <row r="14" spans="1:12" ht="28.5">
      <c r="A14" s="35" t="s">
        <v>500</v>
      </c>
      <c r="B14" s="35" t="s">
        <v>174</v>
      </c>
      <c r="C14" s="35" t="s">
        <v>175</v>
      </c>
      <c r="D14" s="35" t="s">
        <v>184</v>
      </c>
      <c r="E14" s="37">
        <v>1</v>
      </c>
      <c r="F14" s="35"/>
      <c r="G14" s="35"/>
      <c r="H14" s="35"/>
      <c r="I14" s="60"/>
      <c r="J14" s="35"/>
      <c r="K14" s="35"/>
    </row>
    <row r="15" spans="1:12" ht="28.5">
      <c r="A15" s="35" t="s">
        <v>500</v>
      </c>
      <c r="B15" s="35" t="s">
        <v>174</v>
      </c>
      <c r="C15" s="35" t="s">
        <v>175</v>
      </c>
      <c r="D15" s="35" t="s">
        <v>185</v>
      </c>
      <c r="E15" s="37">
        <v>1</v>
      </c>
      <c r="F15" s="35"/>
      <c r="G15" s="35"/>
      <c r="H15" s="35"/>
      <c r="I15" s="60"/>
      <c r="J15" s="35"/>
      <c r="K15" s="35"/>
    </row>
    <row r="16" spans="1:12" ht="28.5">
      <c r="A16" s="35" t="s">
        <v>500</v>
      </c>
      <c r="B16" s="35" t="s">
        <v>174</v>
      </c>
      <c r="C16" s="35" t="s">
        <v>175</v>
      </c>
      <c r="D16" s="35" t="s">
        <v>186</v>
      </c>
      <c r="E16" s="37">
        <v>1</v>
      </c>
      <c r="F16" s="35"/>
      <c r="G16" s="35"/>
      <c r="H16" s="35"/>
      <c r="I16" s="60"/>
      <c r="J16" s="35"/>
      <c r="K16" s="35"/>
    </row>
    <row r="17" spans="1:11" ht="28.5">
      <c r="A17" s="35" t="s">
        <v>500</v>
      </c>
      <c r="B17" s="35" t="s">
        <v>174</v>
      </c>
      <c r="C17" s="35" t="s">
        <v>175</v>
      </c>
      <c r="D17" s="35" t="s">
        <v>187</v>
      </c>
      <c r="E17" s="37">
        <v>1</v>
      </c>
      <c r="F17" s="35"/>
      <c r="G17" s="35"/>
      <c r="H17" s="35"/>
      <c r="I17" s="60"/>
      <c r="J17" s="35"/>
      <c r="K17" s="35"/>
    </row>
    <row r="18" spans="1:11" ht="28.5">
      <c r="A18" s="35" t="s">
        <v>500</v>
      </c>
      <c r="B18" s="35" t="s">
        <v>174</v>
      </c>
      <c r="C18" s="35" t="s">
        <v>175</v>
      </c>
      <c r="D18" s="35" t="s">
        <v>188</v>
      </c>
      <c r="E18" s="37">
        <v>1</v>
      </c>
      <c r="F18" s="35"/>
      <c r="G18" s="35"/>
      <c r="H18" s="35"/>
      <c r="I18" s="60"/>
      <c r="J18" s="35"/>
      <c r="K18" s="35"/>
    </row>
    <row r="19" spans="1:11" ht="28.5">
      <c r="A19" s="35" t="s">
        <v>500</v>
      </c>
      <c r="B19" s="35" t="s">
        <v>174</v>
      </c>
      <c r="C19" s="35" t="s">
        <v>175</v>
      </c>
      <c r="D19" s="35" t="s">
        <v>189</v>
      </c>
      <c r="E19" s="37">
        <v>1</v>
      </c>
      <c r="F19" s="35"/>
      <c r="G19" s="35"/>
      <c r="H19" s="35"/>
      <c r="I19" s="60"/>
      <c r="J19" s="35"/>
      <c r="K19" s="35"/>
    </row>
    <row r="20" spans="1:11" ht="28.5">
      <c r="A20" s="35" t="s">
        <v>500</v>
      </c>
      <c r="B20" s="35" t="s">
        <v>174</v>
      </c>
      <c r="C20" s="35" t="s">
        <v>175</v>
      </c>
      <c r="D20" s="35" t="s">
        <v>190</v>
      </c>
      <c r="E20" s="37">
        <v>1</v>
      </c>
      <c r="F20" s="35"/>
      <c r="G20" s="35"/>
      <c r="H20" s="35"/>
      <c r="I20" s="60"/>
      <c r="J20" s="35"/>
      <c r="K20" s="35"/>
    </row>
    <row r="21" spans="1:11" ht="28.5">
      <c r="A21" s="35" t="s">
        <v>500</v>
      </c>
      <c r="B21" s="35" t="s">
        <v>174</v>
      </c>
      <c r="C21" s="35" t="s">
        <v>175</v>
      </c>
      <c r="D21" s="35" t="s">
        <v>191</v>
      </c>
      <c r="E21" s="37">
        <v>1</v>
      </c>
      <c r="F21" s="35"/>
      <c r="G21" s="35"/>
      <c r="H21" s="35"/>
      <c r="I21" s="60"/>
      <c r="J21" s="35"/>
      <c r="K21" s="35"/>
    </row>
    <row r="22" spans="1:11" ht="28.5">
      <c r="A22" s="35" t="s">
        <v>500</v>
      </c>
      <c r="B22" s="35" t="s">
        <v>174</v>
      </c>
      <c r="C22" s="35" t="s">
        <v>175</v>
      </c>
      <c r="D22" s="35" t="s">
        <v>192</v>
      </c>
      <c r="E22" s="37">
        <v>1</v>
      </c>
      <c r="F22" s="35"/>
      <c r="G22" s="35"/>
      <c r="H22" s="35"/>
      <c r="I22" s="60"/>
      <c r="J22" s="35"/>
      <c r="K22" s="35"/>
    </row>
    <row r="23" spans="1:11" ht="28.5">
      <c r="A23" s="35" t="s">
        <v>500</v>
      </c>
      <c r="B23" s="35" t="s">
        <v>174</v>
      </c>
      <c r="C23" s="35" t="s">
        <v>175</v>
      </c>
      <c r="D23" s="35" t="s">
        <v>193</v>
      </c>
      <c r="E23" s="37">
        <v>1</v>
      </c>
      <c r="F23" s="35"/>
      <c r="G23" s="35"/>
      <c r="H23" s="35"/>
      <c r="I23" s="60"/>
      <c r="J23" s="35"/>
      <c r="K23" s="35"/>
    </row>
    <row r="24" spans="1:11" ht="99.75">
      <c r="A24" s="35" t="s">
        <v>504</v>
      </c>
      <c r="B24" s="35" t="s">
        <v>242</v>
      </c>
      <c r="C24" s="35" t="s">
        <v>243</v>
      </c>
      <c r="D24" s="35" t="s">
        <v>244</v>
      </c>
      <c r="E24" s="37">
        <v>1</v>
      </c>
      <c r="F24" s="35">
        <v>0</v>
      </c>
      <c r="G24" s="35" t="s">
        <v>53</v>
      </c>
      <c r="H24" s="35"/>
      <c r="I24" s="60">
        <v>75781481</v>
      </c>
      <c r="J24" s="35" t="s">
        <v>245</v>
      </c>
      <c r="K24" s="35" t="s">
        <v>246</v>
      </c>
    </row>
    <row r="25" spans="1:11" ht="99.75">
      <c r="A25" s="35" t="s">
        <v>504</v>
      </c>
      <c r="B25" s="35" t="s">
        <v>242</v>
      </c>
      <c r="C25" s="35" t="s">
        <v>243</v>
      </c>
      <c r="D25" s="35" t="s">
        <v>247</v>
      </c>
      <c r="E25" s="37">
        <v>1</v>
      </c>
      <c r="F25" s="35">
        <v>0</v>
      </c>
      <c r="G25" s="35" t="s">
        <v>53</v>
      </c>
      <c r="H25" s="35"/>
      <c r="I25" s="60">
        <v>36616218</v>
      </c>
      <c r="J25" s="35" t="s">
        <v>245</v>
      </c>
      <c r="K25" s="35" t="s">
        <v>246</v>
      </c>
    </row>
    <row r="26" spans="1:11" ht="99.75">
      <c r="A26" s="35" t="s">
        <v>504</v>
      </c>
      <c r="B26" s="35" t="s">
        <v>242</v>
      </c>
      <c r="C26" s="35" t="s">
        <v>243</v>
      </c>
      <c r="D26" s="35" t="s">
        <v>242</v>
      </c>
      <c r="E26" s="37">
        <v>1</v>
      </c>
      <c r="F26" s="35">
        <v>0</v>
      </c>
      <c r="G26" s="35" t="s">
        <v>53</v>
      </c>
      <c r="H26" s="35"/>
      <c r="I26" s="60">
        <v>38544913</v>
      </c>
      <c r="J26" s="35" t="s">
        <v>245</v>
      </c>
      <c r="K26" s="35" t="s">
        <v>246</v>
      </c>
    </row>
    <row r="27" spans="1:11" ht="99.75">
      <c r="A27" s="35" t="s">
        <v>504</v>
      </c>
      <c r="B27" s="35" t="s">
        <v>242</v>
      </c>
      <c r="C27" s="35" t="s">
        <v>243</v>
      </c>
      <c r="D27" s="35" t="s">
        <v>248</v>
      </c>
      <c r="E27" s="37">
        <v>1</v>
      </c>
      <c r="F27" s="35">
        <v>0</v>
      </c>
      <c r="G27" s="35" t="s">
        <v>53</v>
      </c>
      <c r="H27" s="35"/>
      <c r="I27" s="60">
        <v>10961805</v>
      </c>
      <c r="J27" s="35" t="s">
        <v>245</v>
      </c>
      <c r="K27" s="35" t="s">
        <v>246</v>
      </c>
    </row>
    <row r="28" spans="1:11" ht="99.75">
      <c r="A28" s="35" t="s">
        <v>504</v>
      </c>
      <c r="B28" s="35" t="s">
        <v>242</v>
      </c>
      <c r="C28" s="35" t="s">
        <v>243</v>
      </c>
      <c r="D28" s="35" t="s">
        <v>249</v>
      </c>
      <c r="E28" s="37">
        <v>1</v>
      </c>
      <c r="F28" s="35">
        <v>0</v>
      </c>
      <c r="G28" s="35" t="s">
        <v>53</v>
      </c>
      <c r="H28" s="35"/>
      <c r="I28" s="60">
        <v>6485253</v>
      </c>
      <c r="J28" s="35" t="s">
        <v>245</v>
      </c>
      <c r="K28" s="35" t="s">
        <v>246</v>
      </c>
    </row>
    <row r="29" spans="1:11" ht="99.75">
      <c r="A29" s="35" t="s">
        <v>504</v>
      </c>
      <c r="B29" s="35" t="s">
        <v>242</v>
      </c>
      <c r="C29" s="35" t="s">
        <v>243</v>
      </c>
      <c r="D29" s="35" t="s">
        <v>250</v>
      </c>
      <c r="E29" s="37">
        <v>1</v>
      </c>
      <c r="F29" s="35">
        <v>0</v>
      </c>
      <c r="G29" s="35" t="s">
        <v>53</v>
      </c>
      <c r="H29" s="35"/>
      <c r="I29" s="60">
        <v>14182789</v>
      </c>
      <c r="J29" s="35" t="s">
        <v>245</v>
      </c>
      <c r="K29" s="35" t="s">
        <v>246</v>
      </c>
    </row>
    <row r="30" spans="1:11" ht="99.75">
      <c r="A30" s="35" t="s">
        <v>504</v>
      </c>
      <c r="B30" s="35" t="s">
        <v>242</v>
      </c>
      <c r="C30" s="35" t="s">
        <v>243</v>
      </c>
      <c r="D30" s="51" t="s">
        <v>251</v>
      </c>
      <c r="E30" s="37">
        <v>1</v>
      </c>
      <c r="F30" s="51" t="s">
        <v>252</v>
      </c>
      <c r="G30" s="35" t="s">
        <v>43</v>
      </c>
      <c r="H30" s="51" t="s">
        <v>253</v>
      </c>
      <c r="I30" s="60"/>
      <c r="J30" s="51" t="s">
        <v>254</v>
      </c>
      <c r="K30" s="51" t="s">
        <v>255</v>
      </c>
    </row>
    <row r="31" spans="1:11" ht="228">
      <c r="A31" s="35" t="s">
        <v>505</v>
      </c>
      <c r="B31" s="35" t="s">
        <v>259</v>
      </c>
      <c r="C31" s="35" t="s">
        <v>260</v>
      </c>
      <c r="D31" s="35" t="s">
        <v>261</v>
      </c>
      <c r="E31" s="35" t="s">
        <v>91</v>
      </c>
      <c r="F31" s="35" t="s">
        <v>262</v>
      </c>
      <c r="G31" s="35" t="s">
        <v>43</v>
      </c>
      <c r="H31" s="35" t="s">
        <v>263</v>
      </c>
      <c r="I31" s="60">
        <v>62100000</v>
      </c>
      <c r="J31" s="46" t="s">
        <v>264</v>
      </c>
      <c r="K31" s="46" t="s">
        <v>265</v>
      </c>
    </row>
    <row r="32" spans="1:11" ht="57">
      <c r="A32" s="35" t="s">
        <v>506</v>
      </c>
      <c r="B32" s="35" t="s">
        <v>280</v>
      </c>
      <c r="C32" s="35" t="s">
        <v>281</v>
      </c>
      <c r="D32" s="35" t="s">
        <v>282</v>
      </c>
      <c r="E32" s="35" t="s">
        <v>206</v>
      </c>
      <c r="F32" s="35" t="s">
        <v>283</v>
      </c>
      <c r="G32" s="35" t="s">
        <v>53</v>
      </c>
      <c r="H32" s="35"/>
      <c r="I32" s="60">
        <v>15853686</v>
      </c>
      <c r="J32" s="35" t="s">
        <v>284</v>
      </c>
      <c r="K32" s="35" t="s">
        <v>285</v>
      </c>
    </row>
    <row r="33" spans="1:11" ht="114">
      <c r="A33" s="35" t="s">
        <v>507</v>
      </c>
      <c r="B33" s="35" t="s">
        <v>301</v>
      </c>
      <c r="C33" s="35" t="s">
        <v>302</v>
      </c>
      <c r="D33" s="35" t="s">
        <v>301</v>
      </c>
      <c r="E33" s="35">
        <v>0</v>
      </c>
      <c r="F33" s="35" t="s">
        <v>303</v>
      </c>
      <c r="G33" s="35" t="s">
        <v>53</v>
      </c>
      <c r="H33" s="35"/>
      <c r="I33" s="60">
        <f>(60393514-2673000-3098000)</f>
        <v>54622514</v>
      </c>
      <c r="J33" s="35" t="s">
        <v>304</v>
      </c>
      <c r="K33" s="35" t="s">
        <v>305</v>
      </c>
    </row>
    <row r="34" spans="1:11" ht="28.5">
      <c r="A34" s="35" t="s">
        <v>508</v>
      </c>
      <c r="B34" s="35" t="s">
        <v>312</v>
      </c>
      <c r="C34" s="35" t="s">
        <v>311</v>
      </c>
      <c r="D34" s="35" t="s">
        <v>312</v>
      </c>
      <c r="E34" s="37" t="s">
        <v>91</v>
      </c>
      <c r="F34" s="35" t="s">
        <v>313</v>
      </c>
      <c r="G34" s="35" t="s">
        <v>43</v>
      </c>
      <c r="H34" s="35" t="s">
        <v>314</v>
      </c>
      <c r="I34" s="60">
        <v>62744596</v>
      </c>
      <c r="J34" s="35" t="s">
        <v>315</v>
      </c>
      <c r="K34" s="35" t="s">
        <v>316</v>
      </c>
    </row>
    <row r="35" spans="1:11" ht="28.5">
      <c r="A35" s="35" t="s">
        <v>508</v>
      </c>
      <c r="B35" s="35" t="s">
        <v>312</v>
      </c>
      <c r="C35" s="35" t="s">
        <v>311</v>
      </c>
      <c r="D35" s="35" t="s">
        <v>164</v>
      </c>
      <c r="E35" s="37" t="s">
        <v>91</v>
      </c>
      <c r="F35" s="35" t="s">
        <v>313</v>
      </c>
      <c r="G35" s="35" t="s">
        <v>43</v>
      </c>
      <c r="H35" s="35" t="s">
        <v>314</v>
      </c>
      <c r="I35" s="60">
        <v>40159469</v>
      </c>
      <c r="J35" s="35" t="s">
        <v>315</v>
      </c>
      <c r="K35" s="35" t="s">
        <v>316</v>
      </c>
    </row>
    <row r="36" spans="1:11" ht="28.5">
      <c r="A36" s="35" t="s">
        <v>508</v>
      </c>
      <c r="B36" s="35" t="s">
        <v>312</v>
      </c>
      <c r="C36" s="35" t="s">
        <v>311</v>
      </c>
      <c r="D36" s="35" t="s">
        <v>317</v>
      </c>
      <c r="E36" s="37" t="s">
        <v>91</v>
      </c>
      <c r="F36" s="35" t="s">
        <v>313</v>
      </c>
      <c r="G36" s="35" t="s">
        <v>43</v>
      </c>
      <c r="H36" s="35" t="s">
        <v>314</v>
      </c>
      <c r="I36" s="60">
        <v>12329826</v>
      </c>
      <c r="J36" s="35" t="s">
        <v>315</v>
      </c>
      <c r="K36" s="35" t="s">
        <v>316</v>
      </c>
    </row>
    <row r="37" spans="1:11" ht="213.75">
      <c r="A37" s="35" t="s">
        <v>510</v>
      </c>
      <c r="B37" s="35" t="s">
        <v>335</v>
      </c>
      <c r="C37" s="35" t="s">
        <v>336</v>
      </c>
      <c r="D37" s="35" t="s">
        <v>335</v>
      </c>
      <c r="E37" s="35">
        <v>0</v>
      </c>
      <c r="F37" s="35" t="s">
        <v>88</v>
      </c>
      <c r="G37" s="35" t="s">
        <v>53</v>
      </c>
      <c r="H37" s="35"/>
      <c r="I37" s="148">
        <v>134613341</v>
      </c>
      <c r="J37" s="35"/>
      <c r="K37" s="35" t="s">
        <v>337</v>
      </c>
    </row>
    <row r="38" spans="1:11" ht="213.75">
      <c r="A38" s="35" t="s">
        <v>510</v>
      </c>
      <c r="B38" s="35" t="s">
        <v>335</v>
      </c>
      <c r="C38" s="35" t="s">
        <v>338</v>
      </c>
      <c r="D38" s="35" t="s">
        <v>335</v>
      </c>
      <c r="E38" s="35">
        <v>0</v>
      </c>
      <c r="F38" s="35" t="s">
        <v>339</v>
      </c>
      <c r="G38" s="35" t="s">
        <v>53</v>
      </c>
      <c r="H38" s="35"/>
      <c r="I38" s="60">
        <v>4000000</v>
      </c>
      <c r="J38" s="35"/>
      <c r="K38" s="35" t="s">
        <v>337</v>
      </c>
    </row>
    <row r="39" spans="1:11" ht="57">
      <c r="A39" s="35" t="s">
        <v>511</v>
      </c>
      <c r="B39" s="35" t="s">
        <v>349</v>
      </c>
      <c r="C39" s="35" t="s">
        <v>350</v>
      </c>
      <c r="D39" s="35" t="s">
        <v>351</v>
      </c>
      <c r="E39" s="37">
        <v>1</v>
      </c>
      <c r="F39" s="35" t="s">
        <v>267</v>
      </c>
      <c r="G39" s="35" t="s">
        <v>43</v>
      </c>
      <c r="H39" s="35" t="s">
        <v>352</v>
      </c>
      <c r="I39" s="77">
        <v>7060919</v>
      </c>
      <c r="J39" s="35" t="s">
        <v>353</v>
      </c>
      <c r="K39" s="35" t="s">
        <v>69</v>
      </c>
    </row>
    <row r="40" spans="1:11" ht="28.5">
      <c r="A40" s="35" t="s">
        <v>511</v>
      </c>
      <c r="B40" s="35" t="s">
        <v>349</v>
      </c>
      <c r="C40" s="35" t="s">
        <v>350</v>
      </c>
      <c r="D40" s="35" t="s">
        <v>354</v>
      </c>
      <c r="E40" s="37" t="s">
        <v>91</v>
      </c>
      <c r="F40" s="35" t="s">
        <v>267</v>
      </c>
      <c r="G40" s="35" t="s">
        <v>43</v>
      </c>
      <c r="H40" s="35" t="s">
        <v>352</v>
      </c>
      <c r="I40" s="60">
        <v>337452</v>
      </c>
      <c r="J40" s="35" t="s">
        <v>355</v>
      </c>
      <c r="K40" s="35" t="s">
        <v>69</v>
      </c>
    </row>
    <row r="41" spans="1:11" ht="28.5">
      <c r="A41" s="35" t="s">
        <v>511</v>
      </c>
      <c r="B41" s="35" t="s">
        <v>349</v>
      </c>
      <c r="C41" s="35" t="s">
        <v>350</v>
      </c>
      <c r="D41" s="35" t="s">
        <v>356</v>
      </c>
      <c r="E41" s="37" t="s">
        <v>91</v>
      </c>
      <c r="F41" s="35" t="s">
        <v>267</v>
      </c>
      <c r="G41" s="35" t="s">
        <v>43</v>
      </c>
      <c r="H41" s="35" t="s">
        <v>352</v>
      </c>
      <c r="I41" s="60">
        <v>46808</v>
      </c>
      <c r="J41" s="35" t="s">
        <v>355</v>
      </c>
      <c r="K41" s="35" t="s">
        <v>69</v>
      </c>
    </row>
    <row r="42" spans="1:11" ht="28.5">
      <c r="A42" s="35" t="s">
        <v>511</v>
      </c>
      <c r="B42" s="35" t="s">
        <v>349</v>
      </c>
      <c r="C42" s="35" t="s">
        <v>350</v>
      </c>
      <c r="D42" s="35" t="s">
        <v>357</v>
      </c>
      <c r="E42" s="37" t="s">
        <v>91</v>
      </c>
      <c r="F42" s="35" t="s">
        <v>267</v>
      </c>
      <c r="G42" s="35" t="s">
        <v>43</v>
      </c>
      <c r="H42" s="35" t="s">
        <v>352</v>
      </c>
      <c r="I42" s="60">
        <v>15566</v>
      </c>
      <c r="J42" s="35" t="s">
        <v>355</v>
      </c>
      <c r="K42" s="35" t="s">
        <v>69</v>
      </c>
    </row>
    <row r="43" spans="1:11" ht="28.5">
      <c r="A43" s="35" t="s">
        <v>511</v>
      </c>
      <c r="B43" s="35" t="s">
        <v>349</v>
      </c>
      <c r="C43" s="35" t="s">
        <v>350</v>
      </c>
      <c r="D43" s="35" t="s">
        <v>358</v>
      </c>
      <c r="E43" s="37" t="s">
        <v>91</v>
      </c>
      <c r="F43" s="35" t="s">
        <v>267</v>
      </c>
      <c r="G43" s="35" t="s">
        <v>43</v>
      </c>
      <c r="H43" s="35" t="s">
        <v>352</v>
      </c>
      <c r="I43" s="60">
        <v>41425</v>
      </c>
      <c r="J43" s="35" t="s">
        <v>355</v>
      </c>
      <c r="K43" s="35" t="s">
        <v>69</v>
      </c>
    </row>
    <row r="44" spans="1:11" ht="28.5">
      <c r="A44" s="35" t="s">
        <v>511</v>
      </c>
      <c r="B44" s="35" t="s">
        <v>349</v>
      </c>
      <c r="C44" s="35" t="s">
        <v>350</v>
      </c>
      <c r="D44" s="35" t="s">
        <v>359</v>
      </c>
      <c r="E44" s="37" t="s">
        <v>91</v>
      </c>
      <c r="F44" s="35" t="s">
        <v>267</v>
      </c>
      <c r="G44" s="35" t="s">
        <v>43</v>
      </c>
      <c r="H44" s="35" t="s">
        <v>352</v>
      </c>
      <c r="I44" s="60">
        <v>59320</v>
      </c>
      <c r="J44" s="35" t="s">
        <v>355</v>
      </c>
      <c r="K44" s="35" t="s">
        <v>69</v>
      </c>
    </row>
    <row r="45" spans="1:11" ht="28.5">
      <c r="A45" s="35" t="s">
        <v>511</v>
      </c>
      <c r="B45" s="35" t="s">
        <v>349</v>
      </c>
      <c r="C45" s="35" t="s">
        <v>350</v>
      </c>
      <c r="D45" s="35" t="s">
        <v>360</v>
      </c>
      <c r="E45" s="37" t="s">
        <v>91</v>
      </c>
      <c r="F45" s="35" t="s">
        <v>267</v>
      </c>
      <c r="G45" s="35" t="s">
        <v>43</v>
      </c>
      <c r="H45" s="35" t="s">
        <v>352</v>
      </c>
      <c r="I45" s="60">
        <v>31430</v>
      </c>
      <c r="J45" s="35" t="s">
        <v>355</v>
      </c>
      <c r="K45" s="35" t="s">
        <v>69</v>
      </c>
    </row>
    <row r="46" spans="1:11" ht="28.5">
      <c r="A46" s="35" t="s">
        <v>513</v>
      </c>
      <c r="B46" s="35" t="s">
        <v>374</v>
      </c>
      <c r="C46" s="35" t="s">
        <v>375</v>
      </c>
      <c r="D46" s="35" t="s">
        <v>354</v>
      </c>
      <c r="E46" s="37">
        <v>0</v>
      </c>
      <c r="F46" s="35" t="s">
        <v>376</v>
      </c>
      <c r="G46" s="35" t="s">
        <v>53</v>
      </c>
      <c r="H46" s="35"/>
      <c r="I46" s="60" t="s">
        <v>54</v>
      </c>
      <c r="J46" s="35" t="s">
        <v>55</v>
      </c>
      <c r="K46" s="35" t="s">
        <v>362</v>
      </c>
    </row>
    <row r="47" spans="1:11" ht="28.5">
      <c r="A47" s="35" t="s">
        <v>513</v>
      </c>
      <c r="B47" s="35" t="s">
        <v>374</v>
      </c>
      <c r="C47" s="35" t="s">
        <v>375</v>
      </c>
      <c r="D47" s="35" t="s">
        <v>351</v>
      </c>
      <c r="E47" s="37">
        <v>0</v>
      </c>
      <c r="F47" s="35" t="s">
        <v>376</v>
      </c>
      <c r="G47" s="35" t="s">
        <v>53</v>
      </c>
      <c r="H47" s="35"/>
      <c r="I47" s="60" t="s">
        <v>54</v>
      </c>
      <c r="J47" s="35" t="s">
        <v>55</v>
      </c>
      <c r="K47" s="35" t="s">
        <v>362</v>
      </c>
    </row>
    <row r="48" spans="1:11" ht="57">
      <c r="A48" s="35" t="s">
        <v>513</v>
      </c>
      <c r="B48" s="35" t="s">
        <v>374</v>
      </c>
      <c r="C48" s="35" t="s">
        <v>377</v>
      </c>
      <c r="D48" s="35" t="s">
        <v>354</v>
      </c>
      <c r="E48" s="78" t="s">
        <v>91</v>
      </c>
      <c r="F48" s="35" t="s">
        <v>378</v>
      </c>
      <c r="G48" s="35" t="s">
        <v>43</v>
      </c>
      <c r="H48" s="35" t="s">
        <v>352</v>
      </c>
      <c r="I48" s="77">
        <v>4376966</v>
      </c>
      <c r="J48" s="35" t="s">
        <v>379</v>
      </c>
      <c r="K48" s="35" t="s">
        <v>323</v>
      </c>
    </row>
    <row r="49" spans="1:11" ht="57">
      <c r="A49" s="35" t="s">
        <v>513</v>
      </c>
      <c r="B49" s="35" t="s">
        <v>374</v>
      </c>
      <c r="C49" s="35" t="s">
        <v>377</v>
      </c>
      <c r="D49" s="35" t="s">
        <v>351</v>
      </c>
      <c r="E49" s="78" t="s">
        <v>91</v>
      </c>
      <c r="F49" s="35" t="s">
        <v>378</v>
      </c>
      <c r="G49" s="35" t="s">
        <v>43</v>
      </c>
      <c r="H49" s="35" t="s">
        <v>352</v>
      </c>
      <c r="I49" s="77">
        <v>915477</v>
      </c>
      <c r="J49" s="35" t="s">
        <v>379</v>
      </c>
      <c r="K49" s="35" t="s">
        <v>323</v>
      </c>
    </row>
    <row r="50" spans="1:11" ht="57">
      <c r="A50" s="35" t="s">
        <v>513</v>
      </c>
      <c r="B50" s="35" t="s">
        <v>374</v>
      </c>
      <c r="C50" s="35" t="s">
        <v>377</v>
      </c>
      <c r="D50" s="35" t="s">
        <v>372</v>
      </c>
      <c r="E50" s="78" t="s">
        <v>91</v>
      </c>
      <c r="F50" s="35" t="s">
        <v>378</v>
      </c>
      <c r="G50" s="35" t="s">
        <v>43</v>
      </c>
      <c r="H50" s="35" t="s">
        <v>352</v>
      </c>
      <c r="I50" s="77">
        <v>582826</v>
      </c>
      <c r="J50" s="35" t="s">
        <v>379</v>
      </c>
      <c r="K50" s="35" t="s">
        <v>323</v>
      </c>
    </row>
    <row r="51" spans="1:11" ht="171">
      <c r="A51" s="35" t="s">
        <v>514</v>
      </c>
      <c r="B51" s="35" t="s">
        <v>390</v>
      </c>
      <c r="C51" s="35" t="s">
        <v>391</v>
      </c>
      <c r="D51" s="35" t="s">
        <v>392</v>
      </c>
      <c r="E51" s="35">
        <v>0</v>
      </c>
      <c r="F51" s="35" t="s">
        <v>393</v>
      </c>
      <c r="G51" s="35" t="s">
        <v>53</v>
      </c>
      <c r="H51" s="35"/>
      <c r="I51" s="77">
        <v>43483621.734902151</v>
      </c>
      <c r="J51" s="35" t="s">
        <v>394</v>
      </c>
      <c r="K51" s="38" t="s">
        <v>395</v>
      </c>
    </row>
    <row r="52" spans="1:11" ht="171">
      <c r="A52" s="35" t="s">
        <v>514</v>
      </c>
      <c r="B52" s="35" t="s">
        <v>390</v>
      </c>
      <c r="C52" s="35" t="s">
        <v>391</v>
      </c>
      <c r="D52" s="35" t="s">
        <v>396</v>
      </c>
      <c r="E52" s="35">
        <v>0</v>
      </c>
      <c r="F52" s="35" t="s">
        <v>393</v>
      </c>
      <c r="G52" s="35" t="s">
        <v>53</v>
      </c>
      <c r="H52" s="35"/>
      <c r="I52" s="77">
        <v>27787131.050970096</v>
      </c>
      <c r="J52" s="35" t="s">
        <v>394</v>
      </c>
      <c r="K52" s="38" t="s">
        <v>395</v>
      </c>
    </row>
    <row r="53" spans="1:11" ht="171">
      <c r="A53" s="35" t="s">
        <v>514</v>
      </c>
      <c r="B53" s="35" t="s">
        <v>390</v>
      </c>
      <c r="C53" s="35" t="s">
        <v>391</v>
      </c>
      <c r="D53" s="35" t="s">
        <v>397</v>
      </c>
      <c r="E53" s="35">
        <v>0</v>
      </c>
      <c r="F53" s="35" t="s">
        <v>393</v>
      </c>
      <c r="G53" s="35" t="s">
        <v>53</v>
      </c>
      <c r="H53" s="35"/>
      <c r="I53" s="77">
        <v>5588117.911060703</v>
      </c>
      <c r="J53" s="35" t="s">
        <v>394</v>
      </c>
      <c r="K53" s="38" t="s">
        <v>395</v>
      </c>
    </row>
    <row r="54" spans="1:11" ht="171">
      <c r="A54" s="35" t="s">
        <v>514</v>
      </c>
      <c r="B54" s="35" t="s">
        <v>390</v>
      </c>
      <c r="C54" s="35" t="s">
        <v>391</v>
      </c>
      <c r="D54" s="35" t="s">
        <v>398</v>
      </c>
      <c r="E54" s="35">
        <v>0</v>
      </c>
      <c r="F54" s="35" t="s">
        <v>393</v>
      </c>
      <c r="G54" s="35" t="s">
        <v>53</v>
      </c>
      <c r="H54" s="35"/>
      <c r="I54" s="77">
        <v>2710571.5882313643</v>
      </c>
      <c r="J54" s="35" t="s">
        <v>394</v>
      </c>
      <c r="K54" s="38" t="s">
        <v>395</v>
      </c>
    </row>
    <row r="55" spans="1:11" ht="171">
      <c r="A55" s="35" t="s">
        <v>514</v>
      </c>
      <c r="B55" s="35" t="s">
        <v>390</v>
      </c>
      <c r="C55" s="35" t="s">
        <v>391</v>
      </c>
      <c r="D55" s="35" t="s">
        <v>399</v>
      </c>
      <c r="E55" s="35">
        <v>0</v>
      </c>
      <c r="F55" s="35" t="s">
        <v>393</v>
      </c>
      <c r="G55" s="35" t="s">
        <v>53</v>
      </c>
      <c r="H55" s="35"/>
      <c r="I55" s="77">
        <v>7505971.269082726</v>
      </c>
      <c r="J55" s="35" t="s">
        <v>394</v>
      </c>
      <c r="K55" s="38" t="s">
        <v>395</v>
      </c>
    </row>
    <row r="56" spans="1:11" ht="171">
      <c r="A56" s="35" t="s">
        <v>514</v>
      </c>
      <c r="B56" s="35" t="s">
        <v>390</v>
      </c>
      <c r="C56" s="35" t="s">
        <v>391</v>
      </c>
      <c r="D56" s="35" t="s">
        <v>87</v>
      </c>
      <c r="E56" s="35">
        <v>0</v>
      </c>
      <c r="F56" s="35" t="s">
        <v>393</v>
      </c>
      <c r="G56" s="35" t="s">
        <v>53</v>
      </c>
      <c r="H56" s="35"/>
      <c r="I56" s="77">
        <v>10161119.974725427</v>
      </c>
      <c r="J56" s="35" t="s">
        <v>394</v>
      </c>
      <c r="K56" s="38" t="s">
        <v>395</v>
      </c>
    </row>
    <row r="57" spans="1:11" ht="85.5">
      <c r="A57" s="35" t="s">
        <v>514</v>
      </c>
      <c r="B57" s="35" t="s">
        <v>390</v>
      </c>
      <c r="C57" s="35" t="s">
        <v>391</v>
      </c>
      <c r="D57" s="35" t="s">
        <v>400</v>
      </c>
      <c r="E57" s="35">
        <v>0</v>
      </c>
      <c r="F57" s="35" t="s">
        <v>393</v>
      </c>
      <c r="G57" s="35" t="s">
        <v>53</v>
      </c>
      <c r="H57" s="35"/>
      <c r="I57" s="77">
        <v>12011346.126050144</v>
      </c>
      <c r="J57" s="38" t="s">
        <v>401</v>
      </c>
      <c r="K57" s="38" t="s">
        <v>402</v>
      </c>
    </row>
    <row r="58" spans="1:11" ht="85.5">
      <c r="A58" s="35" t="s">
        <v>514</v>
      </c>
      <c r="B58" s="35" t="s">
        <v>390</v>
      </c>
      <c r="C58" s="35" t="s">
        <v>391</v>
      </c>
      <c r="D58" s="35" t="s">
        <v>403</v>
      </c>
      <c r="E58" s="35">
        <v>0</v>
      </c>
      <c r="F58" s="35" t="s">
        <v>393</v>
      </c>
      <c r="G58" s="35" t="s">
        <v>53</v>
      </c>
      <c r="H58" s="35"/>
      <c r="I58" s="77">
        <v>598777.92243469949</v>
      </c>
      <c r="J58" s="38" t="s">
        <v>401</v>
      </c>
      <c r="K58" s="38" t="s">
        <v>402</v>
      </c>
    </row>
    <row r="59" spans="1:11" ht="85.5">
      <c r="A59" s="35" t="s">
        <v>514</v>
      </c>
      <c r="B59" s="35" t="s">
        <v>390</v>
      </c>
      <c r="C59" s="35" t="s">
        <v>391</v>
      </c>
      <c r="D59" s="35" t="s">
        <v>404</v>
      </c>
      <c r="E59" s="35">
        <v>0</v>
      </c>
      <c r="F59" s="35" t="s">
        <v>393</v>
      </c>
      <c r="G59" s="35" t="s">
        <v>53</v>
      </c>
      <c r="H59" s="35"/>
      <c r="I59" s="77">
        <v>336852.58910839964</v>
      </c>
      <c r="J59" s="38" t="s">
        <v>401</v>
      </c>
      <c r="K59" s="38" t="s">
        <v>402</v>
      </c>
    </row>
    <row r="60" spans="1:11" ht="85.5">
      <c r="A60" s="35" t="s">
        <v>514</v>
      </c>
      <c r="B60" s="35" t="s">
        <v>390</v>
      </c>
      <c r="C60" s="35" t="s">
        <v>391</v>
      </c>
      <c r="D60" s="35" t="s">
        <v>405</v>
      </c>
      <c r="E60" s="35">
        <v>0</v>
      </c>
      <c r="F60" s="35" t="s">
        <v>393</v>
      </c>
      <c r="G60" s="35" t="s">
        <v>53</v>
      </c>
      <c r="H60" s="35"/>
      <c r="I60" s="77">
        <v>81538.65755969999</v>
      </c>
      <c r="J60" s="38" t="s">
        <v>401</v>
      </c>
      <c r="K60" s="38" t="s">
        <v>402</v>
      </c>
    </row>
    <row r="61" spans="1:11" ht="85.5">
      <c r="A61" s="35" t="s">
        <v>514</v>
      </c>
      <c r="B61" s="35" t="s">
        <v>390</v>
      </c>
      <c r="C61" s="35" t="s">
        <v>391</v>
      </c>
      <c r="D61" s="35" t="s">
        <v>406</v>
      </c>
      <c r="E61" s="35">
        <v>0</v>
      </c>
      <c r="F61" s="35" t="s">
        <v>393</v>
      </c>
      <c r="G61" s="35" t="s">
        <v>53</v>
      </c>
      <c r="H61" s="35"/>
      <c r="I61" s="77">
        <v>407819.27919719956</v>
      </c>
      <c r="J61" s="38" t="s">
        <v>401</v>
      </c>
      <c r="K61" s="38" t="s">
        <v>402</v>
      </c>
    </row>
    <row r="62" spans="1:11" ht="85.5">
      <c r="A62" s="35" t="s">
        <v>514</v>
      </c>
      <c r="B62" s="35" t="s">
        <v>390</v>
      </c>
      <c r="C62" s="35" t="s">
        <v>391</v>
      </c>
      <c r="D62" s="35" t="s">
        <v>407</v>
      </c>
      <c r="E62" s="35">
        <v>0</v>
      </c>
      <c r="F62" s="35" t="s">
        <v>393</v>
      </c>
      <c r="G62" s="35" t="s">
        <v>53</v>
      </c>
      <c r="H62" s="35"/>
      <c r="I62" s="77">
        <v>251661.68706349988</v>
      </c>
      <c r="J62" s="38" t="s">
        <v>401</v>
      </c>
      <c r="K62" s="38" t="s">
        <v>402</v>
      </c>
    </row>
    <row r="63" spans="1:11" ht="42.75">
      <c r="A63" s="35" t="s">
        <v>516</v>
      </c>
      <c r="B63" s="35" t="s">
        <v>404</v>
      </c>
      <c r="C63" s="35" t="s">
        <v>437</v>
      </c>
      <c r="D63" s="35" t="s">
        <v>404</v>
      </c>
      <c r="E63" s="35">
        <v>0</v>
      </c>
      <c r="F63" s="35"/>
      <c r="G63" s="35" t="s">
        <v>53</v>
      </c>
      <c r="H63" s="35"/>
      <c r="I63" s="60">
        <v>46754184</v>
      </c>
      <c r="J63" s="35" t="s">
        <v>438</v>
      </c>
      <c r="K63" s="35" t="s">
        <v>439</v>
      </c>
    </row>
    <row r="64" spans="1:11" ht="42.75">
      <c r="A64" s="35" t="s">
        <v>516</v>
      </c>
      <c r="B64" s="35" t="s">
        <v>404</v>
      </c>
      <c r="C64" s="35" t="s">
        <v>437</v>
      </c>
      <c r="D64" s="35" t="s">
        <v>407</v>
      </c>
      <c r="E64" s="35">
        <v>0</v>
      </c>
      <c r="F64" s="35"/>
      <c r="G64" s="35" t="s">
        <v>53</v>
      </c>
      <c r="H64" s="35"/>
      <c r="I64" s="60">
        <v>47488401</v>
      </c>
      <c r="J64" s="35" t="s">
        <v>438</v>
      </c>
      <c r="K64" s="35" t="s">
        <v>439</v>
      </c>
    </row>
    <row r="65" spans="1:11" ht="42.75">
      <c r="A65" s="35" t="s">
        <v>516</v>
      </c>
      <c r="B65" s="35" t="s">
        <v>404</v>
      </c>
      <c r="C65" s="35" t="s">
        <v>437</v>
      </c>
      <c r="D65" s="35" t="s">
        <v>405</v>
      </c>
      <c r="E65" s="35">
        <v>0</v>
      </c>
      <c r="F65" s="35"/>
      <c r="G65" s="35" t="s">
        <v>53</v>
      </c>
      <c r="H65" s="35"/>
      <c r="I65" s="60">
        <v>33966048</v>
      </c>
      <c r="J65" s="35" t="s">
        <v>438</v>
      </c>
      <c r="K65" s="35" t="s">
        <v>439</v>
      </c>
    </row>
    <row r="66" spans="1:11" ht="57">
      <c r="A66" s="35" t="s">
        <v>517</v>
      </c>
      <c r="B66" s="35" t="s">
        <v>454</v>
      </c>
      <c r="C66" s="35" t="s">
        <v>350</v>
      </c>
      <c r="D66" s="35" t="s">
        <v>372</v>
      </c>
      <c r="E66" s="37">
        <v>1</v>
      </c>
      <c r="F66" s="35" t="s">
        <v>267</v>
      </c>
      <c r="G66" s="35" t="s">
        <v>43</v>
      </c>
      <c r="H66" s="35" t="s">
        <v>352</v>
      </c>
      <c r="I66" s="60"/>
      <c r="J66" s="35" t="s">
        <v>353</v>
      </c>
      <c r="K66" s="35" t="s">
        <v>69</v>
      </c>
    </row>
    <row r="67" spans="1:11" ht="57">
      <c r="A67" s="35" t="s">
        <v>519</v>
      </c>
      <c r="B67" s="35" t="s">
        <v>463</v>
      </c>
      <c r="C67" s="35" t="s">
        <v>464</v>
      </c>
      <c r="D67" s="35" t="s">
        <v>463</v>
      </c>
      <c r="E67" s="35">
        <v>0</v>
      </c>
      <c r="F67" s="35" t="s">
        <v>465</v>
      </c>
      <c r="G67" s="35" t="s">
        <v>43</v>
      </c>
      <c r="H67" s="35"/>
      <c r="I67" s="60">
        <v>99000000</v>
      </c>
      <c r="J67" s="35" t="s">
        <v>466</v>
      </c>
      <c r="K67" s="35" t="s">
        <v>467</v>
      </c>
    </row>
    <row r="68" spans="1:11">
      <c r="A68" s="35" t="s">
        <v>515</v>
      </c>
      <c r="B68" s="7" t="s">
        <v>412</v>
      </c>
      <c r="C68" s="7" t="s">
        <v>413</v>
      </c>
      <c r="D68" s="7" t="s">
        <v>412</v>
      </c>
      <c r="E68" s="50">
        <v>1</v>
      </c>
      <c r="F68" s="7"/>
      <c r="G68" s="7"/>
      <c r="H68" s="7"/>
      <c r="I68" s="61"/>
      <c r="J68" s="7"/>
      <c r="K68" s="7"/>
    </row>
    <row r="69" spans="1:11">
      <c r="A69" s="35" t="s">
        <v>515</v>
      </c>
      <c r="B69" s="7" t="s">
        <v>412</v>
      </c>
      <c r="C69" s="7" t="s">
        <v>413</v>
      </c>
      <c r="D69" s="7" t="s">
        <v>417</v>
      </c>
      <c r="E69" s="50">
        <v>1</v>
      </c>
      <c r="F69" s="7"/>
      <c r="G69" s="7"/>
      <c r="H69" s="7"/>
      <c r="I69" s="61"/>
      <c r="J69" s="7"/>
      <c r="K69" s="7"/>
    </row>
    <row r="70" spans="1:11">
      <c r="A70" s="35" t="s">
        <v>515</v>
      </c>
      <c r="B70" s="7" t="s">
        <v>412</v>
      </c>
      <c r="C70" s="7" t="s">
        <v>413</v>
      </c>
      <c r="D70" s="7" t="s">
        <v>418</v>
      </c>
      <c r="E70" s="50">
        <v>1</v>
      </c>
      <c r="F70" s="7"/>
      <c r="G70" s="7"/>
      <c r="H70" s="7"/>
      <c r="I70" s="61"/>
      <c r="J70" s="7"/>
      <c r="K70" s="7"/>
    </row>
    <row r="71" spans="1:11">
      <c r="A71" s="35" t="s">
        <v>515</v>
      </c>
      <c r="B71" s="7" t="s">
        <v>412</v>
      </c>
      <c r="C71" s="7" t="s">
        <v>413</v>
      </c>
      <c r="D71" s="7" t="s">
        <v>419</v>
      </c>
      <c r="E71" s="50">
        <v>1</v>
      </c>
      <c r="F71" s="7"/>
      <c r="G71" s="7"/>
      <c r="H71" s="7"/>
      <c r="I71" s="61"/>
      <c r="J71" s="7"/>
      <c r="K71" s="7"/>
    </row>
    <row r="72" spans="1:11">
      <c r="A72" s="35" t="s">
        <v>515</v>
      </c>
      <c r="B72" s="7" t="s">
        <v>412</v>
      </c>
      <c r="C72" s="7" t="s">
        <v>413</v>
      </c>
      <c r="D72" s="7" t="s">
        <v>420</v>
      </c>
      <c r="E72" s="50">
        <v>1</v>
      </c>
      <c r="F72" s="7"/>
      <c r="G72" s="7"/>
      <c r="H72" s="7"/>
      <c r="I72" s="61"/>
      <c r="J72" s="7"/>
      <c r="K72" s="7"/>
    </row>
    <row r="73" spans="1:11">
      <c r="A73" s="35" t="s">
        <v>515</v>
      </c>
      <c r="B73" s="7" t="s">
        <v>412</v>
      </c>
      <c r="C73" s="7" t="s">
        <v>413</v>
      </c>
      <c r="D73" s="7" t="s">
        <v>421</v>
      </c>
      <c r="E73" s="50">
        <v>1</v>
      </c>
      <c r="F73" s="7"/>
      <c r="G73" s="7"/>
      <c r="H73" s="7"/>
      <c r="I73" s="61"/>
      <c r="J73" s="7"/>
      <c r="K73" s="7"/>
    </row>
    <row r="74" spans="1:11">
      <c r="A74" s="35" t="s">
        <v>515</v>
      </c>
      <c r="B74" s="7" t="s">
        <v>412</v>
      </c>
      <c r="C74" s="7" t="s">
        <v>413</v>
      </c>
      <c r="D74" s="7" t="s">
        <v>422</v>
      </c>
      <c r="E74" s="50">
        <v>1</v>
      </c>
      <c r="F74" s="7"/>
      <c r="G74" s="7"/>
      <c r="H74" s="7"/>
      <c r="I74" s="61"/>
      <c r="J74" s="7"/>
      <c r="K74" s="7"/>
    </row>
    <row r="75" spans="1:11">
      <c r="A75" s="35" t="s">
        <v>515</v>
      </c>
      <c r="B75" s="7" t="s">
        <v>412</v>
      </c>
      <c r="C75" s="7" t="s">
        <v>413</v>
      </c>
      <c r="D75" s="7" t="s">
        <v>423</v>
      </c>
      <c r="E75" s="50">
        <v>1</v>
      </c>
      <c r="F75" s="7"/>
      <c r="G75" s="7"/>
      <c r="H75" s="7"/>
      <c r="I75" s="61"/>
      <c r="J75" s="7"/>
      <c r="K75" s="7"/>
    </row>
    <row r="76" spans="1:11">
      <c r="A76" s="35" t="s">
        <v>515</v>
      </c>
      <c r="B76" s="7" t="s">
        <v>412</v>
      </c>
      <c r="C76" s="7" t="s">
        <v>413</v>
      </c>
      <c r="D76" s="7" t="s">
        <v>424</v>
      </c>
      <c r="E76" s="50">
        <v>1</v>
      </c>
      <c r="F76" s="7"/>
      <c r="G76" s="7"/>
      <c r="H76" s="7"/>
      <c r="I76" s="61"/>
      <c r="J76" s="7"/>
      <c r="K76" s="7"/>
    </row>
    <row r="77" spans="1:11">
      <c r="A77" s="35" t="s">
        <v>515</v>
      </c>
      <c r="B77" s="7" t="s">
        <v>412</v>
      </c>
      <c r="C77" s="7" t="s">
        <v>413</v>
      </c>
      <c r="D77" s="7" t="s">
        <v>425</v>
      </c>
      <c r="E77" s="50">
        <v>1</v>
      </c>
      <c r="F77" s="7"/>
      <c r="G77" s="7"/>
      <c r="H77" s="7"/>
      <c r="I77" s="61"/>
      <c r="J77" s="7"/>
      <c r="K77" s="7"/>
    </row>
    <row r="78" spans="1:11">
      <c r="A78" s="35" t="s">
        <v>515</v>
      </c>
      <c r="B78" s="7" t="s">
        <v>412</v>
      </c>
      <c r="C78" s="7" t="s">
        <v>413</v>
      </c>
      <c r="D78" s="7" t="s">
        <v>426</v>
      </c>
      <c r="E78" s="50">
        <v>1</v>
      </c>
      <c r="F78" s="7"/>
      <c r="G78" s="7"/>
      <c r="H78" s="7"/>
      <c r="I78" s="61"/>
      <c r="J78" s="7"/>
      <c r="K78" s="7"/>
    </row>
    <row r="79" spans="1:11">
      <c r="A79" s="35" t="s">
        <v>515</v>
      </c>
      <c r="B79" s="7" t="s">
        <v>412</v>
      </c>
      <c r="C79" s="7" t="s">
        <v>413</v>
      </c>
      <c r="D79" s="7" t="s">
        <v>427</v>
      </c>
      <c r="E79" s="50">
        <v>1</v>
      </c>
      <c r="F79" s="7"/>
      <c r="G79" s="7"/>
      <c r="H79" s="7"/>
      <c r="I79" s="61"/>
      <c r="J79" s="7"/>
      <c r="K79" s="7"/>
    </row>
    <row r="80" spans="1:11">
      <c r="A80" s="35" t="s">
        <v>515</v>
      </c>
      <c r="B80" s="7" t="s">
        <v>412</v>
      </c>
      <c r="C80" s="7" t="s">
        <v>413</v>
      </c>
      <c r="D80" s="7" t="s">
        <v>428</v>
      </c>
      <c r="E80" s="50">
        <v>1</v>
      </c>
      <c r="F80" s="7"/>
      <c r="G80" s="7"/>
      <c r="H80" s="7"/>
      <c r="I80" s="61"/>
      <c r="J80" s="7"/>
      <c r="K80" s="7"/>
    </row>
    <row r="81" spans="1:11" ht="228">
      <c r="A81" s="35" t="s">
        <v>521</v>
      </c>
      <c r="B81" s="83" t="s">
        <v>533</v>
      </c>
      <c r="C81" s="83" t="s">
        <v>532</v>
      </c>
      <c r="D81" s="83" t="s">
        <v>533</v>
      </c>
      <c r="E81" s="83" t="s">
        <v>91</v>
      </c>
      <c r="F81" s="86" t="s">
        <v>534</v>
      </c>
      <c r="G81" s="83" t="s">
        <v>43</v>
      </c>
      <c r="H81" s="83" t="s">
        <v>535</v>
      </c>
      <c r="I81" s="120">
        <v>5995810</v>
      </c>
      <c r="J81" s="46" t="s">
        <v>536</v>
      </c>
      <c r="K81" s="46" t="s">
        <v>537</v>
      </c>
    </row>
    <row r="82" spans="1:11" ht="114">
      <c r="A82" s="35" t="s">
        <v>522</v>
      </c>
      <c r="B82" s="83" t="s">
        <v>552</v>
      </c>
      <c r="C82" s="83" t="s">
        <v>551</v>
      </c>
      <c r="D82" s="83" t="s">
        <v>552</v>
      </c>
      <c r="E82" s="83">
        <v>0</v>
      </c>
      <c r="F82" s="83" t="s">
        <v>88</v>
      </c>
      <c r="G82" s="83" t="s">
        <v>53</v>
      </c>
      <c r="H82" s="83"/>
      <c r="I82" s="121">
        <v>39485000</v>
      </c>
      <c r="J82" s="46" t="s">
        <v>553</v>
      </c>
      <c r="K82" s="46" t="s">
        <v>554</v>
      </c>
    </row>
    <row r="83" spans="1:11" ht="313.5">
      <c r="A83" s="35" t="s">
        <v>523</v>
      </c>
      <c r="B83" s="27" t="s">
        <v>156</v>
      </c>
      <c r="C83" s="27" t="s">
        <v>157</v>
      </c>
      <c r="D83" s="27" t="s">
        <v>156</v>
      </c>
      <c r="E83" s="90" t="s">
        <v>91</v>
      </c>
      <c r="F83" s="27" t="s">
        <v>559</v>
      </c>
      <c r="G83" s="27" t="s">
        <v>43</v>
      </c>
      <c r="H83" s="33" t="s">
        <v>560</v>
      </c>
      <c r="I83" s="70">
        <v>106167187</v>
      </c>
      <c r="J83" s="27" t="s">
        <v>561</v>
      </c>
      <c r="K83" s="27" t="s">
        <v>562</v>
      </c>
    </row>
    <row r="84" spans="1:11" ht="313.5">
      <c r="A84" s="35" t="s">
        <v>523</v>
      </c>
      <c r="B84" s="27" t="s">
        <v>156</v>
      </c>
      <c r="C84" s="27" t="s">
        <v>157</v>
      </c>
      <c r="D84" s="27" t="s">
        <v>563</v>
      </c>
      <c r="E84" s="27" t="s">
        <v>91</v>
      </c>
      <c r="F84" s="27" t="s">
        <v>564</v>
      </c>
      <c r="G84" s="27" t="s">
        <v>43</v>
      </c>
      <c r="H84" s="27" t="s">
        <v>565</v>
      </c>
      <c r="I84" s="70">
        <v>12830536</v>
      </c>
      <c r="J84" s="27" t="s">
        <v>566</v>
      </c>
      <c r="K84" s="27" t="s">
        <v>567</v>
      </c>
    </row>
    <row r="85" spans="1:11" ht="71.25">
      <c r="A85" s="35" t="s">
        <v>525</v>
      </c>
      <c r="B85" s="48" t="s">
        <v>581</v>
      </c>
      <c r="C85" s="48" t="s">
        <v>582</v>
      </c>
      <c r="D85" s="48" t="s">
        <v>581</v>
      </c>
      <c r="E85" s="48">
        <v>0</v>
      </c>
      <c r="F85" s="48" t="s">
        <v>88</v>
      </c>
      <c r="G85" s="48" t="s">
        <v>53</v>
      </c>
      <c r="H85" s="48"/>
      <c r="I85" s="62">
        <f>2989000+66291000+9947000</f>
        <v>79227000</v>
      </c>
      <c r="J85" s="27" t="s">
        <v>583</v>
      </c>
      <c r="K85" s="27" t="s">
        <v>584</v>
      </c>
    </row>
    <row r="86" spans="1:11" ht="71.25">
      <c r="A86" s="35" t="s">
        <v>525</v>
      </c>
      <c r="B86" s="48" t="s">
        <v>581</v>
      </c>
      <c r="C86" s="48" t="s">
        <v>585</v>
      </c>
      <c r="D86" s="48" t="s">
        <v>581</v>
      </c>
      <c r="E86" s="48">
        <v>0</v>
      </c>
      <c r="F86" s="48" t="s">
        <v>88</v>
      </c>
      <c r="G86" s="48" t="s">
        <v>53</v>
      </c>
      <c r="H86" s="48"/>
      <c r="I86" s="62">
        <f>3197000+26406000+5813000</f>
        <v>35416000</v>
      </c>
      <c r="J86" s="27" t="s">
        <v>583</v>
      </c>
      <c r="K86" s="27" t="s">
        <v>584</v>
      </c>
    </row>
    <row r="87" spans="1:11" ht="167.25" customHeight="1">
      <c r="A87" s="35" t="s">
        <v>526</v>
      </c>
      <c r="B87" s="48" t="s">
        <v>591</v>
      </c>
      <c r="C87" s="7" t="s">
        <v>592</v>
      </c>
      <c r="D87" s="31" t="s">
        <v>593</v>
      </c>
      <c r="E87" s="50">
        <v>1</v>
      </c>
      <c r="F87" s="7" t="s">
        <v>256</v>
      </c>
      <c r="G87" s="7" t="s">
        <v>43</v>
      </c>
      <c r="H87" s="31" t="s">
        <v>594</v>
      </c>
      <c r="I87" s="65" t="s">
        <v>595</v>
      </c>
      <c r="J87" s="7"/>
      <c r="K87" s="31" t="s">
        <v>596</v>
      </c>
    </row>
    <row r="88" spans="1:11" ht="85.5">
      <c r="A88" s="35" t="s">
        <v>527</v>
      </c>
      <c r="B88" s="27" t="s">
        <v>611</v>
      </c>
      <c r="C88" s="7" t="s">
        <v>612</v>
      </c>
      <c r="D88" s="7" t="s">
        <v>613</v>
      </c>
      <c r="E88" s="50">
        <v>1</v>
      </c>
      <c r="F88" s="7"/>
      <c r="G88" s="7"/>
      <c r="H88" s="7"/>
      <c r="I88" s="61"/>
      <c r="J88" s="7"/>
      <c r="K88" s="7"/>
    </row>
    <row r="89" spans="1:11" ht="171">
      <c r="A89" s="35" t="s">
        <v>527</v>
      </c>
      <c r="B89" s="27" t="s">
        <v>611</v>
      </c>
      <c r="C89" s="7" t="s">
        <v>612</v>
      </c>
      <c r="D89" s="7" t="s">
        <v>614</v>
      </c>
      <c r="E89" s="7">
        <v>0</v>
      </c>
      <c r="F89" s="7" t="s">
        <v>615</v>
      </c>
      <c r="G89" s="7" t="s">
        <v>43</v>
      </c>
      <c r="H89" s="27" t="s">
        <v>616</v>
      </c>
      <c r="I89" s="62">
        <v>11540839.397337196</v>
      </c>
      <c r="J89" s="27" t="s">
        <v>617</v>
      </c>
      <c r="K89" s="27" t="s">
        <v>618</v>
      </c>
    </row>
    <row r="90" spans="1:11" ht="85.5">
      <c r="A90" s="35" t="s">
        <v>527</v>
      </c>
      <c r="B90" s="27" t="s">
        <v>611</v>
      </c>
      <c r="C90" s="7" t="s">
        <v>612</v>
      </c>
      <c r="D90" s="7" t="s">
        <v>182</v>
      </c>
      <c r="E90" s="50">
        <v>1</v>
      </c>
      <c r="F90" s="7"/>
      <c r="G90" s="7"/>
      <c r="H90" s="7"/>
      <c r="I90" s="61"/>
      <c r="J90" s="7"/>
      <c r="K90" s="7"/>
    </row>
    <row r="91" spans="1:11" ht="85.5">
      <c r="A91" s="35" t="s">
        <v>527</v>
      </c>
      <c r="B91" s="27" t="s">
        <v>611</v>
      </c>
      <c r="C91" s="7" t="s">
        <v>612</v>
      </c>
      <c r="D91" s="7" t="s">
        <v>619</v>
      </c>
      <c r="E91" s="50">
        <v>1</v>
      </c>
      <c r="F91" s="7"/>
      <c r="G91" s="7"/>
      <c r="H91" s="7"/>
      <c r="I91" s="61"/>
      <c r="J91" s="7"/>
      <c r="K91" s="7"/>
    </row>
    <row r="92" spans="1:11" ht="171">
      <c r="A92" s="35" t="s">
        <v>527</v>
      </c>
      <c r="B92" s="27" t="s">
        <v>611</v>
      </c>
      <c r="C92" s="7" t="s">
        <v>612</v>
      </c>
      <c r="D92" s="7" t="s">
        <v>183</v>
      </c>
      <c r="E92" s="7">
        <v>0</v>
      </c>
      <c r="F92" s="7" t="s">
        <v>615</v>
      </c>
      <c r="G92" s="7" t="s">
        <v>43</v>
      </c>
      <c r="H92" s="27" t="s">
        <v>616</v>
      </c>
      <c r="I92" s="62">
        <v>624901.86673209257</v>
      </c>
      <c r="J92" s="27" t="s">
        <v>617</v>
      </c>
      <c r="K92" s="27" t="s">
        <v>618</v>
      </c>
    </row>
    <row r="93" spans="1:11" ht="85.5">
      <c r="A93" s="35" t="s">
        <v>527</v>
      </c>
      <c r="B93" s="27" t="s">
        <v>611</v>
      </c>
      <c r="C93" s="7" t="s">
        <v>612</v>
      </c>
      <c r="D93" s="7" t="s">
        <v>620</v>
      </c>
      <c r="E93" s="50">
        <v>1</v>
      </c>
      <c r="F93" s="7"/>
      <c r="G93" s="7"/>
      <c r="H93" s="7"/>
      <c r="I93" s="61"/>
      <c r="J93" s="7"/>
      <c r="K93" s="7"/>
    </row>
    <row r="94" spans="1:11" ht="171">
      <c r="A94" s="35" t="s">
        <v>527</v>
      </c>
      <c r="B94" s="27" t="s">
        <v>611</v>
      </c>
      <c r="C94" s="7" t="s">
        <v>612</v>
      </c>
      <c r="D94" s="7" t="s">
        <v>621</v>
      </c>
      <c r="E94" s="7">
        <v>0</v>
      </c>
      <c r="F94" s="7" t="s">
        <v>615</v>
      </c>
      <c r="G94" s="7" t="s">
        <v>43</v>
      </c>
      <c r="H94" s="27" t="s">
        <v>616</v>
      </c>
      <c r="I94" s="62">
        <v>57974795.926262289</v>
      </c>
      <c r="J94" s="27" t="s">
        <v>617</v>
      </c>
      <c r="K94" s="27" t="s">
        <v>618</v>
      </c>
    </row>
    <row r="95" spans="1:11" ht="85.5">
      <c r="A95" s="35" t="s">
        <v>527</v>
      </c>
      <c r="B95" s="27" t="s">
        <v>611</v>
      </c>
      <c r="C95" s="7" t="s">
        <v>612</v>
      </c>
      <c r="D95" s="7" t="s">
        <v>622</v>
      </c>
      <c r="E95" s="50">
        <v>1</v>
      </c>
      <c r="F95" s="7"/>
      <c r="G95" s="7"/>
      <c r="H95" s="7"/>
      <c r="I95" s="61"/>
      <c r="J95" s="7"/>
      <c r="K95" s="7"/>
    </row>
    <row r="96" spans="1:11" ht="85.5">
      <c r="A96" s="35" t="s">
        <v>527</v>
      </c>
      <c r="B96" s="27" t="s">
        <v>611</v>
      </c>
      <c r="C96" s="7" t="s">
        <v>612</v>
      </c>
      <c r="D96" s="7" t="s">
        <v>623</v>
      </c>
      <c r="E96" s="50">
        <v>1</v>
      </c>
      <c r="F96" s="7"/>
      <c r="G96" s="7"/>
      <c r="H96" s="7"/>
      <c r="I96" s="61"/>
      <c r="J96" s="7"/>
      <c r="K96" s="7"/>
    </row>
    <row r="97" spans="1:11" ht="85.5">
      <c r="A97" s="35" t="s">
        <v>527</v>
      </c>
      <c r="B97" s="27" t="s">
        <v>611</v>
      </c>
      <c r="C97" s="7" t="s">
        <v>612</v>
      </c>
      <c r="D97" s="7" t="s">
        <v>624</v>
      </c>
      <c r="E97" s="50">
        <v>1</v>
      </c>
      <c r="F97" s="7"/>
      <c r="G97" s="7"/>
      <c r="H97" s="7"/>
      <c r="I97" s="61"/>
      <c r="J97" s="7"/>
      <c r="K97" s="7"/>
    </row>
    <row r="98" spans="1:11" ht="85.5">
      <c r="A98" s="35" t="s">
        <v>527</v>
      </c>
      <c r="B98" s="27" t="s">
        <v>611</v>
      </c>
      <c r="C98" s="7" t="s">
        <v>612</v>
      </c>
      <c r="D98" s="7" t="s">
        <v>625</v>
      </c>
      <c r="E98" s="50">
        <v>1</v>
      </c>
      <c r="F98" s="7"/>
      <c r="G98" s="7"/>
      <c r="H98" s="7"/>
      <c r="I98" s="61"/>
      <c r="J98" s="7"/>
      <c r="K98" s="7"/>
    </row>
    <row r="99" spans="1:11" ht="171">
      <c r="A99" s="35" t="s">
        <v>527</v>
      </c>
      <c r="B99" s="27" t="s">
        <v>611</v>
      </c>
      <c r="C99" s="7" t="s">
        <v>612</v>
      </c>
      <c r="D99" s="7" t="s">
        <v>626</v>
      </c>
      <c r="E99" s="7">
        <v>0</v>
      </c>
      <c r="F99" s="7" t="s">
        <v>615</v>
      </c>
      <c r="G99" s="7" t="s">
        <v>43</v>
      </c>
      <c r="H99" s="27" t="s">
        <v>616</v>
      </c>
      <c r="I99" s="62">
        <v>748335.66389565216</v>
      </c>
      <c r="J99" s="27" t="s">
        <v>617</v>
      </c>
      <c r="K99" s="27" t="s">
        <v>618</v>
      </c>
    </row>
    <row r="100" spans="1:11" ht="85.5">
      <c r="A100" s="35" t="s">
        <v>527</v>
      </c>
      <c r="B100" s="27" t="s">
        <v>611</v>
      </c>
      <c r="C100" s="7" t="s">
        <v>612</v>
      </c>
      <c r="D100" s="7" t="s">
        <v>627</v>
      </c>
      <c r="E100" s="50">
        <v>1</v>
      </c>
      <c r="F100" s="7"/>
      <c r="G100" s="7"/>
      <c r="H100" s="7"/>
      <c r="I100" s="61"/>
      <c r="J100" s="7"/>
      <c r="K100" s="7"/>
    </row>
    <row r="101" spans="1:11" ht="85.5">
      <c r="A101" s="35" t="s">
        <v>527</v>
      </c>
      <c r="B101" s="27" t="s">
        <v>611</v>
      </c>
      <c r="C101" s="7" t="s">
        <v>612</v>
      </c>
      <c r="D101" s="7" t="s">
        <v>628</v>
      </c>
      <c r="E101" s="50">
        <v>1</v>
      </c>
      <c r="F101" s="7"/>
      <c r="G101" s="7"/>
      <c r="H101" s="7"/>
      <c r="I101" s="61"/>
      <c r="J101" s="7"/>
      <c r="K101" s="7"/>
    </row>
    <row r="102" spans="1:11" ht="171">
      <c r="A102" s="35" t="s">
        <v>527</v>
      </c>
      <c r="B102" s="27" t="s">
        <v>611</v>
      </c>
      <c r="C102" s="7" t="s">
        <v>612</v>
      </c>
      <c r="D102" s="7" t="s">
        <v>629</v>
      </c>
      <c r="E102" s="7">
        <v>0</v>
      </c>
      <c r="F102" s="7" t="s">
        <v>615</v>
      </c>
      <c r="G102" s="7" t="s">
        <v>43</v>
      </c>
      <c r="H102" s="27" t="s">
        <v>616</v>
      </c>
      <c r="I102" s="62">
        <v>35024990.004421808</v>
      </c>
      <c r="J102" s="27" t="s">
        <v>617</v>
      </c>
      <c r="K102" s="27" t="s">
        <v>618</v>
      </c>
    </row>
    <row r="103" spans="1:11" ht="171">
      <c r="A103" s="35" t="s">
        <v>527</v>
      </c>
      <c r="B103" s="27" t="s">
        <v>611</v>
      </c>
      <c r="C103" s="7" t="s">
        <v>612</v>
      </c>
      <c r="D103" s="7" t="s">
        <v>630</v>
      </c>
      <c r="E103" s="7">
        <v>0</v>
      </c>
      <c r="F103" s="7" t="s">
        <v>615</v>
      </c>
      <c r="G103" s="7" t="s">
        <v>43</v>
      </c>
      <c r="H103" s="27" t="s">
        <v>616</v>
      </c>
      <c r="I103" s="62">
        <v>90297302.378028274</v>
      </c>
      <c r="J103" s="27" t="s">
        <v>617</v>
      </c>
      <c r="K103" s="27" t="s">
        <v>618</v>
      </c>
    </row>
    <row r="104" spans="1:11" ht="85.5">
      <c r="A104" s="35" t="s">
        <v>527</v>
      </c>
      <c r="B104" s="27" t="s">
        <v>611</v>
      </c>
      <c r="C104" s="7" t="s">
        <v>612</v>
      </c>
      <c r="D104" s="7" t="s">
        <v>631</v>
      </c>
      <c r="E104" s="50">
        <v>1</v>
      </c>
      <c r="F104" s="7"/>
      <c r="G104" s="7"/>
      <c r="H104" s="7"/>
      <c r="I104" s="61"/>
      <c r="J104" s="7"/>
      <c r="K104" s="7"/>
    </row>
    <row r="105" spans="1:11" ht="85.5">
      <c r="A105" s="35" t="s">
        <v>527</v>
      </c>
      <c r="B105" s="27" t="s">
        <v>611</v>
      </c>
      <c r="C105" s="7" t="s">
        <v>612</v>
      </c>
      <c r="D105" s="7" t="s">
        <v>632</v>
      </c>
      <c r="E105" s="50">
        <v>1</v>
      </c>
      <c r="F105" s="7"/>
      <c r="G105" s="7"/>
      <c r="H105" s="7"/>
      <c r="I105" s="61"/>
      <c r="J105" s="7"/>
      <c r="K105" s="7"/>
    </row>
    <row r="106" spans="1:11" ht="85.5">
      <c r="A106" s="35" t="s">
        <v>527</v>
      </c>
      <c r="B106" s="27" t="s">
        <v>611</v>
      </c>
      <c r="C106" s="7" t="s">
        <v>612</v>
      </c>
      <c r="D106" s="7" t="s">
        <v>633</v>
      </c>
      <c r="E106" s="50">
        <v>1</v>
      </c>
      <c r="F106" s="7"/>
      <c r="G106" s="7"/>
      <c r="H106" s="7"/>
      <c r="I106" s="61"/>
      <c r="J106" s="7"/>
      <c r="K106" s="7"/>
    </row>
    <row r="107" spans="1:11" ht="85.5">
      <c r="A107" s="35" t="s">
        <v>527</v>
      </c>
      <c r="B107" s="27" t="s">
        <v>611</v>
      </c>
      <c r="C107" s="7" t="s">
        <v>612</v>
      </c>
      <c r="D107" s="7" t="s">
        <v>634</v>
      </c>
      <c r="E107" s="50">
        <v>1</v>
      </c>
      <c r="F107" s="7"/>
      <c r="G107" s="7"/>
      <c r="H107" s="7"/>
      <c r="I107" s="61"/>
      <c r="J107" s="7"/>
      <c r="K107" s="7"/>
    </row>
    <row r="108" spans="1:11" ht="85.5">
      <c r="A108" s="35" t="s">
        <v>527</v>
      </c>
      <c r="B108" s="27" t="s">
        <v>611</v>
      </c>
      <c r="C108" s="7" t="s">
        <v>612</v>
      </c>
      <c r="D108" s="7" t="s">
        <v>174</v>
      </c>
      <c r="E108" s="50">
        <v>1</v>
      </c>
      <c r="F108" s="7"/>
      <c r="G108" s="7"/>
      <c r="H108" s="7"/>
      <c r="I108" s="61"/>
      <c r="J108" s="7"/>
      <c r="K108" s="7"/>
    </row>
    <row r="109" spans="1:11" ht="85.5">
      <c r="A109" s="35" t="s">
        <v>527</v>
      </c>
      <c r="B109" s="27" t="s">
        <v>611</v>
      </c>
      <c r="C109" s="7" t="s">
        <v>612</v>
      </c>
      <c r="D109" s="7" t="s">
        <v>635</v>
      </c>
      <c r="E109" s="50">
        <v>1</v>
      </c>
      <c r="F109" s="7"/>
      <c r="G109" s="7"/>
      <c r="H109" s="7"/>
      <c r="I109" s="61"/>
      <c r="J109" s="7"/>
      <c r="K109" s="7"/>
    </row>
    <row r="110" spans="1:11" ht="85.5">
      <c r="A110" s="35" t="s">
        <v>527</v>
      </c>
      <c r="B110" s="27" t="s">
        <v>611</v>
      </c>
      <c r="C110" s="7" t="s">
        <v>612</v>
      </c>
      <c r="D110" s="7" t="s">
        <v>636</v>
      </c>
      <c r="E110" s="50">
        <v>1</v>
      </c>
      <c r="F110" s="7"/>
      <c r="G110" s="7"/>
      <c r="H110" s="7"/>
      <c r="I110" s="61"/>
      <c r="J110" s="7"/>
      <c r="K110" s="7"/>
    </row>
    <row r="111" spans="1:11">
      <c r="A111" s="35" t="s">
        <v>732</v>
      </c>
      <c r="B111" s="7" t="s">
        <v>186</v>
      </c>
      <c r="C111" s="7" t="s">
        <v>733</v>
      </c>
      <c r="D111" s="7" t="s">
        <v>186</v>
      </c>
      <c r="E111" s="7" t="s">
        <v>91</v>
      </c>
      <c r="F111" s="7" t="s">
        <v>734</v>
      </c>
      <c r="G111" s="7" t="s">
        <v>43</v>
      </c>
      <c r="H111" s="7" t="s">
        <v>735</v>
      </c>
      <c r="I111" s="61">
        <v>66478096</v>
      </c>
      <c r="J111" s="7" t="s">
        <v>736</v>
      </c>
      <c r="K111" s="7" t="s">
        <v>737</v>
      </c>
    </row>
    <row r="112" spans="1:11">
      <c r="A112" s="35" t="s">
        <v>732</v>
      </c>
      <c r="B112" s="7" t="s">
        <v>186</v>
      </c>
      <c r="C112" s="7" t="s">
        <v>733</v>
      </c>
      <c r="D112" s="7" t="s">
        <v>738</v>
      </c>
      <c r="E112" s="7" t="s">
        <v>91</v>
      </c>
      <c r="F112" s="7" t="s">
        <v>734</v>
      </c>
      <c r="G112" s="7" t="s">
        <v>43</v>
      </c>
      <c r="H112" s="7" t="s">
        <v>735</v>
      </c>
      <c r="I112" s="61">
        <v>43757239</v>
      </c>
      <c r="J112" s="7" t="s">
        <v>736</v>
      </c>
      <c r="K112" s="7" t="s">
        <v>737</v>
      </c>
    </row>
    <row r="113" spans="1:11" ht="242.25">
      <c r="A113" s="35" t="s">
        <v>748</v>
      </c>
      <c r="B113" s="35" t="s">
        <v>749</v>
      </c>
      <c r="C113" s="79" t="s">
        <v>750</v>
      </c>
      <c r="D113" s="79" t="s">
        <v>751</v>
      </c>
      <c r="E113" s="79">
        <v>0</v>
      </c>
      <c r="F113" s="79" t="s">
        <v>376</v>
      </c>
      <c r="G113" s="117" t="s">
        <v>53</v>
      </c>
      <c r="H113" s="140"/>
      <c r="I113" s="118">
        <v>109709000</v>
      </c>
      <c r="J113" s="124" t="s">
        <v>756</v>
      </c>
      <c r="K113" s="124" t="s">
        <v>752</v>
      </c>
    </row>
    <row r="114" spans="1:11" ht="270.75">
      <c r="A114" s="35" t="s">
        <v>762</v>
      </c>
      <c r="B114" s="35" t="s">
        <v>763</v>
      </c>
      <c r="C114" s="27" t="s">
        <v>764</v>
      </c>
      <c r="D114" s="27" t="s">
        <v>765</v>
      </c>
      <c r="E114" s="48">
        <v>0</v>
      </c>
      <c r="F114" s="48" t="s">
        <v>88</v>
      </c>
      <c r="G114" s="27" t="s">
        <v>766</v>
      </c>
      <c r="H114" s="48"/>
      <c r="I114" s="62">
        <v>136297960</v>
      </c>
      <c r="J114" s="27" t="s">
        <v>767</v>
      </c>
      <c r="K114" s="27" t="s">
        <v>768</v>
      </c>
    </row>
    <row r="115" spans="1:11" ht="57">
      <c r="A115" s="35" t="s">
        <v>784</v>
      </c>
      <c r="B115" s="35" t="s">
        <v>85</v>
      </c>
      <c r="C115" s="7" t="s">
        <v>785</v>
      </c>
      <c r="D115" s="7" t="s">
        <v>400</v>
      </c>
      <c r="E115" s="7">
        <v>0</v>
      </c>
      <c r="F115" s="7"/>
      <c r="G115" s="7" t="s">
        <v>53</v>
      </c>
      <c r="H115" s="7"/>
      <c r="I115" s="61">
        <v>37489117.466920301</v>
      </c>
      <c r="J115" s="35" t="s">
        <v>438</v>
      </c>
      <c r="K115" s="35" t="s">
        <v>786</v>
      </c>
    </row>
    <row r="116" spans="1:11" ht="57">
      <c r="A116" s="35" t="s">
        <v>784</v>
      </c>
      <c r="B116" s="35" t="s">
        <v>85</v>
      </c>
      <c r="C116" s="7" t="s">
        <v>785</v>
      </c>
      <c r="D116" s="7" t="s">
        <v>403</v>
      </c>
      <c r="E116" s="7">
        <v>0</v>
      </c>
      <c r="F116" s="7"/>
      <c r="G116" s="7" t="s">
        <v>53</v>
      </c>
      <c r="H116" s="7"/>
      <c r="I116" s="61">
        <v>41633609.888211481</v>
      </c>
      <c r="J116" s="35" t="s">
        <v>438</v>
      </c>
      <c r="K116" s="35" t="s">
        <v>786</v>
      </c>
    </row>
    <row r="117" spans="1:11" ht="242.25">
      <c r="A117" s="35" t="s">
        <v>795</v>
      </c>
      <c r="B117" s="35" t="s">
        <v>796</v>
      </c>
      <c r="C117" s="79" t="s">
        <v>797</v>
      </c>
      <c r="D117" s="79" t="s">
        <v>798</v>
      </c>
      <c r="E117" s="79">
        <v>0</v>
      </c>
      <c r="F117" s="79" t="s">
        <v>376</v>
      </c>
      <c r="G117" s="117" t="s">
        <v>53</v>
      </c>
      <c r="H117" s="140"/>
      <c r="I117" s="118">
        <v>115616164</v>
      </c>
      <c r="J117" s="124" t="s">
        <v>799</v>
      </c>
      <c r="K117" s="124" t="s">
        <v>752</v>
      </c>
    </row>
    <row r="118" spans="1:11" ht="242.25">
      <c r="A118" s="35" t="s">
        <v>803</v>
      </c>
      <c r="B118" s="31" t="s">
        <v>804</v>
      </c>
      <c r="C118" s="7" t="s">
        <v>805</v>
      </c>
      <c r="D118" s="7" t="s">
        <v>806</v>
      </c>
      <c r="E118" s="7">
        <v>0</v>
      </c>
      <c r="F118" s="7" t="s">
        <v>807</v>
      </c>
      <c r="G118" s="7" t="s">
        <v>53</v>
      </c>
      <c r="H118" s="7"/>
      <c r="I118" s="61">
        <v>120499909</v>
      </c>
      <c r="J118" s="31" t="s">
        <v>808</v>
      </c>
      <c r="K118" s="31" t="s">
        <v>752</v>
      </c>
    </row>
    <row r="119" spans="1:11" ht="72" customHeight="1">
      <c r="A119" s="81" t="s">
        <v>809</v>
      </c>
      <c r="B119" s="81" t="s">
        <v>810</v>
      </c>
      <c r="C119" s="130" t="s">
        <v>811</v>
      </c>
      <c r="D119" s="130" t="s">
        <v>812</v>
      </c>
      <c r="E119" s="149">
        <v>0</v>
      </c>
      <c r="F119" s="150" t="s">
        <v>813</v>
      </c>
      <c r="G119" s="128" t="s">
        <v>43</v>
      </c>
      <c r="H119" s="82" t="s">
        <v>814</v>
      </c>
      <c r="I119" s="151">
        <v>65863131</v>
      </c>
      <c r="J119" s="81" t="s">
        <v>815</v>
      </c>
      <c r="K119" s="81" t="s">
        <v>816</v>
      </c>
    </row>
    <row r="120" spans="1:11">
      <c r="A120" s="81"/>
      <c r="B120" s="81"/>
      <c r="C120" s="130"/>
      <c r="D120" s="130"/>
      <c r="E120" s="149"/>
      <c r="F120" s="150"/>
      <c r="G120" s="128"/>
      <c r="H120" s="82"/>
      <c r="I120" s="151"/>
      <c r="J120" s="81"/>
      <c r="K120" s="81"/>
    </row>
    <row r="121" spans="1:11">
      <c r="A121" s="81"/>
      <c r="B121" s="81"/>
      <c r="C121" s="130"/>
      <c r="D121" s="130"/>
      <c r="E121" s="149"/>
      <c r="F121" s="150"/>
      <c r="G121" s="128"/>
      <c r="H121" s="82"/>
      <c r="I121" s="151"/>
      <c r="J121" s="81"/>
      <c r="K121" s="81"/>
    </row>
    <row r="122" spans="1:11">
      <c r="A122" s="81"/>
      <c r="B122" s="81"/>
      <c r="C122" s="130"/>
      <c r="D122" s="130"/>
      <c r="E122" s="149"/>
      <c r="F122" s="150"/>
      <c r="G122" s="128"/>
      <c r="H122" s="82"/>
      <c r="I122" s="151"/>
      <c r="J122" s="81"/>
      <c r="K122" s="81"/>
    </row>
    <row r="123" spans="1:11">
      <c r="A123" s="81"/>
      <c r="B123" s="81"/>
      <c r="C123" s="130"/>
      <c r="D123" s="130"/>
      <c r="E123" s="149"/>
      <c r="F123" s="150"/>
      <c r="G123" s="128"/>
      <c r="H123" s="82"/>
      <c r="I123" s="151"/>
      <c r="J123" s="81"/>
      <c r="K123" s="81"/>
    </row>
    <row r="124" spans="1:11">
      <c r="A124" s="81"/>
      <c r="B124" s="81"/>
      <c r="C124" s="130"/>
      <c r="D124" s="130"/>
      <c r="E124" s="149"/>
      <c r="F124" s="150"/>
      <c r="G124" s="128"/>
      <c r="H124" s="82"/>
      <c r="I124" s="151"/>
      <c r="J124" s="81"/>
      <c r="K124" s="81"/>
    </row>
    <row r="125" spans="1:11">
      <c r="A125" s="81"/>
      <c r="B125" s="81"/>
      <c r="C125" s="130"/>
      <c r="D125" s="130"/>
      <c r="E125" s="149"/>
      <c r="F125" s="150"/>
      <c r="G125" s="128"/>
      <c r="H125" s="82"/>
      <c r="I125" s="151"/>
      <c r="J125" s="81"/>
      <c r="K125" s="81"/>
    </row>
    <row r="126" spans="1:11">
      <c r="A126" s="81"/>
      <c r="B126" s="81"/>
      <c r="C126" s="130"/>
      <c r="D126" s="130"/>
      <c r="E126" s="149"/>
      <c r="F126" s="150"/>
      <c r="G126" s="128"/>
      <c r="H126" s="82"/>
      <c r="I126" s="151"/>
      <c r="J126" s="81"/>
      <c r="K126" s="81"/>
    </row>
    <row r="127" spans="1:11">
      <c r="A127" s="81"/>
      <c r="B127" s="81"/>
      <c r="C127" s="130"/>
      <c r="D127" s="130"/>
      <c r="E127" s="149"/>
      <c r="F127" s="150"/>
      <c r="G127" s="128"/>
      <c r="H127" s="82"/>
      <c r="I127" s="151"/>
      <c r="J127" s="81"/>
      <c r="K127" s="81"/>
    </row>
    <row r="128" spans="1:11">
      <c r="A128" s="81"/>
      <c r="B128" s="81"/>
      <c r="C128" s="130"/>
      <c r="D128" s="130"/>
      <c r="E128" s="149"/>
      <c r="F128" s="150"/>
      <c r="G128" s="128"/>
      <c r="H128" s="82"/>
      <c r="I128" s="151"/>
      <c r="J128" s="81"/>
      <c r="K128" s="81"/>
    </row>
    <row r="129" spans="1:11">
      <c r="A129" s="81"/>
      <c r="B129" s="81"/>
      <c r="C129" s="130"/>
      <c r="D129" s="130"/>
      <c r="E129" s="149"/>
      <c r="F129" s="150"/>
      <c r="G129" s="128"/>
      <c r="H129" s="82"/>
      <c r="I129" s="151"/>
      <c r="J129" s="81"/>
      <c r="K129" s="81"/>
    </row>
    <row r="130" spans="1:11" ht="285">
      <c r="A130" s="35" t="s">
        <v>856</v>
      </c>
      <c r="B130" s="35" t="s">
        <v>857</v>
      </c>
      <c r="C130" s="27" t="s">
        <v>858</v>
      </c>
      <c r="D130" s="27" t="s">
        <v>859</v>
      </c>
      <c r="E130" s="48">
        <v>0</v>
      </c>
      <c r="F130" s="48" t="s">
        <v>88</v>
      </c>
      <c r="G130" s="27" t="s">
        <v>53</v>
      </c>
      <c r="H130" s="48"/>
      <c r="I130" s="70">
        <v>68500000</v>
      </c>
      <c r="J130" s="27" t="s">
        <v>861</v>
      </c>
      <c r="K130" s="27" t="s">
        <v>860</v>
      </c>
    </row>
    <row r="131" spans="1:11" ht="142.5">
      <c r="A131" s="35" t="s">
        <v>863</v>
      </c>
      <c r="B131" s="31" t="s">
        <v>864</v>
      </c>
      <c r="C131" s="7" t="s">
        <v>865</v>
      </c>
      <c r="D131" s="7" t="s">
        <v>459</v>
      </c>
      <c r="E131" s="7">
        <v>0</v>
      </c>
      <c r="F131" s="7"/>
      <c r="G131" s="7" t="s">
        <v>43</v>
      </c>
      <c r="H131" s="31" t="s">
        <v>866</v>
      </c>
      <c r="I131" s="61">
        <v>38600000</v>
      </c>
      <c r="J131" s="31" t="s">
        <v>867</v>
      </c>
      <c r="K131" s="31" t="s">
        <v>868</v>
      </c>
    </row>
  </sheetData>
  <mergeCells count="11">
    <mergeCell ref="J119:J129"/>
    <mergeCell ref="K119:K129"/>
    <mergeCell ref="H119:H129"/>
    <mergeCell ref="I119:I129"/>
    <mergeCell ref="A119:A129"/>
    <mergeCell ref="B119:B129"/>
    <mergeCell ref="C119:C129"/>
    <mergeCell ref="D119:D129"/>
    <mergeCell ref="E119:E129"/>
    <mergeCell ref="F119:F129"/>
    <mergeCell ref="G119:G129"/>
  </mergeCells>
  <dataValidations count="3">
    <dataValidation type="list" allowBlank="1" showInputMessage="1" showErrorMessage="1" sqref="G3:G113 G115:G119 G131" xr:uid="{00000000-0002-0000-0100-000000000000}">
      <formula1>"Changes to specific HRG prices or currencies, Block contract, Capitation, Pathway payments, Other"</formula1>
    </dataValidation>
    <dataValidation type="list" allowBlank="1" showInputMessage="1" showErrorMessage="1" sqref="E3:E119 F30 E130:E131" xr:uid="{00000000-0002-0000-0100-000001000000}">
      <formula1>"0,&lt;50%,50%,&gt;50%,100%"</formula1>
    </dataValidation>
    <dataValidation type="list" allowBlank="1" showInputMessage="1" showErrorMessage="1" sqref="G114 G130" xr:uid="{44DD6460-928F-45D7-9141-A140833597F6}">
      <formula1>"Changes to specific national prices or currencies, A blend of two or more payment approaches, Block contract, Capitation, Pathway payments, Other"</formula1>
    </dataValidation>
  </dataValidations>
  <hyperlinks>
    <hyperlink ref="L1" location="Contents!A1" display="Contents" xr:uid="{00000000-0004-0000-0100-000000000000}"/>
  </hyperlinks>
  <pageMargins left="0.7" right="0.7" top="0.75" bottom="0.75" header="0.3" footer="0.3"/>
  <drawing r:id="rId1"/>
  <legacyDrawing r:id="rId2"/>
  <oleObjects>
    <mc:AlternateContent xmlns:mc="http://schemas.openxmlformats.org/markup-compatibility/2006">
      <mc:Choice Requires="x14">
        <oleObject progId="Acrobat Document" dvAspect="DVASPECT_ICON" shapeId="6146" r:id="rId3">
          <objectPr defaultSize="0" r:id="rId4">
            <anchor moveWithCells="1">
              <from>
                <xdr:col>7</xdr:col>
                <xdr:colOff>0</xdr:colOff>
                <xdr:row>66</xdr:row>
                <xdr:rowOff>0</xdr:rowOff>
              </from>
              <to>
                <xdr:col>7</xdr:col>
                <xdr:colOff>914400</xdr:colOff>
                <xdr:row>67</xdr:row>
                <xdr:rowOff>0</xdr:rowOff>
              </to>
            </anchor>
          </objectPr>
        </oleObject>
      </mc:Choice>
      <mc:Fallback>
        <oleObject progId="Acrobat Document" dvAspect="DVASPECT_ICON" shapeId="6146" r:id="rId3"/>
      </mc:Fallback>
    </mc:AlternateContent>
    <mc:AlternateContent xmlns:mc="http://schemas.openxmlformats.org/markup-compatibility/2006">
      <mc:Choice Requires="x14">
        <oleObject progId="Worksheet" dvAspect="DVASPECT_ICON" shapeId="6148" r:id="rId5">
          <objectPr defaultSize="0" r:id="rId6">
            <anchor moveWithCells="1">
              <from>
                <xdr:col>7</xdr:col>
                <xdr:colOff>142875</xdr:colOff>
                <xdr:row>82</xdr:row>
                <xdr:rowOff>2714625</xdr:rowOff>
              </from>
              <to>
                <xdr:col>7</xdr:col>
                <xdr:colOff>1057275</xdr:colOff>
                <xdr:row>82</xdr:row>
                <xdr:rowOff>3419475</xdr:rowOff>
              </to>
            </anchor>
          </objectPr>
        </oleObject>
      </mc:Choice>
      <mc:Fallback>
        <oleObject progId="Worksheet" dvAspect="DVASPECT_ICON" shapeId="6148" r:id="rId5"/>
      </mc:Fallback>
    </mc:AlternateContent>
    <mc:AlternateContent xmlns:mc="http://schemas.openxmlformats.org/markup-compatibility/2006">
      <mc:Choice Requires="x14">
        <oleObject progId="Worksheet" dvAspect="DVASPECT_ICON" shapeId="6149" r:id="rId7">
          <objectPr defaultSize="0" autoPict="0" r:id="rId6">
            <anchor moveWithCells="1">
              <from>
                <xdr:col>7</xdr:col>
                <xdr:colOff>114300</xdr:colOff>
                <xdr:row>83</xdr:row>
                <xdr:rowOff>2628900</xdr:rowOff>
              </from>
              <to>
                <xdr:col>7</xdr:col>
                <xdr:colOff>1038225</xdr:colOff>
                <xdr:row>83</xdr:row>
                <xdr:rowOff>3524250</xdr:rowOff>
              </to>
            </anchor>
          </objectPr>
        </oleObject>
      </mc:Choice>
      <mc:Fallback>
        <oleObject progId="Worksheet" dvAspect="DVASPECT_ICON" shapeId="61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sheetPr>
  <dimension ref="A1:L98"/>
  <sheetViews>
    <sheetView showGridLines="0" zoomScale="80" zoomScaleNormal="80" workbookViewId="0"/>
  </sheetViews>
  <sheetFormatPr defaultColWidth="9.140625" defaultRowHeight="14.25"/>
  <cols>
    <col min="1" max="1" width="14.5703125" style="13" customWidth="1"/>
    <col min="2" max="2" width="23" style="13" customWidth="1"/>
    <col min="3" max="3" width="23.5703125" style="13" customWidth="1"/>
    <col min="4" max="4" width="21.42578125" style="13" customWidth="1"/>
    <col min="5" max="5" width="20.42578125" style="13" customWidth="1"/>
    <col min="6" max="8" width="30.5703125" style="13" customWidth="1"/>
    <col min="9" max="9" width="21.85546875" style="58" customWidth="1"/>
    <col min="10" max="10" width="41" style="13" customWidth="1"/>
    <col min="11" max="11" width="38.28515625" style="13" customWidth="1"/>
    <col min="12" max="16384" width="9.140625" style="13"/>
  </cols>
  <sheetData>
    <row r="1" spans="1:12" ht="28.5">
      <c r="B1" s="36" t="s">
        <v>1</v>
      </c>
      <c r="L1" s="34" t="s">
        <v>31</v>
      </c>
    </row>
    <row r="2" spans="1:12" s="6" customFormat="1" ht="105">
      <c r="A2" s="11" t="s">
        <v>485</v>
      </c>
      <c r="B2" s="11" t="s">
        <v>48</v>
      </c>
      <c r="C2" s="11" t="s">
        <v>8</v>
      </c>
      <c r="D2" s="11" t="s">
        <v>30</v>
      </c>
      <c r="E2" s="11" t="s">
        <v>17</v>
      </c>
      <c r="F2" s="11" t="s">
        <v>10</v>
      </c>
      <c r="G2" s="11" t="s">
        <v>11</v>
      </c>
      <c r="H2" s="11" t="s">
        <v>12</v>
      </c>
      <c r="I2" s="59" t="s">
        <v>13</v>
      </c>
      <c r="J2" s="11" t="s">
        <v>32</v>
      </c>
      <c r="K2" s="11" t="s">
        <v>15</v>
      </c>
    </row>
    <row r="3" spans="1:12" ht="28.5">
      <c r="A3" s="35" t="s">
        <v>490</v>
      </c>
      <c r="B3" s="35" t="s">
        <v>51</v>
      </c>
      <c r="C3" s="35" t="s">
        <v>50</v>
      </c>
      <c r="D3" s="35" t="s">
        <v>51</v>
      </c>
      <c r="E3" s="35">
        <v>0</v>
      </c>
      <c r="F3" s="35" t="s">
        <v>60</v>
      </c>
      <c r="G3" s="35" t="s">
        <v>53</v>
      </c>
      <c r="H3" s="35"/>
      <c r="I3" s="60" t="s">
        <v>54</v>
      </c>
      <c r="J3" s="35" t="s">
        <v>55</v>
      </c>
      <c r="K3" s="35" t="s">
        <v>56</v>
      </c>
    </row>
    <row r="4" spans="1:12" ht="42.75">
      <c r="A4" s="38" t="s">
        <v>495</v>
      </c>
      <c r="B4" s="35" t="s">
        <v>85</v>
      </c>
      <c r="C4" s="35" t="s">
        <v>86</v>
      </c>
      <c r="D4" s="35" t="s">
        <v>87</v>
      </c>
      <c r="E4" s="35" t="s">
        <v>91</v>
      </c>
      <c r="F4" s="35" t="s">
        <v>88</v>
      </c>
      <c r="G4" s="35" t="s">
        <v>53</v>
      </c>
      <c r="H4" s="35"/>
      <c r="I4" s="60"/>
      <c r="J4" s="35" t="s">
        <v>92</v>
      </c>
      <c r="K4" s="35" t="s">
        <v>90</v>
      </c>
    </row>
    <row r="5" spans="1:12" ht="71.25">
      <c r="A5" s="35" t="s">
        <v>486</v>
      </c>
      <c r="B5" s="35" t="s">
        <v>85</v>
      </c>
      <c r="C5" s="35" t="s">
        <v>116</v>
      </c>
      <c r="D5" s="35" t="s">
        <v>117</v>
      </c>
      <c r="E5" s="35">
        <v>0</v>
      </c>
      <c r="F5" s="35" t="s">
        <v>88</v>
      </c>
      <c r="G5" s="35" t="s">
        <v>53</v>
      </c>
      <c r="H5" s="35"/>
      <c r="I5" s="60"/>
      <c r="J5" s="35" t="s">
        <v>118</v>
      </c>
      <c r="K5" s="35" t="s">
        <v>119</v>
      </c>
    </row>
    <row r="6" spans="1:12" ht="71.25">
      <c r="A6" s="35" t="s">
        <v>493</v>
      </c>
      <c r="B6" s="35" t="s">
        <v>85</v>
      </c>
      <c r="C6" s="35" t="s">
        <v>120</v>
      </c>
      <c r="D6" s="35" t="s">
        <v>121</v>
      </c>
      <c r="E6" s="35">
        <v>0</v>
      </c>
      <c r="F6" s="35" t="s">
        <v>88</v>
      </c>
      <c r="G6" s="35" t="s">
        <v>53</v>
      </c>
      <c r="H6" s="35"/>
      <c r="I6" s="60"/>
      <c r="J6" s="35" t="s">
        <v>122</v>
      </c>
      <c r="K6" s="35" t="s">
        <v>123</v>
      </c>
    </row>
    <row r="7" spans="1:12" ht="42.75">
      <c r="A7" s="35" t="s">
        <v>497</v>
      </c>
      <c r="B7" s="35" t="s">
        <v>139</v>
      </c>
      <c r="C7" s="137" t="s">
        <v>140</v>
      </c>
      <c r="D7" s="137" t="s">
        <v>141</v>
      </c>
      <c r="E7" s="138">
        <v>0</v>
      </c>
      <c r="F7" s="137" t="s">
        <v>148</v>
      </c>
      <c r="G7" s="137" t="s">
        <v>53</v>
      </c>
      <c r="H7" s="137"/>
      <c r="I7" s="147">
        <v>9986879.1751917079</v>
      </c>
      <c r="J7" s="137" t="s">
        <v>149</v>
      </c>
      <c r="K7" s="137" t="s">
        <v>147</v>
      </c>
    </row>
    <row r="8" spans="1:12" ht="57">
      <c r="A8" s="35" t="s">
        <v>500</v>
      </c>
      <c r="B8" s="35" t="s">
        <v>174</v>
      </c>
      <c r="C8" s="35" t="s">
        <v>175</v>
      </c>
      <c r="D8" s="35" t="s">
        <v>174</v>
      </c>
      <c r="E8" s="37">
        <v>1</v>
      </c>
      <c r="F8" s="35"/>
      <c r="G8" s="35"/>
      <c r="H8" s="35" t="s">
        <v>194</v>
      </c>
      <c r="I8" s="60"/>
      <c r="J8" s="35"/>
      <c r="K8" s="35"/>
    </row>
    <row r="9" spans="1:12" ht="57">
      <c r="A9" s="35" t="s">
        <v>500</v>
      </c>
      <c r="B9" s="35" t="s">
        <v>174</v>
      </c>
      <c r="C9" s="35" t="s">
        <v>175</v>
      </c>
      <c r="D9" s="35" t="s">
        <v>180</v>
      </c>
      <c r="E9" s="37">
        <v>1</v>
      </c>
      <c r="F9" s="35"/>
      <c r="G9" s="35"/>
      <c r="H9" s="35" t="s">
        <v>195</v>
      </c>
      <c r="I9" s="60"/>
      <c r="J9" s="35"/>
      <c r="K9" s="35"/>
    </row>
    <row r="10" spans="1:12" ht="28.5">
      <c r="A10" s="35" t="s">
        <v>500</v>
      </c>
      <c r="B10" s="35" t="s">
        <v>174</v>
      </c>
      <c r="C10" s="35" t="s">
        <v>175</v>
      </c>
      <c r="D10" s="35" t="s">
        <v>182</v>
      </c>
      <c r="E10" s="37">
        <v>1</v>
      </c>
      <c r="F10" s="35"/>
      <c r="G10" s="35"/>
      <c r="H10" s="35"/>
      <c r="I10" s="60"/>
      <c r="J10" s="35"/>
      <c r="K10" s="35"/>
    </row>
    <row r="11" spans="1:12" ht="28.5">
      <c r="A11" s="35" t="s">
        <v>500</v>
      </c>
      <c r="B11" s="35" t="s">
        <v>174</v>
      </c>
      <c r="C11" s="35" t="s">
        <v>175</v>
      </c>
      <c r="D11" s="35" t="s">
        <v>183</v>
      </c>
      <c r="E11" s="37">
        <v>1</v>
      </c>
      <c r="F11" s="35"/>
      <c r="G11" s="35"/>
      <c r="H11" s="35"/>
      <c r="I11" s="60"/>
      <c r="J11" s="35"/>
      <c r="K11" s="35"/>
    </row>
    <row r="12" spans="1:12" ht="57">
      <c r="A12" s="35" t="s">
        <v>500</v>
      </c>
      <c r="B12" s="35" t="s">
        <v>174</v>
      </c>
      <c r="C12" s="35" t="s">
        <v>175</v>
      </c>
      <c r="D12" s="35" t="s">
        <v>184</v>
      </c>
      <c r="E12" s="37">
        <v>1</v>
      </c>
      <c r="F12" s="35"/>
      <c r="G12" s="35"/>
      <c r="H12" s="35"/>
      <c r="I12" s="60"/>
      <c r="J12" s="35"/>
      <c r="K12" s="35"/>
    </row>
    <row r="13" spans="1:12" ht="42.75">
      <c r="A13" s="35" t="s">
        <v>500</v>
      </c>
      <c r="B13" s="35" t="s">
        <v>174</v>
      </c>
      <c r="C13" s="35" t="s">
        <v>175</v>
      </c>
      <c r="D13" s="35" t="s">
        <v>185</v>
      </c>
      <c r="E13" s="37">
        <v>1</v>
      </c>
      <c r="F13" s="35"/>
      <c r="G13" s="35"/>
      <c r="H13" s="35"/>
      <c r="I13" s="60"/>
      <c r="J13" s="35"/>
      <c r="K13" s="35"/>
    </row>
    <row r="14" spans="1:12" ht="28.5">
      <c r="A14" s="35" t="s">
        <v>500</v>
      </c>
      <c r="B14" s="35" t="s">
        <v>174</v>
      </c>
      <c r="C14" s="35" t="s">
        <v>175</v>
      </c>
      <c r="D14" s="35" t="s">
        <v>186</v>
      </c>
      <c r="E14" s="37">
        <v>1</v>
      </c>
      <c r="F14" s="35"/>
      <c r="G14" s="35"/>
      <c r="H14" s="35"/>
      <c r="I14" s="60"/>
      <c r="J14" s="35"/>
      <c r="K14" s="35"/>
    </row>
    <row r="15" spans="1:12" ht="28.5">
      <c r="A15" s="35" t="s">
        <v>500</v>
      </c>
      <c r="B15" s="35" t="s">
        <v>174</v>
      </c>
      <c r="C15" s="35" t="s">
        <v>175</v>
      </c>
      <c r="D15" s="35" t="s">
        <v>187</v>
      </c>
      <c r="E15" s="37">
        <v>1</v>
      </c>
      <c r="F15" s="35"/>
      <c r="G15" s="35"/>
      <c r="H15" s="35"/>
      <c r="I15" s="60"/>
      <c r="J15" s="35"/>
      <c r="K15" s="35"/>
    </row>
    <row r="16" spans="1:12" ht="28.5">
      <c r="A16" s="35" t="s">
        <v>500</v>
      </c>
      <c r="B16" s="35" t="s">
        <v>174</v>
      </c>
      <c r="C16" s="35" t="s">
        <v>175</v>
      </c>
      <c r="D16" s="35" t="s">
        <v>188</v>
      </c>
      <c r="E16" s="37">
        <v>1</v>
      </c>
      <c r="F16" s="35"/>
      <c r="G16" s="35"/>
      <c r="H16" s="35"/>
      <c r="I16" s="60"/>
      <c r="J16" s="35"/>
      <c r="K16" s="35"/>
    </row>
    <row r="17" spans="1:11" ht="28.5">
      <c r="A17" s="35" t="s">
        <v>500</v>
      </c>
      <c r="B17" s="35" t="s">
        <v>174</v>
      </c>
      <c r="C17" s="35" t="s">
        <v>175</v>
      </c>
      <c r="D17" s="35" t="s">
        <v>189</v>
      </c>
      <c r="E17" s="37">
        <v>1</v>
      </c>
      <c r="F17" s="35"/>
      <c r="G17" s="35"/>
      <c r="H17" s="35"/>
      <c r="I17" s="60"/>
      <c r="J17" s="35"/>
      <c r="K17" s="35"/>
    </row>
    <row r="18" spans="1:11" ht="28.5">
      <c r="A18" s="35" t="s">
        <v>500</v>
      </c>
      <c r="B18" s="35" t="s">
        <v>174</v>
      </c>
      <c r="C18" s="35" t="s">
        <v>175</v>
      </c>
      <c r="D18" s="35" t="s">
        <v>190</v>
      </c>
      <c r="E18" s="37">
        <v>1</v>
      </c>
      <c r="F18" s="35"/>
      <c r="G18" s="35"/>
      <c r="H18" s="35"/>
      <c r="I18" s="60"/>
      <c r="J18" s="35"/>
      <c r="K18" s="35"/>
    </row>
    <row r="19" spans="1:11" ht="28.5">
      <c r="A19" s="35" t="s">
        <v>500</v>
      </c>
      <c r="B19" s="35" t="s">
        <v>174</v>
      </c>
      <c r="C19" s="35" t="s">
        <v>175</v>
      </c>
      <c r="D19" s="35" t="s">
        <v>191</v>
      </c>
      <c r="E19" s="37">
        <v>1</v>
      </c>
      <c r="F19" s="35"/>
      <c r="G19" s="35"/>
      <c r="H19" s="35"/>
      <c r="I19" s="60"/>
      <c r="J19" s="35"/>
      <c r="K19" s="35"/>
    </row>
    <row r="20" spans="1:11" ht="28.5">
      <c r="A20" s="35" t="s">
        <v>500</v>
      </c>
      <c r="B20" s="35" t="s">
        <v>174</v>
      </c>
      <c r="C20" s="35" t="s">
        <v>175</v>
      </c>
      <c r="D20" s="35" t="s">
        <v>192</v>
      </c>
      <c r="E20" s="37">
        <v>1</v>
      </c>
      <c r="F20" s="35"/>
      <c r="G20" s="35"/>
      <c r="H20" s="35"/>
      <c r="I20" s="60"/>
      <c r="J20" s="35"/>
      <c r="K20" s="35"/>
    </row>
    <row r="21" spans="1:11" ht="28.5">
      <c r="A21" s="35" t="s">
        <v>500</v>
      </c>
      <c r="B21" s="35" t="s">
        <v>174</v>
      </c>
      <c r="C21" s="35" t="s">
        <v>175</v>
      </c>
      <c r="D21" s="35" t="s">
        <v>193</v>
      </c>
      <c r="E21" s="37">
        <v>1</v>
      </c>
      <c r="F21" s="35"/>
      <c r="G21" s="35"/>
      <c r="H21" s="35"/>
      <c r="I21" s="60"/>
      <c r="J21" s="35"/>
      <c r="K21" s="35"/>
    </row>
    <row r="22" spans="1:11" ht="99.75">
      <c r="A22" s="35" t="s">
        <v>504</v>
      </c>
      <c r="B22" s="35" t="s">
        <v>242</v>
      </c>
      <c r="C22" s="35" t="s">
        <v>243</v>
      </c>
      <c r="D22" s="35" t="s">
        <v>244</v>
      </c>
      <c r="E22" s="37">
        <v>1</v>
      </c>
      <c r="F22" s="35" t="s">
        <v>256</v>
      </c>
      <c r="G22" s="35" t="s">
        <v>53</v>
      </c>
      <c r="H22" s="35"/>
      <c r="I22" s="60">
        <v>17486544</v>
      </c>
      <c r="J22" s="35" t="s">
        <v>245</v>
      </c>
      <c r="K22" s="35" t="s">
        <v>246</v>
      </c>
    </row>
    <row r="23" spans="1:11" ht="99.75">
      <c r="A23" s="35" t="s">
        <v>504</v>
      </c>
      <c r="B23" s="35" t="s">
        <v>242</v>
      </c>
      <c r="C23" s="35" t="s">
        <v>243</v>
      </c>
      <c r="D23" s="35" t="s">
        <v>247</v>
      </c>
      <c r="E23" s="37">
        <v>1</v>
      </c>
      <c r="F23" s="35" t="s">
        <v>256</v>
      </c>
      <c r="G23" s="35" t="s">
        <v>53</v>
      </c>
      <c r="H23" s="35"/>
      <c r="I23" s="60">
        <v>4358031</v>
      </c>
      <c r="J23" s="35" t="s">
        <v>245</v>
      </c>
      <c r="K23" s="35" t="s">
        <v>246</v>
      </c>
    </row>
    <row r="24" spans="1:11" ht="99.75">
      <c r="A24" s="35" t="s">
        <v>504</v>
      </c>
      <c r="B24" s="35" t="s">
        <v>242</v>
      </c>
      <c r="C24" s="35" t="s">
        <v>243</v>
      </c>
      <c r="D24" s="35" t="s">
        <v>242</v>
      </c>
      <c r="E24" s="37">
        <v>1</v>
      </c>
      <c r="F24" s="35" t="s">
        <v>256</v>
      </c>
      <c r="G24" s="35" t="s">
        <v>53</v>
      </c>
      <c r="H24" s="35"/>
      <c r="I24" s="60">
        <v>5561951</v>
      </c>
      <c r="J24" s="35" t="s">
        <v>245</v>
      </c>
      <c r="K24" s="35" t="s">
        <v>246</v>
      </c>
    </row>
    <row r="25" spans="1:11" ht="99.75">
      <c r="A25" s="35" t="s">
        <v>504</v>
      </c>
      <c r="B25" s="35" t="s">
        <v>242</v>
      </c>
      <c r="C25" s="35" t="s">
        <v>243</v>
      </c>
      <c r="D25" s="35" t="s">
        <v>248</v>
      </c>
      <c r="E25" s="37">
        <v>1</v>
      </c>
      <c r="F25" s="35" t="s">
        <v>256</v>
      </c>
      <c r="G25" s="35" t="s">
        <v>53</v>
      </c>
      <c r="H25" s="35"/>
      <c r="I25" s="60">
        <v>5796418</v>
      </c>
      <c r="J25" s="35" t="s">
        <v>245</v>
      </c>
      <c r="K25" s="35" t="s">
        <v>246</v>
      </c>
    </row>
    <row r="26" spans="1:11" ht="99.75">
      <c r="A26" s="35" t="s">
        <v>504</v>
      </c>
      <c r="B26" s="35" t="s">
        <v>242</v>
      </c>
      <c r="C26" s="35" t="s">
        <v>243</v>
      </c>
      <c r="D26" s="35" t="s">
        <v>249</v>
      </c>
      <c r="E26" s="37">
        <v>1</v>
      </c>
      <c r="F26" s="35" t="s">
        <v>256</v>
      </c>
      <c r="G26" s="35" t="s">
        <v>53</v>
      </c>
      <c r="H26" s="35"/>
      <c r="I26" s="60">
        <v>2154143</v>
      </c>
      <c r="J26" s="35" t="s">
        <v>245</v>
      </c>
      <c r="K26" s="35" t="s">
        <v>246</v>
      </c>
    </row>
    <row r="27" spans="1:11" ht="99.75">
      <c r="A27" s="35" t="s">
        <v>504</v>
      </c>
      <c r="B27" s="35" t="s">
        <v>242</v>
      </c>
      <c r="C27" s="35" t="s">
        <v>243</v>
      </c>
      <c r="D27" s="35" t="s">
        <v>250</v>
      </c>
      <c r="E27" s="37">
        <v>1</v>
      </c>
      <c r="F27" s="35" t="s">
        <v>256</v>
      </c>
      <c r="G27" s="35" t="s">
        <v>53</v>
      </c>
      <c r="H27" s="35"/>
      <c r="I27" s="60">
        <v>2857179</v>
      </c>
      <c r="J27" s="35" t="s">
        <v>245</v>
      </c>
      <c r="K27" s="35" t="s">
        <v>246</v>
      </c>
    </row>
    <row r="28" spans="1:11" ht="57">
      <c r="A28" s="35" t="s">
        <v>506</v>
      </c>
      <c r="B28" s="35" t="s">
        <v>280</v>
      </c>
      <c r="C28" s="35" t="s">
        <v>281</v>
      </c>
      <c r="D28" s="35" t="s">
        <v>282</v>
      </c>
      <c r="E28" s="35" t="s">
        <v>206</v>
      </c>
      <c r="F28" s="35" t="s">
        <v>286</v>
      </c>
      <c r="G28" s="35" t="s">
        <v>53</v>
      </c>
      <c r="H28" s="35"/>
      <c r="I28" s="60">
        <v>31220285.917544708</v>
      </c>
      <c r="J28" s="35" t="s">
        <v>284</v>
      </c>
      <c r="K28" s="35" t="s">
        <v>285</v>
      </c>
    </row>
    <row r="29" spans="1:11" ht="120" customHeight="1">
      <c r="A29" s="35" t="s">
        <v>507</v>
      </c>
      <c r="B29" s="35" t="s">
        <v>301</v>
      </c>
      <c r="C29" s="35" t="s">
        <v>302</v>
      </c>
      <c r="D29" s="35" t="s">
        <v>301</v>
      </c>
      <c r="E29" s="35">
        <v>0</v>
      </c>
      <c r="F29" s="35" t="s">
        <v>306</v>
      </c>
      <c r="G29" s="35" t="s">
        <v>53</v>
      </c>
      <c r="H29" s="35"/>
      <c r="I29" s="60">
        <f>10</f>
        <v>10</v>
      </c>
      <c r="J29" s="35" t="s">
        <v>304</v>
      </c>
      <c r="K29" s="35" t="s">
        <v>305</v>
      </c>
    </row>
    <row r="30" spans="1:11" ht="213.75">
      <c r="A30" s="35" t="s">
        <v>510</v>
      </c>
      <c r="B30" s="35" t="s">
        <v>335</v>
      </c>
      <c r="C30" s="35" t="s">
        <v>336</v>
      </c>
      <c r="D30" s="35" t="s">
        <v>335</v>
      </c>
      <c r="E30" s="35">
        <v>0</v>
      </c>
      <c r="F30" s="35" t="s">
        <v>88</v>
      </c>
      <c r="G30" s="35" t="s">
        <v>53</v>
      </c>
      <c r="H30" s="35"/>
      <c r="I30" s="60">
        <v>33622502</v>
      </c>
      <c r="J30" s="35"/>
      <c r="K30" s="146" t="s">
        <v>337</v>
      </c>
    </row>
    <row r="31" spans="1:11" ht="28.5">
      <c r="A31" s="35" t="s">
        <v>511</v>
      </c>
      <c r="B31" s="35" t="s">
        <v>349</v>
      </c>
      <c r="C31" s="35" t="s">
        <v>350</v>
      </c>
      <c r="D31" s="46" t="s">
        <v>351</v>
      </c>
      <c r="E31" s="37">
        <v>1</v>
      </c>
      <c r="F31" s="11"/>
      <c r="G31" s="11"/>
      <c r="H31" s="11"/>
      <c r="I31" s="59"/>
      <c r="J31" s="11"/>
      <c r="K31" s="11"/>
    </row>
    <row r="32" spans="1:11" ht="28.5">
      <c r="A32" s="35" t="s">
        <v>511</v>
      </c>
      <c r="B32" s="35" t="s">
        <v>349</v>
      </c>
      <c r="C32" s="35" t="s">
        <v>350</v>
      </c>
      <c r="D32" s="35" t="s">
        <v>354</v>
      </c>
      <c r="E32" s="37">
        <v>1</v>
      </c>
      <c r="F32" s="35"/>
      <c r="G32" s="35"/>
      <c r="H32" s="35"/>
      <c r="I32" s="60"/>
      <c r="J32" s="35"/>
      <c r="K32" s="35"/>
    </row>
    <row r="33" spans="1:11" ht="28.5">
      <c r="A33" s="35" t="s">
        <v>511</v>
      </c>
      <c r="B33" s="35" t="s">
        <v>349</v>
      </c>
      <c r="C33" s="35" t="s">
        <v>350</v>
      </c>
      <c r="D33" s="35" t="s">
        <v>356</v>
      </c>
      <c r="E33" s="37">
        <v>1</v>
      </c>
      <c r="F33" s="35"/>
      <c r="G33" s="35"/>
      <c r="H33" s="35"/>
      <c r="I33" s="60"/>
      <c r="J33" s="35"/>
      <c r="K33" s="35"/>
    </row>
    <row r="34" spans="1:11" ht="28.5">
      <c r="A34" s="35" t="s">
        <v>511</v>
      </c>
      <c r="B34" s="35" t="s">
        <v>349</v>
      </c>
      <c r="C34" s="35" t="s">
        <v>350</v>
      </c>
      <c r="D34" s="35" t="s">
        <v>357</v>
      </c>
      <c r="E34" s="37">
        <v>1</v>
      </c>
      <c r="F34" s="35"/>
      <c r="G34" s="35"/>
      <c r="H34" s="35"/>
      <c r="I34" s="60"/>
      <c r="J34" s="35"/>
      <c r="K34" s="35"/>
    </row>
    <row r="35" spans="1:11" ht="28.5">
      <c r="A35" s="35" t="s">
        <v>511</v>
      </c>
      <c r="B35" s="35" t="s">
        <v>349</v>
      </c>
      <c r="C35" s="35" t="s">
        <v>350</v>
      </c>
      <c r="D35" s="35" t="s">
        <v>358</v>
      </c>
      <c r="E35" s="37">
        <v>1</v>
      </c>
      <c r="F35" s="35"/>
      <c r="G35" s="35"/>
      <c r="H35" s="35"/>
      <c r="I35" s="60"/>
      <c r="J35" s="35"/>
      <c r="K35" s="35"/>
    </row>
    <row r="36" spans="1:11" ht="28.5">
      <c r="A36" s="35" t="s">
        <v>511</v>
      </c>
      <c r="B36" s="35" t="s">
        <v>349</v>
      </c>
      <c r="C36" s="35" t="s">
        <v>350</v>
      </c>
      <c r="D36" s="35" t="s">
        <v>359</v>
      </c>
      <c r="E36" s="37">
        <v>1</v>
      </c>
      <c r="F36" s="35"/>
      <c r="G36" s="35"/>
      <c r="H36" s="35"/>
      <c r="I36" s="60"/>
      <c r="J36" s="35"/>
      <c r="K36" s="35"/>
    </row>
    <row r="37" spans="1:11" ht="28.5">
      <c r="A37" s="35" t="s">
        <v>511</v>
      </c>
      <c r="B37" s="35" t="s">
        <v>349</v>
      </c>
      <c r="C37" s="35" t="s">
        <v>350</v>
      </c>
      <c r="D37" s="35" t="s">
        <v>360</v>
      </c>
      <c r="E37" s="37">
        <v>1</v>
      </c>
      <c r="F37" s="35"/>
      <c r="G37" s="35"/>
      <c r="H37" s="35"/>
      <c r="I37" s="60"/>
      <c r="J37" s="35"/>
      <c r="K37" s="35"/>
    </row>
    <row r="38" spans="1:11" ht="28.5">
      <c r="A38" s="35" t="s">
        <v>513</v>
      </c>
      <c r="B38" s="35" t="s">
        <v>374</v>
      </c>
      <c r="C38" s="35" t="s">
        <v>375</v>
      </c>
      <c r="D38" s="35" t="s">
        <v>354</v>
      </c>
      <c r="E38" s="37">
        <v>0</v>
      </c>
      <c r="F38" s="35" t="s">
        <v>380</v>
      </c>
      <c r="G38" s="35" t="s">
        <v>53</v>
      </c>
      <c r="H38" s="35"/>
      <c r="I38" s="60" t="s">
        <v>54</v>
      </c>
      <c r="J38" s="35" t="s">
        <v>55</v>
      </c>
      <c r="K38" s="35" t="s">
        <v>362</v>
      </c>
    </row>
    <row r="39" spans="1:11" ht="28.5">
      <c r="A39" s="35" t="s">
        <v>513</v>
      </c>
      <c r="B39" s="35" t="s">
        <v>374</v>
      </c>
      <c r="C39" s="35" t="s">
        <v>375</v>
      </c>
      <c r="D39" s="35" t="s">
        <v>351</v>
      </c>
      <c r="E39" s="37">
        <v>0</v>
      </c>
      <c r="F39" s="35" t="s">
        <v>380</v>
      </c>
      <c r="G39" s="35" t="s">
        <v>53</v>
      </c>
      <c r="H39" s="35"/>
      <c r="I39" s="60" t="s">
        <v>54</v>
      </c>
      <c r="J39" s="35" t="s">
        <v>55</v>
      </c>
      <c r="K39" s="35" t="s">
        <v>362</v>
      </c>
    </row>
    <row r="40" spans="1:11" ht="57">
      <c r="A40" s="35" t="s">
        <v>520</v>
      </c>
      <c r="B40" s="35" t="s">
        <v>484</v>
      </c>
      <c r="C40" s="35" t="s">
        <v>471</v>
      </c>
      <c r="D40" s="35" t="s">
        <v>472</v>
      </c>
      <c r="E40" s="35" t="s">
        <v>206</v>
      </c>
      <c r="F40" s="35" t="s">
        <v>473</v>
      </c>
      <c r="G40" s="35" t="s">
        <v>68</v>
      </c>
      <c r="H40" s="35"/>
      <c r="I40" s="60">
        <v>2640675.1601999998</v>
      </c>
      <c r="J40" s="35" t="s">
        <v>474</v>
      </c>
      <c r="K40" s="35" t="s">
        <v>475</v>
      </c>
    </row>
    <row r="41" spans="1:11" ht="57">
      <c r="A41" s="35" t="s">
        <v>520</v>
      </c>
      <c r="B41" s="35" t="s">
        <v>484</v>
      </c>
      <c r="C41" s="35" t="s">
        <v>471</v>
      </c>
      <c r="D41" s="35" t="s">
        <v>476</v>
      </c>
      <c r="E41" s="35" t="s">
        <v>206</v>
      </c>
      <c r="F41" s="35" t="s">
        <v>473</v>
      </c>
      <c r="G41" s="35" t="s">
        <v>68</v>
      </c>
      <c r="H41" s="35"/>
      <c r="I41" s="60">
        <v>270141.72360000003</v>
      </c>
      <c r="J41" s="35" t="s">
        <v>474</v>
      </c>
      <c r="K41" s="35" t="s">
        <v>475</v>
      </c>
    </row>
    <row r="42" spans="1:11" ht="57">
      <c r="A42" s="35" t="s">
        <v>520</v>
      </c>
      <c r="B42" s="35" t="s">
        <v>484</v>
      </c>
      <c r="C42" s="35" t="s">
        <v>471</v>
      </c>
      <c r="D42" s="35" t="s">
        <v>477</v>
      </c>
      <c r="E42" s="35" t="s">
        <v>206</v>
      </c>
      <c r="F42" s="35" t="s">
        <v>473</v>
      </c>
      <c r="G42" s="35" t="s">
        <v>68</v>
      </c>
      <c r="H42" s="35"/>
      <c r="I42" s="60">
        <v>186801.6759</v>
      </c>
      <c r="J42" s="35" t="s">
        <v>474</v>
      </c>
      <c r="K42" s="35" t="s">
        <v>475</v>
      </c>
    </row>
    <row r="43" spans="1:11" ht="57">
      <c r="A43" s="35" t="s">
        <v>520</v>
      </c>
      <c r="B43" s="35" t="s">
        <v>484</v>
      </c>
      <c r="C43" s="35" t="s">
        <v>471</v>
      </c>
      <c r="D43" s="35" t="s">
        <v>478</v>
      </c>
      <c r="E43" s="35" t="s">
        <v>206</v>
      </c>
      <c r="F43" s="35" t="s">
        <v>473</v>
      </c>
      <c r="G43" s="35" t="s">
        <v>68</v>
      </c>
      <c r="H43" s="35"/>
      <c r="I43" s="60">
        <v>14864.419499999998</v>
      </c>
      <c r="J43" s="35" t="s">
        <v>474</v>
      </c>
      <c r="K43" s="35" t="s">
        <v>475</v>
      </c>
    </row>
    <row r="44" spans="1:11" ht="57">
      <c r="A44" s="35" t="s">
        <v>520</v>
      </c>
      <c r="B44" s="35" t="s">
        <v>484</v>
      </c>
      <c r="C44" s="35" t="s">
        <v>471</v>
      </c>
      <c r="D44" s="35" t="s">
        <v>479</v>
      </c>
      <c r="E44" s="35" t="s">
        <v>206</v>
      </c>
      <c r="F44" s="35" t="s">
        <v>473</v>
      </c>
      <c r="G44" s="35" t="s">
        <v>68</v>
      </c>
      <c r="H44" s="35"/>
      <c r="I44" s="60">
        <v>-940.91759999999999</v>
      </c>
      <c r="J44" s="35" t="s">
        <v>474</v>
      </c>
      <c r="K44" s="35" t="s">
        <v>475</v>
      </c>
    </row>
    <row r="45" spans="1:11" ht="57">
      <c r="A45" s="35" t="s">
        <v>520</v>
      </c>
      <c r="B45" s="35" t="s">
        <v>484</v>
      </c>
      <c r="C45" s="35" t="s">
        <v>471</v>
      </c>
      <c r="D45" s="35" t="s">
        <v>480</v>
      </c>
      <c r="E45" s="35" t="s">
        <v>206</v>
      </c>
      <c r="F45" s="35" t="s">
        <v>473</v>
      </c>
      <c r="G45" s="35" t="s">
        <v>68</v>
      </c>
      <c r="H45" s="35"/>
      <c r="I45" s="60">
        <v>1753.2102</v>
      </c>
      <c r="J45" s="35" t="s">
        <v>474</v>
      </c>
      <c r="K45" s="35" t="s">
        <v>475</v>
      </c>
    </row>
    <row r="46" spans="1:11" ht="57">
      <c r="A46" s="35" t="s">
        <v>520</v>
      </c>
      <c r="B46" s="35" t="s">
        <v>484</v>
      </c>
      <c r="C46" s="35" t="s">
        <v>471</v>
      </c>
      <c r="D46" s="35" t="s">
        <v>472</v>
      </c>
      <c r="E46" s="35" t="s">
        <v>206</v>
      </c>
      <c r="F46" s="35" t="s">
        <v>481</v>
      </c>
      <c r="G46" s="35" t="s">
        <v>268</v>
      </c>
      <c r="H46" s="35"/>
      <c r="I46" s="60">
        <v>322345.56900000002</v>
      </c>
      <c r="J46" s="35" t="s">
        <v>482</v>
      </c>
      <c r="K46" s="35" t="s">
        <v>483</v>
      </c>
    </row>
    <row r="47" spans="1:11" ht="57">
      <c r="A47" s="35" t="s">
        <v>520</v>
      </c>
      <c r="B47" s="35" t="s">
        <v>484</v>
      </c>
      <c r="C47" s="35" t="s">
        <v>471</v>
      </c>
      <c r="D47" s="35" t="s">
        <v>477</v>
      </c>
      <c r="E47" s="35" t="s">
        <v>206</v>
      </c>
      <c r="F47" s="35" t="s">
        <v>481</v>
      </c>
      <c r="G47" s="35" t="s">
        <v>268</v>
      </c>
      <c r="H47" s="35"/>
      <c r="I47" s="60">
        <v>8104.4039999999995</v>
      </c>
      <c r="J47" s="35" t="s">
        <v>482</v>
      </c>
      <c r="K47" s="35" t="s">
        <v>483</v>
      </c>
    </row>
    <row r="48" spans="1:11" ht="28.5">
      <c r="A48" s="35" t="s">
        <v>515</v>
      </c>
      <c r="B48" s="31" t="s">
        <v>412</v>
      </c>
      <c r="C48" s="31" t="s">
        <v>413</v>
      </c>
      <c r="D48" s="31" t="s">
        <v>412</v>
      </c>
      <c r="E48" s="74">
        <v>1</v>
      </c>
      <c r="F48" s="31"/>
      <c r="G48" s="31"/>
      <c r="H48" s="31"/>
      <c r="I48" s="65"/>
      <c r="J48" s="31"/>
      <c r="K48" s="31"/>
    </row>
    <row r="49" spans="1:11" ht="28.5">
      <c r="A49" s="35" t="s">
        <v>515</v>
      </c>
      <c r="B49" s="31" t="s">
        <v>412</v>
      </c>
      <c r="C49" s="31" t="s">
        <v>413</v>
      </c>
      <c r="D49" s="31" t="s">
        <v>417</v>
      </c>
      <c r="E49" s="74">
        <v>1</v>
      </c>
      <c r="F49" s="31"/>
      <c r="G49" s="31"/>
      <c r="H49" s="31"/>
      <c r="I49" s="65"/>
      <c r="J49" s="31"/>
      <c r="K49" s="31"/>
    </row>
    <row r="50" spans="1:11" ht="28.5">
      <c r="A50" s="35" t="s">
        <v>515</v>
      </c>
      <c r="B50" s="31" t="s">
        <v>412</v>
      </c>
      <c r="C50" s="31" t="s">
        <v>413</v>
      </c>
      <c r="D50" s="31" t="s">
        <v>418</v>
      </c>
      <c r="E50" s="74">
        <v>1</v>
      </c>
      <c r="F50" s="31"/>
      <c r="G50" s="31"/>
      <c r="H50" s="31"/>
      <c r="I50" s="65"/>
      <c r="J50" s="31"/>
      <c r="K50" s="31"/>
    </row>
    <row r="51" spans="1:11" ht="28.5">
      <c r="A51" s="35" t="s">
        <v>515</v>
      </c>
      <c r="B51" s="31" t="s">
        <v>412</v>
      </c>
      <c r="C51" s="31" t="s">
        <v>413</v>
      </c>
      <c r="D51" s="31" t="s">
        <v>419</v>
      </c>
      <c r="E51" s="74">
        <v>1</v>
      </c>
      <c r="F51" s="31"/>
      <c r="G51" s="31"/>
      <c r="H51" s="31"/>
      <c r="I51" s="65"/>
      <c r="J51" s="31"/>
      <c r="K51" s="31"/>
    </row>
    <row r="52" spans="1:11" ht="28.5">
      <c r="A52" s="35" t="s">
        <v>515</v>
      </c>
      <c r="B52" s="31" t="s">
        <v>412</v>
      </c>
      <c r="C52" s="31" t="s">
        <v>413</v>
      </c>
      <c r="D52" s="31" t="s">
        <v>420</v>
      </c>
      <c r="E52" s="74">
        <v>1</v>
      </c>
      <c r="F52" s="31"/>
      <c r="G52" s="31"/>
      <c r="H52" s="31"/>
      <c r="I52" s="65"/>
      <c r="J52" s="31"/>
      <c r="K52" s="31"/>
    </row>
    <row r="53" spans="1:11" ht="28.5">
      <c r="A53" s="35" t="s">
        <v>515</v>
      </c>
      <c r="B53" s="31" t="s">
        <v>412</v>
      </c>
      <c r="C53" s="31" t="s">
        <v>413</v>
      </c>
      <c r="D53" s="31" t="s">
        <v>421</v>
      </c>
      <c r="E53" s="74">
        <v>1</v>
      </c>
      <c r="F53" s="31"/>
      <c r="G53" s="31"/>
      <c r="H53" s="31"/>
      <c r="I53" s="65"/>
      <c r="J53" s="31"/>
      <c r="K53" s="31"/>
    </row>
    <row r="54" spans="1:11" ht="28.5">
      <c r="A54" s="35" t="s">
        <v>515</v>
      </c>
      <c r="B54" s="31" t="s">
        <v>412</v>
      </c>
      <c r="C54" s="31" t="s">
        <v>413</v>
      </c>
      <c r="D54" s="31" t="s">
        <v>422</v>
      </c>
      <c r="E54" s="74">
        <v>1</v>
      </c>
      <c r="F54" s="31"/>
      <c r="G54" s="31"/>
      <c r="H54" s="31"/>
      <c r="I54" s="65"/>
      <c r="J54" s="31"/>
      <c r="K54" s="31"/>
    </row>
    <row r="55" spans="1:11" ht="28.5">
      <c r="A55" s="35" t="s">
        <v>515</v>
      </c>
      <c r="B55" s="31" t="s">
        <v>412</v>
      </c>
      <c r="C55" s="31" t="s">
        <v>413</v>
      </c>
      <c r="D55" s="31" t="s">
        <v>423</v>
      </c>
      <c r="E55" s="74">
        <v>1</v>
      </c>
      <c r="F55" s="31"/>
      <c r="G55" s="31"/>
      <c r="H55" s="31"/>
      <c r="I55" s="65"/>
      <c r="J55" s="31"/>
      <c r="K55" s="31"/>
    </row>
    <row r="56" spans="1:11" ht="28.5">
      <c r="A56" s="35" t="s">
        <v>515</v>
      </c>
      <c r="B56" s="31" t="s">
        <v>412</v>
      </c>
      <c r="C56" s="31" t="s">
        <v>413</v>
      </c>
      <c r="D56" s="31" t="s">
        <v>424</v>
      </c>
      <c r="E56" s="74">
        <v>1</v>
      </c>
      <c r="F56" s="31"/>
      <c r="G56" s="31"/>
      <c r="H56" s="31"/>
      <c r="I56" s="65"/>
      <c r="J56" s="31"/>
      <c r="K56" s="31"/>
    </row>
    <row r="57" spans="1:11" ht="28.5">
      <c r="A57" s="35" t="s">
        <v>515</v>
      </c>
      <c r="B57" s="31" t="s">
        <v>412</v>
      </c>
      <c r="C57" s="31" t="s">
        <v>413</v>
      </c>
      <c r="D57" s="31" t="s">
        <v>425</v>
      </c>
      <c r="E57" s="74">
        <v>1</v>
      </c>
      <c r="F57" s="31"/>
      <c r="G57" s="31"/>
      <c r="H57" s="31"/>
      <c r="I57" s="65"/>
      <c r="J57" s="31"/>
      <c r="K57" s="31"/>
    </row>
    <row r="58" spans="1:11" ht="28.5">
      <c r="A58" s="35" t="s">
        <v>515</v>
      </c>
      <c r="B58" s="31" t="s">
        <v>412</v>
      </c>
      <c r="C58" s="31" t="s">
        <v>413</v>
      </c>
      <c r="D58" s="31" t="s">
        <v>426</v>
      </c>
      <c r="E58" s="74">
        <v>1</v>
      </c>
      <c r="F58" s="31"/>
      <c r="G58" s="31"/>
      <c r="H58" s="31"/>
      <c r="I58" s="65"/>
      <c r="J58" s="31"/>
      <c r="K58" s="31"/>
    </row>
    <row r="59" spans="1:11" ht="28.5">
      <c r="A59" s="35" t="s">
        <v>515</v>
      </c>
      <c r="B59" s="31" t="s">
        <v>412</v>
      </c>
      <c r="C59" s="31" t="s">
        <v>413</v>
      </c>
      <c r="D59" s="31" t="s">
        <v>427</v>
      </c>
      <c r="E59" s="74">
        <v>1</v>
      </c>
      <c r="F59" s="31"/>
      <c r="G59" s="31"/>
      <c r="H59" s="31"/>
      <c r="I59" s="65"/>
      <c r="J59" s="31"/>
      <c r="K59" s="31"/>
    </row>
    <row r="60" spans="1:11" ht="28.5">
      <c r="A60" s="35" t="s">
        <v>515</v>
      </c>
      <c r="B60" s="31" t="s">
        <v>412</v>
      </c>
      <c r="C60" s="31" t="s">
        <v>413</v>
      </c>
      <c r="D60" s="31" t="s">
        <v>428</v>
      </c>
      <c r="E60" s="74">
        <v>1</v>
      </c>
      <c r="F60" s="31"/>
      <c r="G60" s="31"/>
      <c r="H60" s="31"/>
      <c r="I60" s="65"/>
      <c r="J60" s="31"/>
      <c r="K60" s="31"/>
    </row>
    <row r="61" spans="1:11" ht="28.5">
      <c r="A61" s="35" t="s">
        <v>517</v>
      </c>
      <c r="B61" s="35" t="s">
        <v>454</v>
      </c>
      <c r="C61" s="31" t="s">
        <v>350</v>
      </c>
      <c r="D61" s="46" t="s">
        <v>372</v>
      </c>
      <c r="E61" s="74">
        <v>1</v>
      </c>
      <c r="F61" s="11"/>
      <c r="G61" s="11"/>
      <c r="H61" s="11"/>
      <c r="I61" s="59"/>
      <c r="J61" s="11"/>
      <c r="K61" s="11"/>
    </row>
    <row r="62" spans="1:11" ht="228">
      <c r="A62" s="35" t="s">
        <v>521</v>
      </c>
      <c r="B62" s="46" t="s">
        <v>533</v>
      </c>
      <c r="C62" s="46" t="s">
        <v>532</v>
      </c>
      <c r="D62" s="46" t="s">
        <v>533</v>
      </c>
      <c r="E62" s="46">
        <v>0</v>
      </c>
      <c r="F62" s="46" t="s">
        <v>88</v>
      </c>
      <c r="G62" s="46" t="s">
        <v>43</v>
      </c>
      <c r="H62" s="46" t="s">
        <v>535</v>
      </c>
      <c r="I62" s="118">
        <v>24552381</v>
      </c>
      <c r="J62" s="46" t="s">
        <v>538</v>
      </c>
      <c r="K62" s="46" t="s">
        <v>537</v>
      </c>
    </row>
    <row r="63" spans="1:11" ht="114">
      <c r="A63" s="35" t="s">
        <v>522</v>
      </c>
      <c r="B63" s="46" t="s">
        <v>552</v>
      </c>
      <c r="C63" s="46" t="s">
        <v>551</v>
      </c>
      <c r="D63" s="46" t="s">
        <v>552</v>
      </c>
      <c r="E63" s="31">
        <v>0</v>
      </c>
      <c r="F63" s="31" t="s">
        <v>88</v>
      </c>
      <c r="G63" s="31" t="s">
        <v>53</v>
      </c>
      <c r="H63" s="31"/>
      <c r="I63" s="65">
        <v>5629000</v>
      </c>
      <c r="J63" s="46" t="s">
        <v>555</v>
      </c>
      <c r="K63" s="46" t="s">
        <v>554</v>
      </c>
    </row>
    <row r="64" spans="1:11" ht="71.25">
      <c r="A64" s="35" t="s">
        <v>525</v>
      </c>
      <c r="B64" s="27" t="s">
        <v>581</v>
      </c>
      <c r="C64" s="27" t="s">
        <v>582</v>
      </c>
      <c r="D64" s="27" t="s">
        <v>581</v>
      </c>
      <c r="E64" s="27">
        <v>0</v>
      </c>
      <c r="F64" s="27" t="s">
        <v>88</v>
      </c>
      <c r="G64" s="27" t="s">
        <v>53</v>
      </c>
      <c r="H64" s="27"/>
      <c r="I64" s="70">
        <v>16933000</v>
      </c>
      <c r="J64" s="27" t="s">
        <v>583</v>
      </c>
      <c r="K64" s="27" t="s">
        <v>584</v>
      </c>
    </row>
    <row r="65" spans="1:11" ht="71.25">
      <c r="A65" s="35" t="s">
        <v>525</v>
      </c>
      <c r="B65" s="27" t="s">
        <v>581</v>
      </c>
      <c r="C65" s="27" t="s">
        <v>585</v>
      </c>
      <c r="D65" s="27" t="s">
        <v>581</v>
      </c>
      <c r="E65" s="27">
        <v>0</v>
      </c>
      <c r="F65" s="27" t="s">
        <v>88</v>
      </c>
      <c r="G65" s="27" t="s">
        <v>53</v>
      </c>
      <c r="H65" s="27"/>
      <c r="I65" s="70">
        <v>6802000</v>
      </c>
      <c r="J65" s="27" t="s">
        <v>583</v>
      </c>
      <c r="K65" s="27" t="s">
        <v>584</v>
      </c>
    </row>
    <row r="66" spans="1:11" ht="409.5">
      <c r="A66" s="35" t="s">
        <v>526</v>
      </c>
      <c r="B66" s="27" t="s">
        <v>591</v>
      </c>
      <c r="C66" s="31" t="s">
        <v>597</v>
      </c>
      <c r="D66" s="31" t="s">
        <v>598</v>
      </c>
      <c r="E66" s="31" t="s">
        <v>91</v>
      </c>
      <c r="F66" s="31" t="s">
        <v>599</v>
      </c>
      <c r="G66" s="31" t="s">
        <v>68</v>
      </c>
      <c r="H66" s="31"/>
      <c r="I66" s="65">
        <v>800000</v>
      </c>
      <c r="J66" s="31" t="s">
        <v>600</v>
      </c>
      <c r="K66" s="31" t="s">
        <v>601</v>
      </c>
    </row>
    <row r="67" spans="1:11" ht="71.25">
      <c r="A67" s="35" t="s">
        <v>527</v>
      </c>
      <c r="B67" s="27" t="s">
        <v>611</v>
      </c>
      <c r="C67" s="31" t="s">
        <v>612</v>
      </c>
      <c r="D67" s="31" t="s">
        <v>613</v>
      </c>
      <c r="E67" s="74">
        <v>1</v>
      </c>
      <c r="F67" s="31"/>
      <c r="G67" s="31"/>
      <c r="H67" s="31"/>
      <c r="I67" s="65">
        <v>0</v>
      </c>
      <c r="J67" s="31"/>
      <c r="K67" s="31"/>
    </row>
    <row r="68" spans="1:11" ht="171">
      <c r="A68" s="35" t="s">
        <v>527</v>
      </c>
      <c r="B68" s="27" t="s">
        <v>611</v>
      </c>
      <c r="C68" s="31" t="s">
        <v>612</v>
      </c>
      <c r="D68" s="31" t="s">
        <v>614</v>
      </c>
      <c r="E68" s="31">
        <v>0</v>
      </c>
      <c r="F68" s="31" t="s">
        <v>637</v>
      </c>
      <c r="G68" s="31" t="s">
        <v>43</v>
      </c>
      <c r="H68" s="27" t="s">
        <v>616</v>
      </c>
      <c r="I68" s="70">
        <v>1656144.2785763829</v>
      </c>
      <c r="J68" s="27" t="s">
        <v>617</v>
      </c>
      <c r="K68" s="27" t="s">
        <v>618</v>
      </c>
    </row>
    <row r="69" spans="1:11" ht="71.25">
      <c r="A69" s="35" t="s">
        <v>527</v>
      </c>
      <c r="B69" s="27" t="s">
        <v>611</v>
      </c>
      <c r="C69" s="31" t="s">
        <v>612</v>
      </c>
      <c r="D69" s="31" t="s">
        <v>182</v>
      </c>
      <c r="E69" s="74">
        <v>1</v>
      </c>
      <c r="F69" s="31"/>
      <c r="G69" s="31"/>
      <c r="H69" s="31"/>
      <c r="I69" s="65">
        <v>0</v>
      </c>
      <c r="J69" s="31"/>
      <c r="K69" s="31"/>
    </row>
    <row r="70" spans="1:11" ht="71.25">
      <c r="A70" s="35" t="s">
        <v>527</v>
      </c>
      <c r="B70" s="27" t="s">
        <v>611</v>
      </c>
      <c r="C70" s="31" t="s">
        <v>612</v>
      </c>
      <c r="D70" s="31" t="s">
        <v>619</v>
      </c>
      <c r="E70" s="74">
        <v>1</v>
      </c>
      <c r="F70" s="31"/>
      <c r="G70" s="31"/>
      <c r="H70" s="31"/>
      <c r="I70" s="65">
        <v>0</v>
      </c>
      <c r="J70" s="31"/>
      <c r="K70" s="31"/>
    </row>
    <row r="71" spans="1:11" ht="171">
      <c r="A71" s="35" t="s">
        <v>527</v>
      </c>
      <c r="B71" s="27" t="s">
        <v>611</v>
      </c>
      <c r="C71" s="31" t="s">
        <v>612</v>
      </c>
      <c r="D71" s="31" t="s">
        <v>183</v>
      </c>
      <c r="E71" s="31">
        <v>0</v>
      </c>
      <c r="F71" s="31" t="s">
        <v>638</v>
      </c>
      <c r="G71" s="31" t="s">
        <v>43</v>
      </c>
      <c r="H71" s="27" t="s">
        <v>616</v>
      </c>
      <c r="I71" s="70">
        <v>543410.73570495693</v>
      </c>
      <c r="J71" s="27" t="s">
        <v>617</v>
      </c>
      <c r="K71" s="27" t="s">
        <v>618</v>
      </c>
    </row>
    <row r="72" spans="1:11" ht="71.25">
      <c r="A72" s="35" t="s">
        <v>527</v>
      </c>
      <c r="B72" s="27" t="s">
        <v>611</v>
      </c>
      <c r="C72" s="31" t="s">
        <v>612</v>
      </c>
      <c r="D72" s="31" t="s">
        <v>620</v>
      </c>
      <c r="E72" s="74">
        <v>1</v>
      </c>
      <c r="F72" s="31"/>
      <c r="G72" s="31"/>
      <c r="H72" s="31"/>
      <c r="I72" s="65">
        <v>0</v>
      </c>
      <c r="J72" s="31"/>
      <c r="K72" s="31"/>
    </row>
    <row r="73" spans="1:11" ht="171">
      <c r="A73" s="35" t="s">
        <v>527</v>
      </c>
      <c r="B73" s="27" t="s">
        <v>611</v>
      </c>
      <c r="C73" s="31" t="s">
        <v>612</v>
      </c>
      <c r="D73" s="31" t="s">
        <v>621</v>
      </c>
      <c r="E73" s="31">
        <v>0</v>
      </c>
      <c r="F73" s="31" t="s">
        <v>637</v>
      </c>
      <c r="G73" s="31" t="s">
        <v>43</v>
      </c>
      <c r="H73" s="27" t="s">
        <v>616</v>
      </c>
      <c r="I73" s="70">
        <v>10550711.09243031</v>
      </c>
      <c r="J73" s="27" t="s">
        <v>617</v>
      </c>
      <c r="K73" s="27" t="s">
        <v>618</v>
      </c>
    </row>
    <row r="74" spans="1:11" ht="71.25">
      <c r="A74" s="35" t="s">
        <v>527</v>
      </c>
      <c r="B74" s="27" t="s">
        <v>611</v>
      </c>
      <c r="C74" s="31" t="s">
        <v>612</v>
      </c>
      <c r="D74" s="31" t="s">
        <v>622</v>
      </c>
      <c r="E74" s="74">
        <v>1</v>
      </c>
      <c r="F74" s="31"/>
      <c r="G74" s="31"/>
      <c r="H74" s="31"/>
      <c r="I74" s="65">
        <v>0</v>
      </c>
      <c r="J74" s="31"/>
      <c r="K74" s="31"/>
    </row>
    <row r="75" spans="1:11" ht="71.25">
      <c r="A75" s="35" t="s">
        <v>527</v>
      </c>
      <c r="B75" s="27" t="s">
        <v>611</v>
      </c>
      <c r="C75" s="31" t="s">
        <v>612</v>
      </c>
      <c r="D75" s="31" t="s">
        <v>623</v>
      </c>
      <c r="E75" s="74">
        <v>1</v>
      </c>
      <c r="F75" s="31"/>
      <c r="G75" s="31"/>
      <c r="H75" s="31"/>
      <c r="I75" s="65">
        <v>0</v>
      </c>
      <c r="J75" s="31"/>
      <c r="K75" s="31"/>
    </row>
    <row r="76" spans="1:11" ht="71.25">
      <c r="A76" s="35" t="s">
        <v>527</v>
      </c>
      <c r="B76" s="27" t="s">
        <v>611</v>
      </c>
      <c r="C76" s="31" t="s">
        <v>612</v>
      </c>
      <c r="D76" s="31" t="s">
        <v>624</v>
      </c>
      <c r="E76" s="74">
        <v>1</v>
      </c>
      <c r="F76" s="31"/>
      <c r="G76" s="31"/>
      <c r="H76" s="31"/>
      <c r="I76" s="65">
        <v>0</v>
      </c>
      <c r="J76" s="31"/>
      <c r="K76" s="31"/>
    </row>
    <row r="77" spans="1:11" ht="71.25">
      <c r="A77" s="35" t="s">
        <v>527</v>
      </c>
      <c r="B77" s="27" t="s">
        <v>611</v>
      </c>
      <c r="C77" s="31" t="s">
        <v>612</v>
      </c>
      <c r="D77" s="31" t="s">
        <v>625</v>
      </c>
      <c r="E77" s="74">
        <v>1</v>
      </c>
      <c r="F77" s="31"/>
      <c r="G77" s="31"/>
      <c r="H77" s="31"/>
      <c r="I77" s="65">
        <v>0</v>
      </c>
      <c r="J77" s="31"/>
      <c r="K77" s="31"/>
    </row>
    <row r="78" spans="1:11" ht="171">
      <c r="A78" s="35" t="s">
        <v>527</v>
      </c>
      <c r="B78" s="27" t="s">
        <v>611</v>
      </c>
      <c r="C78" s="31" t="s">
        <v>612</v>
      </c>
      <c r="D78" s="31" t="s">
        <v>626</v>
      </c>
      <c r="E78" s="31">
        <v>0</v>
      </c>
      <c r="F78" s="31" t="s">
        <v>637</v>
      </c>
      <c r="G78" s="31" t="s">
        <v>43</v>
      </c>
      <c r="H78" s="27" t="s">
        <v>616</v>
      </c>
      <c r="I78" s="70">
        <v>289283.35854670446</v>
      </c>
      <c r="J78" s="27" t="s">
        <v>617</v>
      </c>
      <c r="K78" s="27" t="s">
        <v>618</v>
      </c>
    </row>
    <row r="79" spans="1:11" ht="71.25">
      <c r="A79" s="35" t="s">
        <v>527</v>
      </c>
      <c r="B79" s="27" t="s">
        <v>611</v>
      </c>
      <c r="C79" s="31" t="s">
        <v>612</v>
      </c>
      <c r="D79" s="31" t="s">
        <v>627</v>
      </c>
      <c r="E79" s="74">
        <v>1</v>
      </c>
      <c r="F79" s="31"/>
      <c r="G79" s="31"/>
      <c r="H79" s="31"/>
      <c r="I79" s="65"/>
      <c r="J79" s="31"/>
      <c r="K79" s="31"/>
    </row>
    <row r="80" spans="1:11" ht="71.25">
      <c r="A80" s="35" t="s">
        <v>527</v>
      </c>
      <c r="B80" s="27" t="s">
        <v>611</v>
      </c>
      <c r="C80" s="31" t="s">
        <v>612</v>
      </c>
      <c r="D80" s="31" t="s">
        <v>628</v>
      </c>
      <c r="E80" s="74">
        <v>1</v>
      </c>
      <c r="F80" s="31"/>
      <c r="G80" s="31"/>
      <c r="H80" s="31"/>
      <c r="I80" s="65"/>
      <c r="J80" s="31"/>
      <c r="K80" s="31"/>
    </row>
    <row r="81" spans="1:11" ht="171">
      <c r="A81" s="35" t="s">
        <v>527</v>
      </c>
      <c r="B81" s="27" t="s">
        <v>611</v>
      </c>
      <c r="C81" s="31" t="s">
        <v>612</v>
      </c>
      <c r="D81" s="31" t="s">
        <v>629</v>
      </c>
      <c r="E81" s="31">
        <v>0</v>
      </c>
      <c r="F81" s="31" t="s">
        <v>637</v>
      </c>
      <c r="G81" s="31" t="s">
        <v>43</v>
      </c>
      <c r="H81" s="27" t="s">
        <v>639</v>
      </c>
      <c r="I81" s="70">
        <v>6373948.9779499481</v>
      </c>
      <c r="J81" s="27" t="s">
        <v>617</v>
      </c>
      <c r="K81" s="27" t="s">
        <v>618</v>
      </c>
    </row>
    <row r="82" spans="1:11" ht="171">
      <c r="A82" s="35" t="s">
        <v>527</v>
      </c>
      <c r="B82" s="27" t="s">
        <v>611</v>
      </c>
      <c r="C82" s="31" t="s">
        <v>612</v>
      </c>
      <c r="D82" s="31" t="s">
        <v>630</v>
      </c>
      <c r="E82" s="31">
        <v>0</v>
      </c>
      <c r="F82" s="31" t="s">
        <v>637</v>
      </c>
      <c r="G82" s="31" t="s">
        <v>43</v>
      </c>
      <c r="H82" s="27" t="s">
        <v>616</v>
      </c>
      <c r="I82" s="70">
        <v>14522907.362354988</v>
      </c>
      <c r="J82" s="27" t="s">
        <v>617</v>
      </c>
      <c r="K82" s="27" t="s">
        <v>618</v>
      </c>
    </row>
    <row r="83" spans="1:11" ht="71.25">
      <c r="A83" s="35" t="s">
        <v>527</v>
      </c>
      <c r="B83" s="27" t="s">
        <v>611</v>
      </c>
      <c r="C83" s="31" t="s">
        <v>612</v>
      </c>
      <c r="D83" s="31" t="s">
        <v>631</v>
      </c>
      <c r="E83" s="74">
        <v>1</v>
      </c>
      <c r="F83" s="31"/>
      <c r="G83" s="31"/>
      <c r="H83" s="31"/>
      <c r="I83" s="65">
        <v>0</v>
      </c>
      <c r="J83" s="31"/>
      <c r="K83" s="31"/>
    </row>
    <row r="84" spans="1:11" ht="71.25">
      <c r="A84" s="35" t="s">
        <v>527</v>
      </c>
      <c r="B84" s="27" t="s">
        <v>611</v>
      </c>
      <c r="C84" s="31" t="s">
        <v>612</v>
      </c>
      <c r="D84" s="31" t="s">
        <v>632</v>
      </c>
      <c r="E84" s="74">
        <v>1</v>
      </c>
      <c r="F84" s="31"/>
      <c r="G84" s="31"/>
      <c r="H84" s="31"/>
      <c r="I84" s="65">
        <v>0</v>
      </c>
      <c r="J84" s="31"/>
      <c r="K84" s="31"/>
    </row>
    <row r="85" spans="1:11" ht="71.25">
      <c r="A85" s="35" t="s">
        <v>527</v>
      </c>
      <c r="B85" s="27" t="s">
        <v>611</v>
      </c>
      <c r="C85" s="31" t="s">
        <v>612</v>
      </c>
      <c r="D85" s="31" t="s">
        <v>633</v>
      </c>
      <c r="E85" s="74">
        <v>1</v>
      </c>
      <c r="F85" s="31"/>
      <c r="G85" s="31"/>
      <c r="H85" s="31"/>
      <c r="I85" s="65">
        <v>0</v>
      </c>
      <c r="J85" s="31"/>
      <c r="K85" s="31"/>
    </row>
    <row r="86" spans="1:11" ht="71.25">
      <c r="A86" s="35" t="s">
        <v>527</v>
      </c>
      <c r="B86" s="27" t="s">
        <v>611</v>
      </c>
      <c r="C86" s="31" t="s">
        <v>612</v>
      </c>
      <c r="D86" s="31" t="s">
        <v>634</v>
      </c>
      <c r="E86" s="74">
        <v>1</v>
      </c>
      <c r="F86" s="31"/>
      <c r="G86" s="31"/>
      <c r="H86" s="31"/>
      <c r="I86" s="65">
        <v>0</v>
      </c>
      <c r="J86" s="31"/>
      <c r="K86" s="31"/>
    </row>
    <row r="87" spans="1:11" ht="71.25">
      <c r="A87" s="35" t="s">
        <v>527</v>
      </c>
      <c r="B87" s="27" t="s">
        <v>611</v>
      </c>
      <c r="C87" s="31" t="s">
        <v>612</v>
      </c>
      <c r="D87" s="31" t="s">
        <v>174</v>
      </c>
      <c r="E87" s="74">
        <v>1</v>
      </c>
      <c r="F87" s="31"/>
      <c r="G87" s="31"/>
      <c r="H87" s="31"/>
      <c r="I87" s="65">
        <v>0</v>
      </c>
      <c r="J87" s="31"/>
      <c r="K87" s="31"/>
    </row>
    <row r="88" spans="1:11" ht="71.25">
      <c r="A88" s="35" t="s">
        <v>527</v>
      </c>
      <c r="B88" s="27" t="s">
        <v>611</v>
      </c>
      <c r="C88" s="31" t="s">
        <v>612</v>
      </c>
      <c r="D88" s="31" t="s">
        <v>635</v>
      </c>
      <c r="E88" s="74">
        <v>1</v>
      </c>
      <c r="F88" s="31"/>
      <c r="G88" s="31"/>
      <c r="H88" s="31"/>
      <c r="I88" s="65">
        <v>0</v>
      </c>
      <c r="J88" s="31"/>
      <c r="K88" s="31"/>
    </row>
    <row r="89" spans="1:11" ht="71.25">
      <c r="A89" s="35" t="s">
        <v>527</v>
      </c>
      <c r="B89" s="27" t="s">
        <v>611</v>
      </c>
      <c r="C89" s="31" t="s">
        <v>612</v>
      </c>
      <c r="D89" s="31" t="s">
        <v>636</v>
      </c>
      <c r="E89" s="74">
        <v>1</v>
      </c>
      <c r="F89" s="31"/>
      <c r="G89" s="31"/>
      <c r="H89" s="31"/>
      <c r="I89" s="65">
        <v>0</v>
      </c>
      <c r="J89" s="31"/>
      <c r="K89" s="31"/>
    </row>
    <row r="90" spans="1:11" ht="85.5">
      <c r="A90" s="35" t="s">
        <v>528</v>
      </c>
      <c r="B90" s="27" t="s">
        <v>660</v>
      </c>
      <c r="C90" s="27" t="s">
        <v>655</v>
      </c>
      <c r="D90" s="56" t="s">
        <v>656</v>
      </c>
      <c r="E90" s="27">
        <v>0</v>
      </c>
      <c r="F90" s="27" t="s">
        <v>657</v>
      </c>
      <c r="G90" s="27" t="s">
        <v>53</v>
      </c>
      <c r="H90" s="27"/>
      <c r="I90" s="75">
        <v>938078</v>
      </c>
      <c r="J90" s="27" t="s">
        <v>658</v>
      </c>
      <c r="K90" s="27" t="s">
        <v>659</v>
      </c>
    </row>
    <row r="91" spans="1:11" ht="128.25">
      <c r="A91" s="35" t="s">
        <v>528</v>
      </c>
      <c r="B91" s="27" t="s">
        <v>660</v>
      </c>
      <c r="C91" s="27" t="s">
        <v>655</v>
      </c>
      <c r="D91" s="27" t="s">
        <v>660</v>
      </c>
      <c r="E91" s="27">
        <v>0</v>
      </c>
      <c r="F91" s="27" t="s">
        <v>661</v>
      </c>
      <c r="G91" s="27" t="s">
        <v>43</v>
      </c>
      <c r="H91" s="27" t="s">
        <v>662</v>
      </c>
      <c r="I91" s="70">
        <v>46161000</v>
      </c>
      <c r="J91" s="27" t="s">
        <v>663</v>
      </c>
      <c r="K91" s="27" t="s">
        <v>664</v>
      </c>
    </row>
    <row r="92" spans="1:11" ht="409.5">
      <c r="A92" s="35" t="s">
        <v>530</v>
      </c>
      <c r="B92" s="27" t="s">
        <v>611</v>
      </c>
      <c r="C92" s="46" t="s">
        <v>721</v>
      </c>
      <c r="D92" s="46" t="s">
        <v>722</v>
      </c>
      <c r="E92" s="79">
        <v>0</v>
      </c>
      <c r="F92" s="46" t="s">
        <v>723</v>
      </c>
      <c r="G92" s="46" t="s">
        <v>43</v>
      </c>
      <c r="H92" s="126" t="s">
        <v>641</v>
      </c>
      <c r="I92" s="118">
        <v>1276416.5872916242</v>
      </c>
      <c r="J92" s="35" t="s">
        <v>882</v>
      </c>
      <c r="K92" s="35" t="s">
        <v>724</v>
      </c>
    </row>
    <row r="93" spans="1:11" ht="57">
      <c r="A93" s="35" t="s">
        <v>732</v>
      </c>
      <c r="B93" s="31" t="s">
        <v>186</v>
      </c>
      <c r="C93" s="31" t="s">
        <v>739</v>
      </c>
      <c r="D93" s="55" t="s">
        <v>740</v>
      </c>
      <c r="E93" s="31">
        <v>0</v>
      </c>
      <c r="F93" s="31" t="s">
        <v>741</v>
      </c>
      <c r="G93" s="31" t="s">
        <v>68</v>
      </c>
      <c r="H93" s="31"/>
      <c r="I93" s="65">
        <v>93000</v>
      </c>
      <c r="J93" s="31" t="s">
        <v>742</v>
      </c>
      <c r="K93" s="31" t="s">
        <v>69</v>
      </c>
    </row>
    <row r="94" spans="1:11" ht="242.25">
      <c r="A94" s="35" t="s">
        <v>748</v>
      </c>
      <c r="B94" s="35" t="s">
        <v>749</v>
      </c>
      <c r="C94" s="79" t="s">
        <v>750</v>
      </c>
      <c r="D94" s="79" t="s">
        <v>751</v>
      </c>
      <c r="E94" s="79">
        <v>0</v>
      </c>
      <c r="F94" s="79" t="s">
        <v>380</v>
      </c>
      <c r="G94" s="79" t="s">
        <v>53</v>
      </c>
      <c r="H94" s="79"/>
      <c r="I94" s="118">
        <v>33740000</v>
      </c>
      <c r="J94" s="124" t="s">
        <v>755</v>
      </c>
      <c r="K94" s="124" t="s">
        <v>752</v>
      </c>
    </row>
    <row r="95" spans="1:11" ht="242.25">
      <c r="A95" s="35" t="s">
        <v>762</v>
      </c>
      <c r="B95" s="35" t="s">
        <v>763</v>
      </c>
      <c r="C95" s="27" t="s">
        <v>764</v>
      </c>
      <c r="D95" s="27" t="s">
        <v>765</v>
      </c>
      <c r="E95" s="27">
        <v>0</v>
      </c>
      <c r="F95" s="27" t="s">
        <v>88</v>
      </c>
      <c r="G95" s="27" t="s">
        <v>766</v>
      </c>
      <c r="H95" s="27"/>
      <c r="I95" s="70">
        <v>24217647</v>
      </c>
      <c r="J95" s="27" t="s">
        <v>769</v>
      </c>
      <c r="K95" s="27" t="s">
        <v>770</v>
      </c>
    </row>
    <row r="96" spans="1:11" ht="242.25">
      <c r="A96" s="35" t="s">
        <v>795</v>
      </c>
      <c r="B96" s="35" t="s">
        <v>796</v>
      </c>
      <c r="C96" s="79" t="s">
        <v>800</v>
      </c>
      <c r="D96" s="79" t="s">
        <v>801</v>
      </c>
      <c r="E96" s="79">
        <v>0</v>
      </c>
      <c r="F96" s="79" t="s">
        <v>380</v>
      </c>
      <c r="G96" s="79" t="s">
        <v>53</v>
      </c>
      <c r="H96" s="79"/>
      <c r="I96" s="118">
        <v>26410060</v>
      </c>
      <c r="J96" s="124" t="s">
        <v>799</v>
      </c>
      <c r="K96" s="124" t="s">
        <v>752</v>
      </c>
    </row>
    <row r="97" spans="1:11" ht="242.25">
      <c r="A97" s="35" t="s">
        <v>803</v>
      </c>
      <c r="B97" s="31" t="s">
        <v>804</v>
      </c>
      <c r="C97" s="31" t="s">
        <v>805</v>
      </c>
      <c r="D97" s="31" t="s">
        <v>806</v>
      </c>
      <c r="E97" s="31">
        <v>0</v>
      </c>
      <c r="F97" s="31" t="s">
        <v>88</v>
      </c>
      <c r="G97" s="31" t="s">
        <v>53</v>
      </c>
      <c r="H97" s="31"/>
      <c r="I97" s="65">
        <v>29278126</v>
      </c>
      <c r="J97" s="31" t="s">
        <v>808</v>
      </c>
      <c r="K97" s="31" t="s">
        <v>752</v>
      </c>
    </row>
    <row r="98" spans="1:11" ht="99.75">
      <c r="A98" s="35" t="s">
        <v>856</v>
      </c>
      <c r="B98" s="35" t="s">
        <v>857</v>
      </c>
      <c r="C98" s="27" t="s">
        <v>858</v>
      </c>
      <c r="D98" s="27" t="s">
        <v>859</v>
      </c>
      <c r="E98" s="27">
        <v>0</v>
      </c>
      <c r="F98" s="27" t="s">
        <v>88</v>
      </c>
      <c r="G98" s="27" t="s">
        <v>53</v>
      </c>
      <c r="H98" s="27"/>
      <c r="I98" s="70"/>
      <c r="J98" s="27" t="s">
        <v>862</v>
      </c>
      <c r="K98" s="27" t="s">
        <v>860</v>
      </c>
    </row>
  </sheetData>
  <dataValidations count="3">
    <dataValidation type="list" allowBlank="1" showInputMessage="1" showErrorMessage="1" sqref="E3:E98" xr:uid="{00000000-0002-0000-0200-000000000000}">
      <formula1>"0,&lt;50%,50%,&gt;50%,100%"</formula1>
    </dataValidation>
    <dataValidation type="list" allowBlank="1" showInputMessage="1" showErrorMessage="1" sqref="G3:G4 G7:G28 G30 G32:G37 G39:G47 G63 G66 G90:G98" xr:uid="{00000000-0002-0000-0200-000001000000}">
      <formula1>"Changes to specific national prices or currencies, A blend of two or more payment approaches, Block contract, Capitation, Pathway payments, Other"</formula1>
    </dataValidation>
    <dataValidation type="list" allowBlank="1" showInputMessage="1" showErrorMessage="1" sqref="G5:G6 G29 G38 G48:G60 G62 G64:G65 G67:G89" xr:uid="{EFA25ECB-EA43-4103-8276-1698043A63B0}">
      <formula1>"Changes to specific HRG prices or currencies, Block contract, Capitation, Pathway payments, Other"</formula1>
    </dataValidation>
  </dataValidations>
  <hyperlinks>
    <hyperlink ref="L1" location="Contents!A1" display="Contents" xr:uid="{00000000-0004-0000-02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sheetPr>
  <dimension ref="A1:L177"/>
  <sheetViews>
    <sheetView showGridLines="0" zoomScale="90" zoomScaleNormal="90" workbookViewId="0">
      <pane ySplit="2" topLeftCell="A3" activePane="bottomLeft" state="frozen"/>
      <selection pane="bottomLeft"/>
    </sheetView>
  </sheetViews>
  <sheetFormatPr defaultColWidth="9.140625" defaultRowHeight="14.25"/>
  <cols>
    <col min="1" max="1" width="14.5703125" style="29" customWidth="1"/>
    <col min="2" max="2" width="18.7109375" style="29" customWidth="1"/>
    <col min="3" max="3" width="23.7109375" style="29" customWidth="1"/>
    <col min="4" max="4" width="21.42578125" style="29" customWidth="1"/>
    <col min="5" max="5" width="20.42578125" style="106" customWidth="1"/>
    <col min="6" max="8" width="30.5703125" style="29" customWidth="1"/>
    <col min="9" max="9" width="20" style="95" customWidth="1"/>
    <col min="10" max="10" width="41" style="29" customWidth="1"/>
    <col min="11" max="11" width="38.28515625" style="29" customWidth="1"/>
    <col min="12" max="16384" width="9.140625" style="29"/>
  </cols>
  <sheetData>
    <row r="1" spans="1:12" ht="28.5">
      <c r="B1" s="94" t="s">
        <v>2</v>
      </c>
      <c r="L1" s="14" t="s">
        <v>31</v>
      </c>
    </row>
    <row r="2" spans="1:12" s="98" customFormat="1" ht="90">
      <c r="A2" s="96" t="s">
        <v>485</v>
      </c>
      <c r="B2" s="96" t="s">
        <v>48</v>
      </c>
      <c r="C2" s="96" t="s">
        <v>8</v>
      </c>
      <c r="D2" s="96" t="s">
        <v>16</v>
      </c>
      <c r="E2" s="107" t="s">
        <v>18</v>
      </c>
      <c r="F2" s="96" t="s">
        <v>10</v>
      </c>
      <c r="G2" s="96" t="s">
        <v>11</v>
      </c>
      <c r="H2" s="96" t="s">
        <v>12</v>
      </c>
      <c r="I2" s="97" t="s">
        <v>13</v>
      </c>
      <c r="J2" s="96" t="s">
        <v>14</v>
      </c>
      <c r="K2" s="96" t="s">
        <v>15</v>
      </c>
    </row>
    <row r="3" spans="1:12" ht="28.5">
      <c r="A3" s="27" t="s">
        <v>490</v>
      </c>
      <c r="B3" s="27" t="s">
        <v>51</v>
      </c>
      <c r="C3" s="27" t="s">
        <v>50</v>
      </c>
      <c r="D3" s="27" t="s">
        <v>51</v>
      </c>
      <c r="E3" s="108">
        <v>0</v>
      </c>
      <c r="F3" s="27" t="s">
        <v>61</v>
      </c>
      <c r="G3" s="27" t="s">
        <v>53</v>
      </c>
      <c r="H3" s="27"/>
      <c r="I3" s="70" t="s">
        <v>54</v>
      </c>
      <c r="J3" s="27" t="s">
        <v>55</v>
      </c>
      <c r="K3" s="27" t="s">
        <v>56</v>
      </c>
    </row>
    <row r="4" spans="1:12" ht="128.25">
      <c r="A4" s="56" t="s">
        <v>496</v>
      </c>
      <c r="B4" s="27" t="s">
        <v>64</v>
      </c>
      <c r="C4" s="27" t="s">
        <v>65</v>
      </c>
      <c r="D4" s="27" t="s">
        <v>66</v>
      </c>
      <c r="E4" s="108">
        <v>0</v>
      </c>
      <c r="F4" s="27" t="s">
        <v>67</v>
      </c>
      <c r="G4" s="27" t="s">
        <v>68</v>
      </c>
      <c r="H4" s="27" t="s">
        <v>69</v>
      </c>
      <c r="I4" s="70">
        <v>20673</v>
      </c>
      <c r="J4" s="27" t="s">
        <v>70</v>
      </c>
      <c r="K4" s="27" t="s">
        <v>71</v>
      </c>
    </row>
    <row r="5" spans="1:12" ht="42.75">
      <c r="A5" s="56" t="s">
        <v>496</v>
      </c>
      <c r="B5" s="27" t="s">
        <v>64</v>
      </c>
      <c r="C5" s="27" t="s">
        <v>65</v>
      </c>
      <c r="D5" s="27" t="s">
        <v>64</v>
      </c>
      <c r="E5" s="108">
        <v>0</v>
      </c>
      <c r="F5" s="27" t="s">
        <v>67</v>
      </c>
      <c r="G5" s="27" t="s">
        <v>68</v>
      </c>
      <c r="H5" s="27" t="s">
        <v>69</v>
      </c>
      <c r="I5" s="70">
        <v>1109</v>
      </c>
      <c r="J5" s="27" t="s">
        <v>72</v>
      </c>
      <c r="K5" s="27"/>
    </row>
    <row r="6" spans="1:12" ht="42.75">
      <c r="A6" s="56" t="s">
        <v>496</v>
      </c>
      <c r="B6" s="27" t="s">
        <v>64</v>
      </c>
      <c r="C6" s="27" t="s">
        <v>65</v>
      </c>
      <c r="D6" s="27" t="s">
        <v>73</v>
      </c>
      <c r="E6" s="108">
        <v>0</v>
      </c>
      <c r="F6" s="27" t="s">
        <v>67</v>
      </c>
      <c r="G6" s="27" t="s">
        <v>68</v>
      </c>
      <c r="H6" s="27" t="s">
        <v>69</v>
      </c>
      <c r="I6" s="75">
        <v>0</v>
      </c>
      <c r="J6" s="27" t="s">
        <v>72</v>
      </c>
      <c r="K6" s="27"/>
    </row>
    <row r="7" spans="1:12" ht="42.75">
      <c r="A7" s="56" t="s">
        <v>496</v>
      </c>
      <c r="B7" s="27" t="s">
        <v>64</v>
      </c>
      <c r="C7" s="27" t="s">
        <v>65</v>
      </c>
      <c r="D7" s="27" t="s">
        <v>74</v>
      </c>
      <c r="E7" s="108">
        <v>0</v>
      </c>
      <c r="F7" s="27" t="s">
        <v>67</v>
      </c>
      <c r="G7" s="27" t="s">
        <v>68</v>
      </c>
      <c r="H7" s="27" t="s">
        <v>69</v>
      </c>
      <c r="I7" s="75">
        <v>0</v>
      </c>
      <c r="J7" s="27" t="s">
        <v>72</v>
      </c>
      <c r="K7" s="27"/>
    </row>
    <row r="8" spans="1:12" ht="42.75">
      <c r="A8" s="56" t="s">
        <v>496</v>
      </c>
      <c r="B8" s="27" t="s">
        <v>64</v>
      </c>
      <c r="C8" s="27" t="s">
        <v>65</v>
      </c>
      <c r="D8" s="27" t="s">
        <v>75</v>
      </c>
      <c r="E8" s="108">
        <v>0</v>
      </c>
      <c r="F8" s="27" t="s">
        <v>67</v>
      </c>
      <c r="G8" s="27" t="s">
        <v>68</v>
      </c>
      <c r="H8" s="27" t="s">
        <v>69</v>
      </c>
      <c r="I8" s="75">
        <v>0</v>
      </c>
      <c r="J8" s="27" t="s">
        <v>72</v>
      </c>
      <c r="K8" s="27"/>
    </row>
    <row r="9" spans="1:12" ht="42.75">
      <c r="A9" s="56" t="s">
        <v>496</v>
      </c>
      <c r="B9" s="27" t="s">
        <v>64</v>
      </c>
      <c r="C9" s="27" t="s">
        <v>65</v>
      </c>
      <c r="D9" s="27" t="s">
        <v>76</v>
      </c>
      <c r="E9" s="108">
        <v>0</v>
      </c>
      <c r="F9" s="27" t="s">
        <v>67</v>
      </c>
      <c r="G9" s="27" t="s">
        <v>68</v>
      </c>
      <c r="H9" s="27" t="s">
        <v>69</v>
      </c>
      <c r="I9" s="75">
        <v>0</v>
      </c>
      <c r="J9" s="27" t="s">
        <v>72</v>
      </c>
      <c r="K9" s="27"/>
    </row>
    <row r="10" spans="1:12" ht="71.25">
      <c r="A10" s="56" t="s">
        <v>496</v>
      </c>
      <c r="B10" s="27" t="s">
        <v>64</v>
      </c>
      <c r="C10" s="27" t="s">
        <v>65</v>
      </c>
      <c r="D10" s="27" t="s">
        <v>66</v>
      </c>
      <c r="E10" s="108">
        <v>0</v>
      </c>
      <c r="F10" s="27" t="s">
        <v>77</v>
      </c>
      <c r="G10" s="27" t="s">
        <v>68</v>
      </c>
      <c r="H10" s="27" t="s">
        <v>69</v>
      </c>
      <c r="I10" s="70">
        <v>313173</v>
      </c>
      <c r="J10" s="27" t="s">
        <v>78</v>
      </c>
      <c r="K10" s="27" t="s">
        <v>79</v>
      </c>
    </row>
    <row r="11" spans="1:12" ht="42.75">
      <c r="A11" s="56" t="s">
        <v>496</v>
      </c>
      <c r="B11" s="27" t="s">
        <v>64</v>
      </c>
      <c r="C11" s="27" t="s">
        <v>65</v>
      </c>
      <c r="D11" s="27" t="s">
        <v>64</v>
      </c>
      <c r="E11" s="108">
        <v>0</v>
      </c>
      <c r="F11" s="27" t="s">
        <v>77</v>
      </c>
      <c r="G11" s="27" t="s">
        <v>68</v>
      </c>
      <c r="H11" s="27" t="s">
        <v>69</v>
      </c>
      <c r="I11" s="70">
        <v>100415</v>
      </c>
      <c r="J11" s="27" t="s">
        <v>72</v>
      </c>
      <c r="K11" s="27" t="s">
        <v>72</v>
      </c>
    </row>
    <row r="12" spans="1:12" ht="42.75">
      <c r="A12" s="56" t="s">
        <v>496</v>
      </c>
      <c r="B12" s="27" t="s">
        <v>64</v>
      </c>
      <c r="C12" s="27" t="s">
        <v>65</v>
      </c>
      <c r="D12" s="27" t="s">
        <v>73</v>
      </c>
      <c r="E12" s="108">
        <v>0</v>
      </c>
      <c r="F12" s="27" t="s">
        <v>77</v>
      </c>
      <c r="G12" s="27" t="s">
        <v>68</v>
      </c>
      <c r="H12" s="27" t="s">
        <v>69</v>
      </c>
      <c r="I12" s="75">
        <v>1598.6361611759851</v>
      </c>
      <c r="J12" s="27" t="s">
        <v>72</v>
      </c>
      <c r="K12" s="27" t="s">
        <v>72</v>
      </c>
    </row>
    <row r="13" spans="1:12" ht="42.75">
      <c r="A13" s="56" t="s">
        <v>496</v>
      </c>
      <c r="B13" s="27" t="s">
        <v>64</v>
      </c>
      <c r="C13" s="27" t="s">
        <v>65</v>
      </c>
      <c r="D13" s="27" t="s">
        <v>74</v>
      </c>
      <c r="E13" s="108">
        <v>0</v>
      </c>
      <c r="F13" s="27" t="s">
        <v>77</v>
      </c>
      <c r="G13" s="27" t="s">
        <v>68</v>
      </c>
      <c r="H13" s="27" t="s">
        <v>69</v>
      </c>
      <c r="I13" s="75">
        <v>0</v>
      </c>
      <c r="J13" s="27" t="s">
        <v>72</v>
      </c>
      <c r="K13" s="27" t="s">
        <v>72</v>
      </c>
    </row>
    <row r="14" spans="1:12" ht="42.75">
      <c r="A14" s="56" t="s">
        <v>496</v>
      </c>
      <c r="B14" s="27" t="s">
        <v>64</v>
      </c>
      <c r="C14" s="27" t="s">
        <v>65</v>
      </c>
      <c r="D14" s="27" t="s">
        <v>75</v>
      </c>
      <c r="E14" s="108">
        <v>0</v>
      </c>
      <c r="F14" s="27" t="s">
        <v>77</v>
      </c>
      <c r="G14" s="27" t="s">
        <v>68</v>
      </c>
      <c r="H14" s="27" t="s">
        <v>69</v>
      </c>
      <c r="I14" s="75">
        <v>17818.364077301121</v>
      </c>
      <c r="J14" s="27" t="s">
        <v>72</v>
      </c>
      <c r="K14" s="27" t="s">
        <v>72</v>
      </c>
    </row>
    <row r="15" spans="1:12" ht="42.75">
      <c r="A15" s="56" t="s">
        <v>496</v>
      </c>
      <c r="B15" s="27" t="s">
        <v>64</v>
      </c>
      <c r="C15" s="27" t="s">
        <v>65</v>
      </c>
      <c r="D15" s="27" t="s">
        <v>76</v>
      </c>
      <c r="E15" s="108">
        <v>0</v>
      </c>
      <c r="F15" s="27" t="s">
        <v>77</v>
      </c>
      <c r="G15" s="27" t="s">
        <v>68</v>
      </c>
      <c r="H15" s="27" t="s">
        <v>69</v>
      </c>
      <c r="I15" s="75">
        <v>0</v>
      </c>
      <c r="J15" s="27" t="s">
        <v>72</v>
      </c>
      <c r="K15" s="27" t="s">
        <v>72</v>
      </c>
    </row>
    <row r="16" spans="1:12" ht="42.75">
      <c r="A16" s="27" t="s">
        <v>495</v>
      </c>
      <c r="B16" s="27" t="s">
        <v>85</v>
      </c>
      <c r="C16" s="27" t="s">
        <v>86</v>
      </c>
      <c r="D16" s="27" t="s">
        <v>87</v>
      </c>
      <c r="E16" s="108" t="s">
        <v>91</v>
      </c>
      <c r="F16" s="27" t="s">
        <v>88</v>
      </c>
      <c r="G16" s="27" t="s">
        <v>53</v>
      </c>
      <c r="H16" s="27"/>
      <c r="I16" s="70"/>
      <c r="J16" s="27" t="s">
        <v>93</v>
      </c>
      <c r="K16" s="27" t="s">
        <v>90</v>
      </c>
    </row>
    <row r="17" spans="1:11" ht="42.75">
      <c r="A17" s="27" t="s">
        <v>489</v>
      </c>
      <c r="B17" s="27" t="s">
        <v>106</v>
      </c>
      <c r="C17" s="27" t="s">
        <v>105</v>
      </c>
      <c r="D17" s="27" t="s">
        <v>106</v>
      </c>
      <c r="E17" s="108">
        <v>0</v>
      </c>
      <c r="F17" s="27" t="s">
        <v>107</v>
      </c>
      <c r="G17" s="27" t="s">
        <v>68</v>
      </c>
      <c r="H17" s="27"/>
      <c r="I17" s="70">
        <v>122.93</v>
      </c>
      <c r="J17" s="27" t="s">
        <v>108</v>
      </c>
      <c r="K17" s="27" t="s">
        <v>109</v>
      </c>
    </row>
    <row r="18" spans="1:11" ht="42.75">
      <c r="A18" s="27" t="s">
        <v>489</v>
      </c>
      <c r="B18" s="27" t="s">
        <v>106</v>
      </c>
      <c r="C18" s="27" t="s">
        <v>105</v>
      </c>
      <c r="D18" s="27" t="s">
        <v>106</v>
      </c>
      <c r="E18" s="108">
        <v>0</v>
      </c>
      <c r="F18" s="27" t="s">
        <v>110</v>
      </c>
      <c r="G18" s="27" t="s">
        <v>68</v>
      </c>
      <c r="H18" s="27"/>
      <c r="I18" s="70">
        <v>51.76</v>
      </c>
      <c r="J18" s="27" t="s">
        <v>108</v>
      </c>
      <c r="K18" s="27" t="s">
        <v>109</v>
      </c>
    </row>
    <row r="19" spans="1:11" ht="42.75">
      <c r="A19" s="27" t="s">
        <v>489</v>
      </c>
      <c r="B19" s="27" t="s">
        <v>106</v>
      </c>
      <c r="C19" s="27" t="s">
        <v>105</v>
      </c>
      <c r="D19" s="27" t="s">
        <v>106</v>
      </c>
      <c r="E19" s="108">
        <v>0</v>
      </c>
      <c r="F19" s="27" t="s">
        <v>111</v>
      </c>
      <c r="G19" s="27" t="s">
        <v>43</v>
      </c>
      <c r="H19" s="27" t="s">
        <v>112</v>
      </c>
      <c r="I19" s="70">
        <v>104.45</v>
      </c>
      <c r="J19" s="27" t="s">
        <v>108</v>
      </c>
      <c r="K19" s="27" t="s">
        <v>109</v>
      </c>
    </row>
    <row r="20" spans="1:11" ht="42.75">
      <c r="A20" s="27" t="s">
        <v>489</v>
      </c>
      <c r="B20" s="27" t="s">
        <v>106</v>
      </c>
      <c r="C20" s="27" t="s">
        <v>105</v>
      </c>
      <c r="D20" s="27" t="s">
        <v>106</v>
      </c>
      <c r="E20" s="108">
        <v>0</v>
      </c>
      <c r="F20" s="27" t="s">
        <v>113</v>
      </c>
      <c r="G20" s="27" t="s">
        <v>68</v>
      </c>
      <c r="H20" s="27"/>
      <c r="I20" s="70">
        <v>40.06</v>
      </c>
      <c r="J20" s="27" t="s">
        <v>108</v>
      </c>
      <c r="K20" s="27" t="s">
        <v>109</v>
      </c>
    </row>
    <row r="21" spans="1:11" ht="42.75">
      <c r="A21" s="27" t="s">
        <v>489</v>
      </c>
      <c r="B21" s="27" t="s">
        <v>106</v>
      </c>
      <c r="C21" s="27" t="s">
        <v>105</v>
      </c>
      <c r="D21" s="27" t="s">
        <v>106</v>
      </c>
      <c r="E21" s="108">
        <v>0</v>
      </c>
      <c r="F21" s="27" t="s">
        <v>114</v>
      </c>
      <c r="G21" s="27" t="s">
        <v>68</v>
      </c>
      <c r="H21" s="27"/>
      <c r="I21" s="70">
        <v>51.35</v>
      </c>
      <c r="J21" s="27" t="s">
        <v>108</v>
      </c>
      <c r="K21" s="27" t="s">
        <v>109</v>
      </c>
    </row>
    <row r="22" spans="1:11" ht="71.25">
      <c r="A22" s="27" t="s">
        <v>486</v>
      </c>
      <c r="B22" s="27" t="s">
        <v>85</v>
      </c>
      <c r="C22" s="27" t="s">
        <v>116</v>
      </c>
      <c r="D22" s="27" t="s">
        <v>117</v>
      </c>
      <c r="E22" s="108">
        <v>0</v>
      </c>
      <c r="F22" s="27" t="s">
        <v>88</v>
      </c>
      <c r="G22" s="27" t="s">
        <v>53</v>
      </c>
      <c r="H22" s="27"/>
      <c r="I22" s="70"/>
      <c r="J22" s="27" t="s">
        <v>118</v>
      </c>
      <c r="K22" s="27" t="s">
        <v>119</v>
      </c>
    </row>
    <row r="23" spans="1:11" ht="71.25">
      <c r="A23" s="27" t="s">
        <v>493</v>
      </c>
      <c r="B23" s="27" t="s">
        <v>85</v>
      </c>
      <c r="C23" s="27" t="s">
        <v>120</v>
      </c>
      <c r="D23" s="27" t="s">
        <v>121</v>
      </c>
      <c r="E23" s="108">
        <v>0</v>
      </c>
      <c r="F23" s="27" t="s">
        <v>88</v>
      </c>
      <c r="G23" s="27" t="s">
        <v>53</v>
      </c>
      <c r="H23" s="27"/>
      <c r="I23" s="70"/>
      <c r="J23" s="27" t="s">
        <v>124</v>
      </c>
      <c r="K23" s="27" t="s">
        <v>123</v>
      </c>
    </row>
    <row r="24" spans="1:11" ht="42.75">
      <c r="A24" s="27" t="s">
        <v>488</v>
      </c>
      <c r="B24" s="27" t="s">
        <v>106</v>
      </c>
      <c r="C24" s="27" t="s">
        <v>125</v>
      </c>
      <c r="D24" s="27" t="s">
        <v>106</v>
      </c>
      <c r="E24" s="108">
        <v>0</v>
      </c>
      <c r="F24" s="27" t="s">
        <v>126</v>
      </c>
      <c r="G24" s="27" t="s">
        <v>68</v>
      </c>
      <c r="H24" s="27"/>
      <c r="I24" s="70">
        <v>136.52000000000001</v>
      </c>
      <c r="J24" s="27" t="s">
        <v>127</v>
      </c>
      <c r="K24" s="27" t="s">
        <v>128</v>
      </c>
    </row>
    <row r="25" spans="1:11" ht="42.75">
      <c r="A25" s="27" t="s">
        <v>488</v>
      </c>
      <c r="B25" s="27" t="s">
        <v>106</v>
      </c>
      <c r="C25" s="27" t="s">
        <v>125</v>
      </c>
      <c r="D25" s="27" t="s">
        <v>106</v>
      </c>
      <c r="E25" s="108">
        <v>0</v>
      </c>
      <c r="F25" s="27" t="s">
        <v>129</v>
      </c>
      <c r="G25" s="27" t="s">
        <v>68</v>
      </c>
      <c r="H25" s="27"/>
      <c r="I25" s="70">
        <v>68.78</v>
      </c>
      <c r="J25" s="27" t="s">
        <v>127</v>
      </c>
      <c r="K25" s="27" t="s">
        <v>128</v>
      </c>
    </row>
    <row r="26" spans="1:11" ht="42.75">
      <c r="A26" s="27" t="s">
        <v>488</v>
      </c>
      <c r="B26" s="27" t="s">
        <v>106</v>
      </c>
      <c r="C26" s="27" t="s">
        <v>125</v>
      </c>
      <c r="D26" s="27" t="s">
        <v>106</v>
      </c>
      <c r="E26" s="108">
        <v>0</v>
      </c>
      <c r="F26" s="27" t="s">
        <v>130</v>
      </c>
      <c r="G26" s="27" t="s">
        <v>68</v>
      </c>
      <c r="H26" s="27"/>
      <c r="I26" s="70">
        <v>55.43</v>
      </c>
      <c r="J26" s="27" t="s">
        <v>127</v>
      </c>
      <c r="K26" s="27" t="s">
        <v>128</v>
      </c>
    </row>
    <row r="27" spans="1:11" ht="42.75">
      <c r="A27" s="27" t="s">
        <v>497</v>
      </c>
      <c r="B27" s="27" t="s">
        <v>139</v>
      </c>
      <c r="C27" s="142" t="s">
        <v>140</v>
      </c>
      <c r="D27" s="142" t="s">
        <v>141</v>
      </c>
      <c r="E27" s="143">
        <v>0</v>
      </c>
      <c r="F27" s="142" t="s">
        <v>150</v>
      </c>
      <c r="G27" s="142" t="s">
        <v>53</v>
      </c>
      <c r="H27" s="142"/>
      <c r="I27" s="144">
        <v>22342669</v>
      </c>
      <c r="J27" s="145" t="s">
        <v>149</v>
      </c>
      <c r="K27" s="145" t="s">
        <v>147</v>
      </c>
    </row>
    <row r="28" spans="1:11" ht="128.25">
      <c r="A28" s="27" t="s">
        <v>499</v>
      </c>
      <c r="B28" s="27" t="s">
        <v>66</v>
      </c>
      <c r="C28" s="48" t="s">
        <v>162</v>
      </c>
      <c r="D28" s="48" t="s">
        <v>66</v>
      </c>
      <c r="E28" s="109"/>
      <c r="F28" s="48" t="s">
        <v>67</v>
      </c>
      <c r="G28" s="48" t="s">
        <v>68</v>
      </c>
      <c r="H28" s="48" t="s">
        <v>69</v>
      </c>
      <c r="I28" s="62">
        <v>100743.11214213909</v>
      </c>
      <c r="J28" s="27" t="s">
        <v>70</v>
      </c>
      <c r="K28" s="27" t="s">
        <v>71</v>
      </c>
    </row>
    <row r="29" spans="1:11">
      <c r="A29" s="27" t="s">
        <v>499</v>
      </c>
      <c r="B29" s="27" t="s">
        <v>66</v>
      </c>
      <c r="C29" s="48" t="s">
        <v>162</v>
      </c>
      <c r="D29" s="48" t="s">
        <v>64</v>
      </c>
      <c r="E29" s="109"/>
      <c r="F29" s="48" t="s">
        <v>67</v>
      </c>
      <c r="G29" s="48" t="s">
        <v>68</v>
      </c>
      <c r="H29" s="48" t="s">
        <v>69</v>
      </c>
      <c r="I29" s="62">
        <v>0</v>
      </c>
      <c r="J29" s="48" t="s">
        <v>72</v>
      </c>
      <c r="K29" s="27"/>
    </row>
    <row r="30" spans="1:11">
      <c r="A30" s="27" t="s">
        <v>499</v>
      </c>
      <c r="B30" s="27" t="s">
        <v>66</v>
      </c>
      <c r="C30" s="48" t="s">
        <v>162</v>
      </c>
      <c r="D30" s="48" t="s">
        <v>163</v>
      </c>
      <c r="E30" s="109"/>
      <c r="F30" s="48" t="s">
        <v>67</v>
      </c>
      <c r="G30" s="48" t="s">
        <v>68</v>
      </c>
      <c r="H30" s="48" t="s">
        <v>69</v>
      </c>
      <c r="I30" s="99"/>
      <c r="J30" s="48" t="s">
        <v>72</v>
      </c>
      <c r="K30" s="27"/>
    </row>
    <row r="31" spans="1:11">
      <c r="A31" s="27" t="s">
        <v>499</v>
      </c>
      <c r="B31" s="27" t="s">
        <v>66</v>
      </c>
      <c r="C31" s="48" t="s">
        <v>162</v>
      </c>
      <c r="D31" s="48" t="s">
        <v>164</v>
      </c>
      <c r="E31" s="109"/>
      <c r="F31" s="48" t="s">
        <v>67</v>
      </c>
      <c r="G31" s="48" t="s">
        <v>68</v>
      </c>
      <c r="H31" s="48" t="s">
        <v>69</v>
      </c>
      <c r="I31" s="99"/>
      <c r="J31" s="48" t="s">
        <v>72</v>
      </c>
      <c r="K31" s="27"/>
    </row>
    <row r="32" spans="1:11">
      <c r="A32" s="27" t="s">
        <v>499</v>
      </c>
      <c r="B32" s="27" t="s">
        <v>66</v>
      </c>
      <c r="C32" s="48" t="s">
        <v>162</v>
      </c>
      <c r="D32" s="48" t="s">
        <v>74</v>
      </c>
      <c r="E32" s="109"/>
      <c r="F32" s="48" t="s">
        <v>67</v>
      </c>
      <c r="G32" s="48" t="s">
        <v>68</v>
      </c>
      <c r="H32" s="48" t="s">
        <v>69</v>
      </c>
      <c r="I32" s="99"/>
      <c r="J32" s="48" t="s">
        <v>72</v>
      </c>
      <c r="K32" s="27"/>
    </row>
    <row r="33" spans="1:11">
      <c r="A33" s="27" t="s">
        <v>499</v>
      </c>
      <c r="B33" s="27" t="s">
        <v>66</v>
      </c>
      <c r="C33" s="48" t="s">
        <v>162</v>
      </c>
      <c r="D33" s="48" t="s">
        <v>75</v>
      </c>
      <c r="E33" s="109"/>
      <c r="F33" s="48" t="s">
        <v>67</v>
      </c>
      <c r="G33" s="48" t="s">
        <v>68</v>
      </c>
      <c r="H33" s="48" t="s">
        <v>69</v>
      </c>
      <c r="I33" s="99"/>
      <c r="J33" s="48" t="s">
        <v>72</v>
      </c>
      <c r="K33" s="27"/>
    </row>
    <row r="34" spans="1:11">
      <c r="A34" s="27" t="s">
        <v>499</v>
      </c>
      <c r="B34" s="27" t="s">
        <v>66</v>
      </c>
      <c r="C34" s="48" t="s">
        <v>162</v>
      </c>
      <c r="D34" s="48" t="s">
        <v>76</v>
      </c>
      <c r="E34" s="109"/>
      <c r="F34" s="48" t="s">
        <v>67</v>
      </c>
      <c r="G34" s="48" t="s">
        <v>68</v>
      </c>
      <c r="H34" s="48" t="s">
        <v>69</v>
      </c>
      <c r="I34" s="99"/>
      <c r="J34" s="48" t="s">
        <v>72</v>
      </c>
      <c r="K34" s="27"/>
    </row>
    <row r="35" spans="1:11" ht="384.75">
      <c r="A35" s="27" t="s">
        <v>499</v>
      </c>
      <c r="B35" s="27" t="s">
        <v>66</v>
      </c>
      <c r="C35" s="48" t="s">
        <v>162</v>
      </c>
      <c r="D35" s="48" t="s">
        <v>66</v>
      </c>
      <c r="E35" s="109"/>
      <c r="F35" s="48" t="s">
        <v>165</v>
      </c>
      <c r="G35" s="48" t="s">
        <v>68</v>
      </c>
      <c r="H35" s="48" t="s">
        <v>69</v>
      </c>
      <c r="I35" s="62">
        <v>383380.47677332402</v>
      </c>
      <c r="J35" s="27" t="s">
        <v>166</v>
      </c>
      <c r="K35" s="27" t="s">
        <v>167</v>
      </c>
    </row>
    <row r="36" spans="1:11">
      <c r="A36" s="27" t="s">
        <v>499</v>
      </c>
      <c r="B36" s="27" t="s">
        <v>66</v>
      </c>
      <c r="C36" s="48"/>
      <c r="D36" s="48" t="s">
        <v>64</v>
      </c>
      <c r="E36" s="109"/>
      <c r="F36" s="48"/>
      <c r="G36" s="48" t="s">
        <v>68</v>
      </c>
      <c r="H36" s="48" t="s">
        <v>69</v>
      </c>
      <c r="I36" s="62">
        <v>834.69489744480802</v>
      </c>
      <c r="J36" s="48"/>
      <c r="K36" s="27" t="s">
        <v>72</v>
      </c>
    </row>
    <row r="37" spans="1:11">
      <c r="A37" s="27" t="s">
        <v>499</v>
      </c>
      <c r="B37" s="27" t="s">
        <v>66</v>
      </c>
      <c r="C37" s="48"/>
      <c r="D37" s="48" t="s">
        <v>163</v>
      </c>
      <c r="E37" s="109"/>
      <c r="F37" s="48"/>
      <c r="G37" s="48" t="s">
        <v>68</v>
      </c>
      <c r="H37" s="48" t="s">
        <v>69</v>
      </c>
      <c r="I37" s="62">
        <v>12881</v>
      </c>
      <c r="J37" s="48"/>
      <c r="K37" s="27" t="s">
        <v>72</v>
      </c>
    </row>
    <row r="38" spans="1:11">
      <c r="A38" s="27" t="s">
        <v>499</v>
      </c>
      <c r="B38" s="27" t="s">
        <v>66</v>
      </c>
      <c r="C38" s="48"/>
      <c r="D38" s="48" t="s">
        <v>164</v>
      </c>
      <c r="E38" s="109"/>
      <c r="F38" s="48"/>
      <c r="G38" s="48" t="s">
        <v>68</v>
      </c>
      <c r="H38" s="48" t="s">
        <v>69</v>
      </c>
      <c r="I38" s="62">
        <v>700</v>
      </c>
      <c r="J38" s="48"/>
      <c r="K38" s="27" t="s">
        <v>72</v>
      </c>
    </row>
    <row r="39" spans="1:11">
      <c r="A39" s="27" t="s">
        <v>499</v>
      </c>
      <c r="B39" s="27" t="s">
        <v>66</v>
      </c>
      <c r="C39" s="48"/>
      <c r="D39" s="48" t="s">
        <v>74</v>
      </c>
      <c r="E39" s="109"/>
      <c r="F39" s="48"/>
      <c r="G39" s="48" t="s">
        <v>68</v>
      </c>
      <c r="H39" s="48" t="s">
        <v>69</v>
      </c>
      <c r="I39" s="100">
        <v>0</v>
      </c>
      <c r="J39" s="48"/>
      <c r="K39" s="27" t="s">
        <v>72</v>
      </c>
    </row>
    <row r="40" spans="1:11">
      <c r="A40" s="27" t="s">
        <v>499</v>
      </c>
      <c r="B40" s="27" t="s">
        <v>66</v>
      </c>
      <c r="C40" s="48"/>
      <c r="D40" s="48" t="s">
        <v>75</v>
      </c>
      <c r="E40" s="109"/>
      <c r="F40" s="48"/>
      <c r="G40" s="48" t="s">
        <v>68</v>
      </c>
      <c r="H40" s="48" t="s">
        <v>69</v>
      </c>
      <c r="I40" s="62">
        <v>1260</v>
      </c>
      <c r="J40" s="48"/>
      <c r="K40" s="27" t="s">
        <v>72</v>
      </c>
    </row>
    <row r="41" spans="1:11">
      <c r="A41" s="27" t="s">
        <v>499</v>
      </c>
      <c r="B41" s="27" t="s">
        <v>66</v>
      </c>
      <c r="C41" s="48"/>
      <c r="D41" s="48" t="s">
        <v>76</v>
      </c>
      <c r="E41" s="109"/>
      <c r="F41" s="48"/>
      <c r="G41" s="48" t="s">
        <v>68</v>
      </c>
      <c r="H41" s="48" t="s">
        <v>69</v>
      </c>
      <c r="I41" s="62">
        <v>140</v>
      </c>
      <c r="J41" s="48"/>
      <c r="K41" s="27" t="s">
        <v>72</v>
      </c>
    </row>
    <row r="42" spans="1:11" ht="28.5">
      <c r="A42" s="27" t="s">
        <v>500</v>
      </c>
      <c r="B42" s="27" t="s">
        <v>174</v>
      </c>
      <c r="C42" s="48" t="s">
        <v>175</v>
      </c>
      <c r="D42" s="48" t="s">
        <v>174</v>
      </c>
      <c r="E42" s="109">
        <v>1</v>
      </c>
      <c r="F42" s="48"/>
      <c r="G42" s="48"/>
      <c r="H42" s="48" t="s">
        <v>194</v>
      </c>
      <c r="I42" s="62"/>
      <c r="J42" s="48"/>
      <c r="K42" s="27"/>
    </row>
    <row r="43" spans="1:11" ht="28.5">
      <c r="A43" s="27" t="s">
        <v>500</v>
      </c>
      <c r="B43" s="27" t="s">
        <v>174</v>
      </c>
      <c r="C43" s="48" t="s">
        <v>175</v>
      </c>
      <c r="D43" s="48" t="s">
        <v>180</v>
      </c>
      <c r="E43" s="109">
        <v>1</v>
      </c>
      <c r="F43" s="48"/>
      <c r="G43" s="48"/>
      <c r="H43" s="48" t="s">
        <v>195</v>
      </c>
      <c r="I43" s="62"/>
      <c r="J43" s="48"/>
      <c r="K43" s="27"/>
    </row>
    <row r="44" spans="1:11" ht="28.5">
      <c r="A44" s="27" t="s">
        <v>500</v>
      </c>
      <c r="B44" s="27" t="s">
        <v>174</v>
      </c>
      <c r="C44" s="48" t="s">
        <v>175</v>
      </c>
      <c r="D44" s="48" t="s">
        <v>182</v>
      </c>
      <c r="E44" s="109">
        <v>1</v>
      </c>
      <c r="F44" s="48"/>
      <c r="G44" s="48"/>
      <c r="H44" s="48"/>
      <c r="I44" s="62"/>
      <c r="J44" s="48"/>
      <c r="K44" s="27"/>
    </row>
    <row r="45" spans="1:11" ht="28.5">
      <c r="A45" s="27" t="s">
        <v>500</v>
      </c>
      <c r="B45" s="27" t="s">
        <v>174</v>
      </c>
      <c r="C45" s="48" t="s">
        <v>175</v>
      </c>
      <c r="D45" s="48" t="s">
        <v>183</v>
      </c>
      <c r="E45" s="109">
        <v>1</v>
      </c>
      <c r="F45" s="48"/>
      <c r="G45" s="48"/>
      <c r="H45" s="48"/>
      <c r="I45" s="62"/>
      <c r="J45" s="48"/>
      <c r="K45" s="27"/>
    </row>
    <row r="46" spans="1:11" ht="28.5">
      <c r="A46" s="27" t="s">
        <v>500</v>
      </c>
      <c r="B46" s="27" t="s">
        <v>174</v>
      </c>
      <c r="C46" s="48" t="s">
        <v>175</v>
      </c>
      <c r="D46" s="48" t="s">
        <v>184</v>
      </c>
      <c r="E46" s="109">
        <v>1</v>
      </c>
      <c r="F46" s="48"/>
      <c r="G46" s="48"/>
      <c r="H46" s="48"/>
      <c r="I46" s="62"/>
      <c r="J46" s="48"/>
      <c r="K46" s="27"/>
    </row>
    <row r="47" spans="1:11" ht="28.5">
      <c r="A47" s="27" t="s">
        <v>500</v>
      </c>
      <c r="B47" s="27" t="s">
        <v>174</v>
      </c>
      <c r="C47" s="48" t="s">
        <v>175</v>
      </c>
      <c r="D47" s="48" t="s">
        <v>185</v>
      </c>
      <c r="E47" s="109">
        <v>1</v>
      </c>
      <c r="F47" s="48"/>
      <c r="G47" s="48"/>
      <c r="H47" s="48"/>
      <c r="I47" s="62"/>
      <c r="J47" s="48"/>
      <c r="K47" s="27"/>
    </row>
    <row r="48" spans="1:11" ht="28.5">
      <c r="A48" s="27" t="s">
        <v>500</v>
      </c>
      <c r="B48" s="27" t="s">
        <v>174</v>
      </c>
      <c r="C48" s="48" t="s">
        <v>175</v>
      </c>
      <c r="D48" s="48" t="s">
        <v>186</v>
      </c>
      <c r="E48" s="109">
        <v>1</v>
      </c>
      <c r="F48" s="48"/>
      <c r="G48" s="48"/>
      <c r="H48" s="48"/>
      <c r="I48" s="62"/>
      <c r="J48" s="48"/>
      <c r="K48" s="27"/>
    </row>
    <row r="49" spans="1:11" ht="28.5">
      <c r="A49" s="27" t="s">
        <v>500</v>
      </c>
      <c r="B49" s="27" t="s">
        <v>174</v>
      </c>
      <c r="C49" s="48" t="s">
        <v>175</v>
      </c>
      <c r="D49" s="48" t="s">
        <v>187</v>
      </c>
      <c r="E49" s="109">
        <v>1</v>
      </c>
      <c r="F49" s="48"/>
      <c r="G49" s="48"/>
      <c r="H49" s="48"/>
      <c r="I49" s="62"/>
      <c r="J49" s="48"/>
      <c r="K49" s="27"/>
    </row>
    <row r="50" spans="1:11" ht="28.5">
      <c r="A50" s="27" t="s">
        <v>500</v>
      </c>
      <c r="B50" s="27" t="s">
        <v>174</v>
      </c>
      <c r="C50" s="48" t="s">
        <v>175</v>
      </c>
      <c r="D50" s="48" t="s">
        <v>188</v>
      </c>
      <c r="E50" s="109">
        <v>1</v>
      </c>
      <c r="F50" s="48"/>
      <c r="G50" s="48"/>
      <c r="H50" s="48"/>
      <c r="I50" s="62"/>
      <c r="J50" s="48"/>
      <c r="K50" s="27"/>
    </row>
    <row r="51" spans="1:11" ht="28.5">
      <c r="A51" s="27" t="s">
        <v>500</v>
      </c>
      <c r="B51" s="27" t="s">
        <v>174</v>
      </c>
      <c r="C51" s="48" t="s">
        <v>175</v>
      </c>
      <c r="D51" s="48" t="s">
        <v>189</v>
      </c>
      <c r="E51" s="109">
        <v>1</v>
      </c>
      <c r="F51" s="48"/>
      <c r="G51" s="48"/>
      <c r="H51" s="48"/>
      <c r="I51" s="62"/>
      <c r="J51" s="48"/>
      <c r="K51" s="27"/>
    </row>
    <row r="52" spans="1:11" ht="28.5">
      <c r="A52" s="27" t="s">
        <v>500</v>
      </c>
      <c r="B52" s="27" t="s">
        <v>174</v>
      </c>
      <c r="C52" s="48" t="s">
        <v>175</v>
      </c>
      <c r="D52" s="48" t="s">
        <v>190</v>
      </c>
      <c r="E52" s="109">
        <v>1</v>
      </c>
      <c r="F52" s="48"/>
      <c r="G52" s="48"/>
      <c r="H52" s="48"/>
      <c r="I52" s="62"/>
      <c r="J52" s="48"/>
      <c r="K52" s="27"/>
    </row>
    <row r="53" spans="1:11" ht="28.5">
      <c r="A53" s="27" t="s">
        <v>500</v>
      </c>
      <c r="B53" s="27" t="s">
        <v>174</v>
      </c>
      <c r="C53" s="48" t="s">
        <v>175</v>
      </c>
      <c r="D53" s="48" t="s">
        <v>191</v>
      </c>
      <c r="E53" s="109">
        <v>1</v>
      </c>
      <c r="F53" s="48"/>
      <c r="G53" s="48"/>
      <c r="H53" s="48"/>
      <c r="I53" s="62"/>
      <c r="J53" s="48"/>
      <c r="K53" s="27"/>
    </row>
    <row r="54" spans="1:11" ht="28.5">
      <c r="A54" s="27" t="s">
        <v>500</v>
      </c>
      <c r="B54" s="27" t="s">
        <v>174</v>
      </c>
      <c r="C54" s="48" t="s">
        <v>175</v>
      </c>
      <c r="D54" s="48" t="s">
        <v>192</v>
      </c>
      <c r="E54" s="109">
        <v>1</v>
      </c>
      <c r="F54" s="48"/>
      <c r="G54" s="48"/>
      <c r="H54" s="48"/>
      <c r="I54" s="62"/>
      <c r="J54" s="48"/>
      <c r="K54" s="27"/>
    </row>
    <row r="55" spans="1:11" ht="28.5">
      <c r="A55" s="27" t="s">
        <v>500</v>
      </c>
      <c r="B55" s="27" t="s">
        <v>174</v>
      </c>
      <c r="C55" s="48" t="s">
        <v>175</v>
      </c>
      <c r="D55" s="48" t="s">
        <v>193</v>
      </c>
      <c r="E55" s="109">
        <v>1</v>
      </c>
      <c r="F55" s="48"/>
      <c r="G55" s="48"/>
      <c r="H55" s="48"/>
      <c r="I55" s="62"/>
      <c r="J55" s="48"/>
      <c r="K55" s="27"/>
    </row>
    <row r="56" spans="1:11" ht="28.5">
      <c r="A56" s="27" t="s">
        <v>501</v>
      </c>
      <c r="B56" s="27" t="s">
        <v>204</v>
      </c>
      <c r="C56" s="48" t="s">
        <v>205</v>
      </c>
      <c r="D56" s="48" t="s">
        <v>204</v>
      </c>
      <c r="E56" s="109" t="s">
        <v>206</v>
      </c>
      <c r="F56" s="48" t="s">
        <v>207</v>
      </c>
      <c r="G56" s="48" t="s">
        <v>68</v>
      </c>
      <c r="H56" s="48"/>
      <c r="I56" s="102">
        <v>23450</v>
      </c>
      <c r="J56" s="48" t="s">
        <v>208</v>
      </c>
      <c r="K56" s="27" t="s">
        <v>209</v>
      </c>
    </row>
    <row r="57" spans="1:11" ht="28.5">
      <c r="A57" s="27" t="s">
        <v>503</v>
      </c>
      <c r="B57" s="27" t="s">
        <v>204</v>
      </c>
      <c r="C57" s="48" t="s">
        <v>222</v>
      </c>
      <c r="D57" s="48" t="s">
        <v>204</v>
      </c>
      <c r="E57" s="109" t="s">
        <v>206</v>
      </c>
      <c r="F57" s="48" t="s">
        <v>207</v>
      </c>
      <c r="G57" s="48" t="s">
        <v>68</v>
      </c>
      <c r="H57" s="48"/>
      <c r="I57" s="102">
        <v>30633</v>
      </c>
      <c r="J57" s="48" t="s">
        <v>208</v>
      </c>
      <c r="K57" s="27" t="s">
        <v>209</v>
      </c>
    </row>
    <row r="58" spans="1:11" ht="28.5">
      <c r="A58" s="27" t="s">
        <v>503</v>
      </c>
      <c r="B58" s="27" t="s">
        <v>204</v>
      </c>
      <c r="C58" s="48" t="s">
        <v>222</v>
      </c>
      <c r="D58" s="48" t="s">
        <v>204</v>
      </c>
      <c r="E58" s="109" t="s">
        <v>206</v>
      </c>
      <c r="F58" s="48" t="s">
        <v>223</v>
      </c>
      <c r="G58" s="48" t="s">
        <v>68</v>
      </c>
      <c r="H58" s="48"/>
      <c r="I58" s="102">
        <v>11522</v>
      </c>
      <c r="J58" s="48" t="s">
        <v>224</v>
      </c>
      <c r="K58" s="27" t="s">
        <v>209</v>
      </c>
    </row>
    <row r="59" spans="1:11">
      <c r="A59" s="27" t="s">
        <v>503</v>
      </c>
      <c r="B59" s="27" t="s">
        <v>204</v>
      </c>
      <c r="C59" s="48" t="s">
        <v>222</v>
      </c>
      <c r="D59" s="48" t="s">
        <v>204</v>
      </c>
      <c r="E59" s="109" t="s">
        <v>206</v>
      </c>
      <c r="F59" s="48" t="s">
        <v>225</v>
      </c>
      <c r="G59" s="48" t="s">
        <v>68</v>
      </c>
      <c r="H59" s="48"/>
      <c r="I59" s="102">
        <v>3000</v>
      </c>
      <c r="J59" s="48" t="s">
        <v>226</v>
      </c>
      <c r="K59" s="27" t="s">
        <v>227</v>
      </c>
    </row>
    <row r="60" spans="1:11">
      <c r="A60" s="27" t="s">
        <v>503</v>
      </c>
      <c r="B60" s="27" t="s">
        <v>204</v>
      </c>
      <c r="C60" s="48" t="s">
        <v>222</v>
      </c>
      <c r="D60" s="48" t="s">
        <v>228</v>
      </c>
      <c r="E60" s="109" t="s">
        <v>206</v>
      </c>
      <c r="F60" s="48" t="s">
        <v>207</v>
      </c>
      <c r="G60" s="48" t="s">
        <v>68</v>
      </c>
      <c r="H60" s="48"/>
      <c r="I60" s="102">
        <v>10043</v>
      </c>
      <c r="J60" s="48" t="s">
        <v>208</v>
      </c>
      <c r="K60" s="27"/>
    </row>
    <row r="61" spans="1:11">
      <c r="A61" s="27" t="s">
        <v>503</v>
      </c>
      <c r="B61" s="27" t="s">
        <v>204</v>
      </c>
      <c r="C61" s="48" t="s">
        <v>222</v>
      </c>
      <c r="D61" s="48" t="s">
        <v>228</v>
      </c>
      <c r="E61" s="109" t="s">
        <v>206</v>
      </c>
      <c r="F61" s="48" t="s">
        <v>223</v>
      </c>
      <c r="G61" s="48" t="s">
        <v>68</v>
      </c>
      <c r="H61" s="48"/>
      <c r="I61" s="102">
        <v>3226</v>
      </c>
      <c r="J61" s="48" t="s">
        <v>224</v>
      </c>
      <c r="K61" s="27"/>
    </row>
    <row r="62" spans="1:11">
      <c r="A62" s="27" t="s">
        <v>503</v>
      </c>
      <c r="B62" s="27" t="s">
        <v>204</v>
      </c>
      <c r="C62" s="48" t="s">
        <v>222</v>
      </c>
      <c r="D62" s="48" t="s">
        <v>228</v>
      </c>
      <c r="E62" s="109" t="s">
        <v>206</v>
      </c>
      <c r="F62" s="48" t="s">
        <v>225</v>
      </c>
      <c r="G62" s="48" t="s">
        <v>68</v>
      </c>
      <c r="H62" s="48"/>
      <c r="I62" s="102">
        <v>500</v>
      </c>
      <c r="J62" s="48" t="s">
        <v>226</v>
      </c>
      <c r="K62" s="27"/>
    </row>
    <row r="63" spans="1:11" ht="99.75">
      <c r="A63" s="27" t="s">
        <v>504</v>
      </c>
      <c r="B63" s="27" t="s">
        <v>242</v>
      </c>
      <c r="C63" s="48" t="s">
        <v>243</v>
      </c>
      <c r="D63" s="48" t="s">
        <v>244</v>
      </c>
      <c r="E63" s="109">
        <v>1</v>
      </c>
      <c r="F63" s="48" t="s">
        <v>256</v>
      </c>
      <c r="G63" s="48" t="s">
        <v>53</v>
      </c>
      <c r="H63" s="48"/>
      <c r="I63" s="62">
        <v>39107501</v>
      </c>
      <c r="J63" s="27" t="s">
        <v>245</v>
      </c>
      <c r="K63" s="27" t="s">
        <v>246</v>
      </c>
    </row>
    <row r="64" spans="1:11" ht="99.75">
      <c r="A64" s="27" t="s">
        <v>504</v>
      </c>
      <c r="B64" s="27" t="s">
        <v>242</v>
      </c>
      <c r="C64" s="48" t="s">
        <v>243</v>
      </c>
      <c r="D64" s="48" t="s">
        <v>247</v>
      </c>
      <c r="E64" s="109">
        <v>1</v>
      </c>
      <c r="F64" s="48" t="s">
        <v>256</v>
      </c>
      <c r="G64" s="48" t="s">
        <v>53</v>
      </c>
      <c r="H64" s="48"/>
      <c r="I64" s="62">
        <v>15538907</v>
      </c>
      <c r="J64" s="27" t="s">
        <v>245</v>
      </c>
      <c r="K64" s="27" t="s">
        <v>246</v>
      </c>
    </row>
    <row r="65" spans="1:11" ht="99.75">
      <c r="A65" s="27" t="s">
        <v>504</v>
      </c>
      <c r="B65" s="27" t="s">
        <v>242</v>
      </c>
      <c r="C65" s="48" t="s">
        <v>243</v>
      </c>
      <c r="D65" s="48" t="s">
        <v>242</v>
      </c>
      <c r="E65" s="109">
        <v>1</v>
      </c>
      <c r="F65" s="48" t="s">
        <v>256</v>
      </c>
      <c r="G65" s="48" t="s">
        <v>53</v>
      </c>
      <c r="H65" s="48"/>
      <c r="I65" s="62">
        <v>18259024</v>
      </c>
      <c r="J65" s="27" t="s">
        <v>245</v>
      </c>
      <c r="K65" s="27" t="s">
        <v>246</v>
      </c>
    </row>
    <row r="66" spans="1:11" ht="99.75">
      <c r="A66" s="27" t="s">
        <v>504</v>
      </c>
      <c r="B66" s="27" t="s">
        <v>242</v>
      </c>
      <c r="C66" s="48" t="s">
        <v>243</v>
      </c>
      <c r="D66" s="48" t="s">
        <v>248</v>
      </c>
      <c r="E66" s="109">
        <v>1</v>
      </c>
      <c r="F66" s="48" t="s">
        <v>256</v>
      </c>
      <c r="G66" s="48" t="s">
        <v>53</v>
      </c>
      <c r="H66" s="48"/>
      <c r="I66" s="62">
        <v>9475463</v>
      </c>
      <c r="J66" s="27" t="s">
        <v>245</v>
      </c>
      <c r="K66" s="27" t="s">
        <v>246</v>
      </c>
    </row>
    <row r="67" spans="1:11" ht="99.75">
      <c r="A67" s="27" t="s">
        <v>504</v>
      </c>
      <c r="B67" s="27" t="s">
        <v>242</v>
      </c>
      <c r="C67" s="48" t="s">
        <v>243</v>
      </c>
      <c r="D67" s="48" t="s">
        <v>249</v>
      </c>
      <c r="E67" s="109">
        <v>1</v>
      </c>
      <c r="F67" s="48" t="s">
        <v>256</v>
      </c>
      <c r="G67" s="48" t="s">
        <v>53</v>
      </c>
      <c r="H67" s="48"/>
      <c r="I67" s="62">
        <v>5384281</v>
      </c>
      <c r="J67" s="27" t="s">
        <v>245</v>
      </c>
      <c r="K67" s="27" t="s">
        <v>246</v>
      </c>
    </row>
    <row r="68" spans="1:11" ht="99.75">
      <c r="A68" s="27" t="s">
        <v>504</v>
      </c>
      <c r="B68" s="27" t="s">
        <v>242</v>
      </c>
      <c r="C68" s="48" t="s">
        <v>243</v>
      </c>
      <c r="D68" s="48" t="s">
        <v>250</v>
      </c>
      <c r="E68" s="109">
        <v>1</v>
      </c>
      <c r="F68" s="48" t="s">
        <v>256</v>
      </c>
      <c r="G68" s="48" t="s">
        <v>53</v>
      </c>
      <c r="H68" s="48"/>
      <c r="I68" s="62">
        <v>8831827</v>
      </c>
      <c r="J68" s="27" t="s">
        <v>245</v>
      </c>
      <c r="K68" s="27" t="s">
        <v>246</v>
      </c>
    </row>
    <row r="69" spans="1:11" ht="99.75">
      <c r="A69" s="27" t="s">
        <v>505</v>
      </c>
      <c r="B69" s="27" t="s">
        <v>259</v>
      </c>
      <c r="C69" s="52" t="s">
        <v>266</v>
      </c>
      <c r="D69" s="52" t="s">
        <v>88</v>
      </c>
      <c r="E69" s="110" t="s">
        <v>91</v>
      </c>
      <c r="F69" s="52" t="s">
        <v>267</v>
      </c>
      <c r="G69" s="52" t="s">
        <v>268</v>
      </c>
      <c r="H69" s="52"/>
      <c r="I69" s="69">
        <v>1600000</v>
      </c>
      <c r="J69" s="33" t="s">
        <v>269</v>
      </c>
      <c r="K69" s="53" t="s">
        <v>270</v>
      </c>
    </row>
    <row r="70" spans="1:11" ht="85.5">
      <c r="A70" s="27" t="s">
        <v>505</v>
      </c>
      <c r="B70" s="27" t="s">
        <v>259</v>
      </c>
      <c r="C70" s="52" t="s">
        <v>266</v>
      </c>
      <c r="D70" s="52" t="s">
        <v>88</v>
      </c>
      <c r="E70" s="110" t="s">
        <v>91</v>
      </c>
      <c r="F70" s="52" t="s">
        <v>271</v>
      </c>
      <c r="G70" s="33" t="s">
        <v>68</v>
      </c>
      <c r="H70" s="52"/>
      <c r="I70" s="62">
        <v>290000</v>
      </c>
      <c r="J70" s="33" t="s">
        <v>272</v>
      </c>
      <c r="K70" s="33" t="s">
        <v>273</v>
      </c>
    </row>
    <row r="71" spans="1:11" ht="114">
      <c r="A71" s="27" t="s">
        <v>505</v>
      </c>
      <c r="B71" s="27" t="s">
        <v>259</v>
      </c>
      <c r="C71" s="52" t="s">
        <v>266</v>
      </c>
      <c r="D71" s="52" t="s">
        <v>88</v>
      </c>
      <c r="E71" s="110" t="s">
        <v>91</v>
      </c>
      <c r="F71" s="52" t="s">
        <v>274</v>
      </c>
      <c r="G71" s="52" t="s">
        <v>268</v>
      </c>
      <c r="H71" s="52"/>
      <c r="I71" s="62">
        <v>574000</v>
      </c>
      <c r="J71" s="33" t="s">
        <v>275</v>
      </c>
      <c r="K71" s="33" t="s">
        <v>276</v>
      </c>
    </row>
    <row r="72" spans="1:11" ht="57">
      <c r="A72" s="27" t="s">
        <v>506</v>
      </c>
      <c r="B72" s="27" t="s">
        <v>280</v>
      </c>
      <c r="C72" s="48" t="s">
        <v>281</v>
      </c>
      <c r="D72" s="48" t="s">
        <v>282</v>
      </c>
      <c r="E72" s="109" t="s">
        <v>206</v>
      </c>
      <c r="F72" s="48" t="s">
        <v>286</v>
      </c>
      <c r="G72" s="48" t="s">
        <v>53</v>
      </c>
      <c r="H72" s="48"/>
      <c r="I72" s="62">
        <v>57319066</v>
      </c>
      <c r="J72" s="48" t="s">
        <v>284</v>
      </c>
      <c r="K72" s="27" t="s">
        <v>285</v>
      </c>
    </row>
    <row r="73" spans="1:11" ht="114">
      <c r="A73" s="27" t="s">
        <v>507</v>
      </c>
      <c r="B73" s="27" t="s">
        <v>301</v>
      </c>
      <c r="C73" s="48" t="s">
        <v>302</v>
      </c>
      <c r="D73" s="27" t="s">
        <v>301</v>
      </c>
      <c r="E73" s="109">
        <v>0</v>
      </c>
      <c r="F73" s="27" t="s">
        <v>306</v>
      </c>
      <c r="G73" s="48" t="s">
        <v>53</v>
      </c>
      <c r="H73" s="48"/>
      <c r="I73" s="62">
        <f>28732408</f>
        <v>28732408</v>
      </c>
      <c r="J73" s="27" t="s">
        <v>307</v>
      </c>
      <c r="K73" s="27" t="s">
        <v>305</v>
      </c>
    </row>
    <row r="74" spans="1:11" ht="71.25">
      <c r="A74" s="27" t="s">
        <v>508</v>
      </c>
      <c r="B74" s="27" t="s">
        <v>312</v>
      </c>
      <c r="C74" s="48" t="s">
        <v>311</v>
      </c>
      <c r="D74" s="48" t="s">
        <v>312</v>
      </c>
      <c r="E74" s="109" t="s">
        <v>206</v>
      </c>
      <c r="F74" s="27" t="s">
        <v>318</v>
      </c>
      <c r="G74" s="48" t="s">
        <v>43</v>
      </c>
      <c r="H74" s="27" t="s">
        <v>319</v>
      </c>
      <c r="I74" s="99">
        <v>841683</v>
      </c>
      <c r="J74" s="48" t="s">
        <v>320</v>
      </c>
      <c r="K74" s="27" t="s">
        <v>321</v>
      </c>
    </row>
    <row r="75" spans="1:11" ht="71.25">
      <c r="A75" s="27" t="s">
        <v>508</v>
      </c>
      <c r="B75" s="27" t="s">
        <v>312</v>
      </c>
      <c r="C75" s="48" t="s">
        <v>311</v>
      </c>
      <c r="D75" s="48" t="s">
        <v>164</v>
      </c>
      <c r="E75" s="109" t="s">
        <v>206</v>
      </c>
      <c r="F75" s="27" t="s">
        <v>318</v>
      </c>
      <c r="G75" s="48" t="s">
        <v>43</v>
      </c>
      <c r="H75" s="27" t="s">
        <v>319</v>
      </c>
      <c r="I75" s="99">
        <v>543599.7365</v>
      </c>
      <c r="J75" s="48" t="s">
        <v>320</v>
      </c>
      <c r="K75" s="27" t="s">
        <v>321</v>
      </c>
    </row>
    <row r="76" spans="1:11" ht="71.25">
      <c r="A76" s="27" t="s">
        <v>508</v>
      </c>
      <c r="B76" s="27" t="s">
        <v>312</v>
      </c>
      <c r="C76" s="48" t="s">
        <v>311</v>
      </c>
      <c r="D76" s="48" t="s">
        <v>317</v>
      </c>
      <c r="E76" s="109" t="s">
        <v>206</v>
      </c>
      <c r="F76" s="27" t="s">
        <v>318</v>
      </c>
      <c r="G76" s="48" t="s">
        <v>43</v>
      </c>
      <c r="H76" s="27" t="s">
        <v>319</v>
      </c>
      <c r="I76" s="99">
        <v>204054.63245139743</v>
      </c>
      <c r="J76" s="48" t="s">
        <v>320</v>
      </c>
      <c r="K76" s="27" t="s">
        <v>321</v>
      </c>
    </row>
    <row r="77" spans="1:11" ht="71.25">
      <c r="A77" s="27" t="s">
        <v>508</v>
      </c>
      <c r="B77" s="27" t="s">
        <v>312</v>
      </c>
      <c r="C77" s="48" t="s">
        <v>311</v>
      </c>
      <c r="D77" s="48" t="s">
        <v>164</v>
      </c>
      <c r="E77" s="109" t="s">
        <v>206</v>
      </c>
      <c r="F77" s="27" t="s">
        <v>322</v>
      </c>
      <c r="G77" s="48" t="s">
        <v>268</v>
      </c>
      <c r="H77" s="48" t="s">
        <v>323</v>
      </c>
      <c r="I77" s="99">
        <v>305769.7194</v>
      </c>
      <c r="J77" s="27" t="s">
        <v>324</v>
      </c>
      <c r="K77" s="27" t="s">
        <v>321</v>
      </c>
    </row>
    <row r="78" spans="1:11" ht="71.25">
      <c r="A78" s="27" t="s">
        <v>508</v>
      </c>
      <c r="B78" s="27" t="s">
        <v>312</v>
      </c>
      <c r="C78" s="48" t="s">
        <v>311</v>
      </c>
      <c r="D78" s="48" t="s">
        <v>317</v>
      </c>
      <c r="E78" s="109" t="s">
        <v>206</v>
      </c>
      <c r="F78" s="27" t="s">
        <v>322</v>
      </c>
      <c r="G78" s="48" t="s">
        <v>268</v>
      </c>
      <c r="H78" s="48" t="s">
        <v>323</v>
      </c>
      <c r="I78" s="99">
        <v>77887.387322544542</v>
      </c>
      <c r="J78" s="27" t="s">
        <v>324</v>
      </c>
      <c r="K78" s="27" t="s">
        <v>321</v>
      </c>
    </row>
    <row r="79" spans="1:11" ht="57">
      <c r="A79" s="27" t="s">
        <v>508</v>
      </c>
      <c r="B79" s="27" t="s">
        <v>312</v>
      </c>
      <c r="C79" s="48" t="s">
        <v>311</v>
      </c>
      <c r="D79" s="48" t="s">
        <v>312</v>
      </c>
      <c r="E79" s="109" t="s">
        <v>206</v>
      </c>
      <c r="F79" s="27" t="s">
        <v>325</v>
      </c>
      <c r="G79" s="48" t="s">
        <v>43</v>
      </c>
      <c r="H79" s="48" t="s">
        <v>326</v>
      </c>
      <c r="I79" s="62">
        <f>144560+70437</f>
        <v>214997</v>
      </c>
      <c r="J79" s="27" t="s">
        <v>327</v>
      </c>
      <c r="K79" s="27" t="s">
        <v>328</v>
      </c>
    </row>
    <row r="80" spans="1:11" ht="57">
      <c r="A80" s="27" t="s">
        <v>508</v>
      </c>
      <c r="B80" s="27" t="s">
        <v>312</v>
      </c>
      <c r="C80" s="48" t="s">
        <v>311</v>
      </c>
      <c r="D80" s="48" t="s">
        <v>164</v>
      </c>
      <c r="E80" s="109" t="s">
        <v>206</v>
      </c>
      <c r="F80" s="27" t="s">
        <v>325</v>
      </c>
      <c r="G80" s="48" t="s">
        <v>43</v>
      </c>
      <c r="H80" s="48" t="s">
        <v>326</v>
      </c>
      <c r="I80" s="62">
        <v>26158</v>
      </c>
      <c r="J80" s="27" t="s">
        <v>327</v>
      </c>
      <c r="K80" s="27" t="s">
        <v>328</v>
      </c>
    </row>
    <row r="81" spans="1:11" ht="57">
      <c r="A81" s="27" t="s">
        <v>508</v>
      </c>
      <c r="B81" s="27" t="s">
        <v>312</v>
      </c>
      <c r="C81" s="48" t="s">
        <v>311</v>
      </c>
      <c r="D81" s="48" t="s">
        <v>317</v>
      </c>
      <c r="E81" s="109" t="s">
        <v>206</v>
      </c>
      <c r="F81" s="27" t="s">
        <v>325</v>
      </c>
      <c r="G81" s="48" t="s">
        <v>43</v>
      </c>
      <c r="H81" s="48" t="s">
        <v>326</v>
      </c>
      <c r="I81" s="62">
        <v>4616</v>
      </c>
      <c r="J81" s="27" t="s">
        <v>327</v>
      </c>
      <c r="K81" s="27" t="s">
        <v>328</v>
      </c>
    </row>
    <row r="82" spans="1:11" ht="213.75">
      <c r="A82" s="27" t="s">
        <v>510</v>
      </c>
      <c r="B82" s="27" t="s">
        <v>335</v>
      </c>
      <c r="C82" s="48" t="s">
        <v>336</v>
      </c>
      <c r="D82" s="48" t="s">
        <v>335</v>
      </c>
      <c r="E82" s="109">
        <v>0</v>
      </c>
      <c r="F82" s="48" t="s">
        <v>88</v>
      </c>
      <c r="G82" s="48" t="s">
        <v>53</v>
      </c>
      <c r="H82" s="48"/>
      <c r="I82" s="62">
        <v>49428417</v>
      </c>
      <c r="J82" s="27" t="s">
        <v>340</v>
      </c>
      <c r="K82" s="27" t="s">
        <v>337</v>
      </c>
    </row>
    <row r="83" spans="1:11" ht="213.75">
      <c r="A83" s="27" t="s">
        <v>510</v>
      </c>
      <c r="B83" s="27" t="s">
        <v>335</v>
      </c>
      <c r="C83" s="48" t="s">
        <v>338</v>
      </c>
      <c r="D83" s="48" t="s">
        <v>335</v>
      </c>
      <c r="E83" s="109" t="s">
        <v>206</v>
      </c>
      <c r="F83" s="104" t="s">
        <v>341</v>
      </c>
      <c r="G83" s="48" t="s">
        <v>53</v>
      </c>
      <c r="H83" s="48"/>
      <c r="I83" s="62">
        <f>6650000-65000+290000</f>
        <v>6875000</v>
      </c>
      <c r="J83" s="48"/>
      <c r="K83" s="27" t="s">
        <v>337</v>
      </c>
    </row>
    <row r="84" spans="1:11" ht="28.5">
      <c r="A84" s="27" t="s">
        <v>511</v>
      </c>
      <c r="B84" s="27" t="s">
        <v>349</v>
      </c>
      <c r="C84" s="48" t="s">
        <v>350</v>
      </c>
      <c r="D84" s="33" t="s">
        <v>351</v>
      </c>
      <c r="E84" s="109">
        <v>1</v>
      </c>
      <c r="F84" s="96"/>
      <c r="G84" s="96"/>
      <c r="H84" s="96"/>
      <c r="I84" s="97"/>
      <c r="J84" s="96"/>
      <c r="K84" s="96"/>
    </row>
    <row r="85" spans="1:11" ht="28.5">
      <c r="A85" s="27" t="s">
        <v>511</v>
      </c>
      <c r="B85" s="27" t="s">
        <v>349</v>
      </c>
      <c r="C85" s="48" t="s">
        <v>350</v>
      </c>
      <c r="D85" s="48" t="s">
        <v>354</v>
      </c>
      <c r="E85" s="109">
        <v>1</v>
      </c>
      <c r="F85" s="48"/>
      <c r="G85" s="48"/>
      <c r="H85" s="48"/>
      <c r="I85" s="62"/>
      <c r="J85" s="48"/>
      <c r="K85" s="27"/>
    </row>
    <row r="86" spans="1:11" ht="28.5">
      <c r="A86" s="27" t="s">
        <v>511</v>
      </c>
      <c r="B86" s="27" t="s">
        <v>349</v>
      </c>
      <c r="C86" s="48" t="s">
        <v>350</v>
      </c>
      <c r="D86" s="48" t="s">
        <v>356</v>
      </c>
      <c r="E86" s="109">
        <v>1</v>
      </c>
      <c r="F86" s="48"/>
      <c r="G86" s="48"/>
      <c r="H86" s="48"/>
      <c r="I86" s="62"/>
      <c r="J86" s="48"/>
      <c r="K86" s="27"/>
    </row>
    <row r="87" spans="1:11" ht="28.5">
      <c r="A87" s="27" t="s">
        <v>511</v>
      </c>
      <c r="B87" s="27" t="s">
        <v>349</v>
      </c>
      <c r="C87" s="48" t="s">
        <v>350</v>
      </c>
      <c r="D87" s="48" t="s">
        <v>357</v>
      </c>
      <c r="E87" s="109">
        <v>1</v>
      </c>
      <c r="F87" s="48"/>
      <c r="G87" s="48"/>
      <c r="H87" s="48"/>
      <c r="I87" s="62"/>
      <c r="J87" s="48"/>
      <c r="K87" s="27"/>
    </row>
    <row r="88" spans="1:11" ht="28.5">
      <c r="A88" s="27" t="s">
        <v>511</v>
      </c>
      <c r="B88" s="27" t="s">
        <v>349</v>
      </c>
      <c r="C88" s="48" t="s">
        <v>350</v>
      </c>
      <c r="D88" s="48" t="s">
        <v>358</v>
      </c>
      <c r="E88" s="109">
        <v>1</v>
      </c>
      <c r="F88" s="48"/>
      <c r="G88" s="48"/>
      <c r="H88" s="48"/>
      <c r="I88" s="62"/>
      <c r="J88" s="48"/>
      <c r="K88" s="27"/>
    </row>
    <row r="89" spans="1:11" ht="28.5">
      <c r="A89" s="27" t="s">
        <v>511</v>
      </c>
      <c r="B89" s="27" t="s">
        <v>349</v>
      </c>
      <c r="C89" s="48" t="s">
        <v>350</v>
      </c>
      <c r="D89" s="48" t="s">
        <v>359</v>
      </c>
      <c r="E89" s="109">
        <v>1</v>
      </c>
      <c r="F89" s="48"/>
      <c r="G89" s="48"/>
      <c r="H89" s="48"/>
      <c r="I89" s="62"/>
      <c r="J89" s="48"/>
      <c r="K89" s="27"/>
    </row>
    <row r="90" spans="1:11" ht="28.5">
      <c r="A90" s="27" t="s">
        <v>511</v>
      </c>
      <c r="B90" s="27" t="s">
        <v>349</v>
      </c>
      <c r="C90" s="48" t="s">
        <v>350</v>
      </c>
      <c r="D90" s="48" t="s">
        <v>360</v>
      </c>
      <c r="E90" s="109">
        <v>1</v>
      </c>
      <c r="F90" s="48"/>
      <c r="G90" s="48"/>
      <c r="H90" s="48"/>
      <c r="I90" s="62"/>
      <c r="J90" s="48"/>
      <c r="K90" s="27"/>
    </row>
    <row r="91" spans="1:11" ht="28.5">
      <c r="A91" s="27" t="s">
        <v>513</v>
      </c>
      <c r="B91" s="27" t="s">
        <v>374</v>
      </c>
      <c r="C91" s="48" t="s">
        <v>375</v>
      </c>
      <c r="D91" s="48" t="s">
        <v>354</v>
      </c>
      <c r="E91" s="109">
        <v>0</v>
      </c>
      <c r="F91" s="48" t="s">
        <v>61</v>
      </c>
      <c r="G91" s="48" t="s">
        <v>53</v>
      </c>
      <c r="H91" s="48"/>
      <c r="I91" s="70" t="s">
        <v>54</v>
      </c>
      <c r="J91" s="27" t="s">
        <v>55</v>
      </c>
      <c r="K91" s="27" t="s">
        <v>362</v>
      </c>
    </row>
    <row r="92" spans="1:11" ht="28.5">
      <c r="A92" s="27" t="s">
        <v>513</v>
      </c>
      <c r="B92" s="27" t="s">
        <v>374</v>
      </c>
      <c r="C92" s="48" t="s">
        <v>375</v>
      </c>
      <c r="D92" s="48" t="s">
        <v>351</v>
      </c>
      <c r="E92" s="109">
        <v>0</v>
      </c>
      <c r="F92" s="48" t="s">
        <v>61</v>
      </c>
      <c r="G92" s="48" t="s">
        <v>53</v>
      </c>
      <c r="H92" s="48"/>
      <c r="I92" s="70" t="s">
        <v>54</v>
      </c>
      <c r="J92" s="27" t="s">
        <v>55</v>
      </c>
      <c r="K92" s="27" t="s">
        <v>362</v>
      </c>
    </row>
    <row r="93" spans="1:11" ht="28.5">
      <c r="A93" s="27" t="s">
        <v>513</v>
      </c>
      <c r="B93" s="27" t="s">
        <v>374</v>
      </c>
      <c r="C93" s="48" t="s">
        <v>377</v>
      </c>
      <c r="D93" s="48" t="s">
        <v>381</v>
      </c>
      <c r="E93" s="109">
        <v>0</v>
      </c>
      <c r="F93" s="48" t="s">
        <v>382</v>
      </c>
      <c r="G93" s="48" t="s">
        <v>68</v>
      </c>
      <c r="H93" s="48"/>
      <c r="I93" s="99">
        <v>54523</v>
      </c>
      <c r="J93" s="48" t="s">
        <v>383</v>
      </c>
      <c r="K93" s="27" t="s">
        <v>384</v>
      </c>
    </row>
    <row r="94" spans="1:11" ht="171">
      <c r="A94" s="27" t="s">
        <v>514</v>
      </c>
      <c r="B94" s="27" t="s">
        <v>390</v>
      </c>
      <c r="C94" s="27" t="s">
        <v>391</v>
      </c>
      <c r="D94" s="48" t="s">
        <v>400</v>
      </c>
      <c r="E94" s="109">
        <v>1</v>
      </c>
      <c r="F94" s="48" t="s">
        <v>88</v>
      </c>
      <c r="G94" s="48" t="s">
        <v>43</v>
      </c>
      <c r="H94" s="56" t="s">
        <v>408</v>
      </c>
      <c r="I94" s="99">
        <v>300000</v>
      </c>
      <c r="J94" s="56" t="s">
        <v>409</v>
      </c>
      <c r="K94" s="56" t="s">
        <v>410</v>
      </c>
    </row>
    <row r="95" spans="1:11" ht="85.5">
      <c r="A95" s="27" t="s">
        <v>514</v>
      </c>
      <c r="B95" s="27" t="s">
        <v>390</v>
      </c>
      <c r="C95" s="27" t="s">
        <v>391</v>
      </c>
      <c r="D95" s="48" t="s">
        <v>403</v>
      </c>
      <c r="E95" s="109">
        <v>0</v>
      </c>
      <c r="F95" s="48" t="s">
        <v>88</v>
      </c>
      <c r="G95" s="48" t="s">
        <v>53</v>
      </c>
      <c r="H95" s="105"/>
      <c r="I95" s="99">
        <v>263682.6882268014</v>
      </c>
      <c r="J95" s="56" t="s">
        <v>411</v>
      </c>
      <c r="K95" s="56" t="s">
        <v>402</v>
      </c>
    </row>
    <row r="96" spans="1:11" ht="85.5">
      <c r="A96" s="27" t="s">
        <v>514</v>
      </c>
      <c r="B96" s="27" t="s">
        <v>390</v>
      </c>
      <c r="C96" s="27" t="s">
        <v>391</v>
      </c>
      <c r="D96" s="48" t="s">
        <v>404</v>
      </c>
      <c r="E96" s="109">
        <v>0</v>
      </c>
      <c r="F96" s="48" t="s">
        <v>88</v>
      </c>
      <c r="G96" s="48" t="s">
        <v>53</v>
      </c>
      <c r="H96" s="105"/>
      <c r="I96" s="99">
        <v>249380.58126810525</v>
      </c>
      <c r="J96" s="56" t="s">
        <v>411</v>
      </c>
      <c r="K96" s="56" t="s">
        <v>402</v>
      </c>
    </row>
    <row r="97" spans="1:11" ht="85.5">
      <c r="A97" s="27" t="s">
        <v>514</v>
      </c>
      <c r="B97" s="27" t="s">
        <v>390</v>
      </c>
      <c r="C97" s="27" t="s">
        <v>391</v>
      </c>
      <c r="D97" s="48" t="s">
        <v>405</v>
      </c>
      <c r="E97" s="109">
        <v>0</v>
      </c>
      <c r="F97" s="48" t="s">
        <v>88</v>
      </c>
      <c r="G97" s="48" t="s">
        <v>53</v>
      </c>
      <c r="H97" s="105"/>
      <c r="I97" s="99">
        <v>173716.86679380538</v>
      </c>
      <c r="J97" s="56" t="s">
        <v>411</v>
      </c>
      <c r="K97" s="56" t="s">
        <v>402</v>
      </c>
    </row>
    <row r="98" spans="1:11" ht="85.5">
      <c r="A98" s="27" t="s">
        <v>514</v>
      </c>
      <c r="B98" s="27" t="s">
        <v>390</v>
      </c>
      <c r="C98" s="27" t="s">
        <v>391</v>
      </c>
      <c r="D98" s="48" t="s">
        <v>406</v>
      </c>
      <c r="E98" s="109">
        <v>0</v>
      </c>
      <c r="F98" s="48" t="s">
        <v>88</v>
      </c>
      <c r="G98" s="48" t="s">
        <v>53</v>
      </c>
      <c r="H98" s="105"/>
      <c r="I98" s="99">
        <v>361500.5929671934</v>
      </c>
      <c r="J98" s="56" t="s">
        <v>411</v>
      </c>
      <c r="K98" s="56" t="s">
        <v>402</v>
      </c>
    </row>
    <row r="99" spans="1:11" ht="85.5">
      <c r="A99" s="27" t="s">
        <v>514</v>
      </c>
      <c r="B99" s="27" t="s">
        <v>390</v>
      </c>
      <c r="C99" s="27" t="s">
        <v>391</v>
      </c>
      <c r="D99" s="48" t="s">
        <v>407</v>
      </c>
      <c r="E99" s="109">
        <v>0</v>
      </c>
      <c r="F99" s="48" t="s">
        <v>88</v>
      </c>
      <c r="G99" s="48" t="s">
        <v>53</v>
      </c>
      <c r="H99" s="105"/>
      <c r="I99" s="99">
        <v>163846.535697538</v>
      </c>
      <c r="J99" s="56" t="s">
        <v>411</v>
      </c>
      <c r="K99" s="56" t="s">
        <v>402</v>
      </c>
    </row>
    <row r="100" spans="1:11" ht="28.5">
      <c r="A100" s="27" t="s">
        <v>515</v>
      </c>
      <c r="B100" s="27" t="s">
        <v>412</v>
      </c>
      <c r="C100" s="48" t="s">
        <v>413</v>
      </c>
      <c r="D100" s="48" t="s">
        <v>412</v>
      </c>
      <c r="E100" s="109" t="s">
        <v>91</v>
      </c>
      <c r="F100" s="48" t="s">
        <v>414</v>
      </c>
      <c r="G100" s="48" t="s">
        <v>68</v>
      </c>
      <c r="H100" s="48"/>
      <c r="I100" s="62">
        <v>391000</v>
      </c>
      <c r="J100" s="141" t="s">
        <v>415</v>
      </c>
      <c r="K100" s="141" t="s">
        <v>416</v>
      </c>
    </row>
    <row r="101" spans="1:11" ht="28.5">
      <c r="A101" s="27" t="s">
        <v>515</v>
      </c>
      <c r="B101" s="27" t="s">
        <v>412</v>
      </c>
      <c r="C101" s="48" t="s">
        <v>413</v>
      </c>
      <c r="D101" s="48" t="s">
        <v>417</v>
      </c>
      <c r="E101" s="109" t="s">
        <v>91</v>
      </c>
      <c r="F101" s="48" t="s">
        <v>414</v>
      </c>
      <c r="G101" s="48" t="s">
        <v>68</v>
      </c>
      <c r="H101" s="48"/>
      <c r="I101" s="62">
        <v>50000</v>
      </c>
      <c r="J101" s="141"/>
      <c r="K101" s="141"/>
    </row>
    <row r="102" spans="1:11" ht="28.5">
      <c r="A102" s="27" t="s">
        <v>515</v>
      </c>
      <c r="B102" s="27" t="s">
        <v>412</v>
      </c>
      <c r="C102" s="48" t="s">
        <v>413</v>
      </c>
      <c r="D102" s="48" t="s">
        <v>418</v>
      </c>
      <c r="E102" s="109" t="s">
        <v>91</v>
      </c>
      <c r="F102" s="48" t="s">
        <v>414</v>
      </c>
      <c r="G102" s="48" t="s">
        <v>68</v>
      </c>
      <c r="H102" s="48"/>
      <c r="I102" s="62">
        <v>49000</v>
      </c>
      <c r="J102" s="141"/>
      <c r="K102" s="141"/>
    </row>
    <row r="103" spans="1:11" ht="28.5">
      <c r="A103" s="27" t="s">
        <v>515</v>
      </c>
      <c r="B103" s="27" t="s">
        <v>412</v>
      </c>
      <c r="C103" s="48" t="s">
        <v>413</v>
      </c>
      <c r="D103" s="48" t="s">
        <v>419</v>
      </c>
      <c r="E103" s="109" t="s">
        <v>91</v>
      </c>
      <c r="F103" s="48" t="s">
        <v>414</v>
      </c>
      <c r="G103" s="48" t="s">
        <v>68</v>
      </c>
      <c r="H103" s="48"/>
      <c r="I103" s="62">
        <v>3000</v>
      </c>
      <c r="J103" s="141"/>
      <c r="K103" s="141"/>
    </row>
    <row r="104" spans="1:11" ht="28.5">
      <c r="A104" s="27" t="s">
        <v>515</v>
      </c>
      <c r="B104" s="27" t="s">
        <v>412</v>
      </c>
      <c r="C104" s="48" t="s">
        <v>413</v>
      </c>
      <c r="D104" s="48" t="s">
        <v>420</v>
      </c>
      <c r="E104" s="109" t="s">
        <v>91</v>
      </c>
      <c r="F104" s="48" t="s">
        <v>414</v>
      </c>
      <c r="G104" s="48" t="s">
        <v>68</v>
      </c>
      <c r="H104" s="48"/>
      <c r="I104" s="62">
        <v>96000</v>
      </c>
      <c r="J104" s="141"/>
      <c r="K104" s="141"/>
    </row>
    <row r="105" spans="1:11" ht="28.5">
      <c r="A105" s="27" t="s">
        <v>515</v>
      </c>
      <c r="B105" s="27" t="s">
        <v>412</v>
      </c>
      <c r="C105" s="48" t="s">
        <v>413</v>
      </c>
      <c r="D105" s="48" t="s">
        <v>421</v>
      </c>
      <c r="E105" s="109" t="s">
        <v>91</v>
      </c>
      <c r="F105" s="48" t="s">
        <v>414</v>
      </c>
      <c r="G105" s="48" t="s">
        <v>68</v>
      </c>
      <c r="H105" s="48"/>
      <c r="I105" s="62">
        <v>9000</v>
      </c>
      <c r="J105" s="141"/>
      <c r="K105" s="141"/>
    </row>
    <row r="106" spans="1:11" ht="28.5">
      <c r="A106" s="27" t="s">
        <v>515</v>
      </c>
      <c r="B106" s="27" t="s">
        <v>412</v>
      </c>
      <c r="C106" s="48" t="s">
        <v>413</v>
      </c>
      <c r="D106" s="48" t="s">
        <v>422</v>
      </c>
      <c r="E106" s="109" t="s">
        <v>91</v>
      </c>
      <c r="F106" s="48" t="s">
        <v>414</v>
      </c>
      <c r="G106" s="48" t="s">
        <v>68</v>
      </c>
      <c r="H106" s="48"/>
      <c r="I106" s="62">
        <v>1000</v>
      </c>
      <c r="J106" s="141"/>
      <c r="K106" s="141"/>
    </row>
    <row r="107" spans="1:11" ht="28.5">
      <c r="A107" s="27" t="s">
        <v>515</v>
      </c>
      <c r="B107" s="27" t="s">
        <v>412</v>
      </c>
      <c r="C107" s="48" t="s">
        <v>413</v>
      </c>
      <c r="D107" s="48" t="s">
        <v>423</v>
      </c>
      <c r="E107" s="109" t="s">
        <v>91</v>
      </c>
      <c r="F107" s="48" t="s">
        <v>414</v>
      </c>
      <c r="G107" s="48" t="s">
        <v>68</v>
      </c>
      <c r="H107" s="48"/>
      <c r="I107" s="62">
        <v>1000</v>
      </c>
      <c r="J107" s="141"/>
      <c r="K107" s="141"/>
    </row>
    <row r="108" spans="1:11" ht="28.5">
      <c r="A108" s="27" t="s">
        <v>515</v>
      </c>
      <c r="B108" s="27" t="s">
        <v>412</v>
      </c>
      <c r="C108" s="48" t="s">
        <v>413</v>
      </c>
      <c r="D108" s="48" t="s">
        <v>424</v>
      </c>
      <c r="E108" s="109" t="s">
        <v>91</v>
      </c>
      <c r="F108" s="48" t="s">
        <v>414</v>
      </c>
      <c r="G108" s="48" t="s">
        <v>68</v>
      </c>
      <c r="H108" s="48"/>
      <c r="I108" s="62">
        <v>4000</v>
      </c>
      <c r="J108" s="141"/>
      <c r="K108" s="141"/>
    </row>
    <row r="109" spans="1:11" ht="28.5">
      <c r="A109" s="27" t="s">
        <v>515</v>
      </c>
      <c r="B109" s="27" t="s">
        <v>412</v>
      </c>
      <c r="C109" s="48" t="s">
        <v>413</v>
      </c>
      <c r="D109" s="48" t="s">
        <v>425</v>
      </c>
      <c r="E109" s="109" t="s">
        <v>91</v>
      </c>
      <c r="F109" s="48" t="s">
        <v>414</v>
      </c>
      <c r="G109" s="48" t="s">
        <v>68</v>
      </c>
      <c r="H109" s="48"/>
      <c r="I109" s="62">
        <v>2000</v>
      </c>
      <c r="J109" s="141"/>
      <c r="K109" s="141"/>
    </row>
    <row r="110" spans="1:11" ht="28.5">
      <c r="A110" s="27" t="s">
        <v>515</v>
      </c>
      <c r="B110" s="27" t="s">
        <v>412</v>
      </c>
      <c r="C110" s="48" t="s">
        <v>413</v>
      </c>
      <c r="D110" s="48" t="s">
        <v>426</v>
      </c>
      <c r="E110" s="109" t="s">
        <v>91</v>
      </c>
      <c r="F110" s="48" t="s">
        <v>414</v>
      </c>
      <c r="G110" s="48" t="s">
        <v>68</v>
      </c>
      <c r="H110" s="48"/>
      <c r="I110" s="62">
        <v>9000</v>
      </c>
      <c r="J110" s="141"/>
      <c r="K110" s="141"/>
    </row>
    <row r="111" spans="1:11" ht="28.5">
      <c r="A111" s="27" t="s">
        <v>515</v>
      </c>
      <c r="B111" s="27" t="s">
        <v>412</v>
      </c>
      <c r="C111" s="48" t="s">
        <v>413</v>
      </c>
      <c r="D111" s="48" t="s">
        <v>427</v>
      </c>
      <c r="E111" s="109" t="s">
        <v>91</v>
      </c>
      <c r="F111" s="48" t="s">
        <v>414</v>
      </c>
      <c r="G111" s="48" t="s">
        <v>68</v>
      </c>
      <c r="H111" s="48"/>
      <c r="I111" s="62">
        <v>3000</v>
      </c>
      <c r="J111" s="141"/>
      <c r="K111" s="141"/>
    </row>
    <row r="112" spans="1:11" ht="28.5">
      <c r="A112" s="27" t="s">
        <v>515</v>
      </c>
      <c r="B112" s="27" t="s">
        <v>412</v>
      </c>
      <c r="C112" s="48" t="s">
        <v>413</v>
      </c>
      <c r="D112" s="48" t="s">
        <v>428</v>
      </c>
      <c r="E112" s="109" t="s">
        <v>91</v>
      </c>
      <c r="F112" s="48" t="s">
        <v>414</v>
      </c>
      <c r="G112" s="48" t="s">
        <v>68</v>
      </c>
      <c r="H112" s="48"/>
      <c r="I112" s="62">
        <v>11000</v>
      </c>
      <c r="J112" s="141"/>
      <c r="K112" s="141"/>
    </row>
    <row r="113" spans="1:11" ht="85.5">
      <c r="A113" s="27" t="s">
        <v>516</v>
      </c>
      <c r="B113" s="27" t="s">
        <v>404</v>
      </c>
      <c r="C113" s="48" t="s">
        <v>437</v>
      </c>
      <c r="D113" s="48" t="s">
        <v>440</v>
      </c>
      <c r="E113" s="109" t="s">
        <v>206</v>
      </c>
      <c r="F113" s="48" t="s">
        <v>441</v>
      </c>
      <c r="G113" s="48" t="s">
        <v>268</v>
      </c>
      <c r="H113" s="48"/>
      <c r="I113" s="62">
        <v>1410304.0879667774</v>
      </c>
      <c r="J113" s="48" t="s">
        <v>442</v>
      </c>
      <c r="K113" s="27" t="s">
        <v>443</v>
      </c>
    </row>
    <row r="114" spans="1:11" ht="85.5">
      <c r="A114" s="27" t="s">
        <v>516</v>
      </c>
      <c r="B114" s="27" t="s">
        <v>404</v>
      </c>
      <c r="C114" s="48" t="s">
        <v>437</v>
      </c>
      <c r="D114" s="48" t="s">
        <v>444</v>
      </c>
      <c r="E114" s="109" t="s">
        <v>206</v>
      </c>
      <c r="F114" s="48" t="s">
        <v>441</v>
      </c>
      <c r="G114" s="48" t="s">
        <v>268</v>
      </c>
      <c r="H114" s="48"/>
      <c r="I114" s="62">
        <v>65954.725515877857</v>
      </c>
      <c r="J114" s="48" t="s">
        <v>442</v>
      </c>
      <c r="K114" s="27" t="s">
        <v>443</v>
      </c>
    </row>
    <row r="115" spans="1:11" ht="85.5">
      <c r="A115" s="27" t="s">
        <v>516</v>
      </c>
      <c r="B115" s="27" t="s">
        <v>404</v>
      </c>
      <c r="C115" s="48" t="s">
        <v>437</v>
      </c>
      <c r="D115" s="48" t="s">
        <v>445</v>
      </c>
      <c r="E115" s="109" t="s">
        <v>206</v>
      </c>
      <c r="F115" s="48" t="s">
        <v>441</v>
      </c>
      <c r="G115" s="48" t="s">
        <v>268</v>
      </c>
      <c r="H115" s="48"/>
      <c r="I115" s="62">
        <v>2302066.9147613621</v>
      </c>
      <c r="J115" s="48" t="s">
        <v>442</v>
      </c>
      <c r="K115" s="27" t="s">
        <v>443</v>
      </c>
    </row>
    <row r="116" spans="1:11" ht="85.5">
      <c r="A116" s="27" t="s">
        <v>516</v>
      </c>
      <c r="B116" s="27" t="s">
        <v>404</v>
      </c>
      <c r="C116" s="48" t="s">
        <v>437</v>
      </c>
      <c r="D116" s="48" t="s">
        <v>446</v>
      </c>
      <c r="E116" s="109" t="s">
        <v>206</v>
      </c>
      <c r="F116" s="48" t="s">
        <v>441</v>
      </c>
      <c r="G116" s="48" t="s">
        <v>268</v>
      </c>
      <c r="H116" s="48"/>
      <c r="I116" s="62">
        <v>2750.9712720856924</v>
      </c>
      <c r="J116" s="48" t="s">
        <v>442</v>
      </c>
      <c r="K116" s="27" t="s">
        <v>443</v>
      </c>
    </row>
    <row r="117" spans="1:11" ht="85.5">
      <c r="A117" s="27" t="s">
        <v>516</v>
      </c>
      <c r="B117" s="27" t="s">
        <v>404</v>
      </c>
      <c r="C117" s="48" t="s">
        <v>437</v>
      </c>
      <c r="D117" s="48" t="s">
        <v>447</v>
      </c>
      <c r="E117" s="109" t="s">
        <v>206</v>
      </c>
      <c r="F117" s="48" t="s">
        <v>441</v>
      </c>
      <c r="G117" s="48" t="s">
        <v>268</v>
      </c>
      <c r="H117" s="48"/>
      <c r="I117" s="62">
        <v>1309529.9987925349</v>
      </c>
      <c r="J117" s="48" t="s">
        <v>442</v>
      </c>
      <c r="K117" s="27" t="s">
        <v>443</v>
      </c>
    </row>
    <row r="118" spans="1:11" ht="85.5">
      <c r="A118" s="27" t="s">
        <v>516</v>
      </c>
      <c r="B118" s="27" t="s">
        <v>404</v>
      </c>
      <c r="C118" s="48" t="s">
        <v>437</v>
      </c>
      <c r="D118" s="48" t="s">
        <v>448</v>
      </c>
      <c r="E118" s="109" t="s">
        <v>206</v>
      </c>
      <c r="F118" s="48" t="s">
        <v>441</v>
      </c>
      <c r="G118" s="48" t="s">
        <v>268</v>
      </c>
      <c r="H118" s="48"/>
      <c r="I118" s="62">
        <v>28311.857335632209</v>
      </c>
      <c r="J118" s="48" t="s">
        <v>442</v>
      </c>
      <c r="K118" s="27" t="s">
        <v>443</v>
      </c>
    </row>
    <row r="119" spans="1:11" ht="28.5">
      <c r="A119" s="27" t="s">
        <v>517</v>
      </c>
      <c r="B119" s="27" t="s">
        <v>454</v>
      </c>
      <c r="C119" s="27" t="s">
        <v>350</v>
      </c>
      <c r="D119" s="33" t="s">
        <v>372</v>
      </c>
      <c r="E119" s="108">
        <v>1</v>
      </c>
      <c r="F119" s="96"/>
      <c r="G119" s="96"/>
      <c r="H119" s="96"/>
      <c r="I119" s="97"/>
      <c r="J119" s="96"/>
      <c r="K119" s="96"/>
    </row>
    <row r="120" spans="1:11" ht="228">
      <c r="A120" s="27" t="s">
        <v>521</v>
      </c>
      <c r="B120" s="33" t="s">
        <v>533</v>
      </c>
      <c r="C120" s="52" t="s">
        <v>532</v>
      </c>
      <c r="D120" s="52" t="s">
        <v>533</v>
      </c>
      <c r="E120" s="110">
        <v>0</v>
      </c>
      <c r="F120" s="52" t="s">
        <v>88</v>
      </c>
      <c r="G120" s="52" t="s">
        <v>43</v>
      </c>
      <c r="H120" s="52" t="s">
        <v>535</v>
      </c>
      <c r="I120" s="102">
        <v>56450497</v>
      </c>
      <c r="J120" s="33" t="s">
        <v>538</v>
      </c>
      <c r="K120" s="33" t="s">
        <v>537</v>
      </c>
    </row>
    <row r="121" spans="1:11" ht="114">
      <c r="A121" s="27" t="s">
        <v>522</v>
      </c>
      <c r="B121" s="33" t="s">
        <v>552</v>
      </c>
      <c r="C121" s="52" t="s">
        <v>551</v>
      </c>
      <c r="D121" s="52" t="s">
        <v>552</v>
      </c>
      <c r="E121" s="109">
        <v>0</v>
      </c>
      <c r="F121" s="48" t="s">
        <v>88</v>
      </c>
      <c r="G121" s="48" t="s">
        <v>53</v>
      </c>
      <c r="H121" s="48"/>
      <c r="I121" s="62">
        <v>17311000</v>
      </c>
      <c r="J121" s="33" t="s">
        <v>555</v>
      </c>
      <c r="K121" s="33" t="s">
        <v>554</v>
      </c>
    </row>
    <row r="122" spans="1:11" ht="71.25">
      <c r="A122" s="27" t="s">
        <v>525</v>
      </c>
      <c r="B122" s="27" t="s">
        <v>581</v>
      </c>
      <c r="C122" s="48" t="s">
        <v>582</v>
      </c>
      <c r="D122" s="48" t="s">
        <v>581</v>
      </c>
      <c r="E122" s="109">
        <v>0</v>
      </c>
      <c r="F122" s="48" t="s">
        <v>88</v>
      </c>
      <c r="G122" s="48" t="s">
        <v>53</v>
      </c>
      <c r="H122" s="48"/>
      <c r="I122" s="62">
        <f>13513000+12632000+8824000</f>
        <v>34969000</v>
      </c>
      <c r="J122" s="27" t="s">
        <v>583</v>
      </c>
      <c r="K122" s="27" t="s">
        <v>584</v>
      </c>
    </row>
    <row r="123" spans="1:11" ht="71.25">
      <c r="A123" s="27" t="s">
        <v>525</v>
      </c>
      <c r="B123" s="27" t="s">
        <v>581</v>
      </c>
      <c r="C123" s="48" t="s">
        <v>585</v>
      </c>
      <c r="D123" s="48" t="s">
        <v>581</v>
      </c>
      <c r="E123" s="109">
        <v>0</v>
      </c>
      <c r="F123" s="48" t="s">
        <v>88</v>
      </c>
      <c r="G123" s="48" t="s">
        <v>53</v>
      </c>
      <c r="H123" s="48"/>
      <c r="I123" s="62">
        <f>4919000+6318000+3369000</f>
        <v>14606000</v>
      </c>
      <c r="J123" s="27" t="s">
        <v>583</v>
      </c>
      <c r="K123" s="27" t="s">
        <v>584</v>
      </c>
    </row>
    <row r="124" spans="1:11" ht="409.5">
      <c r="A124" s="27" t="s">
        <v>526</v>
      </c>
      <c r="B124" s="27" t="s">
        <v>591</v>
      </c>
      <c r="C124" s="27" t="s">
        <v>602</v>
      </c>
      <c r="D124" s="27" t="s">
        <v>603</v>
      </c>
      <c r="E124" s="109" t="s">
        <v>91</v>
      </c>
      <c r="F124" s="27" t="s">
        <v>604</v>
      </c>
      <c r="G124" s="48" t="s">
        <v>43</v>
      </c>
      <c r="H124" s="27" t="s">
        <v>605</v>
      </c>
      <c r="I124" s="62" t="s">
        <v>606</v>
      </c>
      <c r="J124" s="27" t="s">
        <v>605</v>
      </c>
      <c r="K124" s="27"/>
    </row>
    <row r="125" spans="1:11" ht="85.5">
      <c r="A125" s="27" t="s">
        <v>527</v>
      </c>
      <c r="B125" s="27" t="s">
        <v>611</v>
      </c>
      <c r="C125" s="27" t="s">
        <v>612</v>
      </c>
      <c r="D125" s="27" t="s">
        <v>613</v>
      </c>
      <c r="E125" s="109">
        <v>1</v>
      </c>
      <c r="F125" s="27"/>
      <c r="G125" s="48"/>
      <c r="H125" s="27"/>
      <c r="I125" s="62"/>
      <c r="J125" s="27"/>
      <c r="K125" s="27"/>
    </row>
    <row r="126" spans="1:11" ht="171">
      <c r="A126" s="27" t="s">
        <v>527</v>
      </c>
      <c r="B126" s="27" t="s">
        <v>611</v>
      </c>
      <c r="C126" s="27" t="s">
        <v>612</v>
      </c>
      <c r="D126" s="27" t="s">
        <v>614</v>
      </c>
      <c r="E126" s="109">
        <v>0</v>
      </c>
      <c r="F126" s="27" t="s">
        <v>640</v>
      </c>
      <c r="G126" s="48" t="s">
        <v>43</v>
      </c>
      <c r="H126" s="27" t="s">
        <v>641</v>
      </c>
      <c r="I126" s="62">
        <v>3194698.5325387823</v>
      </c>
      <c r="J126" s="27" t="s">
        <v>617</v>
      </c>
      <c r="K126" s="27" t="s">
        <v>618</v>
      </c>
    </row>
    <row r="127" spans="1:11" ht="85.5">
      <c r="A127" s="27" t="s">
        <v>527</v>
      </c>
      <c r="B127" s="27" t="s">
        <v>611</v>
      </c>
      <c r="C127" s="27" t="s">
        <v>612</v>
      </c>
      <c r="D127" s="27" t="s">
        <v>182</v>
      </c>
      <c r="E127" s="109">
        <v>1</v>
      </c>
      <c r="F127" s="27"/>
      <c r="G127" s="48"/>
      <c r="H127" s="27"/>
      <c r="I127" s="62"/>
      <c r="J127" s="27"/>
      <c r="K127" s="27"/>
    </row>
    <row r="128" spans="1:11" ht="85.5">
      <c r="A128" s="27" t="s">
        <v>527</v>
      </c>
      <c r="B128" s="27" t="s">
        <v>611</v>
      </c>
      <c r="C128" s="27" t="s">
        <v>612</v>
      </c>
      <c r="D128" s="27" t="s">
        <v>619</v>
      </c>
      <c r="E128" s="109">
        <v>1</v>
      </c>
      <c r="F128" s="27"/>
      <c r="G128" s="48"/>
      <c r="H128" s="27"/>
      <c r="I128" s="62"/>
      <c r="J128" s="27"/>
      <c r="K128" s="27"/>
    </row>
    <row r="129" spans="1:11" ht="171">
      <c r="A129" s="27" t="s">
        <v>527</v>
      </c>
      <c r="B129" s="27" t="s">
        <v>611</v>
      </c>
      <c r="C129" s="27" t="s">
        <v>612</v>
      </c>
      <c r="D129" s="27" t="s">
        <v>183</v>
      </c>
      <c r="E129" s="109">
        <v>0</v>
      </c>
      <c r="F129" s="27" t="s">
        <v>640</v>
      </c>
      <c r="G129" s="48" t="s">
        <v>43</v>
      </c>
      <c r="H129" s="27" t="s">
        <v>641</v>
      </c>
      <c r="I129" s="62">
        <v>241787.14679869858</v>
      </c>
      <c r="J129" s="27" t="s">
        <v>617</v>
      </c>
      <c r="K129" s="27" t="s">
        <v>618</v>
      </c>
    </row>
    <row r="130" spans="1:11" ht="85.5">
      <c r="A130" s="27" t="s">
        <v>527</v>
      </c>
      <c r="B130" s="27" t="s">
        <v>611</v>
      </c>
      <c r="C130" s="27" t="s">
        <v>612</v>
      </c>
      <c r="D130" s="27" t="s">
        <v>620</v>
      </c>
      <c r="E130" s="109">
        <v>1</v>
      </c>
      <c r="F130" s="27"/>
      <c r="G130" s="48"/>
      <c r="H130" s="27"/>
      <c r="I130" s="62"/>
      <c r="J130" s="27"/>
      <c r="K130" s="27"/>
    </row>
    <row r="131" spans="1:11" ht="171">
      <c r="A131" s="27" t="s">
        <v>527</v>
      </c>
      <c r="B131" s="27" t="s">
        <v>611</v>
      </c>
      <c r="C131" s="27" t="s">
        <v>612</v>
      </c>
      <c r="D131" s="27" t="s">
        <v>621</v>
      </c>
      <c r="E131" s="109">
        <v>0</v>
      </c>
      <c r="F131" s="27" t="s">
        <v>640</v>
      </c>
      <c r="G131" s="48" t="s">
        <v>43</v>
      </c>
      <c r="H131" s="27" t="s">
        <v>641</v>
      </c>
      <c r="I131" s="62">
        <v>18923535.719540469</v>
      </c>
      <c r="J131" s="27" t="s">
        <v>617</v>
      </c>
      <c r="K131" s="27" t="s">
        <v>618</v>
      </c>
    </row>
    <row r="132" spans="1:11" ht="85.5">
      <c r="A132" s="27" t="s">
        <v>527</v>
      </c>
      <c r="B132" s="27" t="s">
        <v>611</v>
      </c>
      <c r="C132" s="27" t="s">
        <v>612</v>
      </c>
      <c r="D132" s="27" t="s">
        <v>622</v>
      </c>
      <c r="E132" s="109">
        <v>1</v>
      </c>
      <c r="F132" s="27"/>
      <c r="G132" s="48"/>
      <c r="H132" s="27"/>
      <c r="I132" s="62"/>
      <c r="J132" s="27"/>
      <c r="K132" s="27"/>
    </row>
    <row r="133" spans="1:11" ht="85.5">
      <c r="A133" s="27" t="s">
        <v>527</v>
      </c>
      <c r="B133" s="27" t="s">
        <v>611</v>
      </c>
      <c r="C133" s="27" t="s">
        <v>612</v>
      </c>
      <c r="D133" s="27" t="s">
        <v>623</v>
      </c>
      <c r="E133" s="109">
        <v>1</v>
      </c>
      <c r="F133" s="27"/>
      <c r="G133" s="48"/>
      <c r="H133" s="27"/>
      <c r="I133" s="62"/>
      <c r="J133" s="27"/>
      <c r="K133" s="27"/>
    </row>
    <row r="134" spans="1:11" ht="85.5">
      <c r="A134" s="27" t="s">
        <v>527</v>
      </c>
      <c r="B134" s="27" t="s">
        <v>611</v>
      </c>
      <c r="C134" s="27" t="s">
        <v>612</v>
      </c>
      <c r="D134" s="27" t="s">
        <v>624</v>
      </c>
      <c r="E134" s="109">
        <v>1</v>
      </c>
      <c r="F134" s="27"/>
      <c r="G134" s="48"/>
      <c r="H134" s="27"/>
      <c r="I134" s="62"/>
      <c r="J134" s="27"/>
      <c r="K134" s="27"/>
    </row>
    <row r="135" spans="1:11" ht="85.5">
      <c r="A135" s="27" t="s">
        <v>527</v>
      </c>
      <c r="B135" s="27" t="s">
        <v>611</v>
      </c>
      <c r="C135" s="27" t="s">
        <v>612</v>
      </c>
      <c r="D135" s="27" t="s">
        <v>625</v>
      </c>
      <c r="E135" s="109">
        <v>1</v>
      </c>
      <c r="F135" s="27"/>
      <c r="G135" s="48"/>
      <c r="H135" s="27"/>
      <c r="I135" s="62"/>
      <c r="J135" s="27"/>
      <c r="K135" s="27"/>
    </row>
    <row r="136" spans="1:11" ht="171">
      <c r="A136" s="27" t="s">
        <v>527</v>
      </c>
      <c r="B136" s="27" t="s">
        <v>611</v>
      </c>
      <c r="C136" s="27" t="s">
        <v>612</v>
      </c>
      <c r="D136" s="27" t="s">
        <v>626</v>
      </c>
      <c r="E136" s="109">
        <v>0</v>
      </c>
      <c r="F136" s="27" t="s">
        <v>640</v>
      </c>
      <c r="G136" s="48" t="s">
        <v>43</v>
      </c>
      <c r="H136" s="27" t="s">
        <v>641</v>
      </c>
      <c r="I136" s="62">
        <v>266087.42907084286</v>
      </c>
      <c r="J136" s="27" t="s">
        <v>617</v>
      </c>
      <c r="K136" s="27" t="s">
        <v>618</v>
      </c>
    </row>
    <row r="137" spans="1:11" ht="85.5">
      <c r="A137" s="27" t="s">
        <v>527</v>
      </c>
      <c r="B137" s="27" t="s">
        <v>611</v>
      </c>
      <c r="C137" s="27" t="s">
        <v>612</v>
      </c>
      <c r="D137" s="27" t="s">
        <v>627</v>
      </c>
      <c r="E137" s="109">
        <v>1</v>
      </c>
      <c r="F137" s="27"/>
      <c r="G137" s="48"/>
      <c r="H137" s="27"/>
      <c r="I137" s="62"/>
      <c r="J137" s="27"/>
      <c r="K137" s="27"/>
    </row>
    <row r="138" spans="1:11" ht="85.5">
      <c r="A138" s="27" t="s">
        <v>527</v>
      </c>
      <c r="B138" s="27" t="s">
        <v>611</v>
      </c>
      <c r="C138" s="27" t="s">
        <v>612</v>
      </c>
      <c r="D138" s="27" t="s">
        <v>628</v>
      </c>
      <c r="E138" s="109">
        <v>1</v>
      </c>
      <c r="F138" s="27"/>
      <c r="G138" s="48"/>
      <c r="H138" s="27"/>
      <c r="I138" s="62"/>
      <c r="J138" s="27"/>
      <c r="K138" s="27"/>
    </row>
    <row r="139" spans="1:11" ht="171">
      <c r="A139" s="27" t="s">
        <v>527</v>
      </c>
      <c r="B139" s="27" t="s">
        <v>611</v>
      </c>
      <c r="C139" s="27" t="s">
        <v>612</v>
      </c>
      <c r="D139" s="27" t="s">
        <v>629</v>
      </c>
      <c r="E139" s="109">
        <v>0</v>
      </c>
      <c r="F139" s="27" t="s">
        <v>640</v>
      </c>
      <c r="G139" s="48" t="s">
        <v>43</v>
      </c>
      <c r="H139" s="27" t="s">
        <v>639</v>
      </c>
      <c r="I139" s="62">
        <v>11531236.026325485</v>
      </c>
      <c r="J139" s="27" t="s">
        <v>617</v>
      </c>
      <c r="K139" s="27" t="s">
        <v>618</v>
      </c>
    </row>
    <row r="140" spans="1:11" ht="171">
      <c r="A140" s="27" t="s">
        <v>527</v>
      </c>
      <c r="B140" s="27" t="s">
        <v>611</v>
      </c>
      <c r="C140" s="27" t="s">
        <v>612</v>
      </c>
      <c r="D140" s="27" t="s">
        <v>630</v>
      </c>
      <c r="E140" s="109">
        <v>0</v>
      </c>
      <c r="F140" s="27" t="s">
        <v>640</v>
      </c>
      <c r="G140" s="48" t="s">
        <v>43</v>
      </c>
      <c r="H140" s="27" t="s">
        <v>641</v>
      </c>
      <c r="I140" s="62">
        <v>25903215.413207285</v>
      </c>
      <c r="J140" s="27" t="s">
        <v>617</v>
      </c>
      <c r="K140" s="27" t="s">
        <v>618</v>
      </c>
    </row>
    <row r="141" spans="1:11" ht="85.5">
      <c r="A141" s="27" t="s">
        <v>527</v>
      </c>
      <c r="B141" s="27" t="s">
        <v>611</v>
      </c>
      <c r="C141" s="27" t="s">
        <v>612</v>
      </c>
      <c r="D141" s="27" t="s">
        <v>631</v>
      </c>
      <c r="E141" s="109">
        <v>1</v>
      </c>
      <c r="F141" s="27"/>
      <c r="G141" s="48"/>
      <c r="H141" s="27"/>
      <c r="I141" s="62"/>
      <c r="J141" s="27"/>
      <c r="K141" s="27"/>
    </row>
    <row r="142" spans="1:11" ht="85.5">
      <c r="A142" s="27" t="s">
        <v>527</v>
      </c>
      <c r="B142" s="27" t="s">
        <v>611</v>
      </c>
      <c r="C142" s="27" t="s">
        <v>612</v>
      </c>
      <c r="D142" s="27" t="s">
        <v>632</v>
      </c>
      <c r="E142" s="109">
        <v>1</v>
      </c>
      <c r="F142" s="27"/>
      <c r="G142" s="48"/>
      <c r="H142" s="27"/>
      <c r="I142" s="62"/>
      <c r="J142" s="27"/>
      <c r="K142" s="27"/>
    </row>
    <row r="143" spans="1:11" ht="85.5">
      <c r="A143" s="27" t="s">
        <v>527</v>
      </c>
      <c r="B143" s="27" t="s">
        <v>611</v>
      </c>
      <c r="C143" s="27" t="s">
        <v>612</v>
      </c>
      <c r="D143" s="27" t="s">
        <v>633</v>
      </c>
      <c r="E143" s="109">
        <v>1</v>
      </c>
      <c r="F143" s="27"/>
      <c r="G143" s="48"/>
      <c r="H143" s="27"/>
      <c r="I143" s="62"/>
      <c r="J143" s="27"/>
      <c r="K143" s="27"/>
    </row>
    <row r="144" spans="1:11" ht="85.5">
      <c r="A144" s="27" t="s">
        <v>527</v>
      </c>
      <c r="B144" s="27" t="s">
        <v>611</v>
      </c>
      <c r="C144" s="27" t="s">
        <v>612</v>
      </c>
      <c r="D144" s="27" t="s">
        <v>634</v>
      </c>
      <c r="E144" s="109">
        <v>1</v>
      </c>
      <c r="F144" s="27"/>
      <c r="G144" s="48"/>
      <c r="H144" s="27"/>
      <c r="I144" s="62"/>
      <c r="J144" s="27"/>
      <c r="K144" s="27"/>
    </row>
    <row r="145" spans="1:11" ht="85.5">
      <c r="A145" s="27" t="s">
        <v>527</v>
      </c>
      <c r="B145" s="27" t="s">
        <v>611</v>
      </c>
      <c r="C145" s="27" t="s">
        <v>612</v>
      </c>
      <c r="D145" s="27" t="s">
        <v>174</v>
      </c>
      <c r="E145" s="109">
        <v>1</v>
      </c>
      <c r="F145" s="27"/>
      <c r="G145" s="48"/>
      <c r="H145" s="27"/>
      <c r="I145" s="62"/>
      <c r="J145" s="27"/>
      <c r="K145" s="27"/>
    </row>
    <row r="146" spans="1:11" ht="85.5">
      <c r="A146" s="27" t="s">
        <v>527</v>
      </c>
      <c r="B146" s="27" t="s">
        <v>611</v>
      </c>
      <c r="C146" s="27" t="s">
        <v>612</v>
      </c>
      <c r="D146" s="27" t="s">
        <v>635</v>
      </c>
      <c r="E146" s="109">
        <v>1</v>
      </c>
      <c r="F146" s="27"/>
      <c r="G146" s="48"/>
      <c r="H146" s="27"/>
      <c r="I146" s="62"/>
      <c r="J146" s="27"/>
      <c r="K146" s="27"/>
    </row>
    <row r="147" spans="1:11" ht="85.5">
      <c r="A147" s="27" t="s">
        <v>527</v>
      </c>
      <c r="B147" s="27" t="s">
        <v>611</v>
      </c>
      <c r="C147" s="27" t="s">
        <v>612</v>
      </c>
      <c r="D147" s="27" t="s">
        <v>636</v>
      </c>
      <c r="E147" s="109">
        <v>1</v>
      </c>
      <c r="F147" s="27"/>
      <c r="G147" s="48"/>
      <c r="H147" s="27"/>
      <c r="I147" s="62"/>
      <c r="J147" s="27"/>
      <c r="K147" s="27"/>
    </row>
    <row r="148" spans="1:11" ht="242.25">
      <c r="A148" s="35" t="s">
        <v>528</v>
      </c>
      <c r="B148" s="48" t="s">
        <v>660</v>
      </c>
      <c r="C148" s="27" t="s">
        <v>655</v>
      </c>
      <c r="D148" s="48" t="s">
        <v>660</v>
      </c>
      <c r="E148" s="101">
        <v>0</v>
      </c>
      <c r="F148" s="48" t="s">
        <v>665</v>
      </c>
      <c r="G148" s="48" t="s">
        <v>53</v>
      </c>
      <c r="H148" s="48"/>
      <c r="I148" s="62">
        <v>3869961</v>
      </c>
      <c r="J148" s="27" t="s">
        <v>666</v>
      </c>
      <c r="K148" s="48" t="s">
        <v>667</v>
      </c>
    </row>
    <row r="149" spans="1:11" ht="85.5">
      <c r="A149" s="35" t="s">
        <v>528</v>
      </c>
      <c r="B149" s="48" t="s">
        <v>660</v>
      </c>
      <c r="C149" s="27" t="s">
        <v>655</v>
      </c>
      <c r="D149" s="56" t="s">
        <v>668</v>
      </c>
      <c r="E149" s="48" t="s">
        <v>91</v>
      </c>
      <c r="F149" s="48" t="s">
        <v>669</v>
      </c>
      <c r="G149" s="48" t="s">
        <v>43</v>
      </c>
      <c r="H149" s="48" t="s">
        <v>670</v>
      </c>
      <c r="I149" s="62" t="s">
        <v>671</v>
      </c>
      <c r="J149" s="48" t="s">
        <v>671</v>
      </c>
      <c r="K149" s="48" t="s">
        <v>671</v>
      </c>
    </row>
    <row r="150" spans="1:11" ht="57">
      <c r="A150" s="35" t="s">
        <v>528</v>
      </c>
      <c r="B150" s="48" t="s">
        <v>660</v>
      </c>
      <c r="C150" s="27" t="s">
        <v>655</v>
      </c>
      <c r="D150" s="48" t="s">
        <v>660</v>
      </c>
      <c r="E150" s="48">
        <v>0</v>
      </c>
      <c r="F150" s="48" t="s">
        <v>661</v>
      </c>
      <c r="G150" s="48" t="s">
        <v>43</v>
      </c>
      <c r="H150" s="27" t="s">
        <v>662</v>
      </c>
      <c r="I150" s="62" t="s">
        <v>672</v>
      </c>
      <c r="J150" s="48" t="s">
        <v>672</v>
      </c>
      <c r="K150" s="48" t="s">
        <v>672</v>
      </c>
    </row>
    <row r="151" spans="1:11" ht="28.5">
      <c r="A151" s="35" t="s">
        <v>528</v>
      </c>
      <c r="B151" s="48" t="s">
        <v>660</v>
      </c>
      <c r="C151" s="27" t="s">
        <v>655</v>
      </c>
      <c r="D151" s="7" t="s">
        <v>660</v>
      </c>
      <c r="E151" s="7">
        <v>0</v>
      </c>
      <c r="F151" s="7" t="s">
        <v>673</v>
      </c>
      <c r="G151" s="7" t="s">
        <v>53</v>
      </c>
      <c r="H151" s="7"/>
      <c r="I151" s="61">
        <v>1165779</v>
      </c>
      <c r="J151" s="31" t="s">
        <v>674</v>
      </c>
      <c r="K151" s="7" t="s">
        <v>675</v>
      </c>
    </row>
    <row r="152" spans="1:11" ht="28.5">
      <c r="A152" s="35" t="s">
        <v>528</v>
      </c>
      <c r="B152" s="48" t="s">
        <v>660</v>
      </c>
      <c r="C152" s="27" t="s">
        <v>655</v>
      </c>
      <c r="D152" s="7" t="s">
        <v>676</v>
      </c>
      <c r="E152" s="7">
        <v>0</v>
      </c>
      <c r="F152" s="7" t="s">
        <v>677</v>
      </c>
      <c r="G152" s="7" t="s">
        <v>53</v>
      </c>
      <c r="H152" s="7"/>
      <c r="I152" s="61">
        <v>1638696</v>
      </c>
      <c r="J152" s="31" t="s">
        <v>678</v>
      </c>
      <c r="K152" s="7" t="s">
        <v>675</v>
      </c>
    </row>
    <row r="153" spans="1:11" ht="28.5">
      <c r="A153" s="35" t="s">
        <v>528</v>
      </c>
      <c r="B153" s="48" t="s">
        <v>660</v>
      </c>
      <c r="C153" s="27" t="s">
        <v>655</v>
      </c>
      <c r="D153" s="7" t="s">
        <v>676</v>
      </c>
      <c r="E153" s="7">
        <v>0</v>
      </c>
      <c r="F153" s="7" t="s">
        <v>679</v>
      </c>
      <c r="G153" s="7" t="s">
        <v>53</v>
      </c>
      <c r="H153" s="7"/>
      <c r="I153" s="61">
        <v>620916</v>
      </c>
      <c r="J153" s="31" t="s">
        <v>680</v>
      </c>
      <c r="K153" s="7" t="s">
        <v>675</v>
      </c>
    </row>
    <row r="154" spans="1:11" ht="85.5">
      <c r="A154" s="35" t="s">
        <v>528</v>
      </c>
      <c r="B154" s="48" t="s">
        <v>660</v>
      </c>
      <c r="C154" s="31" t="s">
        <v>655</v>
      </c>
      <c r="D154" s="7" t="s">
        <v>676</v>
      </c>
      <c r="E154" s="50">
        <v>1</v>
      </c>
      <c r="F154" s="31" t="s">
        <v>681</v>
      </c>
      <c r="G154" s="7" t="s">
        <v>43</v>
      </c>
      <c r="H154" s="31" t="s">
        <v>682</v>
      </c>
      <c r="I154" s="61">
        <v>2938169</v>
      </c>
      <c r="J154" s="31" t="s">
        <v>683</v>
      </c>
      <c r="K154" s="31" t="s">
        <v>684</v>
      </c>
    </row>
    <row r="155" spans="1:11" ht="313.5">
      <c r="A155" s="35" t="s">
        <v>530</v>
      </c>
      <c r="B155" s="27" t="s">
        <v>611</v>
      </c>
      <c r="C155" s="46" t="s">
        <v>721</v>
      </c>
      <c r="D155" s="46" t="s">
        <v>722</v>
      </c>
      <c r="E155" s="57">
        <v>0</v>
      </c>
      <c r="F155" s="35" t="s">
        <v>725</v>
      </c>
      <c r="G155" s="57" t="s">
        <v>43</v>
      </c>
      <c r="H155" s="79" t="s">
        <v>641</v>
      </c>
      <c r="I155" s="93">
        <v>6292069.3190041976</v>
      </c>
      <c r="J155" s="35" t="s">
        <v>726</v>
      </c>
      <c r="K155" s="35" t="s">
        <v>724</v>
      </c>
    </row>
    <row r="156" spans="1:11">
      <c r="A156" s="35" t="s">
        <v>732</v>
      </c>
      <c r="B156" s="7" t="s">
        <v>186</v>
      </c>
      <c r="C156" s="7" t="s">
        <v>739</v>
      </c>
      <c r="D156" s="49" t="s">
        <v>740</v>
      </c>
      <c r="E156" s="7" t="s">
        <v>91</v>
      </c>
      <c r="F156" s="7" t="s">
        <v>743</v>
      </c>
      <c r="G156" s="7" t="s">
        <v>68</v>
      </c>
      <c r="H156" s="7"/>
      <c r="I156" s="61">
        <v>1330000</v>
      </c>
      <c r="J156" s="7" t="s">
        <v>744</v>
      </c>
      <c r="K156" s="7" t="s">
        <v>69</v>
      </c>
    </row>
    <row r="157" spans="1:11" ht="242.25">
      <c r="A157" s="35" t="s">
        <v>748</v>
      </c>
      <c r="B157" s="35" t="s">
        <v>749</v>
      </c>
      <c r="C157" s="79" t="s">
        <v>750</v>
      </c>
      <c r="D157" s="79" t="s">
        <v>751</v>
      </c>
      <c r="E157" s="79">
        <v>0</v>
      </c>
      <c r="F157" s="79" t="s">
        <v>61</v>
      </c>
      <c r="G157" s="79" t="s">
        <v>53</v>
      </c>
      <c r="H157" s="117"/>
      <c r="I157" s="118">
        <v>50564000</v>
      </c>
      <c r="J157" s="124" t="s">
        <v>754</v>
      </c>
      <c r="K157" s="124" t="s">
        <v>752</v>
      </c>
    </row>
    <row r="158" spans="1:11" ht="409.5">
      <c r="A158" s="35" t="s">
        <v>762</v>
      </c>
      <c r="B158" s="35" t="s">
        <v>763</v>
      </c>
      <c r="C158" s="27" t="s">
        <v>764</v>
      </c>
      <c r="D158" s="27" t="s">
        <v>765</v>
      </c>
      <c r="E158" s="48">
        <v>0</v>
      </c>
      <c r="F158" s="48" t="s">
        <v>88</v>
      </c>
      <c r="G158" s="27" t="s">
        <v>766</v>
      </c>
      <c r="H158" s="48"/>
      <c r="I158" s="62">
        <v>69413779</v>
      </c>
      <c r="J158" s="27" t="s">
        <v>771</v>
      </c>
      <c r="K158" s="27" t="s">
        <v>772</v>
      </c>
    </row>
    <row r="159" spans="1:11" ht="242.25">
      <c r="A159" s="35" t="s">
        <v>795</v>
      </c>
      <c r="B159" s="35" t="s">
        <v>796</v>
      </c>
      <c r="C159" s="79" t="s">
        <v>802</v>
      </c>
      <c r="D159" s="79" t="s">
        <v>798</v>
      </c>
      <c r="E159" s="79">
        <v>0</v>
      </c>
      <c r="F159" s="79" t="s">
        <v>61</v>
      </c>
      <c r="G159" s="79" t="s">
        <v>53</v>
      </c>
      <c r="H159" s="117"/>
      <c r="I159" s="118">
        <v>23883439</v>
      </c>
      <c r="J159" s="124" t="s">
        <v>799</v>
      </c>
      <c r="K159" s="124" t="s">
        <v>752</v>
      </c>
    </row>
    <row r="160" spans="1:11" ht="242.25">
      <c r="A160" s="35" t="s">
        <v>803</v>
      </c>
      <c r="B160" s="31" t="s">
        <v>804</v>
      </c>
      <c r="C160" s="7" t="s">
        <v>805</v>
      </c>
      <c r="D160" s="7" t="s">
        <v>806</v>
      </c>
      <c r="E160" s="7">
        <v>0</v>
      </c>
      <c r="F160" s="7" t="s">
        <v>88</v>
      </c>
      <c r="G160" s="7" t="s">
        <v>53</v>
      </c>
      <c r="H160" s="7"/>
      <c r="I160" s="61">
        <v>54149897</v>
      </c>
      <c r="J160" s="31" t="s">
        <v>808</v>
      </c>
      <c r="K160" s="31" t="s">
        <v>752</v>
      </c>
    </row>
    <row r="161" spans="1:11" ht="57">
      <c r="A161" s="27" t="s">
        <v>819</v>
      </c>
      <c r="B161" s="7" t="s">
        <v>106</v>
      </c>
      <c r="C161" s="7" t="s">
        <v>820</v>
      </c>
      <c r="D161" s="7" t="s">
        <v>106</v>
      </c>
      <c r="E161" s="7">
        <v>0</v>
      </c>
      <c r="F161" s="7" t="s">
        <v>126</v>
      </c>
      <c r="G161" s="31" t="s">
        <v>68</v>
      </c>
      <c r="H161" s="7"/>
      <c r="I161" s="61">
        <v>61.4</v>
      </c>
      <c r="J161" s="7" t="s">
        <v>108</v>
      </c>
      <c r="K161" s="140" t="s">
        <v>880</v>
      </c>
    </row>
    <row r="162" spans="1:11" ht="57">
      <c r="A162" s="27" t="s">
        <v>819</v>
      </c>
      <c r="B162" s="7" t="s">
        <v>106</v>
      </c>
      <c r="C162" s="7" t="s">
        <v>820</v>
      </c>
      <c r="D162" s="7" t="s">
        <v>106</v>
      </c>
      <c r="E162" s="7">
        <v>0</v>
      </c>
      <c r="F162" s="7" t="s">
        <v>129</v>
      </c>
      <c r="G162" s="31" t="s">
        <v>68</v>
      </c>
      <c r="H162" s="7"/>
      <c r="I162" s="61">
        <v>30.69</v>
      </c>
      <c r="J162" s="7" t="s">
        <v>108</v>
      </c>
      <c r="K162" s="140" t="s">
        <v>880</v>
      </c>
    </row>
    <row r="163" spans="1:11" ht="57">
      <c r="A163" s="27" t="s">
        <v>819</v>
      </c>
      <c r="B163" s="7" t="s">
        <v>106</v>
      </c>
      <c r="C163" s="7" t="s">
        <v>820</v>
      </c>
      <c r="D163" s="7" t="s">
        <v>106</v>
      </c>
      <c r="E163" s="7">
        <v>0</v>
      </c>
      <c r="F163" s="7" t="s">
        <v>821</v>
      </c>
      <c r="G163" s="31" t="s">
        <v>68</v>
      </c>
      <c r="H163" s="7"/>
      <c r="I163" s="61">
        <v>122.79</v>
      </c>
      <c r="J163" s="7" t="s">
        <v>108</v>
      </c>
      <c r="K163" s="140" t="s">
        <v>880</v>
      </c>
    </row>
    <row r="164" spans="1:11" ht="57">
      <c r="A164" s="27" t="s">
        <v>819</v>
      </c>
      <c r="B164" s="7" t="s">
        <v>106</v>
      </c>
      <c r="C164" s="7" t="s">
        <v>820</v>
      </c>
      <c r="D164" s="7" t="s">
        <v>106</v>
      </c>
      <c r="E164" s="7">
        <v>0</v>
      </c>
      <c r="F164" s="7" t="s">
        <v>822</v>
      </c>
      <c r="G164" s="31" t="s">
        <v>68</v>
      </c>
      <c r="H164" s="7"/>
      <c r="I164" s="61">
        <v>138.01</v>
      </c>
      <c r="J164" s="7" t="s">
        <v>108</v>
      </c>
      <c r="K164" s="140" t="s">
        <v>880</v>
      </c>
    </row>
    <row r="165" spans="1:11" ht="57">
      <c r="A165" s="27" t="s">
        <v>819</v>
      </c>
      <c r="B165" s="7" t="s">
        <v>106</v>
      </c>
      <c r="C165" s="7" t="s">
        <v>820</v>
      </c>
      <c r="D165" s="7" t="s">
        <v>106</v>
      </c>
      <c r="E165" s="7">
        <v>0</v>
      </c>
      <c r="F165" s="7" t="s">
        <v>113</v>
      </c>
      <c r="G165" s="7" t="s">
        <v>53</v>
      </c>
      <c r="H165" s="7"/>
      <c r="I165" s="61">
        <v>46045.36</v>
      </c>
      <c r="J165" s="7" t="s">
        <v>823</v>
      </c>
      <c r="K165" s="140" t="s">
        <v>880</v>
      </c>
    </row>
    <row r="166" spans="1:11" ht="42.75">
      <c r="A166" s="27" t="s">
        <v>824</v>
      </c>
      <c r="B166" s="7" t="s">
        <v>106</v>
      </c>
      <c r="C166" s="31" t="s">
        <v>825</v>
      </c>
      <c r="D166" s="7" t="s">
        <v>106</v>
      </c>
      <c r="E166" s="7">
        <v>0</v>
      </c>
      <c r="F166" s="7" t="s">
        <v>826</v>
      </c>
      <c r="G166" s="31" t="s">
        <v>68</v>
      </c>
      <c r="H166" s="7"/>
      <c r="I166" s="61">
        <v>61.39</v>
      </c>
      <c r="J166" s="7" t="s">
        <v>108</v>
      </c>
      <c r="K166" s="140" t="s">
        <v>881</v>
      </c>
    </row>
    <row r="167" spans="1:11" ht="42.75">
      <c r="A167" s="27" t="s">
        <v>824</v>
      </c>
      <c r="B167" s="7" t="s">
        <v>106</v>
      </c>
      <c r="C167" s="31" t="s">
        <v>825</v>
      </c>
      <c r="D167" s="7" t="s">
        <v>106</v>
      </c>
      <c r="E167" s="7">
        <v>0</v>
      </c>
      <c r="F167" s="7" t="s">
        <v>827</v>
      </c>
      <c r="G167" s="31" t="s">
        <v>68</v>
      </c>
      <c r="H167" s="7"/>
      <c r="I167" s="61">
        <v>30.69</v>
      </c>
      <c r="J167" s="7" t="s">
        <v>108</v>
      </c>
      <c r="K167" s="140" t="s">
        <v>881</v>
      </c>
    </row>
    <row r="168" spans="1:11" ht="42.75">
      <c r="A168" s="27" t="s">
        <v>824</v>
      </c>
      <c r="B168" s="7" t="s">
        <v>106</v>
      </c>
      <c r="C168" s="31" t="s">
        <v>825</v>
      </c>
      <c r="D168" s="7" t="s">
        <v>106</v>
      </c>
      <c r="E168" s="7">
        <v>0</v>
      </c>
      <c r="F168" s="7" t="s">
        <v>821</v>
      </c>
      <c r="G168" s="31" t="s">
        <v>68</v>
      </c>
      <c r="H168" s="7"/>
      <c r="I168" s="61">
        <v>122.79</v>
      </c>
      <c r="J168" s="7" t="s">
        <v>108</v>
      </c>
      <c r="K168" s="140" t="s">
        <v>881</v>
      </c>
    </row>
    <row r="169" spans="1:11" ht="42.75">
      <c r="A169" s="27" t="s">
        <v>843</v>
      </c>
      <c r="B169" s="7" t="s">
        <v>106</v>
      </c>
      <c r="C169" s="31" t="s">
        <v>844</v>
      </c>
      <c r="D169" s="7" t="s">
        <v>106</v>
      </c>
      <c r="E169" s="7">
        <v>0</v>
      </c>
      <c r="F169" s="7" t="s">
        <v>826</v>
      </c>
      <c r="G169" s="31" t="s">
        <v>68</v>
      </c>
      <c r="H169" s="7"/>
      <c r="I169" s="61">
        <v>77.77</v>
      </c>
      <c r="J169" s="31" t="s">
        <v>845</v>
      </c>
      <c r="K169" s="140" t="s">
        <v>881</v>
      </c>
    </row>
    <row r="170" spans="1:11" ht="42.75">
      <c r="A170" s="27" t="s">
        <v>843</v>
      </c>
      <c r="B170" s="7" t="s">
        <v>106</v>
      </c>
      <c r="C170" s="31" t="s">
        <v>844</v>
      </c>
      <c r="D170" s="7" t="s">
        <v>106</v>
      </c>
      <c r="E170" s="7">
        <v>0</v>
      </c>
      <c r="F170" s="31" t="s">
        <v>846</v>
      </c>
      <c r="G170" s="31" t="s">
        <v>68</v>
      </c>
      <c r="H170" s="7"/>
      <c r="I170" s="61">
        <v>40.93</v>
      </c>
      <c r="J170" s="31" t="s">
        <v>845</v>
      </c>
      <c r="K170" s="140" t="s">
        <v>881</v>
      </c>
    </row>
    <row r="171" spans="1:11" ht="99.75">
      <c r="A171" s="35" t="s">
        <v>856</v>
      </c>
      <c r="B171" s="35" t="s">
        <v>857</v>
      </c>
      <c r="C171" s="27" t="s">
        <v>858</v>
      </c>
      <c r="D171" s="27" t="s">
        <v>859</v>
      </c>
      <c r="E171" s="48">
        <v>0</v>
      </c>
      <c r="F171" s="48" t="s">
        <v>88</v>
      </c>
      <c r="G171" s="27" t="s">
        <v>53</v>
      </c>
      <c r="H171" s="48"/>
      <c r="I171" s="62"/>
      <c r="J171" s="27" t="s">
        <v>862</v>
      </c>
      <c r="K171" s="27" t="s">
        <v>860</v>
      </c>
    </row>
    <row r="172" spans="1:11" ht="42.75">
      <c r="A172" s="27" t="s">
        <v>871</v>
      </c>
      <c r="B172" s="7" t="s">
        <v>106</v>
      </c>
      <c r="C172" s="7" t="s">
        <v>125</v>
      </c>
      <c r="D172" s="7" t="s">
        <v>106</v>
      </c>
      <c r="E172" s="7">
        <v>0</v>
      </c>
      <c r="F172" s="7" t="s">
        <v>126</v>
      </c>
      <c r="G172" s="31" t="s">
        <v>68</v>
      </c>
      <c r="H172" s="7"/>
      <c r="I172" s="61">
        <v>61.39</v>
      </c>
      <c r="J172" s="7" t="s">
        <v>108</v>
      </c>
      <c r="K172" s="31" t="s">
        <v>870</v>
      </c>
    </row>
    <row r="173" spans="1:11" ht="42.75">
      <c r="A173" s="27" t="s">
        <v>871</v>
      </c>
      <c r="B173" s="7" t="s">
        <v>106</v>
      </c>
      <c r="C173" s="7" t="s">
        <v>125</v>
      </c>
      <c r="D173" s="7" t="s">
        <v>106</v>
      </c>
      <c r="E173" s="7">
        <v>0</v>
      </c>
      <c r="F173" s="7" t="s">
        <v>129</v>
      </c>
      <c r="G173" s="31" t="s">
        <v>68</v>
      </c>
      <c r="H173" s="7"/>
      <c r="I173" s="61">
        <v>30.69</v>
      </c>
      <c r="J173" s="7" t="s">
        <v>108</v>
      </c>
      <c r="K173" s="31" t="s">
        <v>870</v>
      </c>
    </row>
    <row r="174" spans="1:11" ht="42.75">
      <c r="A174" s="27" t="s">
        <v>871</v>
      </c>
      <c r="B174" s="7" t="s">
        <v>106</v>
      </c>
      <c r="C174" s="7" t="s">
        <v>125</v>
      </c>
      <c r="D174" s="7" t="s">
        <v>106</v>
      </c>
      <c r="E174" s="7">
        <v>0</v>
      </c>
      <c r="F174" s="7" t="s">
        <v>821</v>
      </c>
      <c r="G174" s="31" t="s">
        <v>68</v>
      </c>
      <c r="H174" s="7"/>
      <c r="I174" s="61">
        <v>122.79</v>
      </c>
      <c r="J174" s="7" t="s">
        <v>108</v>
      </c>
      <c r="K174" s="31" t="s">
        <v>870</v>
      </c>
    </row>
    <row r="175" spans="1:11" ht="42.75">
      <c r="A175" s="27" t="s">
        <v>872</v>
      </c>
      <c r="B175" s="7" t="s">
        <v>106</v>
      </c>
      <c r="C175" s="7" t="s">
        <v>873</v>
      </c>
      <c r="D175" s="7" t="s">
        <v>106</v>
      </c>
      <c r="E175" s="7">
        <v>0</v>
      </c>
      <c r="F175" s="7" t="s">
        <v>874</v>
      </c>
      <c r="G175" s="31" t="s">
        <v>68</v>
      </c>
      <c r="H175" s="7"/>
      <c r="I175" s="61">
        <v>67.459999999999994</v>
      </c>
      <c r="J175" s="7" t="s">
        <v>875</v>
      </c>
      <c r="K175" s="140" t="s">
        <v>881</v>
      </c>
    </row>
    <row r="176" spans="1:11" ht="42.75">
      <c r="A176" s="27" t="s">
        <v>872</v>
      </c>
      <c r="B176" s="7" t="s">
        <v>106</v>
      </c>
      <c r="C176" s="7" t="s">
        <v>873</v>
      </c>
      <c r="D176" s="7" t="s">
        <v>106</v>
      </c>
      <c r="E176" s="7">
        <v>0</v>
      </c>
      <c r="F176" s="7" t="s">
        <v>876</v>
      </c>
      <c r="G176" s="31" t="s">
        <v>68</v>
      </c>
      <c r="H176" s="7"/>
      <c r="I176" s="61">
        <v>225</v>
      </c>
      <c r="J176" s="7" t="s">
        <v>875</v>
      </c>
      <c r="K176" s="140" t="s">
        <v>881</v>
      </c>
    </row>
    <row r="177" spans="1:11" ht="42.75">
      <c r="A177" s="27" t="s">
        <v>872</v>
      </c>
      <c r="B177" s="7" t="s">
        <v>106</v>
      </c>
      <c r="C177" s="7" t="s">
        <v>873</v>
      </c>
      <c r="D177" s="7" t="s">
        <v>106</v>
      </c>
      <c r="E177" s="7">
        <v>0</v>
      </c>
      <c r="F177" s="7" t="s">
        <v>877</v>
      </c>
      <c r="G177" s="31" t="s">
        <v>68</v>
      </c>
      <c r="H177" s="7"/>
      <c r="I177" s="61">
        <v>72.06</v>
      </c>
      <c r="J177" s="7" t="s">
        <v>875</v>
      </c>
      <c r="K177" s="140" t="s">
        <v>881</v>
      </c>
    </row>
  </sheetData>
  <mergeCells count="2">
    <mergeCell ref="J100:J112"/>
    <mergeCell ref="K100:K112"/>
  </mergeCells>
  <dataValidations count="3">
    <dataValidation type="list" allowBlank="1" showInputMessage="1" showErrorMessage="1" sqref="G4:G21 G24:G72 G74:G83 G85:G90 G92:G118 G121 G124 G148:G177" xr:uid="{00000000-0002-0000-0300-000000000000}">
      <formula1>"Changes to specific national prices or currencies, A blend of two or more payment approaches, Block contract, Capitation, Pathway payments, Other"</formula1>
    </dataValidation>
    <dataValidation type="list" allowBlank="1" showInputMessage="1" showErrorMessage="1" sqref="E3:E27 E42:E124 E148:E177" xr:uid="{00000000-0002-0000-0300-000001000000}">
      <formula1>"0,&lt;50%,50%,&gt;50%,100%"</formula1>
    </dataValidation>
    <dataValidation type="list" allowBlank="1" showInputMessage="1" showErrorMessage="1" sqref="G3 G22:G23 G73 G91 G120 G122:G123" xr:uid="{25FD964F-BB7C-4A1E-B4FC-6B910FF592F7}">
      <formula1>"Changes to specific HRG prices or currencies, Block contract, Capitation, Pathway payments, Other"</formula1>
    </dataValidation>
  </dataValidations>
  <hyperlinks>
    <hyperlink ref="L1" location="Contents!A1" display="Contents" xr:uid="{00000000-0004-0000-0300-000000000000}"/>
  </hyperlinks>
  <pageMargins left="0.7" right="0.7" top="0.75" bottom="0.75" header="0.3" footer="0.3"/>
  <drawing r:id="rId1"/>
  <legacyDrawing r:id="rId2"/>
  <oleObjects>
    <mc:AlternateContent xmlns:mc="http://schemas.openxmlformats.org/markup-compatibility/2006">
      <mc:Choice Requires="x14">
        <oleObject progId="Document" dvAspect="DVASPECT_ICON" shapeId="4098" r:id="rId3">
          <objectPr defaultSize="0" r:id="rId4">
            <anchor moveWithCells="1">
              <from>
                <xdr:col>10</xdr:col>
                <xdr:colOff>742950</xdr:colOff>
                <xdr:row>4</xdr:row>
                <xdr:rowOff>76200</xdr:rowOff>
              </from>
              <to>
                <xdr:col>10</xdr:col>
                <xdr:colOff>1657350</xdr:colOff>
                <xdr:row>5</xdr:row>
                <xdr:rowOff>219075</xdr:rowOff>
              </to>
            </anchor>
          </objectPr>
        </oleObject>
      </mc:Choice>
      <mc:Fallback>
        <oleObject progId="Document" dvAspect="DVASPECT_ICON" shapeId="4098" r:id="rId3"/>
      </mc:Fallback>
    </mc:AlternateContent>
    <mc:AlternateContent xmlns:mc="http://schemas.openxmlformats.org/markup-compatibility/2006">
      <mc:Choice Requires="x14">
        <oleObject progId="Document" dvAspect="DVASPECT_ICON" shapeId="4100" r:id="rId5">
          <objectPr defaultSize="0" autoPict="0" r:id="rId4">
            <anchor moveWithCells="1">
              <from>
                <xdr:col>10</xdr:col>
                <xdr:colOff>742950</xdr:colOff>
                <xdr:row>28</xdr:row>
                <xdr:rowOff>76200</xdr:rowOff>
              </from>
              <to>
                <xdr:col>10</xdr:col>
                <xdr:colOff>1657350</xdr:colOff>
                <xdr:row>32</xdr:row>
                <xdr:rowOff>38100</xdr:rowOff>
              </to>
            </anchor>
          </objectPr>
        </oleObject>
      </mc:Choice>
      <mc:Fallback>
        <oleObject progId="Document" dvAspect="DVASPECT_ICON" shapeId="4100" r:id="rId5"/>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L104"/>
  <sheetViews>
    <sheetView showGridLines="0" workbookViewId="0"/>
  </sheetViews>
  <sheetFormatPr defaultColWidth="9.140625" defaultRowHeight="14.25"/>
  <cols>
    <col min="1" max="1" width="14.5703125" style="13" customWidth="1"/>
    <col min="2" max="2" width="19.7109375" style="28" customWidth="1"/>
    <col min="3" max="3" width="23.5703125" style="28" customWidth="1"/>
    <col min="4" max="4" width="21.42578125" style="28" customWidth="1"/>
    <col min="5" max="5" width="20.42578125" style="28" customWidth="1"/>
    <col min="6" max="8" width="30.5703125" style="28" customWidth="1"/>
    <col min="9" max="9" width="16.140625" style="67" customWidth="1"/>
    <col min="10" max="10" width="41" style="28" customWidth="1"/>
    <col min="11" max="11" width="38.28515625" style="28" customWidth="1"/>
    <col min="12" max="16384" width="9.140625" style="28"/>
  </cols>
  <sheetData>
    <row r="1" spans="1:12" ht="28.5">
      <c r="B1" s="40" t="s">
        <v>3</v>
      </c>
      <c r="L1" s="14" t="s">
        <v>31</v>
      </c>
    </row>
    <row r="2" spans="1:12" s="6" customFormat="1" ht="90">
      <c r="A2" s="11" t="s">
        <v>485</v>
      </c>
      <c r="B2" s="11" t="s">
        <v>48</v>
      </c>
      <c r="C2" s="11" t="s">
        <v>8</v>
      </c>
      <c r="D2" s="11" t="s">
        <v>16</v>
      </c>
      <c r="E2" s="11" t="s">
        <v>19</v>
      </c>
      <c r="F2" s="11" t="s">
        <v>10</v>
      </c>
      <c r="G2" s="11" t="s">
        <v>11</v>
      </c>
      <c r="H2" s="11" t="s">
        <v>12</v>
      </c>
      <c r="I2" s="59" t="s">
        <v>13</v>
      </c>
      <c r="J2" s="11" t="s">
        <v>14</v>
      </c>
      <c r="K2" s="11" t="s">
        <v>15</v>
      </c>
    </row>
    <row r="3" spans="1:12" ht="42.75">
      <c r="A3" s="35" t="s">
        <v>490</v>
      </c>
      <c r="B3" s="27" t="s">
        <v>51</v>
      </c>
      <c r="C3" s="27" t="s">
        <v>50</v>
      </c>
      <c r="D3" s="27" t="s">
        <v>51</v>
      </c>
      <c r="E3" s="27">
        <v>0</v>
      </c>
      <c r="F3" s="27" t="s">
        <v>62</v>
      </c>
      <c r="G3" s="27" t="s">
        <v>53</v>
      </c>
      <c r="H3" s="27"/>
      <c r="I3" s="70" t="s">
        <v>54</v>
      </c>
      <c r="J3" s="27" t="s">
        <v>55</v>
      </c>
      <c r="K3" s="27" t="s">
        <v>56</v>
      </c>
    </row>
    <row r="4" spans="1:12" ht="71.25">
      <c r="A4" s="38" t="s">
        <v>496</v>
      </c>
      <c r="B4" s="31" t="s">
        <v>64</v>
      </c>
      <c r="C4" s="27" t="s">
        <v>65</v>
      </c>
      <c r="D4" s="27" t="s">
        <v>66</v>
      </c>
      <c r="E4" s="31">
        <v>0</v>
      </c>
      <c r="F4" s="27" t="s">
        <v>80</v>
      </c>
      <c r="G4" s="27" t="s">
        <v>81</v>
      </c>
      <c r="H4" s="32" t="s">
        <v>82</v>
      </c>
      <c r="I4" s="75">
        <v>295177.48741183995</v>
      </c>
      <c r="J4" s="27" t="s">
        <v>83</v>
      </c>
      <c r="K4" s="33" t="s">
        <v>84</v>
      </c>
    </row>
    <row r="5" spans="1:12" ht="42.75">
      <c r="A5" s="38" t="s">
        <v>496</v>
      </c>
      <c r="B5" s="31" t="s">
        <v>64</v>
      </c>
      <c r="C5" s="27" t="s">
        <v>65</v>
      </c>
      <c r="D5" s="27" t="s">
        <v>64</v>
      </c>
      <c r="E5" s="31">
        <v>0</v>
      </c>
      <c r="F5" s="27" t="s">
        <v>80</v>
      </c>
      <c r="G5" s="27" t="s">
        <v>81</v>
      </c>
      <c r="H5" s="27" t="s">
        <v>72</v>
      </c>
      <c r="I5" s="75">
        <v>68346.228843200006</v>
      </c>
      <c r="J5" s="27" t="s">
        <v>72</v>
      </c>
      <c r="K5" s="27" t="s">
        <v>72</v>
      </c>
    </row>
    <row r="6" spans="1:12" ht="42.75">
      <c r="A6" s="38" t="s">
        <v>496</v>
      </c>
      <c r="B6" s="31" t="s">
        <v>64</v>
      </c>
      <c r="C6" s="27" t="s">
        <v>65</v>
      </c>
      <c r="D6" s="27" t="s">
        <v>73</v>
      </c>
      <c r="E6" s="31">
        <v>0</v>
      </c>
      <c r="F6" s="27" t="s">
        <v>80</v>
      </c>
      <c r="G6" s="27" t="s">
        <v>81</v>
      </c>
      <c r="H6" s="27" t="s">
        <v>72</v>
      </c>
      <c r="I6" s="75">
        <v>2218.7385158399998</v>
      </c>
      <c r="J6" s="27" t="s">
        <v>72</v>
      </c>
      <c r="K6" s="27" t="s">
        <v>72</v>
      </c>
    </row>
    <row r="7" spans="1:12" ht="42.75">
      <c r="A7" s="38" t="s">
        <v>496</v>
      </c>
      <c r="B7" s="31" t="s">
        <v>64</v>
      </c>
      <c r="C7" s="27" t="s">
        <v>65</v>
      </c>
      <c r="D7" s="27" t="s">
        <v>74</v>
      </c>
      <c r="E7" s="31">
        <v>0</v>
      </c>
      <c r="F7" s="27" t="s">
        <v>80</v>
      </c>
      <c r="G7" s="27" t="s">
        <v>81</v>
      </c>
      <c r="H7" s="27" t="s">
        <v>72</v>
      </c>
      <c r="I7" s="75">
        <v>0</v>
      </c>
      <c r="J7" s="27" t="s">
        <v>72</v>
      </c>
      <c r="K7" s="27" t="s">
        <v>72</v>
      </c>
    </row>
    <row r="8" spans="1:12" ht="42.75">
      <c r="A8" s="38" t="s">
        <v>496</v>
      </c>
      <c r="B8" s="31" t="s">
        <v>64</v>
      </c>
      <c r="C8" s="27" t="s">
        <v>65</v>
      </c>
      <c r="D8" s="27" t="s">
        <v>75</v>
      </c>
      <c r="E8" s="31">
        <v>0</v>
      </c>
      <c r="F8" s="27" t="s">
        <v>80</v>
      </c>
      <c r="G8" s="27" t="s">
        <v>81</v>
      </c>
      <c r="H8" s="27" t="s">
        <v>72</v>
      </c>
      <c r="I8" s="75">
        <v>16799.020191359999</v>
      </c>
      <c r="J8" s="27" t="s">
        <v>72</v>
      </c>
      <c r="K8" s="27" t="s">
        <v>72</v>
      </c>
    </row>
    <row r="9" spans="1:12" ht="42.75">
      <c r="A9" s="38" t="s">
        <v>496</v>
      </c>
      <c r="B9" s="31" t="s">
        <v>64</v>
      </c>
      <c r="C9" s="27" t="s">
        <v>65</v>
      </c>
      <c r="D9" s="27" t="s">
        <v>76</v>
      </c>
      <c r="E9" s="31">
        <v>0</v>
      </c>
      <c r="F9" s="27" t="s">
        <v>80</v>
      </c>
      <c r="G9" s="27" t="s">
        <v>81</v>
      </c>
      <c r="H9" s="27" t="s">
        <v>72</v>
      </c>
      <c r="I9" s="75">
        <v>158.48132255999997</v>
      </c>
      <c r="J9" s="27" t="s">
        <v>72</v>
      </c>
      <c r="K9" s="27" t="s">
        <v>72</v>
      </c>
    </row>
    <row r="10" spans="1:12" ht="42.75">
      <c r="A10" s="35" t="s">
        <v>495</v>
      </c>
      <c r="B10" s="31" t="s">
        <v>85</v>
      </c>
      <c r="C10" s="31" t="s">
        <v>86</v>
      </c>
      <c r="D10" s="31" t="s">
        <v>87</v>
      </c>
      <c r="E10" s="31" t="s">
        <v>91</v>
      </c>
      <c r="F10" s="31" t="s">
        <v>88</v>
      </c>
      <c r="G10" s="31" t="s">
        <v>53</v>
      </c>
      <c r="H10" s="31"/>
      <c r="I10" s="65"/>
      <c r="J10" s="31" t="s">
        <v>93</v>
      </c>
      <c r="K10" s="27" t="s">
        <v>90</v>
      </c>
    </row>
    <row r="11" spans="1:12" ht="42.75">
      <c r="A11" s="35" t="s">
        <v>489</v>
      </c>
      <c r="B11" s="31" t="s">
        <v>106</v>
      </c>
      <c r="C11" s="31" t="s">
        <v>105</v>
      </c>
      <c r="D11" s="31" t="s">
        <v>106</v>
      </c>
      <c r="E11" s="31">
        <v>0</v>
      </c>
      <c r="F11" s="31" t="s">
        <v>115</v>
      </c>
      <c r="G11" s="31" t="s">
        <v>68</v>
      </c>
      <c r="H11" s="31"/>
      <c r="I11" s="65">
        <v>205.4</v>
      </c>
      <c r="J11" s="31" t="s">
        <v>108</v>
      </c>
      <c r="K11" s="31" t="s">
        <v>109</v>
      </c>
    </row>
    <row r="12" spans="1:12" ht="71.25">
      <c r="A12" s="35" t="s">
        <v>486</v>
      </c>
      <c r="B12" s="31" t="s">
        <v>85</v>
      </c>
      <c r="C12" s="31" t="s">
        <v>116</v>
      </c>
      <c r="D12" s="31" t="s">
        <v>117</v>
      </c>
      <c r="E12" s="31">
        <v>0</v>
      </c>
      <c r="F12" s="31" t="s">
        <v>88</v>
      </c>
      <c r="G12" s="31" t="s">
        <v>53</v>
      </c>
      <c r="H12" s="31"/>
      <c r="I12" s="65"/>
      <c r="J12" s="31" t="s">
        <v>118</v>
      </c>
      <c r="K12" s="31" t="s">
        <v>119</v>
      </c>
    </row>
    <row r="13" spans="1:12" ht="71.25">
      <c r="A13" s="35" t="s">
        <v>493</v>
      </c>
      <c r="B13" s="31" t="s">
        <v>85</v>
      </c>
      <c r="C13" s="31" t="s">
        <v>120</v>
      </c>
      <c r="D13" s="31" t="s">
        <v>121</v>
      </c>
      <c r="E13" s="31">
        <v>0</v>
      </c>
      <c r="F13" s="31" t="s">
        <v>88</v>
      </c>
      <c r="G13" s="31" t="s">
        <v>53</v>
      </c>
      <c r="H13" s="31"/>
      <c r="I13" s="65"/>
      <c r="J13" s="31" t="s">
        <v>124</v>
      </c>
      <c r="K13" s="31" t="s">
        <v>123</v>
      </c>
    </row>
    <row r="14" spans="1:12" ht="42.75">
      <c r="A14" s="35" t="s">
        <v>497</v>
      </c>
      <c r="B14" s="35" t="s">
        <v>139</v>
      </c>
      <c r="C14" s="137" t="s">
        <v>140</v>
      </c>
      <c r="D14" s="137" t="s">
        <v>141</v>
      </c>
      <c r="E14" s="138">
        <v>0</v>
      </c>
      <c r="F14" s="137" t="s">
        <v>151</v>
      </c>
      <c r="G14" s="137" t="s">
        <v>53</v>
      </c>
      <c r="H14" s="137"/>
      <c r="I14" s="139">
        <v>18041883.781205982</v>
      </c>
      <c r="J14" s="137" t="s">
        <v>149</v>
      </c>
      <c r="K14" s="137" t="s">
        <v>147</v>
      </c>
    </row>
    <row r="15" spans="1:12" ht="57">
      <c r="A15" s="35" t="s">
        <v>500</v>
      </c>
      <c r="B15" s="31" t="s">
        <v>174</v>
      </c>
      <c r="C15" s="31" t="s">
        <v>175</v>
      </c>
      <c r="D15" s="31" t="s">
        <v>174</v>
      </c>
      <c r="E15" s="74">
        <v>1</v>
      </c>
      <c r="F15" s="31"/>
      <c r="G15" s="31"/>
      <c r="H15" s="31" t="s">
        <v>194</v>
      </c>
      <c r="I15" s="65"/>
      <c r="J15" s="31"/>
      <c r="K15" s="31"/>
    </row>
    <row r="16" spans="1:12" ht="57">
      <c r="A16" s="35" t="s">
        <v>500</v>
      </c>
      <c r="B16" s="31" t="s">
        <v>174</v>
      </c>
      <c r="C16" s="31" t="s">
        <v>175</v>
      </c>
      <c r="D16" s="31" t="s">
        <v>180</v>
      </c>
      <c r="E16" s="74">
        <v>1</v>
      </c>
      <c r="F16" s="31"/>
      <c r="G16" s="31"/>
      <c r="H16" s="31" t="s">
        <v>195</v>
      </c>
      <c r="I16" s="65"/>
      <c r="J16" s="31"/>
      <c r="K16" s="31"/>
    </row>
    <row r="17" spans="1:11" ht="28.5">
      <c r="A17" s="35" t="s">
        <v>500</v>
      </c>
      <c r="B17" s="31" t="s">
        <v>174</v>
      </c>
      <c r="C17" s="31" t="s">
        <v>175</v>
      </c>
      <c r="D17" s="31" t="s">
        <v>182</v>
      </c>
      <c r="E17" s="74">
        <v>1</v>
      </c>
      <c r="F17" s="31"/>
      <c r="G17" s="31"/>
      <c r="H17" s="31"/>
      <c r="I17" s="65"/>
      <c r="J17" s="31"/>
      <c r="K17" s="31"/>
    </row>
    <row r="18" spans="1:11" ht="28.5">
      <c r="A18" s="35" t="s">
        <v>500</v>
      </c>
      <c r="B18" s="31" t="s">
        <v>174</v>
      </c>
      <c r="C18" s="31" t="s">
        <v>175</v>
      </c>
      <c r="D18" s="31" t="s">
        <v>183</v>
      </c>
      <c r="E18" s="74">
        <v>1</v>
      </c>
      <c r="F18" s="31"/>
      <c r="G18" s="31"/>
      <c r="H18" s="31"/>
      <c r="I18" s="65"/>
      <c r="J18" s="31"/>
      <c r="K18" s="31"/>
    </row>
    <row r="19" spans="1:11" ht="57">
      <c r="A19" s="35" t="s">
        <v>500</v>
      </c>
      <c r="B19" s="31" t="s">
        <v>174</v>
      </c>
      <c r="C19" s="31" t="s">
        <v>175</v>
      </c>
      <c r="D19" s="31" t="s">
        <v>184</v>
      </c>
      <c r="E19" s="74">
        <v>1</v>
      </c>
      <c r="F19" s="31"/>
      <c r="G19" s="31"/>
      <c r="H19" s="31"/>
      <c r="I19" s="65"/>
      <c r="J19" s="31"/>
      <c r="K19" s="31"/>
    </row>
    <row r="20" spans="1:11" ht="42.75">
      <c r="A20" s="35" t="s">
        <v>500</v>
      </c>
      <c r="B20" s="31" t="s">
        <v>174</v>
      </c>
      <c r="C20" s="31" t="s">
        <v>175</v>
      </c>
      <c r="D20" s="31" t="s">
        <v>185</v>
      </c>
      <c r="E20" s="74">
        <v>1</v>
      </c>
      <c r="F20" s="31"/>
      <c r="G20" s="31"/>
      <c r="H20" s="31"/>
      <c r="I20" s="65"/>
      <c r="J20" s="31"/>
      <c r="K20" s="31"/>
    </row>
    <row r="21" spans="1:11" ht="28.5">
      <c r="A21" s="35" t="s">
        <v>500</v>
      </c>
      <c r="B21" s="31" t="s">
        <v>174</v>
      </c>
      <c r="C21" s="31" t="s">
        <v>175</v>
      </c>
      <c r="D21" s="31" t="s">
        <v>186</v>
      </c>
      <c r="E21" s="74">
        <v>1</v>
      </c>
      <c r="F21" s="31"/>
      <c r="G21" s="31"/>
      <c r="H21" s="31"/>
      <c r="I21" s="65"/>
      <c r="J21" s="31"/>
      <c r="K21" s="31"/>
    </row>
    <row r="22" spans="1:11" ht="28.5">
      <c r="A22" s="35" t="s">
        <v>500</v>
      </c>
      <c r="B22" s="31" t="s">
        <v>174</v>
      </c>
      <c r="C22" s="31" t="s">
        <v>175</v>
      </c>
      <c r="D22" s="31" t="s">
        <v>187</v>
      </c>
      <c r="E22" s="74">
        <v>1</v>
      </c>
      <c r="F22" s="31"/>
      <c r="G22" s="31"/>
      <c r="H22" s="31"/>
      <c r="I22" s="65"/>
      <c r="J22" s="31"/>
      <c r="K22" s="31"/>
    </row>
    <row r="23" spans="1:11" ht="28.5">
      <c r="A23" s="35" t="s">
        <v>500</v>
      </c>
      <c r="B23" s="31" t="s">
        <v>174</v>
      </c>
      <c r="C23" s="31" t="s">
        <v>175</v>
      </c>
      <c r="D23" s="31" t="s">
        <v>188</v>
      </c>
      <c r="E23" s="74">
        <v>1</v>
      </c>
      <c r="F23" s="31"/>
      <c r="G23" s="31"/>
      <c r="H23" s="31"/>
      <c r="I23" s="65"/>
      <c r="J23" s="31"/>
      <c r="K23" s="31"/>
    </row>
    <row r="24" spans="1:11" ht="28.5">
      <c r="A24" s="35" t="s">
        <v>500</v>
      </c>
      <c r="B24" s="31" t="s">
        <v>174</v>
      </c>
      <c r="C24" s="31" t="s">
        <v>175</v>
      </c>
      <c r="D24" s="31" t="s">
        <v>189</v>
      </c>
      <c r="E24" s="74">
        <v>1</v>
      </c>
      <c r="F24" s="31"/>
      <c r="G24" s="31"/>
      <c r="H24" s="31"/>
      <c r="I24" s="65"/>
      <c r="J24" s="31"/>
      <c r="K24" s="31"/>
    </row>
    <row r="25" spans="1:11" ht="28.5">
      <c r="A25" s="35" t="s">
        <v>500</v>
      </c>
      <c r="B25" s="31" t="s">
        <v>174</v>
      </c>
      <c r="C25" s="31" t="s">
        <v>175</v>
      </c>
      <c r="D25" s="31" t="s">
        <v>190</v>
      </c>
      <c r="E25" s="74">
        <v>1</v>
      </c>
      <c r="F25" s="31"/>
      <c r="G25" s="31"/>
      <c r="H25" s="31"/>
      <c r="I25" s="65"/>
      <c r="J25" s="31"/>
      <c r="K25" s="31"/>
    </row>
    <row r="26" spans="1:11" ht="28.5">
      <c r="A26" s="35" t="s">
        <v>500</v>
      </c>
      <c r="B26" s="31" t="s">
        <v>174</v>
      </c>
      <c r="C26" s="31" t="s">
        <v>175</v>
      </c>
      <c r="D26" s="31" t="s">
        <v>191</v>
      </c>
      <c r="E26" s="74">
        <v>1</v>
      </c>
      <c r="F26" s="31"/>
      <c r="G26" s="31"/>
      <c r="H26" s="31"/>
      <c r="I26" s="65"/>
      <c r="J26" s="31"/>
      <c r="K26" s="31"/>
    </row>
    <row r="27" spans="1:11" ht="28.5">
      <c r="A27" s="35" t="s">
        <v>500</v>
      </c>
      <c r="B27" s="31" t="s">
        <v>174</v>
      </c>
      <c r="C27" s="31" t="s">
        <v>175</v>
      </c>
      <c r="D27" s="31" t="s">
        <v>192</v>
      </c>
      <c r="E27" s="74">
        <v>1</v>
      </c>
      <c r="F27" s="31"/>
      <c r="G27" s="31"/>
      <c r="H27" s="31"/>
      <c r="I27" s="65"/>
      <c r="J27" s="31"/>
      <c r="K27" s="31"/>
    </row>
    <row r="28" spans="1:11" ht="28.5">
      <c r="A28" s="35" t="s">
        <v>500</v>
      </c>
      <c r="B28" s="31" t="s">
        <v>174</v>
      </c>
      <c r="C28" s="31" t="s">
        <v>175</v>
      </c>
      <c r="D28" s="31" t="s">
        <v>193</v>
      </c>
      <c r="E28" s="74">
        <v>1</v>
      </c>
      <c r="F28" s="31"/>
      <c r="G28" s="31"/>
      <c r="H28" s="31"/>
      <c r="I28" s="65"/>
      <c r="J28" s="31"/>
      <c r="K28" s="31"/>
    </row>
    <row r="29" spans="1:11" ht="28.5">
      <c r="A29" s="35" t="s">
        <v>503</v>
      </c>
      <c r="B29" s="31" t="s">
        <v>204</v>
      </c>
      <c r="C29" s="31" t="s">
        <v>222</v>
      </c>
      <c r="D29" s="31" t="s">
        <v>204</v>
      </c>
      <c r="E29" s="31" t="s">
        <v>206</v>
      </c>
      <c r="F29" s="31" t="s">
        <v>229</v>
      </c>
      <c r="G29" s="31" t="s">
        <v>68</v>
      </c>
      <c r="H29" s="31"/>
      <c r="I29" s="76">
        <v>93487</v>
      </c>
      <c r="J29" s="31" t="s">
        <v>226</v>
      </c>
      <c r="K29" s="31" t="s">
        <v>209</v>
      </c>
    </row>
    <row r="30" spans="1:11" ht="28.5">
      <c r="A30" s="35" t="s">
        <v>503</v>
      </c>
      <c r="B30" s="31" t="s">
        <v>204</v>
      </c>
      <c r="C30" s="31" t="s">
        <v>222</v>
      </c>
      <c r="D30" s="31" t="s">
        <v>204</v>
      </c>
      <c r="E30" s="31" t="s">
        <v>206</v>
      </c>
      <c r="F30" s="31" t="s">
        <v>230</v>
      </c>
      <c r="G30" s="31" t="s">
        <v>68</v>
      </c>
      <c r="H30" s="31"/>
      <c r="I30" s="76">
        <v>102806</v>
      </c>
      <c r="J30" s="31" t="s">
        <v>226</v>
      </c>
      <c r="K30" s="31" t="s">
        <v>231</v>
      </c>
    </row>
    <row r="31" spans="1:11" ht="28.5">
      <c r="A31" s="35" t="s">
        <v>503</v>
      </c>
      <c r="B31" s="31" t="s">
        <v>228</v>
      </c>
      <c r="C31" s="31" t="s">
        <v>222</v>
      </c>
      <c r="D31" s="31" t="s">
        <v>228</v>
      </c>
      <c r="E31" s="31" t="s">
        <v>206</v>
      </c>
      <c r="F31" s="31" t="s">
        <v>229</v>
      </c>
      <c r="G31" s="31" t="s">
        <v>68</v>
      </c>
      <c r="H31" s="31"/>
      <c r="I31" s="76">
        <v>36683</v>
      </c>
      <c r="J31" s="31" t="s">
        <v>226</v>
      </c>
      <c r="K31" s="31"/>
    </row>
    <row r="32" spans="1:11" ht="28.5">
      <c r="A32" s="35" t="s">
        <v>503</v>
      </c>
      <c r="B32" s="31" t="s">
        <v>228</v>
      </c>
      <c r="C32" s="31" t="s">
        <v>222</v>
      </c>
      <c r="D32" s="31" t="s">
        <v>228</v>
      </c>
      <c r="E32" s="31" t="s">
        <v>206</v>
      </c>
      <c r="F32" s="31" t="s">
        <v>230</v>
      </c>
      <c r="G32" s="31" t="s">
        <v>68</v>
      </c>
      <c r="H32" s="31"/>
      <c r="I32" s="76">
        <v>2866</v>
      </c>
      <c r="J32" s="31" t="s">
        <v>226</v>
      </c>
      <c r="K32" s="31"/>
    </row>
    <row r="33" spans="1:11" ht="57">
      <c r="A33" s="35" t="s">
        <v>503</v>
      </c>
      <c r="B33" s="31" t="s">
        <v>204</v>
      </c>
      <c r="C33" s="31" t="s">
        <v>222</v>
      </c>
      <c r="D33" s="31" t="s">
        <v>204</v>
      </c>
      <c r="E33" s="31" t="s">
        <v>206</v>
      </c>
      <c r="F33" s="31" t="s">
        <v>232</v>
      </c>
      <c r="G33" s="31" t="s">
        <v>43</v>
      </c>
      <c r="H33" s="31" t="s">
        <v>233</v>
      </c>
      <c r="I33" s="65" t="s">
        <v>234</v>
      </c>
      <c r="J33" s="31" t="s">
        <v>226</v>
      </c>
      <c r="K33" s="31" t="s">
        <v>235</v>
      </c>
    </row>
    <row r="34" spans="1:11" ht="57">
      <c r="A34" s="35" t="s">
        <v>503</v>
      </c>
      <c r="B34" s="31" t="s">
        <v>204</v>
      </c>
      <c r="C34" s="31" t="s">
        <v>222</v>
      </c>
      <c r="D34" s="31" t="s">
        <v>204</v>
      </c>
      <c r="E34" s="31" t="s">
        <v>206</v>
      </c>
      <c r="F34" s="31" t="s">
        <v>232</v>
      </c>
      <c r="G34" s="31" t="s">
        <v>43</v>
      </c>
      <c r="H34" s="31" t="s">
        <v>236</v>
      </c>
      <c r="I34" s="65" t="s">
        <v>234</v>
      </c>
      <c r="J34" s="31" t="s">
        <v>226</v>
      </c>
      <c r="K34" s="31" t="s">
        <v>235</v>
      </c>
    </row>
    <row r="35" spans="1:11" ht="57">
      <c r="A35" s="35" t="s">
        <v>503</v>
      </c>
      <c r="B35" s="31" t="s">
        <v>204</v>
      </c>
      <c r="C35" s="31" t="s">
        <v>222</v>
      </c>
      <c r="D35" s="31" t="s">
        <v>204</v>
      </c>
      <c r="E35" s="31" t="s">
        <v>206</v>
      </c>
      <c r="F35" s="31" t="s">
        <v>237</v>
      </c>
      <c r="G35" s="31" t="s">
        <v>43</v>
      </c>
      <c r="H35" s="31" t="s">
        <v>238</v>
      </c>
      <c r="I35" s="65" t="s">
        <v>234</v>
      </c>
      <c r="J35" s="31" t="s">
        <v>226</v>
      </c>
      <c r="K35" s="31" t="s">
        <v>235</v>
      </c>
    </row>
    <row r="36" spans="1:11" ht="99.75">
      <c r="A36" s="35" t="s">
        <v>504</v>
      </c>
      <c r="B36" s="31" t="s">
        <v>242</v>
      </c>
      <c r="C36" s="31" t="s">
        <v>243</v>
      </c>
      <c r="D36" s="31" t="s">
        <v>244</v>
      </c>
      <c r="E36" s="31">
        <v>1</v>
      </c>
      <c r="F36" s="31" t="s">
        <v>256</v>
      </c>
      <c r="G36" s="31" t="s">
        <v>53</v>
      </c>
      <c r="H36" s="31"/>
      <c r="I36" s="65">
        <v>20939832.089999977</v>
      </c>
      <c r="J36" s="31" t="s">
        <v>245</v>
      </c>
      <c r="K36" s="31" t="s">
        <v>246</v>
      </c>
    </row>
    <row r="37" spans="1:11" ht="99.75">
      <c r="A37" s="35" t="s">
        <v>504</v>
      </c>
      <c r="B37" s="31" t="s">
        <v>242</v>
      </c>
      <c r="C37" s="31" t="s">
        <v>243</v>
      </c>
      <c r="D37" s="31" t="s">
        <v>247</v>
      </c>
      <c r="E37" s="31">
        <v>1</v>
      </c>
      <c r="F37" s="31" t="s">
        <v>256</v>
      </c>
      <c r="G37" s="31" t="s">
        <v>53</v>
      </c>
      <c r="H37" s="31"/>
      <c r="I37" s="65">
        <v>5850091.219999996</v>
      </c>
      <c r="J37" s="31" t="s">
        <v>245</v>
      </c>
      <c r="K37" s="31" t="s">
        <v>246</v>
      </c>
    </row>
    <row r="38" spans="1:11" ht="99.75">
      <c r="A38" s="35" t="s">
        <v>504</v>
      </c>
      <c r="B38" s="31" t="s">
        <v>242</v>
      </c>
      <c r="C38" s="31" t="s">
        <v>243</v>
      </c>
      <c r="D38" s="31" t="s">
        <v>242</v>
      </c>
      <c r="E38" s="31">
        <v>1</v>
      </c>
      <c r="F38" s="31" t="s">
        <v>256</v>
      </c>
      <c r="G38" s="31" t="s">
        <v>53</v>
      </c>
      <c r="H38" s="31"/>
      <c r="I38" s="65">
        <v>7158052.6400000062</v>
      </c>
      <c r="J38" s="31" t="s">
        <v>245</v>
      </c>
      <c r="K38" s="31" t="s">
        <v>246</v>
      </c>
    </row>
    <row r="39" spans="1:11" ht="99.75">
      <c r="A39" s="35" t="s">
        <v>504</v>
      </c>
      <c r="B39" s="31" t="s">
        <v>242</v>
      </c>
      <c r="C39" s="31" t="s">
        <v>243</v>
      </c>
      <c r="D39" s="31" t="s">
        <v>248</v>
      </c>
      <c r="E39" s="31">
        <v>1</v>
      </c>
      <c r="F39" s="31" t="s">
        <v>256</v>
      </c>
      <c r="G39" s="31" t="s">
        <v>53</v>
      </c>
      <c r="H39" s="31"/>
      <c r="I39" s="65">
        <v>5057111.700000002</v>
      </c>
      <c r="J39" s="31" t="s">
        <v>245</v>
      </c>
      <c r="K39" s="31" t="s">
        <v>246</v>
      </c>
    </row>
    <row r="40" spans="1:11" ht="99.75">
      <c r="A40" s="35" t="s">
        <v>504</v>
      </c>
      <c r="B40" s="31" t="s">
        <v>242</v>
      </c>
      <c r="C40" s="31" t="s">
        <v>243</v>
      </c>
      <c r="D40" s="31" t="s">
        <v>249</v>
      </c>
      <c r="E40" s="31">
        <v>1</v>
      </c>
      <c r="F40" s="31" t="s">
        <v>256</v>
      </c>
      <c r="G40" s="31" t="s">
        <v>53</v>
      </c>
      <c r="H40" s="31"/>
      <c r="I40" s="65">
        <v>3015156.44</v>
      </c>
      <c r="J40" s="31" t="s">
        <v>245</v>
      </c>
      <c r="K40" s="31" t="s">
        <v>246</v>
      </c>
    </row>
    <row r="41" spans="1:11" ht="99.75">
      <c r="A41" s="35" t="s">
        <v>504</v>
      </c>
      <c r="B41" s="31" t="s">
        <v>242</v>
      </c>
      <c r="C41" s="31" t="s">
        <v>243</v>
      </c>
      <c r="D41" s="31" t="s">
        <v>250</v>
      </c>
      <c r="E41" s="31">
        <v>1</v>
      </c>
      <c r="F41" s="31" t="s">
        <v>256</v>
      </c>
      <c r="G41" s="31" t="s">
        <v>53</v>
      </c>
      <c r="H41" s="31"/>
      <c r="I41" s="65">
        <v>4050378.0400000005</v>
      </c>
      <c r="J41" s="31" t="s">
        <v>245</v>
      </c>
      <c r="K41" s="31" t="s">
        <v>246</v>
      </c>
    </row>
    <row r="42" spans="1:11" ht="57">
      <c r="A42" s="35" t="s">
        <v>506</v>
      </c>
      <c r="B42" s="35" t="s">
        <v>280</v>
      </c>
      <c r="C42" s="31" t="s">
        <v>281</v>
      </c>
      <c r="D42" s="31" t="s">
        <v>282</v>
      </c>
      <c r="E42" s="31" t="s">
        <v>206</v>
      </c>
      <c r="F42" s="31" t="s">
        <v>286</v>
      </c>
      <c r="G42" s="31" t="s">
        <v>53</v>
      </c>
      <c r="H42" s="31"/>
      <c r="I42" s="65">
        <v>36890062.981773317</v>
      </c>
      <c r="J42" s="31" t="s">
        <v>284</v>
      </c>
      <c r="K42" s="31" t="s">
        <v>285</v>
      </c>
    </row>
    <row r="43" spans="1:11" ht="128.25">
      <c r="A43" s="35" t="s">
        <v>507</v>
      </c>
      <c r="B43" s="31" t="s">
        <v>301</v>
      </c>
      <c r="C43" s="31" t="s">
        <v>302</v>
      </c>
      <c r="D43" s="31" t="s">
        <v>301</v>
      </c>
      <c r="E43" s="31">
        <v>0</v>
      </c>
      <c r="F43" s="31" t="s">
        <v>306</v>
      </c>
      <c r="G43" s="31" t="s">
        <v>53</v>
      </c>
      <c r="H43" s="31"/>
      <c r="I43" s="65">
        <f>12892871</f>
        <v>12892871</v>
      </c>
      <c r="J43" s="31" t="s">
        <v>308</v>
      </c>
      <c r="K43" s="27" t="s">
        <v>305</v>
      </c>
    </row>
    <row r="44" spans="1:11" ht="213.75">
      <c r="A44" s="35" t="s">
        <v>510</v>
      </c>
      <c r="B44" s="31" t="s">
        <v>335</v>
      </c>
      <c r="C44" s="31" t="s">
        <v>336</v>
      </c>
      <c r="D44" s="31" t="s">
        <v>335</v>
      </c>
      <c r="E44" s="31">
        <v>0</v>
      </c>
      <c r="F44" s="31" t="s">
        <v>88</v>
      </c>
      <c r="G44" s="31" t="s">
        <v>53</v>
      </c>
      <c r="H44" s="31"/>
      <c r="I44" s="65">
        <v>30499291</v>
      </c>
      <c r="J44" s="31"/>
      <c r="K44" s="31" t="s">
        <v>337</v>
      </c>
    </row>
    <row r="45" spans="1:11" ht="213.75">
      <c r="A45" s="35" t="s">
        <v>510</v>
      </c>
      <c r="B45" s="31" t="s">
        <v>335</v>
      </c>
      <c r="C45" s="31" t="s">
        <v>338</v>
      </c>
      <c r="D45" s="31" t="s">
        <v>335</v>
      </c>
      <c r="E45" s="31">
        <v>0</v>
      </c>
      <c r="F45" s="31" t="s">
        <v>342</v>
      </c>
      <c r="G45" s="31" t="s">
        <v>53</v>
      </c>
      <c r="H45" s="31"/>
      <c r="I45" s="65">
        <v>768000</v>
      </c>
      <c r="J45" s="31"/>
      <c r="K45" s="31" t="s">
        <v>337</v>
      </c>
    </row>
    <row r="46" spans="1:11" ht="28.5">
      <c r="A46" s="35" t="s">
        <v>511</v>
      </c>
      <c r="B46" s="35" t="s">
        <v>349</v>
      </c>
      <c r="C46" s="31" t="s">
        <v>350</v>
      </c>
      <c r="D46" s="46" t="s">
        <v>351</v>
      </c>
      <c r="E46" s="74">
        <v>1</v>
      </c>
      <c r="F46" s="11"/>
      <c r="G46" s="11"/>
      <c r="H46" s="11"/>
      <c r="I46" s="59"/>
      <c r="J46" s="11"/>
      <c r="K46" s="11"/>
    </row>
    <row r="47" spans="1:11" ht="28.5">
      <c r="A47" s="35" t="s">
        <v>511</v>
      </c>
      <c r="B47" s="35" t="s">
        <v>349</v>
      </c>
      <c r="C47" s="31" t="s">
        <v>350</v>
      </c>
      <c r="D47" s="31" t="s">
        <v>354</v>
      </c>
      <c r="E47" s="74">
        <v>1</v>
      </c>
      <c r="F47" s="31"/>
      <c r="G47" s="31"/>
      <c r="H47" s="31"/>
      <c r="I47" s="65"/>
      <c r="J47" s="31"/>
      <c r="K47" s="31"/>
    </row>
    <row r="48" spans="1:11" ht="28.5">
      <c r="A48" s="35" t="s">
        <v>511</v>
      </c>
      <c r="B48" s="35" t="s">
        <v>349</v>
      </c>
      <c r="C48" s="31" t="s">
        <v>350</v>
      </c>
      <c r="D48" s="31" t="s">
        <v>356</v>
      </c>
      <c r="E48" s="74">
        <v>1</v>
      </c>
      <c r="F48" s="31"/>
      <c r="G48" s="31"/>
      <c r="H48" s="31"/>
      <c r="I48" s="65"/>
      <c r="J48" s="31"/>
      <c r="K48" s="31"/>
    </row>
    <row r="49" spans="1:11" ht="28.5">
      <c r="A49" s="35" t="s">
        <v>511</v>
      </c>
      <c r="B49" s="35" t="s">
        <v>349</v>
      </c>
      <c r="C49" s="31" t="s">
        <v>350</v>
      </c>
      <c r="D49" s="31" t="s">
        <v>357</v>
      </c>
      <c r="E49" s="74">
        <v>1</v>
      </c>
      <c r="F49" s="31"/>
      <c r="G49" s="31"/>
      <c r="H49" s="31"/>
      <c r="I49" s="65"/>
      <c r="J49" s="31"/>
      <c r="K49" s="31"/>
    </row>
    <row r="50" spans="1:11" ht="28.5">
      <c r="A50" s="35" t="s">
        <v>511</v>
      </c>
      <c r="B50" s="35" t="s">
        <v>349</v>
      </c>
      <c r="C50" s="31" t="s">
        <v>350</v>
      </c>
      <c r="D50" s="31" t="s">
        <v>358</v>
      </c>
      <c r="E50" s="74">
        <v>1</v>
      </c>
      <c r="F50" s="31"/>
      <c r="G50" s="31"/>
      <c r="H50" s="31"/>
      <c r="I50" s="65"/>
      <c r="J50" s="31"/>
      <c r="K50" s="31"/>
    </row>
    <row r="51" spans="1:11" ht="28.5">
      <c r="A51" s="35" t="s">
        <v>511</v>
      </c>
      <c r="B51" s="35" t="s">
        <v>349</v>
      </c>
      <c r="C51" s="31" t="s">
        <v>350</v>
      </c>
      <c r="D51" s="31" t="s">
        <v>359</v>
      </c>
      <c r="E51" s="74">
        <v>1</v>
      </c>
      <c r="F51" s="31"/>
      <c r="G51" s="31"/>
      <c r="H51" s="31"/>
      <c r="I51" s="65"/>
      <c r="J51" s="31"/>
      <c r="K51" s="31"/>
    </row>
    <row r="52" spans="1:11" ht="28.5">
      <c r="A52" s="35" t="s">
        <v>511</v>
      </c>
      <c r="B52" s="35" t="s">
        <v>349</v>
      </c>
      <c r="C52" s="31" t="s">
        <v>350</v>
      </c>
      <c r="D52" s="31" t="s">
        <v>360</v>
      </c>
      <c r="E52" s="74">
        <v>1</v>
      </c>
      <c r="F52" s="31"/>
      <c r="G52" s="31"/>
      <c r="H52" s="31"/>
      <c r="I52" s="65"/>
      <c r="J52" s="31"/>
      <c r="K52" s="31"/>
    </row>
    <row r="53" spans="1:11" ht="42.75">
      <c r="A53" s="35" t="s">
        <v>513</v>
      </c>
      <c r="B53" s="35" t="s">
        <v>374</v>
      </c>
      <c r="C53" s="31" t="s">
        <v>375</v>
      </c>
      <c r="D53" s="31" t="s">
        <v>354</v>
      </c>
      <c r="E53" s="74">
        <v>0</v>
      </c>
      <c r="F53" s="31" t="s">
        <v>385</v>
      </c>
      <c r="G53" s="31" t="s">
        <v>53</v>
      </c>
      <c r="H53" s="31"/>
      <c r="I53" s="65" t="s">
        <v>54</v>
      </c>
      <c r="J53" s="27" t="s">
        <v>55</v>
      </c>
      <c r="K53" s="31" t="s">
        <v>362</v>
      </c>
    </row>
    <row r="54" spans="1:11" ht="42.75">
      <c r="A54" s="35" t="s">
        <v>513</v>
      </c>
      <c r="B54" s="35" t="s">
        <v>374</v>
      </c>
      <c r="C54" s="31" t="s">
        <v>375</v>
      </c>
      <c r="D54" s="31" t="s">
        <v>351</v>
      </c>
      <c r="E54" s="74">
        <v>0</v>
      </c>
      <c r="F54" s="31" t="s">
        <v>385</v>
      </c>
      <c r="G54" s="31" t="s">
        <v>53</v>
      </c>
      <c r="H54" s="31"/>
      <c r="I54" s="65" t="s">
        <v>54</v>
      </c>
      <c r="J54" s="27" t="s">
        <v>55</v>
      </c>
      <c r="K54" s="31" t="s">
        <v>362</v>
      </c>
    </row>
    <row r="55" spans="1:11" ht="57">
      <c r="A55" s="35" t="s">
        <v>515</v>
      </c>
      <c r="B55" s="31" t="s">
        <v>412</v>
      </c>
      <c r="C55" s="31" t="s">
        <v>413</v>
      </c>
      <c r="D55" s="31" t="s">
        <v>412</v>
      </c>
      <c r="E55" s="31" t="s">
        <v>91</v>
      </c>
      <c r="F55" s="31" t="s">
        <v>429</v>
      </c>
      <c r="G55" s="31" t="s">
        <v>68</v>
      </c>
      <c r="H55" s="31"/>
      <c r="I55" s="65">
        <v>893000</v>
      </c>
      <c r="J55" s="136" t="s">
        <v>430</v>
      </c>
      <c r="K55" s="136" t="s">
        <v>431</v>
      </c>
    </row>
    <row r="56" spans="1:11" ht="57">
      <c r="A56" s="35" t="s">
        <v>515</v>
      </c>
      <c r="B56" s="31" t="s">
        <v>412</v>
      </c>
      <c r="C56" s="31" t="s">
        <v>413</v>
      </c>
      <c r="D56" s="31" t="s">
        <v>417</v>
      </c>
      <c r="E56" s="31" t="s">
        <v>91</v>
      </c>
      <c r="F56" s="31" t="s">
        <v>429</v>
      </c>
      <c r="G56" s="31" t="s">
        <v>68</v>
      </c>
      <c r="H56" s="31"/>
      <c r="I56" s="65">
        <v>307000</v>
      </c>
      <c r="J56" s="136"/>
      <c r="K56" s="136"/>
    </row>
    <row r="57" spans="1:11" ht="57">
      <c r="A57" s="35" t="s">
        <v>515</v>
      </c>
      <c r="B57" s="31" t="s">
        <v>412</v>
      </c>
      <c r="C57" s="31" t="s">
        <v>413</v>
      </c>
      <c r="D57" s="31" t="s">
        <v>418</v>
      </c>
      <c r="E57" s="31" t="s">
        <v>91</v>
      </c>
      <c r="F57" s="31" t="s">
        <v>429</v>
      </c>
      <c r="G57" s="31" t="s">
        <v>68</v>
      </c>
      <c r="H57" s="31"/>
      <c r="I57" s="65">
        <v>30000</v>
      </c>
      <c r="J57" s="136"/>
      <c r="K57" s="136"/>
    </row>
    <row r="58" spans="1:11" ht="57">
      <c r="A58" s="35" t="s">
        <v>515</v>
      </c>
      <c r="B58" s="31" t="s">
        <v>412</v>
      </c>
      <c r="C58" s="31" t="s">
        <v>413</v>
      </c>
      <c r="D58" s="31" t="s">
        <v>419</v>
      </c>
      <c r="E58" s="31" t="s">
        <v>91</v>
      </c>
      <c r="F58" s="31" t="s">
        <v>429</v>
      </c>
      <c r="G58" s="31" t="s">
        <v>68</v>
      </c>
      <c r="H58" s="31"/>
      <c r="I58" s="65">
        <v>1000</v>
      </c>
      <c r="J58" s="136"/>
      <c r="K58" s="136"/>
    </row>
    <row r="59" spans="1:11" ht="57">
      <c r="A59" s="35" t="s">
        <v>515</v>
      </c>
      <c r="B59" s="31" t="s">
        <v>412</v>
      </c>
      <c r="C59" s="31" t="s">
        <v>413</v>
      </c>
      <c r="D59" s="31" t="s">
        <v>420</v>
      </c>
      <c r="E59" s="31" t="s">
        <v>91</v>
      </c>
      <c r="F59" s="31" t="s">
        <v>429</v>
      </c>
      <c r="G59" s="31" t="s">
        <v>68</v>
      </c>
      <c r="H59" s="31"/>
      <c r="I59" s="65">
        <v>40000</v>
      </c>
      <c r="J59" s="136"/>
      <c r="K59" s="136"/>
    </row>
    <row r="60" spans="1:11" ht="57">
      <c r="A60" s="35" t="s">
        <v>515</v>
      </c>
      <c r="B60" s="31" t="s">
        <v>412</v>
      </c>
      <c r="C60" s="31" t="s">
        <v>413</v>
      </c>
      <c r="D60" s="31" t="s">
        <v>421</v>
      </c>
      <c r="E60" s="31" t="s">
        <v>91</v>
      </c>
      <c r="F60" s="31" t="s">
        <v>429</v>
      </c>
      <c r="G60" s="31" t="s">
        <v>68</v>
      </c>
      <c r="H60" s="31"/>
      <c r="I60" s="65">
        <v>11000</v>
      </c>
      <c r="J60" s="136"/>
      <c r="K60" s="136"/>
    </row>
    <row r="61" spans="1:11" ht="57">
      <c r="A61" s="35" t="s">
        <v>515</v>
      </c>
      <c r="B61" s="31" t="s">
        <v>412</v>
      </c>
      <c r="C61" s="31" t="s">
        <v>413</v>
      </c>
      <c r="D61" s="31" t="s">
        <v>422</v>
      </c>
      <c r="E61" s="31" t="s">
        <v>91</v>
      </c>
      <c r="F61" s="31" t="s">
        <v>429</v>
      </c>
      <c r="G61" s="31" t="s">
        <v>68</v>
      </c>
      <c r="H61" s="31"/>
      <c r="I61" s="65">
        <v>3000</v>
      </c>
      <c r="J61" s="136"/>
      <c r="K61" s="136"/>
    </row>
    <row r="62" spans="1:11" ht="57">
      <c r="A62" s="35" t="s">
        <v>515</v>
      </c>
      <c r="B62" s="31" t="s">
        <v>412</v>
      </c>
      <c r="C62" s="31" t="s">
        <v>413</v>
      </c>
      <c r="D62" s="31" t="s">
        <v>423</v>
      </c>
      <c r="E62" s="31" t="s">
        <v>91</v>
      </c>
      <c r="F62" s="31" t="s">
        <v>429</v>
      </c>
      <c r="G62" s="31" t="s">
        <v>68</v>
      </c>
      <c r="H62" s="31"/>
      <c r="I62" s="65">
        <v>10000</v>
      </c>
      <c r="J62" s="136"/>
      <c r="K62" s="136"/>
    </row>
    <row r="63" spans="1:11" ht="57">
      <c r="A63" s="35" t="s">
        <v>515</v>
      </c>
      <c r="B63" s="31" t="s">
        <v>412</v>
      </c>
      <c r="C63" s="31" t="s">
        <v>413</v>
      </c>
      <c r="D63" s="31" t="s">
        <v>424</v>
      </c>
      <c r="E63" s="31" t="s">
        <v>91</v>
      </c>
      <c r="F63" s="31" t="s">
        <v>429</v>
      </c>
      <c r="G63" s="31" t="s">
        <v>68</v>
      </c>
      <c r="H63" s="31"/>
      <c r="I63" s="65">
        <v>3000</v>
      </c>
      <c r="J63" s="136"/>
      <c r="K63" s="136"/>
    </row>
    <row r="64" spans="1:11" ht="57">
      <c r="A64" s="35" t="s">
        <v>515</v>
      </c>
      <c r="B64" s="31" t="s">
        <v>412</v>
      </c>
      <c r="C64" s="31" t="s">
        <v>413</v>
      </c>
      <c r="D64" s="31" t="s">
        <v>425</v>
      </c>
      <c r="E64" s="31" t="s">
        <v>91</v>
      </c>
      <c r="F64" s="31" t="s">
        <v>429</v>
      </c>
      <c r="G64" s="31" t="s">
        <v>68</v>
      </c>
      <c r="H64" s="31"/>
      <c r="I64" s="65">
        <v>3000</v>
      </c>
      <c r="J64" s="136"/>
      <c r="K64" s="136"/>
    </row>
    <row r="65" spans="1:11" ht="57">
      <c r="A65" s="35" t="s">
        <v>515</v>
      </c>
      <c r="B65" s="31" t="s">
        <v>412</v>
      </c>
      <c r="C65" s="31" t="s">
        <v>413</v>
      </c>
      <c r="D65" s="31" t="s">
        <v>426</v>
      </c>
      <c r="E65" s="31" t="s">
        <v>91</v>
      </c>
      <c r="F65" s="31" t="s">
        <v>429</v>
      </c>
      <c r="G65" s="31" t="s">
        <v>68</v>
      </c>
      <c r="H65" s="31"/>
      <c r="I65" s="65">
        <v>11000</v>
      </c>
      <c r="J65" s="136"/>
      <c r="K65" s="136"/>
    </row>
    <row r="66" spans="1:11" ht="57">
      <c r="A66" s="35" t="s">
        <v>515</v>
      </c>
      <c r="B66" s="31" t="s">
        <v>412</v>
      </c>
      <c r="C66" s="31" t="s">
        <v>413</v>
      </c>
      <c r="D66" s="31" t="s">
        <v>427</v>
      </c>
      <c r="E66" s="31" t="s">
        <v>91</v>
      </c>
      <c r="F66" s="31" t="s">
        <v>429</v>
      </c>
      <c r="G66" s="31" t="s">
        <v>68</v>
      </c>
      <c r="H66" s="31"/>
      <c r="I66" s="65">
        <v>3000</v>
      </c>
      <c r="J66" s="136"/>
      <c r="K66" s="136"/>
    </row>
    <row r="67" spans="1:11" ht="57">
      <c r="A67" s="35" t="s">
        <v>515</v>
      </c>
      <c r="B67" s="31" t="s">
        <v>412</v>
      </c>
      <c r="C67" s="31" t="s">
        <v>413</v>
      </c>
      <c r="D67" s="31" t="s">
        <v>428</v>
      </c>
      <c r="E67" s="31" t="s">
        <v>91</v>
      </c>
      <c r="F67" s="31" t="s">
        <v>429</v>
      </c>
      <c r="G67" s="31" t="s">
        <v>68</v>
      </c>
      <c r="H67" s="31"/>
      <c r="I67" s="65">
        <v>17000</v>
      </c>
      <c r="J67" s="136"/>
      <c r="K67" s="136"/>
    </row>
    <row r="68" spans="1:11" s="13" customFormat="1" ht="28.5">
      <c r="A68" s="35" t="s">
        <v>517</v>
      </c>
      <c r="B68" s="35" t="s">
        <v>454</v>
      </c>
      <c r="C68" s="31" t="s">
        <v>350</v>
      </c>
      <c r="D68" s="46" t="s">
        <v>372</v>
      </c>
      <c r="E68" s="74">
        <v>1</v>
      </c>
      <c r="F68" s="11"/>
      <c r="G68" s="11"/>
      <c r="H68" s="11"/>
      <c r="I68" s="59"/>
      <c r="J68" s="11"/>
      <c r="K68" s="11"/>
    </row>
    <row r="69" spans="1:11" ht="228">
      <c r="A69" s="35" t="s">
        <v>521</v>
      </c>
      <c r="B69" s="46" t="s">
        <v>533</v>
      </c>
      <c r="C69" s="46" t="s">
        <v>532</v>
      </c>
      <c r="D69" s="46" t="s">
        <v>533</v>
      </c>
      <c r="E69" s="46">
        <v>0</v>
      </c>
      <c r="F69" s="46" t="s">
        <v>88</v>
      </c>
      <c r="G69" s="46" t="s">
        <v>43</v>
      </c>
      <c r="H69" s="46" t="s">
        <v>535</v>
      </c>
      <c r="I69" s="118">
        <v>30459039</v>
      </c>
      <c r="J69" s="46" t="s">
        <v>538</v>
      </c>
      <c r="K69" s="46" t="s">
        <v>537</v>
      </c>
    </row>
    <row r="70" spans="1:11" ht="114">
      <c r="A70" s="35" t="s">
        <v>522</v>
      </c>
      <c r="B70" s="46" t="s">
        <v>552</v>
      </c>
      <c r="C70" s="46" t="s">
        <v>551</v>
      </c>
      <c r="D70" s="46" t="s">
        <v>552</v>
      </c>
      <c r="E70" s="31">
        <v>0</v>
      </c>
      <c r="F70" s="31" t="s">
        <v>88</v>
      </c>
      <c r="G70" s="31" t="s">
        <v>53</v>
      </c>
      <c r="H70" s="31"/>
      <c r="I70" s="65">
        <v>9014000</v>
      </c>
      <c r="J70" s="89" t="s">
        <v>555</v>
      </c>
      <c r="K70" s="46" t="s">
        <v>554</v>
      </c>
    </row>
    <row r="71" spans="1:11" ht="71.25">
      <c r="A71" s="35" t="s">
        <v>525</v>
      </c>
      <c r="B71" s="27" t="s">
        <v>581</v>
      </c>
      <c r="C71" s="27" t="s">
        <v>582</v>
      </c>
      <c r="D71" s="27" t="s">
        <v>581</v>
      </c>
      <c r="E71" s="27">
        <v>0</v>
      </c>
      <c r="F71" s="27" t="s">
        <v>88</v>
      </c>
      <c r="G71" s="27" t="s">
        <v>53</v>
      </c>
      <c r="H71" s="27"/>
      <c r="I71" s="70">
        <v>19564000</v>
      </c>
      <c r="J71" s="27" t="s">
        <v>583</v>
      </c>
      <c r="K71" s="27" t="s">
        <v>584</v>
      </c>
    </row>
    <row r="72" spans="1:11" ht="71.25">
      <c r="A72" s="35" t="s">
        <v>525</v>
      </c>
      <c r="B72" s="27" t="s">
        <v>581</v>
      </c>
      <c r="C72" s="27" t="s">
        <v>585</v>
      </c>
      <c r="D72" s="27" t="s">
        <v>581</v>
      </c>
      <c r="E72" s="27">
        <v>0</v>
      </c>
      <c r="F72" s="27" t="s">
        <v>88</v>
      </c>
      <c r="G72" s="27" t="s">
        <v>53</v>
      </c>
      <c r="H72" s="27"/>
      <c r="I72" s="70">
        <v>7751000</v>
      </c>
      <c r="J72" s="27" t="s">
        <v>583</v>
      </c>
      <c r="K72" s="27" t="s">
        <v>584</v>
      </c>
    </row>
    <row r="73" spans="1:11" ht="285">
      <c r="A73" s="35" t="s">
        <v>526</v>
      </c>
      <c r="B73" s="27" t="s">
        <v>591</v>
      </c>
      <c r="C73" s="31"/>
      <c r="D73" s="31" t="s">
        <v>607</v>
      </c>
      <c r="E73" s="31" t="s">
        <v>91</v>
      </c>
      <c r="F73" s="31" t="s">
        <v>608</v>
      </c>
      <c r="G73" s="31" t="s">
        <v>43</v>
      </c>
      <c r="H73" s="31" t="s">
        <v>609</v>
      </c>
      <c r="I73" s="65">
        <v>3700000</v>
      </c>
      <c r="J73" s="31" t="s">
        <v>609</v>
      </c>
      <c r="K73" s="31" t="s">
        <v>610</v>
      </c>
    </row>
    <row r="74" spans="1:11" ht="85.5">
      <c r="A74" s="27" t="s">
        <v>527</v>
      </c>
      <c r="B74" s="27" t="s">
        <v>611</v>
      </c>
      <c r="C74" s="31" t="s">
        <v>612</v>
      </c>
      <c r="D74" s="31" t="s">
        <v>613</v>
      </c>
      <c r="E74" s="74">
        <v>1</v>
      </c>
      <c r="F74" s="31"/>
      <c r="G74" s="31"/>
      <c r="H74" s="31"/>
      <c r="I74" s="65"/>
      <c r="J74" s="31"/>
      <c r="K74" s="31"/>
    </row>
    <row r="75" spans="1:11" ht="171">
      <c r="A75" s="27" t="s">
        <v>527</v>
      </c>
      <c r="B75" s="27" t="s">
        <v>611</v>
      </c>
      <c r="C75" s="31" t="s">
        <v>612</v>
      </c>
      <c r="D75" s="31" t="s">
        <v>614</v>
      </c>
      <c r="E75" s="31">
        <v>0</v>
      </c>
      <c r="F75" s="31" t="s">
        <v>151</v>
      </c>
      <c r="G75" s="31" t="s">
        <v>43</v>
      </c>
      <c r="H75" s="27" t="s">
        <v>616</v>
      </c>
      <c r="I75" s="70">
        <v>2295435.2394911316</v>
      </c>
      <c r="J75" s="27" t="s">
        <v>617</v>
      </c>
      <c r="K75" s="27" t="s">
        <v>618</v>
      </c>
    </row>
    <row r="76" spans="1:11" ht="85.5">
      <c r="A76" s="27" t="s">
        <v>527</v>
      </c>
      <c r="B76" s="27" t="s">
        <v>611</v>
      </c>
      <c r="C76" s="31" t="s">
        <v>612</v>
      </c>
      <c r="D76" s="31" t="s">
        <v>182</v>
      </c>
      <c r="E76" s="74">
        <v>1</v>
      </c>
      <c r="F76" s="31"/>
      <c r="G76" s="31"/>
      <c r="H76" s="31"/>
      <c r="I76" s="65"/>
      <c r="J76" s="31"/>
      <c r="K76" s="31"/>
    </row>
    <row r="77" spans="1:11" ht="85.5">
      <c r="A77" s="27" t="s">
        <v>527</v>
      </c>
      <c r="B77" s="27" t="s">
        <v>611</v>
      </c>
      <c r="C77" s="31" t="s">
        <v>612</v>
      </c>
      <c r="D77" s="31" t="s">
        <v>619</v>
      </c>
      <c r="E77" s="74">
        <v>1</v>
      </c>
      <c r="F77" s="31"/>
      <c r="G77" s="31"/>
      <c r="H77" s="31"/>
      <c r="I77" s="65"/>
      <c r="J77" s="31"/>
      <c r="K77" s="31"/>
    </row>
    <row r="78" spans="1:11" ht="171">
      <c r="A78" s="27" t="s">
        <v>527</v>
      </c>
      <c r="B78" s="27" t="s">
        <v>611</v>
      </c>
      <c r="C78" s="31" t="s">
        <v>612</v>
      </c>
      <c r="D78" s="31" t="s">
        <v>183</v>
      </c>
      <c r="E78" s="31">
        <v>0</v>
      </c>
      <c r="F78" s="31" t="s">
        <v>151</v>
      </c>
      <c r="G78" s="31" t="s">
        <v>43</v>
      </c>
      <c r="H78" s="27" t="s">
        <v>616</v>
      </c>
      <c r="I78" s="70">
        <v>416715.25821372011</v>
      </c>
      <c r="J78" s="27" t="s">
        <v>617</v>
      </c>
      <c r="K78" s="27" t="s">
        <v>618</v>
      </c>
    </row>
    <row r="79" spans="1:11" ht="85.5">
      <c r="A79" s="27" t="s">
        <v>527</v>
      </c>
      <c r="B79" s="27" t="s">
        <v>611</v>
      </c>
      <c r="C79" s="31" t="s">
        <v>612</v>
      </c>
      <c r="D79" s="31" t="s">
        <v>620</v>
      </c>
      <c r="E79" s="74">
        <v>1</v>
      </c>
      <c r="F79" s="31"/>
      <c r="G79" s="31"/>
      <c r="H79" s="31"/>
      <c r="I79" s="65"/>
      <c r="J79" s="31"/>
      <c r="K79" s="31"/>
    </row>
    <row r="80" spans="1:11" ht="171">
      <c r="A80" s="27" t="s">
        <v>527</v>
      </c>
      <c r="B80" s="27" t="s">
        <v>611</v>
      </c>
      <c r="C80" s="31" t="s">
        <v>612</v>
      </c>
      <c r="D80" s="31" t="s">
        <v>621</v>
      </c>
      <c r="E80" s="31">
        <v>0</v>
      </c>
      <c r="F80" s="31" t="s">
        <v>151</v>
      </c>
      <c r="G80" s="31" t="s">
        <v>43</v>
      </c>
      <c r="H80" s="27" t="s">
        <v>616</v>
      </c>
      <c r="I80" s="70">
        <v>13458541.135650661</v>
      </c>
      <c r="J80" s="27" t="s">
        <v>617</v>
      </c>
      <c r="K80" s="27" t="s">
        <v>618</v>
      </c>
    </row>
    <row r="81" spans="1:11" ht="85.5">
      <c r="A81" s="27" t="s">
        <v>527</v>
      </c>
      <c r="B81" s="27" t="s">
        <v>611</v>
      </c>
      <c r="C81" s="31" t="s">
        <v>612</v>
      </c>
      <c r="D81" s="31" t="s">
        <v>622</v>
      </c>
      <c r="E81" s="74">
        <v>1</v>
      </c>
      <c r="F81" s="31"/>
      <c r="G81" s="31"/>
      <c r="H81" s="31"/>
      <c r="I81" s="65"/>
      <c r="J81" s="31"/>
      <c r="K81" s="31"/>
    </row>
    <row r="82" spans="1:11" ht="85.5">
      <c r="A82" s="27" t="s">
        <v>527</v>
      </c>
      <c r="B82" s="27" t="s">
        <v>611</v>
      </c>
      <c r="C82" s="31" t="s">
        <v>612</v>
      </c>
      <c r="D82" s="31" t="s">
        <v>623</v>
      </c>
      <c r="E82" s="74">
        <v>1</v>
      </c>
      <c r="F82" s="31"/>
      <c r="G82" s="31"/>
      <c r="H82" s="31"/>
      <c r="I82" s="65"/>
      <c r="J82" s="31"/>
      <c r="K82" s="31"/>
    </row>
    <row r="83" spans="1:11" ht="85.5">
      <c r="A83" s="27" t="s">
        <v>527</v>
      </c>
      <c r="B83" s="27" t="s">
        <v>611</v>
      </c>
      <c r="C83" s="31" t="s">
        <v>612</v>
      </c>
      <c r="D83" s="31" t="s">
        <v>624</v>
      </c>
      <c r="E83" s="74">
        <v>1</v>
      </c>
      <c r="F83" s="31"/>
      <c r="G83" s="31"/>
      <c r="H83" s="31"/>
      <c r="I83" s="65"/>
      <c r="J83" s="31"/>
      <c r="K83" s="31"/>
    </row>
    <row r="84" spans="1:11" ht="85.5">
      <c r="A84" s="27" t="s">
        <v>527</v>
      </c>
      <c r="B84" s="27" t="s">
        <v>611</v>
      </c>
      <c r="C84" s="31" t="s">
        <v>612</v>
      </c>
      <c r="D84" s="31" t="s">
        <v>625</v>
      </c>
      <c r="E84" s="74">
        <v>1</v>
      </c>
      <c r="F84" s="31"/>
      <c r="G84" s="31"/>
      <c r="H84" s="31"/>
      <c r="I84" s="65"/>
      <c r="J84" s="31"/>
      <c r="K84" s="31"/>
    </row>
    <row r="85" spans="1:11" ht="171">
      <c r="A85" s="27" t="s">
        <v>527</v>
      </c>
      <c r="B85" s="27" t="s">
        <v>611</v>
      </c>
      <c r="C85" s="31" t="s">
        <v>612</v>
      </c>
      <c r="D85" s="31" t="s">
        <v>626</v>
      </c>
      <c r="E85" s="31">
        <v>0</v>
      </c>
      <c r="F85" s="31" t="s">
        <v>151</v>
      </c>
      <c r="G85" s="31" t="s">
        <v>43</v>
      </c>
      <c r="H85" s="27" t="s">
        <v>616</v>
      </c>
      <c r="I85" s="70">
        <v>184777.0276682268</v>
      </c>
      <c r="J85" s="27" t="s">
        <v>617</v>
      </c>
      <c r="K85" s="27" t="s">
        <v>618</v>
      </c>
    </row>
    <row r="86" spans="1:11" ht="85.5">
      <c r="A86" s="27" t="s">
        <v>527</v>
      </c>
      <c r="B86" s="27" t="s">
        <v>611</v>
      </c>
      <c r="C86" s="31" t="s">
        <v>612</v>
      </c>
      <c r="D86" s="31" t="s">
        <v>627</v>
      </c>
      <c r="E86" s="74">
        <v>1</v>
      </c>
      <c r="F86" s="31"/>
      <c r="G86" s="31"/>
      <c r="H86" s="31"/>
      <c r="I86" s="65"/>
      <c r="J86" s="31"/>
      <c r="K86" s="31"/>
    </row>
    <row r="87" spans="1:11" ht="85.5">
      <c r="A87" s="27" t="s">
        <v>527</v>
      </c>
      <c r="B87" s="27" t="s">
        <v>611</v>
      </c>
      <c r="C87" s="31" t="s">
        <v>612</v>
      </c>
      <c r="D87" s="31" t="s">
        <v>628</v>
      </c>
      <c r="E87" s="74">
        <v>1</v>
      </c>
      <c r="F87" s="31"/>
      <c r="G87" s="31"/>
      <c r="H87" s="31"/>
      <c r="I87" s="65"/>
      <c r="J87" s="31"/>
      <c r="K87" s="31"/>
    </row>
    <row r="88" spans="1:11" ht="171">
      <c r="A88" s="27" t="s">
        <v>527</v>
      </c>
      <c r="B88" s="27" t="s">
        <v>611</v>
      </c>
      <c r="C88" s="31" t="s">
        <v>612</v>
      </c>
      <c r="D88" s="31" t="s">
        <v>629</v>
      </c>
      <c r="E88" s="31">
        <v>0</v>
      </c>
      <c r="F88" s="31" t="s">
        <v>151</v>
      </c>
      <c r="G88" s="31" t="s">
        <v>43</v>
      </c>
      <c r="H88" s="27" t="s">
        <v>639</v>
      </c>
      <c r="I88" s="70">
        <v>9287711.6139540486</v>
      </c>
      <c r="J88" s="27" t="s">
        <v>617</v>
      </c>
      <c r="K88" s="27" t="s">
        <v>618</v>
      </c>
    </row>
    <row r="89" spans="1:11" ht="171">
      <c r="A89" s="27" t="s">
        <v>527</v>
      </c>
      <c r="B89" s="27" t="s">
        <v>611</v>
      </c>
      <c r="C89" s="31" t="s">
        <v>612</v>
      </c>
      <c r="D89" s="31" t="s">
        <v>630</v>
      </c>
      <c r="E89" s="31">
        <v>0</v>
      </c>
      <c r="F89" s="31" t="s">
        <v>151</v>
      </c>
      <c r="G89" s="31" t="s">
        <v>43</v>
      </c>
      <c r="H89" s="27" t="s">
        <v>616</v>
      </c>
      <c r="I89" s="70">
        <v>19256127.394496992</v>
      </c>
      <c r="J89" s="27" t="s">
        <v>617</v>
      </c>
      <c r="K89" s="27" t="s">
        <v>618</v>
      </c>
    </row>
    <row r="90" spans="1:11" ht="85.5">
      <c r="A90" s="27" t="s">
        <v>527</v>
      </c>
      <c r="B90" s="27" t="s">
        <v>611</v>
      </c>
      <c r="C90" s="31" t="s">
        <v>612</v>
      </c>
      <c r="D90" s="31" t="s">
        <v>631</v>
      </c>
      <c r="E90" s="74">
        <v>1</v>
      </c>
      <c r="F90" s="31"/>
      <c r="G90" s="31"/>
      <c r="H90" s="31"/>
      <c r="I90" s="65"/>
      <c r="J90" s="31"/>
      <c r="K90" s="31"/>
    </row>
    <row r="91" spans="1:11" ht="85.5">
      <c r="A91" s="27" t="s">
        <v>527</v>
      </c>
      <c r="B91" s="27" t="s">
        <v>611</v>
      </c>
      <c r="C91" s="31" t="s">
        <v>612</v>
      </c>
      <c r="D91" s="31" t="s">
        <v>632</v>
      </c>
      <c r="E91" s="74">
        <v>1</v>
      </c>
      <c r="F91" s="31"/>
      <c r="G91" s="31"/>
      <c r="H91" s="31"/>
      <c r="I91" s="65"/>
      <c r="J91" s="31"/>
      <c r="K91" s="31"/>
    </row>
    <row r="92" spans="1:11" ht="85.5">
      <c r="A92" s="27" t="s">
        <v>527</v>
      </c>
      <c r="B92" s="27" t="s">
        <v>611</v>
      </c>
      <c r="C92" s="31" t="s">
        <v>612</v>
      </c>
      <c r="D92" s="31" t="s">
        <v>633</v>
      </c>
      <c r="E92" s="74">
        <v>1</v>
      </c>
      <c r="F92" s="31"/>
      <c r="G92" s="31"/>
      <c r="H92" s="31"/>
      <c r="I92" s="65"/>
      <c r="J92" s="31"/>
      <c r="K92" s="31"/>
    </row>
    <row r="93" spans="1:11" ht="85.5">
      <c r="A93" s="27" t="s">
        <v>527</v>
      </c>
      <c r="B93" s="27" t="s">
        <v>611</v>
      </c>
      <c r="C93" s="31" t="s">
        <v>612</v>
      </c>
      <c r="D93" s="31" t="s">
        <v>634</v>
      </c>
      <c r="E93" s="74">
        <v>1</v>
      </c>
      <c r="F93" s="31"/>
      <c r="G93" s="31"/>
      <c r="H93" s="31"/>
      <c r="I93" s="65"/>
      <c r="J93" s="31"/>
      <c r="K93" s="31"/>
    </row>
    <row r="94" spans="1:11" ht="85.5">
      <c r="A94" s="27" t="s">
        <v>527</v>
      </c>
      <c r="B94" s="27" t="s">
        <v>611</v>
      </c>
      <c r="C94" s="31" t="s">
        <v>612</v>
      </c>
      <c r="D94" s="31" t="s">
        <v>174</v>
      </c>
      <c r="E94" s="74">
        <v>1</v>
      </c>
      <c r="F94" s="31"/>
      <c r="G94" s="31"/>
      <c r="H94" s="31"/>
      <c r="I94" s="65"/>
      <c r="J94" s="31"/>
      <c r="K94" s="31"/>
    </row>
    <row r="95" spans="1:11" ht="85.5">
      <c r="A95" s="27" t="s">
        <v>527</v>
      </c>
      <c r="B95" s="27" t="s">
        <v>611</v>
      </c>
      <c r="C95" s="31" t="s">
        <v>612</v>
      </c>
      <c r="D95" s="31" t="s">
        <v>635</v>
      </c>
      <c r="E95" s="74">
        <v>1</v>
      </c>
      <c r="F95" s="31"/>
      <c r="G95" s="31"/>
      <c r="H95" s="31"/>
      <c r="I95" s="65"/>
      <c r="J95" s="31"/>
      <c r="K95" s="31"/>
    </row>
    <row r="96" spans="1:11" ht="85.5">
      <c r="A96" s="27" t="s">
        <v>527</v>
      </c>
      <c r="B96" s="27" t="s">
        <v>611</v>
      </c>
      <c r="C96" s="31" t="s">
        <v>612</v>
      </c>
      <c r="D96" s="31" t="s">
        <v>636</v>
      </c>
      <c r="E96" s="74">
        <v>1</v>
      </c>
      <c r="F96" s="31"/>
      <c r="G96" s="31"/>
      <c r="H96" s="31"/>
      <c r="I96" s="65"/>
      <c r="J96" s="31"/>
      <c r="K96" s="31"/>
    </row>
    <row r="97" spans="1:11" ht="299.25">
      <c r="A97" s="35" t="s">
        <v>528</v>
      </c>
      <c r="B97" s="27" t="s">
        <v>660</v>
      </c>
      <c r="C97" s="27" t="s">
        <v>655</v>
      </c>
      <c r="D97" s="56" t="s">
        <v>668</v>
      </c>
      <c r="E97" s="27" t="s">
        <v>91</v>
      </c>
      <c r="F97" s="27" t="s">
        <v>669</v>
      </c>
      <c r="G97" s="27" t="s">
        <v>43</v>
      </c>
      <c r="H97" s="27" t="s">
        <v>685</v>
      </c>
      <c r="I97" s="70">
        <v>84285</v>
      </c>
      <c r="J97" s="27" t="s">
        <v>686</v>
      </c>
      <c r="K97" s="27" t="s">
        <v>687</v>
      </c>
    </row>
    <row r="98" spans="1:11" ht="57">
      <c r="A98" s="35" t="s">
        <v>528</v>
      </c>
      <c r="B98" s="27" t="s">
        <v>660</v>
      </c>
      <c r="C98" s="27" t="s">
        <v>655</v>
      </c>
      <c r="D98" s="27" t="s">
        <v>660</v>
      </c>
      <c r="E98" s="27">
        <v>0</v>
      </c>
      <c r="F98" s="27" t="s">
        <v>661</v>
      </c>
      <c r="G98" s="27" t="s">
        <v>43</v>
      </c>
      <c r="H98" s="27" t="s">
        <v>662</v>
      </c>
      <c r="I98" s="70" t="s">
        <v>672</v>
      </c>
      <c r="J98" s="27" t="s">
        <v>672</v>
      </c>
      <c r="K98" s="27" t="s">
        <v>672</v>
      </c>
    </row>
    <row r="99" spans="1:11" ht="42.75">
      <c r="A99" s="35" t="s">
        <v>732</v>
      </c>
      <c r="B99" s="31" t="s">
        <v>186</v>
      </c>
      <c r="C99" s="31" t="s">
        <v>745</v>
      </c>
      <c r="D99" s="55" t="s">
        <v>740</v>
      </c>
      <c r="E99" s="31">
        <v>0</v>
      </c>
      <c r="F99" s="31" t="s">
        <v>746</v>
      </c>
      <c r="G99" s="31" t="s">
        <v>68</v>
      </c>
      <c r="H99" s="31"/>
      <c r="I99" s="65">
        <v>299000</v>
      </c>
      <c r="J99" s="31" t="s">
        <v>747</v>
      </c>
      <c r="K99" s="31" t="s">
        <v>69</v>
      </c>
    </row>
    <row r="100" spans="1:11" ht="242.25">
      <c r="A100" s="35" t="s">
        <v>748</v>
      </c>
      <c r="B100" s="35" t="s">
        <v>749</v>
      </c>
      <c r="C100" s="79" t="s">
        <v>750</v>
      </c>
      <c r="D100" s="79" t="s">
        <v>751</v>
      </c>
      <c r="E100" s="79">
        <v>0</v>
      </c>
      <c r="F100" s="79" t="s">
        <v>750</v>
      </c>
      <c r="G100" s="79" t="s">
        <v>53</v>
      </c>
      <c r="H100" s="79"/>
      <c r="I100" s="118">
        <v>22760000</v>
      </c>
      <c r="J100" s="124" t="s">
        <v>753</v>
      </c>
      <c r="K100" s="124" t="s">
        <v>752</v>
      </c>
    </row>
    <row r="101" spans="1:11" ht="242.25">
      <c r="A101" s="35" t="s">
        <v>762</v>
      </c>
      <c r="B101" s="35" t="s">
        <v>763</v>
      </c>
      <c r="C101" s="27" t="s">
        <v>764</v>
      </c>
      <c r="D101" s="27" t="s">
        <v>765</v>
      </c>
      <c r="E101" s="27">
        <v>0</v>
      </c>
      <c r="F101" s="27" t="s">
        <v>88</v>
      </c>
      <c r="G101" s="27" t="s">
        <v>766</v>
      </c>
      <c r="H101" s="27"/>
      <c r="I101" s="70">
        <v>31866096</v>
      </c>
      <c r="J101" s="27" t="s">
        <v>769</v>
      </c>
      <c r="K101" s="27" t="s">
        <v>770</v>
      </c>
    </row>
    <row r="102" spans="1:11" ht="242.25">
      <c r="A102" s="35" t="s">
        <v>795</v>
      </c>
      <c r="B102" s="35" t="s">
        <v>796</v>
      </c>
      <c r="C102" s="79" t="s">
        <v>802</v>
      </c>
      <c r="D102" s="79" t="s">
        <v>798</v>
      </c>
      <c r="E102" s="79">
        <v>0</v>
      </c>
      <c r="F102" s="79" t="s">
        <v>385</v>
      </c>
      <c r="G102" s="79" t="s">
        <v>53</v>
      </c>
      <c r="H102" s="79"/>
      <c r="I102" s="118">
        <v>19917972</v>
      </c>
      <c r="J102" s="124" t="s">
        <v>799</v>
      </c>
      <c r="K102" s="124" t="s">
        <v>752</v>
      </c>
    </row>
    <row r="103" spans="1:11" ht="242.25">
      <c r="A103" s="35" t="s">
        <v>803</v>
      </c>
      <c r="B103" s="31" t="s">
        <v>804</v>
      </c>
      <c r="C103" s="31" t="s">
        <v>805</v>
      </c>
      <c r="D103" s="31" t="s">
        <v>806</v>
      </c>
      <c r="E103" s="31">
        <v>0</v>
      </c>
      <c r="F103" s="31" t="s">
        <v>88</v>
      </c>
      <c r="G103" s="31" t="s">
        <v>53</v>
      </c>
      <c r="H103" s="31"/>
      <c r="I103" s="65">
        <v>19868060</v>
      </c>
      <c r="J103" s="31" t="s">
        <v>808</v>
      </c>
      <c r="K103" s="31" t="s">
        <v>752</v>
      </c>
    </row>
    <row r="104" spans="1:11" ht="99.75">
      <c r="A104" s="35" t="s">
        <v>856</v>
      </c>
      <c r="B104" s="35" t="s">
        <v>857</v>
      </c>
      <c r="C104" s="27" t="s">
        <v>858</v>
      </c>
      <c r="D104" s="27" t="s">
        <v>859</v>
      </c>
      <c r="E104" s="27">
        <v>0</v>
      </c>
      <c r="F104" s="27" t="s">
        <v>88</v>
      </c>
      <c r="G104" s="27" t="s">
        <v>53</v>
      </c>
      <c r="H104" s="27"/>
      <c r="I104" s="70"/>
      <c r="J104" s="27" t="s">
        <v>862</v>
      </c>
      <c r="K104" s="33" t="s">
        <v>860</v>
      </c>
    </row>
  </sheetData>
  <mergeCells count="2">
    <mergeCell ref="J55:J67"/>
    <mergeCell ref="K55:K67"/>
  </mergeCells>
  <dataValidations count="3">
    <dataValidation type="list" allowBlank="1" showInputMessage="1" showErrorMessage="1" sqref="E3:E104" xr:uid="{00000000-0002-0000-0400-000000000000}">
      <formula1>"0,&lt;50%,50%,&gt;50%,100%"</formula1>
    </dataValidation>
    <dataValidation type="list" allowBlank="1" showInputMessage="1" showErrorMessage="1" sqref="G10:G11 G14:G42 G44:G45 G47:G52 G54:G67 G70 G73 G97:G104" xr:uid="{00000000-0002-0000-0400-000001000000}">
      <formula1>"Changes to specific national prices or currencies, A blend of two or more payment approaches, Block contract, Capitation, Pathway payments, Other"</formula1>
    </dataValidation>
    <dataValidation type="list" allowBlank="1" showInputMessage="1" showErrorMessage="1" sqref="G3 G12:G13 G43 G53 G69 G71:G72 G74:G96" xr:uid="{68690BCF-4CA7-4626-8DEC-692DABB086CE}">
      <formula1>"Changes to specific HRG prices or currencies, Block contract, Capitation, Pathway payments, Other"</formula1>
    </dataValidation>
  </dataValidations>
  <hyperlinks>
    <hyperlink ref="L1" location="Contents!A1" display="Contents" xr:uid="{00000000-0004-0000-0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sheetPr>
  <dimension ref="A1:L25"/>
  <sheetViews>
    <sheetView showGridLines="0" workbookViewId="0"/>
  </sheetViews>
  <sheetFormatPr defaultColWidth="9.140625" defaultRowHeight="14.25"/>
  <cols>
    <col min="1" max="1" width="14.5703125" style="13" customWidth="1"/>
    <col min="2" max="2" width="21.5703125" style="28" customWidth="1"/>
    <col min="3" max="3" width="22.5703125" style="28" customWidth="1"/>
    <col min="4" max="4" width="21.42578125" style="28" customWidth="1"/>
    <col min="5" max="5" width="20.42578125" style="28" customWidth="1"/>
    <col min="6" max="8" width="30.5703125" style="28" customWidth="1"/>
    <col min="9" max="9" width="19.7109375" style="67" customWidth="1"/>
    <col min="10" max="10" width="41" style="28" customWidth="1"/>
    <col min="11" max="11" width="38.28515625" style="28" customWidth="1"/>
    <col min="12" max="16384" width="9.140625" style="28"/>
  </cols>
  <sheetData>
    <row r="1" spans="1:12" ht="28.5">
      <c r="B1" s="40" t="s">
        <v>36</v>
      </c>
      <c r="L1" s="14" t="s">
        <v>31</v>
      </c>
    </row>
    <row r="2" spans="1:12" s="6" customFormat="1" ht="90">
      <c r="A2" s="11" t="s">
        <v>485</v>
      </c>
      <c r="B2" s="11" t="s">
        <v>48</v>
      </c>
      <c r="C2" s="11" t="s">
        <v>8</v>
      </c>
      <c r="D2" s="11" t="s">
        <v>16</v>
      </c>
      <c r="E2" s="11" t="s">
        <v>21</v>
      </c>
      <c r="F2" s="11" t="s">
        <v>35</v>
      </c>
      <c r="G2" s="11" t="s">
        <v>11</v>
      </c>
      <c r="H2" s="11" t="s">
        <v>12</v>
      </c>
      <c r="I2" s="59" t="s">
        <v>13</v>
      </c>
      <c r="J2" s="11" t="s">
        <v>34</v>
      </c>
      <c r="K2" s="11" t="s">
        <v>15</v>
      </c>
    </row>
    <row r="3" spans="1:12" s="29" customFormat="1" ht="57">
      <c r="A3" s="35" t="s">
        <v>487</v>
      </c>
      <c r="B3" s="27" t="s">
        <v>51</v>
      </c>
      <c r="C3" s="27" t="s">
        <v>57</v>
      </c>
      <c r="D3" s="27" t="s">
        <v>51</v>
      </c>
      <c r="E3" s="27">
        <v>0</v>
      </c>
      <c r="F3" s="27" t="s">
        <v>58</v>
      </c>
      <c r="G3" s="27" t="s">
        <v>53</v>
      </c>
      <c r="H3" s="27"/>
      <c r="I3" s="70" t="s">
        <v>59</v>
      </c>
      <c r="J3" s="27" t="s">
        <v>58</v>
      </c>
      <c r="K3" s="27" t="s">
        <v>56</v>
      </c>
    </row>
    <row r="4" spans="1:12" ht="256.5">
      <c r="A4" s="38" t="s">
        <v>510</v>
      </c>
      <c r="B4" s="31" t="s">
        <v>335</v>
      </c>
      <c r="C4" s="31" t="s">
        <v>343</v>
      </c>
      <c r="D4" s="31" t="s">
        <v>335</v>
      </c>
      <c r="E4" s="31">
        <v>0</v>
      </c>
      <c r="F4" s="31" t="s">
        <v>88</v>
      </c>
      <c r="G4" s="31" t="s">
        <v>53</v>
      </c>
      <c r="H4" s="31"/>
      <c r="I4" s="65">
        <v>50868474</v>
      </c>
      <c r="J4" s="31" t="s">
        <v>344</v>
      </c>
      <c r="K4" s="31" t="s">
        <v>345</v>
      </c>
    </row>
    <row r="5" spans="1:12" ht="28.5">
      <c r="A5" s="35" t="s">
        <v>511</v>
      </c>
      <c r="B5" s="35" t="s">
        <v>349</v>
      </c>
      <c r="C5" s="31" t="s">
        <v>351</v>
      </c>
      <c r="D5" s="31"/>
      <c r="E5" s="31">
        <v>0</v>
      </c>
      <c r="F5" s="55" t="s">
        <v>361</v>
      </c>
      <c r="G5" s="31" t="s">
        <v>53</v>
      </c>
      <c r="H5" s="31"/>
      <c r="I5" s="65">
        <v>20803700</v>
      </c>
      <c r="J5" s="31" t="s">
        <v>362</v>
      </c>
      <c r="K5" s="31" t="s">
        <v>362</v>
      </c>
      <c r="L5" s="134"/>
    </row>
    <row r="6" spans="1:12" ht="28.5">
      <c r="A6" s="35" t="s">
        <v>513</v>
      </c>
      <c r="B6" s="35" t="s">
        <v>374</v>
      </c>
      <c r="C6" s="31" t="s">
        <v>386</v>
      </c>
      <c r="D6" s="31" t="s">
        <v>354</v>
      </c>
      <c r="E6" s="31">
        <v>0</v>
      </c>
      <c r="F6" s="55" t="s">
        <v>361</v>
      </c>
      <c r="G6" s="31" t="s">
        <v>53</v>
      </c>
      <c r="H6" s="31"/>
      <c r="I6" s="65">
        <v>66112388</v>
      </c>
      <c r="J6" s="31" t="s">
        <v>362</v>
      </c>
      <c r="K6" s="31" t="s">
        <v>362</v>
      </c>
    </row>
    <row r="7" spans="1:12" ht="286.5">
      <c r="A7" s="35" t="s">
        <v>515</v>
      </c>
      <c r="B7" s="31" t="s">
        <v>412</v>
      </c>
      <c r="C7" s="27" t="s">
        <v>432</v>
      </c>
      <c r="D7" s="27" t="s">
        <v>433</v>
      </c>
      <c r="E7" s="27">
        <v>0</v>
      </c>
      <c r="F7" s="27" t="s">
        <v>88</v>
      </c>
      <c r="G7" s="27" t="s">
        <v>53</v>
      </c>
      <c r="H7" s="31"/>
      <c r="I7" s="70">
        <v>25366757</v>
      </c>
      <c r="J7" s="27" t="s">
        <v>434</v>
      </c>
      <c r="K7" s="66" t="s">
        <v>435</v>
      </c>
    </row>
    <row r="8" spans="1:12" ht="28.5">
      <c r="A8" s="35" t="s">
        <v>517</v>
      </c>
      <c r="B8" s="35" t="s">
        <v>454</v>
      </c>
      <c r="C8" s="31" t="s">
        <v>386</v>
      </c>
      <c r="D8" s="31" t="s">
        <v>372</v>
      </c>
      <c r="E8" s="31">
        <v>0</v>
      </c>
      <c r="F8" s="55" t="s">
        <v>361</v>
      </c>
      <c r="G8" s="31" t="s">
        <v>53</v>
      </c>
      <c r="H8" s="31"/>
      <c r="I8" s="135">
        <v>43239304</v>
      </c>
      <c r="J8" s="31" t="s">
        <v>362</v>
      </c>
      <c r="K8" s="31" t="s">
        <v>362</v>
      </c>
    </row>
    <row r="9" spans="1:12" ht="85.5">
      <c r="A9" s="35" t="s">
        <v>518</v>
      </c>
      <c r="B9" s="31" t="s">
        <v>457</v>
      </c>
      <c r="C9" s="31" t="s">
        <v>458</v>
      </c>
      <c r="D9" s="31" t="s">
        <v>459</v>
      </c>
      <c r="E9" s="31">
        <v>0</v>
      </c>
      <c r="F9" s="31" t="s">
        <v>460</v>
      </c>
      <c r="G9" s="31" t="s">
        <v>53</v>
      </c>
      <c r="H9" s="31"/>
      <c r="I9" s="65">
        <v>42379961.557415552</v>
      </c>
      <c r="J9" s="31" t="s">
        <v>461</v>
      </c>
      <c r="K9" s="31" t="s">
        <v>462</v>
      </c>
    </row>
    <row r="10" spans="1:12" ht="57">
      <c r="A10" s="35" t="s">
        <v>524</v>
      </c>
      <c r="B10" s="31" t="s">
        <v>457</v>
      </c>
      <c r="C10" s="31" t="s">
        <v>578</v>
      </c>
      <c r="D10" s="31" t="s">
        <v>579</v>
      </c>
      <c r="E10" s="31">
        <v>0</v>
      </c>
      <c r="F10" s="31" t="s">
        <v>460</v>
      </c>
      <c r="G10" s="31" t="s">
        <v>53</v>
      </c>
      <c r="H10" s="31"/>
      <c r="I10" s="65">
        <v>48016792</v>
      </c>
      <c r="J10" s="31" t="s">
        <v>461</v>
      </c>
      <c r="K10" s="31" t="s">
        <v>580</v>
      </c>
    </row>
    <row r="11" spans="1:12" ht="57">
      <c r="A11" s="35" t="s">
        <v>524</v>
      </c>
      <c r="B11" s="31" t="s">
        <v>457</v>
      </c>
      <c r="C11" s="31" t="s">
        <v>578</v>
      </c>
      <c r="D11" s="31" t="s">
        <v>484</v>
      </c>
      <c r="E11" s="31">
        <v>0</v>
      </c>
      <c r="F11" s="31" t="s">
        <v>460</v>
      </c>
      <c r="G11" s="31" t="s">
        <v>53</v>
      </c>
      <c r="H11" s="31"/>
      <c r="I11" s="65">
        <v>59683604</v>
      </c>
      <c r="J11" s="31" t="s">
        <v>461</v>
      </c>
      <c r="K11" s="31" t="s">
        <v>580</v>
      </c>
    </row>
    <row r="12" spans="1:12" ht="57">
      <c r="A12" s="35" t="s">
        <v>524</v>
      </c>
      <c r="B12" s="31" t="s">
        <v>457</v>
      </c>
      <c r="C12" s="31" t="s">
        <v>578</v>
      </c>
      <c r="D12" s="31" t="s">
        <v>459</v>
      </c>
      <c r="E12" s="31">
        <v>0</v>
      </c>
      <c r="F12" s="31" t="s">
        <v>460</v>
      </c>
      <c r="G12" s="31" t="s">
        <v>53</v>
      </c>
      <c r="H12" s="31"/>
      <c r="I12" s="65">
        <v>719059</v>
      </c>
      <c r="J12" s="31" t="s">
        <v>461</v>
      </c>
      <c r="K12" s="31" t="s">
        <v>580</v>
      </c>
    </row>
    <row r="13" spans="1:12" ht="71.25">
      <c r="A13" s="35" t="s">
        <v>525</v>
      </c>
      <c r="B13" s="31" t="s">
        <v>581</v>
      </c>
      <c r="C13" s="27" t="s">
        <v>586</v>
      </c>
      <c r="D13" s="27" t="s">
        <v>581</v>
      </c>
      <c r="E13" s="27">
        <v>0</v>
      </c>
      <c r="F13" s="27" t="s">
        <v>88</v>
      </c>
      <c r="G13" s="27" t="s">
        <v>53</v>
      </c>
      <c r="H13" s="27"/>
      <c r="I13" s="70">
        <v>60865000</v>
      </c>
      <c r="J13" s="27" t="s">
        <v>583</v>
      </c>
      <c r="K13" s="27" t="s">
        <v>584</v>
      </c>
    </row>
    <row r="14" spans="1:12" ht="28.5">
      <c r="A14" s="35" t="s">
        <v>710</v>
      </c>
      <c r="B14" s="31" t="s">
        <v>711</v>
      </c>
      <c r="C14" s="31" t="s">
        <v>712</v>
      </c>
      <c r="D14" s="31" t="s">
        <v>332</v>
      </c>
      <c r="E14" s="31">
        <v>0</v>
      </c>
      <c r="F14" s="31" t="s">
        <v>713</v>
      </c>
      <c r="G14" s="31" t="s">
        <v>53</v>
      </c>
      <c r="H14" s="31"/>
      <c r="I14" s="65">
        <v>29879899</v>
      </c>
      <c r="J14" s="130" t="s">
        <v>714</v>
      </c>
      <c r="K14" s="130" t="s">
        <v>715</v>
      </c>
    </row>
    <row r="15" spans="1:12" ht="28.5">
      <c r="A15" s="35" t="s">
        <v>710</v>
      </c>
      <c r="B15" s="31" t="s">
        <v>711</v>
      </c>
      <c r="C15" s="31" t="s">
        <v>712</v>
      </c>
      <c r="D15" s="31" t="s">
        <v>716</v>
      </c>
      <c r="E15" s="31">
        <v>0</v>
      </c>
      <c r="F15" s="31" t="s">
        <v>713</v>
      </c>
      <c r="G15" s="31" t="s">
        <v>53</v>
      </c>
      <c r="H15" s="31"/>
      <c r="I15" s="65">
        <v>17561385</v>
      </c>
      <c r="J15" s="130"/>
      <c r="K15" s="130"/>
    </row>
    <row r="16" spans="1:12" ht="28.5">
      <c r="A16" s="35" t="s">
        <v>710</v>
      </c>
      <c r="B16" s="31" t="s">
        <v>711</v>
      </c>
      <c r="C16" s="31" t="s">
        <v>712</v>
      </c>
      <c r="D16" s="31" t="s">
        <v>711</v>
      </c>
      <c r="E16" s="31">
        <v>0</v>
      </c>
      <c r="F16" s="31" t="s">
        <v>713</v>
      </c>
      <c r="G16" s="31" t="s">
        <v>53</v>
      </c>
      <c r="H16" s="31"/>
      <c r="I16" s="65">
        <v>11930192</v>
      </c>
      <c r="J16" s="130"/>
      <c r="K16" s="130"/>
    </row>
    <row r="17" spans="1:11" ht="42.75">
      <c r="A17" s="35" t="s">
        <v>710</v>
      </c>
      <c r="B17" s="31" t="s">
        <v>711</v>
      </c>
      <c r="C17" s="31" t="s">
        <v>712</v>
      </c>
      <c r="D17" s="31" t="s">
        <v>717</v>
      </c>
      <c r="E17" s="31">
        <v>0</v>
      </c>
      <c r="F17" s="31" t="s">
        <v>713</v>
      </c>
      <c r="G17" s="31" t="s">
        <v>53</v>
      </c>
      <c r="H17" s="31"/>
      <c r="I17" s="65">
        <v>14711920</v>
      </c>
      <c r="J17" s="130"/>
      <c r="K17" s="130"/>
    </row>
    <row r="18" spans="1:11" ht="28.5">
      <c r="A18" s="35" t="s">
        <v>710</v>
      </c>
      <c r="B18" s="31" t="s">
        <v>711</v>
      </c>
      <c r="C18" s="31" t="s">
        <v>712</v>
      </c>
      <c r="D18" s="31" t="s">
        <v>210</v>
      </c>
      <c r="E18" s="31">
        <v>0</v>
      </c>
      <c r="F18" s="31" t="s">
        <v>713</v>
      </c>
      <c r="G18" s="31" t="s">
        <v>53</v>
      </c>
      <c r="H18" s="31"/>
      <c r="I18" s="65">
        <v>42316563</v>
      </c>
      <c r="J18" s="130"/>
      <c r="K18" s="130"/>
    </row>
    <row r="19" spans="1:11" ht="28.5">
      <c r="A19" s="35" t="s">
        <v>710</v>
      </c>
      <c r="B19" s="31" t="s">
        <v>711</v>
      </c>
      <c r="C19" s="31" t="s">
        <v>712</v>
      </c>
      <c r="D19" s="31" t="s">
        <v>718</v>
      </c>
      <c r="E19" s="31">
        <v>0</v>
      </c>
      <c r="F19" s="31" t="s">
        <v>713</v>
      </c>
      <c r="G19" s="31" t="s">
        <v>53</v>
      </c>
      <c r="H19" s="31"/>
      <c r="I19" s="65">
        <v>14943684</v>
      </c>
      <c r="J19" s="130"/>
      <c r="K19" s="130"/>
    </row>
    <row r="20" spans="1:11" ht="28.5">
      <c r="A20" s="35" t="s">
        <v>710</v>
      </c>
      <c r="B20" s="31" t="s">
        <v>711</v>
      </c>
      <c r="C20" s="31" t="s">
        <v>712</v>
      </c>
      <c r="D20" s="31" t="s">
        <v>216</v>
      </c>
      <c r="E20" s="31">
        <v>0</v>
      </c>
      <c r="F20" s="31" t="s">
        <v>713</v>
      </c>
      <c r="G20" s="31" t="s">
        <v>53</v>
      </c>
      <c r="H20" s="31"/>
      <c r="I20" s="65">
        <v>9049102</v>
      </c>
      <c r="J20" s="130"/>
      <c r="K20" s="130"/>
    </row>
    <row r="21" spans="1:11" ht="28.5">
      <c r="A21" s="35" t="s">
        <v>710</v>
      </c>
      <c r="B21" s="31" t="s">
        <v>711</v>
      </c>
      <c r="C21" s="31" t="s">
        <v>712</v>
      </c>
      <c r="D21" s="31" t="s">
        <v>719</v>
      </c>
      <c r="E21" s="31">
        <v>0</v>
      </c>
      <c r="F21" s="31" t="s">
        <v>713</v>
      </c>
      <c r="G21" s="31" t="s">
        <v>53</v>
      </c>
      <c r="H21" s="31"/>
      <c r="I21" s="65">
        <v>268531</v>
      </c>
      <c r="J21" s="130"/>
      <c r="K21" s="130"/>
    </row>
    <row r="22" spans="1:11" ht="28.5">
      <c r="A22" s="35" t="s">
        <v>710</v>
      </c>
      <c r="B22" s="31" t="s">
        <v>711</v>
      </c>
      <c r="C22" s="31" t="s">
        <v>712</v>
      </c>
      <c r="D22" s="31" t="s">
        <v>221</v>
      </c>
      <c r="E22" s="31">
        <v>0</v>
      </c>
      <c r="F22" s="31" t="s">
        <v>720</v>
      </c>
      <c r="G22" s="31" t="s">
        <v>53</v>
      </c>
      <c r="H22" s="31"/>
      <c r="I22" s="65">
        <v>238169</v>
      </c>
      <c r="J22" s="130"/>
      <c r="K22" s="130"/>
    </row>
    <row r="23" spans="1:11" ht="342">
      <c r="A23" s="35" t="s">
        <v>773</v>
      </c>
      <c r="B23" s="31" t="s">
        <v>783</v>
      </c>
      <c r="C23" s="31" t="s">
        <v>774</v>
      </c>
      <c r="D23" s="31" t="s">
        <v>775</v>
      </c>
      <c r="E23" s="74">
        <v>0</v>
      </c>
      <c r="F23" s="31" t="s">
        <v>88</v>
      </c>
      <c r="G23" s="31" t="s">
        <v>43</v>
      </c>
      <c r="H23" s="31" t="s">
        <v>776</v>
      </c>
      <c r="I23" s="65">
        <v>73600000</v>
      </c>
      <c r="J23" s="31" t="s">
        <v>777</v>
      </c>
      <c r="K23" s="27" t="s">
        <v>778</v>
      </c>
    </row>
    <row r="24" spans="1:11" ht="99.75">
      <c r="A24" s="35" t="s">
        <v>773</v>
      </c>
      <c r="B24" s="31" t="s">
        <v>783</v>
      </c>
      <c r="C24" s="31" t="s">
        <v>774</v>
      </c>
      <c r="D24" s="31" t="s">
        <v>779</v>
      </c>
      <c r="E24" s="74">
        <v>0</v>
      </c>
      <c r="F24" s="31" t="s">
        <v>88</v>
      </c>
      <c r="G24" s="31" t="s">
        <v>43</v>
      </c>
      <c r="H24" s="31" t="s">
        <v>780</v>
      </c>
      <c r="I24" s="65">
        <v>524000</v>
      </c>
      <c r="J24" s="27" t="s">
        <v>781</v>
      </c>
      <c r="K24" s="27" t="s">
        <v>782</v>
      </c>
    </row>
    <row r="25" spans="1:11" ht="28.5">
      <c r="A25" s="35" t="s">
        <v>817</v>
      </c>
      <c r="B25" s="31" t="s">
        <v>818</v>
      </c>
      <c r="C25" s="31" t="s">
        <v>386</v>
      </c>
      <c r="D25" s="31" t="s">
        <v>356</v>
      </c>
      <c r="E25" s="31">
        <v>0</v>
      </c>
      <c r="F25" s="55" t="s">
        <v>361</v>
      </c>
      <c r="G25" s="31" t="s">
        <v>53</v>
      </c>
      <c r="H25" s="31"/>
      <c r="I25" s="65">
        <v>23026027</v>
      </c>
      <c r="J25" s="31" t="s">
        <v>362</v>
      </c>
      <c r="K25" s="31" t="s">
        <v>362</v>
      </c>
    </row>
  </sheetData>
  <mergeCells count="2">
    <mergeCell ref="J14:J22"/>
    <mergeCell ref="K14:K22"/>
  </mergeCells>
  <dataValidations count="2">
    <dataValidation type="list" allowBlank="1" showInputMessage="1" showErrorMessage="1" sqref="E3:E25" xr:uid="{00000000-0002-0000-0500-000000000000}">
      <formula1>"0,&lt;50%,50%,&gt;50%,100%"</formula1>
    </dataValidation>
    <dataValidation type="list" allowBlank="1" showInputMessage="1" showErrorMessage="1" sqref="G3:G25" xr:uid="{00000000-0002-0000-0500-000001000000}">
      <formula1>"Changes to specific HRG prices or currencies, Block contract, Capitation, Pathway payments, Other"</formula1>
    </dataValidation>
  </dataValidations>
  <hyperlinks>
    <hyperlink ref="L1" location="Contents!A1" display="Contents" xr:uid="{00000000-0004-0000-05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L23"/>
  <sheetViews>
    <sheetView showGridLines="0" workbookViewId="0"/>
  </sheetViews>
  <sheetFormatPr defaultColWidth="9.140625" defaultRowHeight="14.25"/>
  <cols>
    <col min="1" max="1" width="14.5703125" style="13" customWidth="1"/>
    <col min="2" max="2" width="21.5703125" style="28" customWidth="1"/>
    <col min="3" max="3" width="23.5703125" style="28" customWidth="1"/>
    <col min="4" max="4" width="21.42578125" style="28" customWidth="1"/>
    <col min="5" max="5" width="20.42578125" style="28" customWidth="1"/>
    <col min="6" max="8" width="30.5703125" style="28" customWidth="1"/>
    <col min="9" max="9" width="16.140625" style="67" customWidth="1"/>
    <col min="10" max="10" width="41" style="28" customWidth="1"/>
    <col min="11" max="11" width="38.28515625" style="28" customWidth="1"/>
    <col min="12" max="16384" width="9.140625" style="28"/>
  </cols>
  <sheetData>
    <row r="1" spans="1:12" ht="28.5">
      <c r="B1" s="40" t="s">
        <v>4</v>
      </c>
      <c r="L1" s="14" t="s">
        <v>31</v>
      </c>
    </row>
    <row r="2" spans="1:12" s="6" customFormat="1" ht="90">
      <c r="A2" s="11" t="s">
        <v>485</v>
      </c>
      <c r="B2" s="11" t="s">
        <v>48</v>
      </c>
      <c r="C2" s="11" t="s">
        <v>8</v>
      </c>
      <c r="D2" s="11" t="s">
        <v>16</v>
      </c>
      <c r="E2" s="11" t="s">
        <v>22</v>
      </c>
      <c r="F2" s="11" t="s">
        <v>10</v>
      </c>
      <c r="G2" s="11" t="s">
        <v>11</v>
      </c>
      <c r="H2" s="11" t="s">
        <v>12</v>
      </c>
      <c r="I2" s="59" t="s">
        <v>13</v>
      </c>
      <c r="J2" s="11" t="s">
        <v>14</v>
      </c>
      <c r="K2" s="11" t="s">
        <v>15</v>
      </c>
    </row>
    <row r="3" spans="1:12" ht="213.75">
      <c r="A3" s="35" t="s">
        <v>510</v>
      </c>
      <c r="B3" s="31" t="s">
        <v>335</v>
      </c>
      <c r="C3" s="31" t="s">
        <v>346</v>
      </c>
      <c r="D3" s="31" t="s">
        <v>335</v>
      </c>
      <c r="E3" s="31">
        <v>0</v>
      </c>
      <c r="F3" s="31" t="s">
        <v>88</v>
      </c>
      <c r="G3" s="31" t="s">
        <v>43</v>
      </c>
      <c r="H3" s="31" t="s">
        <v>347</v>
      </c>
      <c r="I3" s="65">
        <v>26067000</v>
      </c>
      <c r="J3" s="31"/>
      <c r="K3" s="31" t="s">
        <v>337</v>
      </c>
    </row>
    <row r="4" spans="1:12" ht="14.25" customHeight="1">
      <c r="A4" s="35" t="s">
        <v>512</v>
      </c>
      <c r="B4" s="35" t="s">
        <v>366</v>
      </c>
      <c r="C4" s="81" t="s">
        <v>367</v>
      </c>
      <c r="D4" s="81" t="s">
        <v>368</v>
      </c>
      <c r="E4" s="81">
        <v>0</v>
      </c>
      <c r="F4" s="79" t="s">
        <v>369</v>
      </c>
      <c r="G4" s="79" t="s">
        <v>53</v>
      </c>
      <c r="H4" s="79"/>
      <c r="I4" s="65">
        <v>4081932</v>
      </c>
      <c r="J4" s="79" t="s">
        <v>370</v>
      </c>
      <c r="K4" s="79" t="s">
        <v>370</v>
      </c>
    </row>
    <row r="5" spans="1:12" ht="42.75">
      <c r="A5" s="35" t="s">
        <v>512</v>
      </c>
      <c r="B5" s="35" t="s">
        <v>366</v>
      </c>
      <c r="C5" s="81"/>
      <c r="D5" s="81"/>
      <c r="E5" s="81"/>
      <c r="F5" s="79">
        <v>111</v>
      </c>
      <c r="G5" s="79" t="s">
        <v>53</v>
      </c>
      <c r="H5" s="79"/>
      <c r="I5" s="65">
        <v>435820</v>
      </c>
      <c r="J5" s="79" t="s">
        <v>370</v>
      </c>
      <c r="K5" s="79" t="s">
        <v>370</v>
      </c>
    </row>
    <row r="6" spans="1:12" ht="42.75">
      <c r="A6" s="35" t="s">
        <v>512</v>
      </c>
      <c r="B6" s="35" t="s">
        <v>366</v>
      </c>
      <c r="C6" s="81" t="s">
        <v>367</v>
      </c>
      <c r="D6" s="81" t="s">
        <v>357</v>
      </c>
      <c r="E6" s="81">
        <v>0</v>
      </c>
      <c r="F6" s="79" t="s">
        <v>369</v>
      </c>
      <c r="G6" s="79" t="s">
        <v>53</v>
      </c>
      <c r="H6" s="79"/>
      <c r="I6" s="65">
        <v>14003914</v>
      </c>
      <c r="J6" s="79" t="s">
        <v>370</v>
      </c>
      <c r="K6" s="79" t="s">
        <v>370</v>
      </c>
    </row>
    <row r="7" spans="1:12" ht="42.75">
      <c r="A7" s="35" t="s">
        <v>512</v>
      </c>
      <c r="B7" s="35" t="s">
        <v>366</v>
      </c>
      <c r="C7" s="81"/>
      <c r="D7" s="81"/>
      <c r="E7" s="81"/>
      <c r="F7" s="79">
        <v>111</v>
      </c>
      <c r="G7" s="79" t="s">
        <v>53</v>
      </c>
      <c r="H7" s="79"/>
      <c r="I7" s="65">
        <v>1274790</v>
      </c>
      <c r="J7" s="79" t="s">
        <v>370</v>
      </c>
      <c r="K7" s="79" t="s">
        <v>370</v>
      </c>
    </row>
    <row r="8" spans="1:12" ht="42.75">
      <c r="A8" s="35" t="s">
        <v>512</v>
      </c>
      <c r="B8" s="35" t="s">
        <v>366</v>
      </c>
      <c r="C8" s="81" t="s">
        <v>367</v>
      </c>
      <c r="D8" s="81" t="s">
        <v>358</v>
      </c>
      <c r="E8" s="81">
        <v>0</v>
      </c>
      <c r="F8" s="79" t="s">
        <v>369</v>
      </c>
      <c r="G8" s="79" t="s">
        <v>53</v>
      </c>
      <c r="H8" s="79"/>
      <c r="I8" s="65">
        <v>10267467</v>
      </c>
      <c r="J8" s="79" t="s">
        <v>370</v>
      </c>
      <c r="K8" s="79" t="s">
        <v>370</v>
      </c>
    </row>
    <row r="9" spans="1:12" ht="42.75">
      <c r="A9" s="35" t="s">
        <v>512</v>
      </c>
      <c r="B9" s="35" t="s">
        <v>366</v>
      </c>
      <c r="C9" s="81"/>
      <c r="D9" s="81"/>
      <c r="E9" s="81"/>
      <c r="F9" s="79">
        <v>111</v>
      </c>
      <c r="G9" s="79" t="s">
        <v>53</v>
      </c>
      <c r="H9" s="79"/>
      <c r="I9" s="65">
        <v>979868</v>
      </c>
      <c r="J9" s="79" t="s">
        <v>370</v>
      </c>
      <c r="K9" s="79" t="s">
        <v>370</v>
      </c>
    </row>
    <row r="10" spans="1:12" ht="42.75">
      <c r="A10" s="35" t="s">
        <v>512</v>
      </c>
      <c r="B10" s="35" t="s">
        <v>366</v>
      </c>
      <c r="C10" s="81" t="s">
        <v>367</v>
      </c>
      <c r="D10" s="81" t="s">
        <v>371</v>
      </c>
      <c r="E10" s="81">
        <v>0</v>
      </c>
      <c r="F10" s="79" t="s">
        <v>369</v>
      </c>
      <c r="G10" s="79" t="s">
        <v>53</v>
      </c>
      <c r="H10" s="79"/>
      <c r="I10" s="65">
        <v>11456062</v>
      </c>
      <c r="J10" s="79" t="s">
        <v>370</v>
      </c>
      <c r="K10" s="79" t="s">
        <v>370</v>
      </c>
    </row>
    <row r="11" spans="1:12" ht="42.75">
      <c r="A11" s="35" t="s">
        <v>512</v>
      </c>
      <c r="B11" s="35" t="s">
        <v>366</v>
      </c>
      <c r="C11" s="81"/>
      <c r="D11" s="81"/>
      <c r="E11" s="81"/>
      <c r="F11" s="79">
        <v>111</v>
      </c>
      <c r="G11" s="79" t="s">
        <v>53</v>
      </c>
      <c r="H11" s="79"/>
      <c r="I11" s="65">
        <v>1214758</v>
      </c>
      <c r="J11" s="79" t="s">
        <v>370</v>
      </c>
      <c r="K11" s="79" t="s">
        <v>370</v>
      </c>
    </row>
    <row r="12" spans="1:12" ht="42.75">
      <c r="A12" s="35" t="s">
        <v>512</v>
      </c>
      <c r="B12" s="35" t="s">
        <v>366</v>
      </c>
      <c r="C12" s="81" t="s">
        <v>367</v>
      </c>
      <c r="D12" s="81" t="s">
        <v>372</v>
      </c>
      <c r="E12" s="81">
        <v>0</v>
      </c>
      <c r="F12" s="79" t="s">
        <v>369</v>
      </c>
      <c r="G12" s="79" t="s">
        <v>53</v>
      </c>
      <c r="H12" s="79"/>
      <c r="I12" s="65">
        <v>15126648</v>
      </c>
      <c r="J12" s="79" t="s">
        <v>370</v>
      </c>
      <c r="K12" s="79" t="s">
        <v>370</v>
      </c>
    </row>
    <row r="13" spans="1:12" ht="42.75">
      <c r="A13" s="35" t="s">
        <v>512</v>
      </c>
      <c r="B13" s="35" t="s">
        <v>366</v>
      </c>
      <c r="C13" s="81"/>
      <c r="D13" s="81"/>
      <c r="E13" s="81"/>
      <c r="F13" s="79">
        <v>111</v>
      </c>
      <c r="G13" s="79" t="s">
        <v>53</v>
      </c>
      <c r="H13" s="79"/>
      <c r="I13" s="65">
        <v>1309580</v>
      </c>
      <c r="J13" s="79" t="s">
        <v>370</v>
      </c>
      <c r="K13" s="79" t="s">
        <v>370</v>
      </c>
    </row>
    <row r="14" spans="1:12" ht="42.75">
      <c r="A14" s="35" t="s">
        <v>512</v>
      </c>
      <c r="B14" s="35" t="s">
        <v>366</v>
      </c>
      <c r="C14" s="81" t="s">
        <v>367</v>
      </c>
      <c r="D14" s="81" t="s">
        <v>373</v>
      </c>
      <c r="E14" s="81">
        <v>0</v>
      </c>
      <c r="F14" s="79" t="s">
        <v>369</v>
      </c>
      <c r="G14" s="79" t="s">
        <v>53</v>
      </c>
      <c r="H14" s="79"/>
      <c r="I14" s="65">
        <v>12474137</v>
      </c>
      <c r="J14" s="79" t="s">
        <v>370</v>
      </c>
      <c r="K14" s="79" t="s">
        <v>370</v>
      </c>
    </row>
    <row r="15" spans="1:12" ht="42.75">
      <c r="A15" s="35" t="s">
        <v>512</v>
      </c>
      <c r="B15" s="35" t="s">
        <v>366</v>
      </c>
      <c r="C15" s="81"/>
      <c r="D15" s="81"/>
      <c r="E15" s="81"/>
      <c r="F15" s="79">
        <v>111</v>
      </c>
      <c r="G15" s="79" t="s">
        <v>53</v>
      </c>
      <c r="H15" s="79"/>
      <c r="I15" s="65">
        <v>1242058</v>
      </c>
      <c r="J15" s="79" t="s">
        <v>370</v>
      </c>
      <c r="K15" s="79" t="s">
        <v>370</v>
      </c>
    </row>
    <row r="16" spans="1:12" ht="42.75">
      <c r="A16" s="35" t="s">
        <v>512</v>
      </c>
      <c r="B16" s="35" t="s">
        <v>366</v>
      </c>
      <c r="C16" s="81" t="s">
        <v>367</v>
      </c>
      <c r="D16" s="81" t="s">
        <v>356</v>
      </c>
      <c r="E16" s="81">
        <v>0</v>
      </c>
      <c r="F16" s="79" t="s">
        <v>369</v>
      </c>
      <c r="G16" s="79" t="s">
        <v>53</v>
      </c>
      <c r="H16" s="79"/>
      <c r="I16" s="65">
        <v>7197363</v>
      </c>
      <c r="J16" s="79" t="s">
        <v>370</v>
      </c>
      <c r="K16" s="79" t="s">
        <v>370</v>
      </c>
    </row>
    <row r="17" spans="1:11" ht="42.75">
      <c r="A17" s="35" t="s">
        <v>512</v>
      </c>
      <c r="B17" s="35" t="s">
        <v>366</v>
      </c>
      <c r="C17" s="81"/>
      <c r="D17" s="81"/>
      <c r="E17" s="81"/>
      <c r="F17" s="79">
        <v>111</v>
      </c>
      <c r="G17" s="79" t="s">
        <v>53</v>
      </c>
      <c r="H17" s="79"/>
      <c r="I17" s="65">
        <v>681350</v>
      </c>
      <c r="J17" s="79" t="s">
        <v>370</v>
      </c>
      <c r="K17" s="79" t="s">
        <v>370</v>
      </c>
    </row>
    <row r="18" spans="1:11" ht="42.75">
      <c r="A18" s="35" t="s">
        <v>512</v>
      </c>
      <c r="B18" s="35" t="s">
        <v>366</v>
      </c>
      <c r="C18" s="81" t="s">
        <v>367</v>
      </c>
      <c r="D18" s="81" t="s">
        <v>360</v>
      </c>
      <c r="E18" s="81">
        <v>0</v>
      </c>
      <c r="F18" s="79" t="s">
        <v>369</v>
      </c>
      <c r="G18" s="79" t="s">
        <v>53</v>
      </c>
      <c r="H18" s="79"/>
      <c r="I18" s="65">
        <v>12177223</v>
      </c>
      <c r="J18" s="79" t="s">
        <v>370</v>
      </c>
      <c r="K18" s="79" t="s">
        <v>370</v>
      </c>
    </row>
    <row r="19" spans="1:11" ht="42.75">
      <c r="A19" s="35" t="s">
        <v>512</v>
      </c>
      <c r="B19" s="35" t="s">
        <v>366</v>
      </c>
      <c r="C19" s="81"/>
      <c r="D19" s="81"/>
      <c r="E19" s="81"/>
      <c r="F19" s="79">
        <v>111</v>
      </c>
      <c r="G19" s="79" t="s">
        <v>53</v>
      </c>
      <c r="H19" s="79"/>
      <c r="I19" s="65">
        <v>1149647</v>
      </c>
      <c r="J19" s="79" t="s">
        <v>370</v>
      </c>
      <c r="K19" s="79" t="s">
        <v>370</v>
      </c>
    </row>
    <row r="20" spans="1:11" ht="42.75">
      <c r="A20" s="35" t="s">
        <v>512</v>
      </c>
      <c r="B20" s="35" t="s">
        <v>366</v>
      </c>
      <c r="C20" s="81" t="s">
        <v>367</v>
      </c>
      <c r="D20" s="81" t="s">
        <v>354</v>
      </c>
      <c r="E20" s="81">
        <v>0</v>
      </c>
      <c r="F20" s="79" t="s">
        <v>369</v>
      </c>
      <c r="G20" s="79" t="s">
        <v>53</v>
      </c>
      <c r="H20" s="79"/>
      <c r="I20" s="65">
        <v>21612343</v>
      </c>
      <c r="J20" s="79" t="s">
        <v>370</v>
      </c>
      <c r="K20" s="79" t="s">
        <v>370</v>
      </c>
    </row>
    <row r="21" spans="1:11" ht="42.75">
      <c r="A21" s="35" t="s">
        <v>512</v>
      </c>
      <c r="B21" s="35" t="s">
        <v>366</v>
      </c>
      <c r="C21" s="81"/>
      <c r="D21" s="81"/>
      <c r="E21" s="81"/>
      <c r="F21" s="79">
        <v>111</v>
      </c>
      <c r="G21" s="79" t="s">
        <v>53</v>
      </c>
      <c r="H21" s="79"/>
      <c r="I21" s="65">
        <v>2046873</v>
      </c>
      <c r="J21" s="79" t="s">
        <v>370</v>
      </c>
      <c r="K21" s="79" t="s">
        <v>370</v>
      </c>
    </row>
    <row r="22" spans="1:11" ht="42.75">
      <c r="A22" s="35" t="s">
        <v>512</v>
      </c>
      <c r="B22" s="35" t="s">
        <v>366</v>
      </c>
      <c r="C22" s="81" t="s">
        <v>367</v>
      </c>
      <c r="D22" s="81" t="s">
        <v>351</v>
      </c>
      <c r="E22" s="81">
        <v>0</v>
      </c>
      <c r="F22" s="79" t="s">
        <v>369</v>
      </c>
      <c r="G22" s="79" t="s">
        <v>53</v>
      </c>
      <c r="H22" s="79"/>
      <c r="I22" s="65">
        <v>8505174</v>
      </c>
      <c r="J22" s="79" t="s">
        <v>370</v>
      </c>
      <c r="K22" s="79" t="s">
        <v>370</v>
      </c>
    </row>
    <row r="23" spans="1:11" ht="42.75">
      <c r="A23" s="35" t="s">
        <v>512</v>
      </c>
      <c r="B23" s="35" t="s">
        <v>366</v>
      </c>
      <c r="C23" s="81"/>
      <c r="D23" s="81"/>
      <c r="E23" s="81"/>
      <c r="F23" s="79">
        <v>111</v>
      </c>
      <c r="G23" s="79" t="s">
        <v>53</v>
      </c>
      <c r="H23" s="79"/>
      <c r="I23" s="65">
        <v>894037</v>
      </c>
      <c r="J23" s="79" t="s">
        <v>370</v>
      </c>
      <c r="K23" s="79" t="s">
        <v>370</v>
      </c>
    </row>
  </sheetData>
  <mergeCells count="30">
    <mergeCell ref="C20:C21"/>
    <mergeCell ref="D20:D21"/>
    <mergeCell ref="E20:E21"/>
    <mergeCell ref="C22:C23"/>
    <mergeCell ref="D22:D23"/>
    <mergeCell ref="E22:E23"/>
    <mergeCell ref="C16:C17"/>
    <mergeCell ref="D16:D17"/>
    <mergeCell ref="E16:E17"/>
    <mergeCell ref="C18:C19"/>
    <mergeCell ref="D18:D19"/>
    <mergeCell ref="E18:E19"/>
    <mergeCell ref="C12:C13"/>
    <mergeCell ref="D12:D13"/>
    <mergeCell ref="E12:E13"/>
    <mergeCell ref="C14:C15"/>
    <mergeCell ref="D14:D15"/>
    <mergeCell ref="E14:E15"/>
    <mergeCell ref="C8:C9"/>
    <mergeCell ref="D8:D9"/>
    <mergeCell ref="E8:E9"/>
    <mergeCell ref="C10:C11"/>
    <mergeCell ref="D10:D11"/>
    <mergeCell ref="E10:E11"/>
    <mergeCell ref="C4:C5"/>
    <mergeCell ref="D4:D5"/>
    <mergeCell ref="E4:E5"/>
    <mergeCell ref="C6:C7"/>
    <mergeCell ref="D6:D7"/>
    <mergeCell ref="E6:E7"/>
  </mergeCells>
  <dataValidations count="2">
    <dataValidation type="list" allowBlank="1" showInputMessage="1" showErrorMessage="1" sqref="G3:G23" xr:uid="{00000000-0002-0000-0600-000000000000}">
      <formula1>"Changes to specific national prices or currencies, A blend of two or more payment approaches, Block contract, Capitation, Pathway payments, Other"</formula1>
    </dataValidation>
    <dataValidation type="list" allowBlank="1" showInputMessage="1" showErrorMessage="1" sqref="E3:E4 E6 E8 E10 E12 E14 E16 E18 E20 E22" xr:uid="{00000000-0002-0000-0600-000001000000}">
      <formula1>"0,&lt;50%,50%,&gt;50%,100%"</formula1>
    </dataValidation>
  </dataValidations>
  <hyperlinks>
    <hyperlink ref="L1" location="Contents!A1" display="Contents" xr:uid="{00000000-0004-0000-06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sheetPr>
  <dimension ref="A1:K191"/>
  <sheetViews>
    <sheetView showGridLines="0" workbookViewId="0">
      <pane ySplit="2" topLeftCell="A3" activePane="bottomLeft" state="frozen"/>
      <selection pane="bottomLeft"/>
    </sheetView>
  </sheetViews>
  <sheetFormatPr defaultColWidth="8.85546875" defaultRowHeight="14.25"/>
  <cols>
    <col min="1" max="1" width="14.5703125" style="13" customWidth="1"/>
    <col min="2" max="2" width="20.140625" style="28" customWidth="1"/>
    <col min="3" max="3" width="23.5703125" style="28" customWidth="1"/>
    <col min="4" max="4" width="21.42578125" style="28" customWidth="1"/>
    <col min="5" max="7" width="30.5703125" style="28" customWidth="1"/>
    <col min="8" max="8" width="20.42578125" style="67" customWidth="1"/>
    <col min="9" max="9" width="41" style="28" customWidth="1"/>
    <col min="10" max="10" width="38.28515625" style="131" customWidth="1"/>
    <col min="11" max="11" width="9.140625" style="28" customWidth="1"/>
    <col min="12" max="16384" width="8.85546875" style="28"/>
  </cols>
  <sheetData>
    <row r="1" spans="1:11" ht="28.5">
      <c r="B1" s="40" t="s">
        <v>37</v>
      </c>
      <c r="K1" s="14" t="s">
        <v>31</v>
      </c>
    </row>
    <row r="2" spans="1:11" ht="90">
      <c r="A2" s="11" t="s">
        <v>485</v>
      </c>
      <c r="B2" s="11" t="s">
        <v>48</v>
      </c>
      <c r="C2" s="11" t="s">
        <v>8</v>
      </c>
      <c r="D2" s="11" t="s">
        <v>16</v>
      </c>
      <c r="E2" s="11" t="s">
        <v>10</v>
      </c>
      <c r="F2" s="11" t="s">
        <v>11</v>
      </c>
      <c r="G2" s="11" t="s">
        <v>12</v>
      </c>
      <c r="H2" s="59" t="s">
        <v>13</v>
      </c>
      <c r="I2" s="11" t="s">
        <v>14</v>
      </c>
      <c r="J2" s="11" t="s">
        <v>15</v>
      </c>
      <c r="K2" s="6"/>
    </row>
    <row r="3" spans="1:11" ht="71.25">
      <c r="A3" s="35" t="s">
        <v>490</v>
      </c>
      <c r="B3" s="27" t="s">
        <v>51</v>
      </c>
      <c r="C3" s="27" t="s">
        <v>50</v>
      </c>
      <c r="D3" s="27" t="s">
        <v>51</v>
      </c>
      <c r="E3" s="27" t="s">
        <v>63</v>
      </c>
      <c r="F3" s="27" t="s">
        <v>53</v>
      </c>
      <c r="G3" s="27"/>
      <c r="H3" s="70" t="s">
        <v>54</v>
      </c>
      <c r="I3" s="27" t="s">
        <v>55</v>
      </c>
      <c r="J3" s="33" t="s">
        <v>56</v>
      </c>
    </row>
    <row r="4" spans="1:11" ht="114">
      <c r="A4" s="38" t="s">
        <v>492</v>
      </c>
      <c r="B4" s="33" t="s">
        <v>97</v>
      </c>
      <c r="C4" s="33" t="s">
        <v>96</v>
      </c>
      <c r="D4" s="33" t="s">
        <v>97</v>
      </c>
      <c r="E4" s="33" t="s">
        <v>98</v>
      </c>
      <c r="F4" s="33" t="s">
        <v>53</v>
      </c>
      <c r="G4" s="33"/>
      <c r="H4" s="84">
        <v>99058888</v>
      </c>
      <c r="I4" s="33" t="s">
        <v>99</v>
      </c>
      <c r="J4" s="33" t="s">
        <v>100</v>
      </c>
    </row>
    <row r="5" spans="1:11" ht="142.5">
      <c r="A5" s="35" t="s">
        <v>494</v>
      </c>
      <c r="B5" s="33" t="s">
        <v>97</v>
      </c>
      <c r="C5" s="33" t="s">
        <v>101</v>
      </c>
      <c r="D5" s="33" t="s">
        <v>97</v>
      </c>
      <c r="E5" s="33" t="s">
        <v>102</v>
      </c>
      <c r="F5" s="33" t="s">
        <v>53</v>
      </c>
      <c r="G5" s="33"/>
      <c r="H5" s="84">
        <v>93624090</v>
      </c>
      <c r="I5" s="33" t="s">
        <v>103</v>
      </c>
      <c r="J5" s="33" t="s">
        <v>104</v>
      </c>
    </row>
    <row r="6" spans="1:11" ht="42.75">
      <c r="A6" s="35" t="s">
        <v>497</v>
      </c>
      <c r="B6" s="35" t="s">
        <v>139</v>
      </c>
      <c r="C6" s="27" t="s">
        <v>140</v>
      </c>
      <c r="D6" s="31" t="s">
        <v>141</v>
      </c>
      <c r="E6" s="31" t="s">
        <v>152</v>
      </c>
      <c r="F6" s="31" t="s">
        <v>53</v>
      </c>
      <c r="G6" s="31"/>
      <c r="H6" s="65">
        <v>2804253.688418474</v>
      </c>
      <c r="I6" s="31" t="s">
        <v>149</v>
      </c>
      <c r="J6" s="89" t="s">
        <v>147</v>
      </c>
    </row>
    <row r="7" spans="1:11" ht="42.75">
      <c r="A7" s="35" t="s">
        <v>497</v>
      </c>
      <c r="B7" s="35" t="s">
        <v>139</v>
      </c>
      <c r="C7" s="27" t="s">
        <v>140</v>
      </c>
      <c r="D7" s="31" t="s">
        <v>141</v>
      </c>
      <c r="E7" s="31" t="s">
        <v>153</v>
      </c>
      <c r="F7" s="31" t="s">
        <v>53</v>
      </c>
      <c r="G7" s="31"/>
      <c r="H7" s="65">
        <v>1017631</v>
      </c>
      <c r="I7" s="31" t="s">
        <v>149</v>
      </c>
      <c r="J7" s="89" t="s">
        <v>147</v>
      </c>
    </row>
    <row r="8" spans="1:11" ht="285">
      <c r="A8" s="35" t="s">
        <v>498</v>
      </c>
      <c r="B8" s="35" t="s">
        <v>156</v>
      </c>
      <c r="C8" s="27" t="s">
        <v>157</v>
      </c>
      <c r="D8" s="27" t="s">
        <v>158</v>
      </c>
      <c r="E8" s="27" t="s">
        <v>159</v>
      </c>
      <c r="F8" s="27" t="s">
        <v>68</v>
      </c>
      <c r="G8" s="27"/>
      <c r="H8" s="70">
        <v>413015</v>
      </c>
      <c r="I8" s="27" t="s">
        <v>160</v>
      </c>
      <c r="J8" s="33" t="s">
        <v>161</v>
      </c>
    </row>
    <row r="9" spans="1:11" ht="228">
      <c r="A9" s="35" t="s">
        <v>499</v>
      </c>
      <c r="B9" s="31" t="s">
        <v>66</v>
      </c>
      <c r="C9" s="27" t="s">
        <v>162</v>
      </c>
      <c r="D9" s="27" t="s">
        <v>66</v>
      </c>
      <c r="E9" s="27" t="s">
        <v>168</v>
      </c>
      <c r="F9" s="27" t="s">
        <v>68</v>
      </c>
      <c r="G9" s="27" t="s">
        <v>69</v>
      </c>
      <c r="H9" s="70">
        <v>149308</v>
      </c>
      <c r="I9" s="27" t="s">
        <v>169</v>
      </c>
      <c r="J9" s="33" t="s">
        <v>170</v>
      </c>
    </row>
    <row r="10" spans="1:11" ht="28.5">
      <c r="A10" s="35" t="s">
        <v>499</v>
      </c>
      <c r="B10" s="31" t="s">
        <v>66</v>
      </c>
      <c r="C10" s="31" t="s">
        <v>162</v>
      </c>
      <c r="D10" s="31" t="s">
        <v>64</v>
      </c>
      <c r="E10" s="31" t="s">
        <v>168</v>
      </c>
      <c r="F10" s="31" t="s">
        <v>68</v>
      </c>
      <c r="G10" s="31" t="s">
        <v>69</v>
      </c>
      <c r="H10" s="70">
        <v>3230</v>
      </c>
      <c r="I10" s="31" t="s">
        <v>72</v>
      </c>
      <c r="J10" s="89" t="s">
        <v>72</v>
      </c>
    </row>
    <row r="11" spans="1:11" ht="28.5">
      <c r="A11" s="35" t="s">
        <v>499</v>
      </c>
      <c r="B11" s="31" t="s">
        <v>66</v>
      </c>
      <c r="C11" s="31" t="s">
        <v>162</v>
      </c>
      <c r="D11" s="31" t="s">
        <v>163</v>
      </c>
      <c r="E11" s="31" t="s">
        <v>168</v>
      </c>
      <c r="F11" s="31" t="s">
        <v>68</v>
      </c>
      <c r="G11" s="31" t="s">
        <v>69</v>
      </c>
      <c r="H11" s="70"/>
      <c r="I11" s="31" t="s">
        <v>72</v>
      </c>
      <c r="J11" s="89" t="s">
        <v>72</v>
      </c>
    </row>
    <row r="12" spans="1:11" ht="28.5">
      <c r="A12" s="35" t="s">
        <v>499</v>
      </c>
      <c r="B12" s="31" t="s">
        <v>66</v>
      </c>
      <c r="C12" s="31" t="s">
        <v>162</v>
      </c>
      <c r="D12" s="31" t="s">
        <v>164</v>
      </c>
      <c r="E12" s="31" t="s">
        <v>168</v>
      </c>
      <c r="F12" s="31" t="s">
        <v>68</v>
      </c>
      <c r="G12" s="31" t="s">
        <v>69</v>
      </c>
      <c r="H12" s="70"/>
      <c r="I12" s="31" t="s">
        <v>72</v>
      </c>
      <c r="J12" s="89" t="s">
        <v>72</v>
      </c>
    </row>
    <row r="13" spans="1:11" ht="28.5">
      <c r="A13" s="35" t="s">
        <v>499</v>
      </c>
      <c r="B13" s="31" t="s">
        <v>66</v>
      </c>
      <c r="C13" s="31" t="s">
        <v>162</v>
      </c>
      <c r="D13" s="31" t="s">
        <v>74</v>
      </c>
      <c r="E13" s="31" t="s">
        <v>168</v>
      </c>
      <c r="F13" s="31" t="s">
        <v>68</v>
      </c>
      <c r="G13" s="31" t="s">
        <v>69</v>
      </c>
      <c r="H13" s="70"/>
      <c r="I13" s="31" t="s">
        <v>72</v>
      </c>
      <c r="J13" s="89" t="s">
        <v>72</v>
      </c>
    </row>
    <row r="14" spans="1:11" ht="28.5">
      <c r="A14" s="35" t="s">
        <v>499</v>
      </c>
      <c r="B14" s="31" t="s">
        <v>66</v>
      </c>
      <c r="C14" s="31" t="s">
        <v>162</v>
      </c>
      <c r="D14" s="31" t="s">
        <v>75</v>
      </c>
      <c r="E14" s="31" t="s">
        <v>168</v>
      </c>
      <c r="F14" s="31" t="s">
        <v>68</v>
      </c>
      <c r="G14" s="31" t="s">
        <v>69</v>
      </c>
      <c r="H14" s="70"/>
      <c r="I14" s="31" t="s">
        <v>72</v>
      </c>
      <c r="J14" s="89" t="s">
        <v>72</v>
      </c>
    </row>
    <row r="15" spans="1:11" ht="28.5">
      <c r="A15" s="35" t="s">
        <v>499</v>
      </c>
      <c r="B15" s="31" t="s">
        <v>66</v>
      </c>
      <c r="C15" s="31" t="s">
        <v>162</v>
      </c>
      <c r="D15" s="31" t="s">
        <v>76</v>
      </c>
      <c r="E15" s="31" t="s">
        <v>168</v>
      </c>
      <c r="F15" s="31" t="s">
        <v>68</v>
      </c>
      <c r="G15" s="31" t="s">
        <v>69</v>
      </c>
      <c r="H15" s="70"/>
      <c r="I15" s="31" t="s">
        <v>72</v>
      </c>
      <c r="J15" s="89" t="s">
        <v>72</v>
      </c>
    </row>
    <row r="16" spans="1:11" ht="199.5">
      <c r="A16" s="35" t="s">
        <v>499</v>
      </c>
      <c r="B16" s="31" t="s">
        <v>66</v>
      </c>
      <c r="C16" s="27" t="s">
        <v>162</v>
      </c>
      <c r="D16" s="27" t="s">
        <v>66</v>
      </c>
      <c r="E16" s="27" t="s">
        <v>171</v>
      </c>
      <c r="F16" s="27" t="s">
        <v>68</v>
      </c>
      <c r="G16" s="27" t="s">
        <v>69</v>
      </c>
      <c r="H16" s="70">
        <v>2126486</v>
      </c>
      <c r="I16" s="27" t="s">
        <v>172</v>
      </c>
      <c r="J16" s="33" t="s">
        <v>173</v>
      </c>
    </row>
    <row r="17" spans="1:10" ht="28.5">
      <c r="A17" s="35" t="s">
        <v>499</v>
      </c>
      <c r="B17" s="31" t="s">
        <v>66</v>
      </c>
      <c r="C17" s="31"/>
      <c r="D17" s="31" t="s">
        <v>64</v>
      </c>
      <c r="E17" s="31"/>
      <c r="F17" s="31" t="s">
        <v>68</v>
      </c>
      <c r="G17" s="31" t="s">
        <v>69</v>
      </c>
      <c r="H17" s="70">
        <v>5314</v>
      </c>
      <c r="I17" s="31" t="s">
        <v>72</v>
      </c>
      <c r="J17" s="89" t="s">
        <v>72</v>
      </c>
    </row>
    <row r="18" spans="1:10" ht="28.5">
      <c r="A18" s="35" t="s">
        <v>499</v>
      </c>
      <c r="B18" s="31" t="s">
        <v>66</v>
      </c>
      <c r="C18" s="31"/>
      <c r="D18" s="31" t="s">
        <v>163</v>
      </c>
      <c r="E18" s="31"/>
      <c r="F18" s="31" t="s">
        <v>68</v>
      </c>
      <c r="G18" s="31" t="s">
        <v>69</v>
      </c>
      <c r="H18" s="70">
        <v>12663</v>
      </c>
      <c r="I18" s="31" t="s">
        <v>72</v>
      </c>
      <c r="J18" s="89" t="s">
        <v>72</v>
      </c>
    </row>
    <row r="19" spans="1:10" ht="28.5">
      <c r="A19" s="35" t="s">
        <v>499</v>
      </c>
      <c r="B19" s="31" t="s">
        <v>66</v>
      </c>
      <c r="C19" s="31"/>
      <c r="D19" s="31" t="s">
        <v>164</v>
      </c>
      <c r="E19" s="31"/>
      <c r="F19" s="31" t="s">
        <v>68</v>
      </c>
      <c r="G19" s="31" t="s">
        <v>69</v>
      </c>
      <c r="H19" s="70">
        <v>19150</v>
      </c>
      <c r="I19" s="31" t="s">
        <v>72</v>
      </c>
      <c r="J19" s="89" t="s">
        <v>72</v>
      </c>
    </row>
    <row r="20" spans="1:10" ht="28.5">
      <c r="A20" s="35" t="s">
        <v>499</v>
      </c>
      <c r="B20" s="31" t="s">
        <v>66</v>
      </c>
      <c r="C20" s="31"/>
      <c r="D20" s="31" t="s">
        <v>74</v>
      </c>
      <c r="E20" s="31"/>
      <c r="F20" s="31" t="s">
        <v>68</v>
      </c>
      <c r="G20" s="31" t="s">
        <v>69</v>
      </c>
      <c r="H20" s="70">
        <v>3556</v>
      </c>
      <c r="I20" s="31" t="s">
        <v>72</v>
      </c>
      <c r="J20" s="89" t="s">
        <v>72</v>
      </c>
    </row>
    <row r="21" spans="1:10" ht="28.5">
      <c r="A21" s="35" t="s">
        <v>499</v>
      </c>
      <c r="B21" s="31" t="s">
        <v>66</v>
      </c>
      <c r="C21" s="31"/>
      <c r="D21" s="31" t="s">
        <v>75</v>
      </c>
      <c r="E21" s="31"/>
      <c r="F21" s="31" t="s">
        <v>68</v>
      </c>
      <c r="G21" s="31" t="s">
        <v>69</v>
      </c>
      <c r="H21" s="70">
        <v>9123</v>
      </c>
      <c r="I21" s="31" t="s">
        <v>72</v>
      </c>
      <c r="J21" s="89" t="s">
        <v>72</v>
      </c>
    </row>
    <row r="22" spans="1:10" ht="28.5">
      <c r="A22" s="35" t="s">
        <v>499</v>
      </c>
      <c r="B22" s="31" t="s">
        <v>66</v>
      </c>
      <c r="C22" s="31"/>
      <c r="D22" s="31" t="s">
        <v>76</v>
      </c>
      <c r="E22" s="31"/>
      <c r="F22" s="31" t="s">
        <v>68</v>
      </c>
      <c r="G22" s="31" t="s">
        <v>69</v>
      </c>
      <c r="H22" s="70">
        <v>1056</v>
      </c>
      <c r="I22" s="31" t="s">
        <v>72</v>
      </c>
      <c r="J22" s="89" t="s">
        <v>72</v>
      </c>
    </row>
    <row r="23" spans="1:10" ht="42.75">
      <c r="A23" s="35" t="s">
        <v>502</v>
      </c>
      <c r="B23" s="38" t="s">
        <v>210</v>
      </c>
      <c r="C23" s="35" t="s">
        <v>211</v>
      </c>
      <c r="D23" s="31" t="s">
        <v>210</v>
      </c>
      <c r="E23" s="31"/>
      <c r="F23" s="31" t="s">
        <v>43</v>
      </c>
      <c r="G23" s="31" t="s">
        <v>212</v>
      </c>
      <c r="H23" s="65">
        <v>348000000</v>
      </c>
      <c r="I23" s="81" t="s">
        <v>213</v>
      </c>
      <c r="J23" s="125" t="s">
        <v>214</v>
      </c>
    </row>
    <row r="24" spans="1:10" ht="42.75">
      <c r="A24" s="35" t="s">
        <v>502</v>
      </c>
      <c r="B24" s="38" t="s">
        <v>210</v>
      </c>
      <c r="C24" s="35" t="s">
        <v>211</v>
      </c>
      <c r="D24" s="31" t="s">
        <v>215</v>
      </c>
      <c r="E24" s="31"/>
      <c r="F24" s="31" t="s">
        <v>43</v>
      </c>
      <c r="G24" s="31" t="s">
        <v>212</v>
      </c>
      <c r="H24" s="65">
        <v>6373000</v>
      </c>
      <c r="I24" s="81"/>
      <c r="J24" s="125"/>
    </row>
    <row r="25" spans="1:10" ht="42.75">
      <c r="A25" s="35" t="s">
        <v>502</v>
      </c>
      <c r="B25" s="38" t="s">
        <v>210</v>
      </c>
      <c r="C25" s="35" t="s">
        <v>211</v>
      </c>
      <c r="D25" s="31" t="s">
        <v>216</v>
      </c>
      <c r="E25" s="31"/>
      <c r="F25" s="31" t="s">
        <v>43</v>
      </c>
      <c r="G25" s="31" t="s">
        <v>212</v>
      </c>
      <c r="H25" s="65">
        <v>415000</v>
      </c>
      <c r="I25" s="81"/>
      <c r="J25" s="125"/>
    </row>
    <row r="26" spans="1:10" ht="42.75">
      <c r="A26" s="35" t="s">
        <v>502</v>
      </c>
      <c r="B26" s="38" t="s">
        <v>210</v>
      </c>
      <c r="C26" s="35" t="s">
        <v>211</v>
      </c>
      <c r="D26" s="31" t="s">
        <v>217</v>
      </c>
      <c r="E26" s="31"/>
      <c r="F26" s="31" t="s">
        <v>43</v>
      </c>
      <c r="G26" s="31" t="s">
        <v>212</v>
      </c>
      <c r="H26" s="65">
        <v>5960000</v>
      </c>
      <c r="I26" s="81"/>
      <c r="J26" s="125"/>
    </row>
    <row r="27" spans="1:10" ht="42.75">
      <c r="A27" s="35" t="s">
        <v>502</v>
      </c>
      <c r="B27" s="38" t="s">
        <v>210</v>
      </c>
      <c r="C27" s="35" t="s">
        <v>211</v>
      </c>
      <c r="D27" s="31" t="s">
        <v>218</v>
      </c>
      <c r="E27" s="31"/>
      <c r="F27" s="31" t="s">
        <v>43</v>
      </c>
      <c r="G27" s="31" t="s">
        <v>212</v>
      </c>
      <c r="H27" s="65">
        <v>497000</v>
      </c>
      <c r="I27" s="81"/>
      <c r="J27" s="125"/>
    </row>
    <row r="28" spans="1:10" ht="42.75">
      <c r="A28" s="35" t="s">
        <v>502</v>
      </c>
      <c r="B28" s="38" t="s">
        <v>210</v>
      </c>
      <c r="C28" s="35" t="s">
        <v>211</v>
      </c>
      <c r="D28" s="31" t="s">
        <v>219</v>
      </c>
      <c r="E28" s="31"/>
      <c r="F28" s="31" t="s">
        <v>43</v>
      </c>
      <c r="G28" s="31" t="s">
        <v>212</v>
      </c>
      <c r="H28" s="65">
        <v>297000</v>
      </c>
      <c r="I28" s="81"/>
      <c r="J28" s="125"/>
    </row>
    <row r="29" spans="1:10" ht="42.75">
      <c r="A29" s="35" t="s">
        <v>502</v>
      </c>
      <c r="B29" s="38" t="s">
        <v>210</v>
      </c>
      <c r="C29" s="35" t="s">
        <v>211</v>
      </c>
      <c r="D29" s="31" t="s">
        <v>220</v>
      </c>
      <c r="E29" s="31"/>
      <c r="F29" s="31" t="s">
        <v>43</v>
      </c>
      <c r="G29" s="31" t="s">
        <v>212</v>
      </c>
      <c r="H29" s="65">
        <v>534000</v>
      </c>
      <c r="I29" s="81"/>
      <c r="J29" s="125"/>
    </row>
    <row r="30" spans="1:10" ht="37.15" customHeight="1">
      <c r="A30" s="35" t="s">
        <v>502</v>
      </c>
      <c r="B30" s="38" t="s">
        <v>210</v>
      </c>
      <c r="C30" s="35" t="s">
        <v>211</v>
      </c>
      <c r="D30" s="31" t="s">
        <v>221</v>
      </c>
      <c r="E30" s="31"/>
      <c r="F30" s="31" t="s">
        <v>43</v>
      </c>
      <c r="G30" s="31" t="s">
        <v>212</v>
      </c>
      <c r="H30" s="65">
        <v>187000</v>
      </c>
      <c r="I30" s="81"/>
      <c r="J30" s="125"/>
    </row>
    <row r="31" spans="1:10" ht="28.5">
      <c r="A31" s="35" t="s">
        <v>503</v>
      </c>
      <c r="B31" s="31" t="s">
        <v>204</v>
      </c>
      <c r="C31" s="31" t="s">
        <v>222</v>
      </c>
      <c r="D31" s="31" t="s">
        <v>204</v>
      </c>
      <c r="E31" s="31" t="s">
        <v>239</v>
      </c>
      <c r="F31" s="31" t="s">
        <v>68</v>
      </c>
      <c r="G31" s="31"/>
      <c r="H31" s="65">
        <v>2000</v>
      </c>
      <c r="I31" s="31" t="s">
        <v>240</v>
      </c>
      <c r="J31" s="89" t="s">
        <v>241</v>
      </c>
    </row>
    <row r="32" spans="1:10" ht="28.5">
      <c r="A32" s="35" t="s">
        <v>503</v>
      </c>
      <c r="B32" s="31" t="s">
        <v>204</v>
      </c>
      <c r="C32" s="31" t="s">
        <v>222</v>
      </c>
      <c r="D32" s="31" t="s">
        <v>228</v>
      </c>
      <c r="E32" s="31" t="s">
        <v>239</v>
      </c>
      <c r="F32" s="31" t="s">
        <v>68</v>
      </c>
      <c r="G32" s="31"/>
      <c r="H32" s="65">
        <v>800</v>
      </c>
      <c r="I32" s="31" t="s">
        <v>240</v>
      </c>
      <c r="J32" s="89" t="s">
        <v>241</v>
      </c>
    </row>
    <row r="33" spans="1:10" ht="57">
      <c r="A33" s="35" t="s">
        <v>504</v>
      </c>
      <c r="B33" s="31" t="s">
        <v>242</v>
      </c>
      <c r="C33" s="31" t="s">
        <v>243</v>
      </c>
      <c r="D33" s="31" t="s">
        <v>244</v>
      </c>
      <c r="E33" s="31"/>
      <c r="F33" s="31" t="s">
        <v>53</v>
      </c>
      <c r="G33" s="31"/>
      <c r="H33" s="65">
        <v>195238000</v>
      </c>
      <c r="I33" s="31" t="s">
        <v>257</v>
      </c>
      <c r="J33" s="89" t="s">
        <v>246</v>
      </c>
    </row>
    <row r="34" spans="1:10" ht="57">
      <c r="A34" s="35" t="s">
        <v>504</v>
      </c>
      <c r="B34" s="31" t="s">
        <v>242</v>
      </c>
      <c r="C34" s="31" t="s">
        <v>243</v>
      </c>
      <c r="D34" s="31" t="s">
        <v>247</v>
      </c>
      <c r="E34" s="31"/>
      <c r="F34" s="31" t="s">
        <v>53</v>
      </c>
      <c r="G34" s="31"/>
      <c r="H34" s="65">
        <v>81194000</v>
      </c>
      <c r="I34" s="31" t="s">
        <v>257</v>
      </c>
      <c r="J34" s="89" t="s">
        <v>246</v>
      </c>
    </row>
    <row r="35" spans="1:10" ht="57">
      <c r="A35" s="35" t="s">
        <v>504</v>
      </c>
      <c r="B35" s="31" t="s">
        <v>242</v>
      </c>
      <c r="C35" s="31" t="s">
        <v>243</v>
      </c>
      <c r="D35" s="31" t="s">
        <v>242</v>
      </c>
      <c r="E35" s="31"/>
      <c r="F35" s="31" t="s">
        <v>53</v>
      </c>
      <c r="G35" s="31"/>
      <c r="H35" s="65">
        <v>92244000</v>
      </c>
      <c r="I35" s="31" t="s">
        <v>257</v>
      </c>
      <c r="J35" s="89" t="s">
        <v>246</v>
      </c>
    </row>
    <row r="36" spans="1:10" ht="57">
      <c r="A36" s="35" t="s">
        <v>504</v>
      </c>
      <c r="B36" s="31" t="s">
        <v>242</v>
      </c>
      <c r="C36" s="31" t="s">
        <v>243</v>
      </c>
      <c r="D36" s="31" t="s">
        <v>248</v>
      </c>
      <c r="E36" s="31"/>
      <c r="F36" s="31" t="s">
        <v>53</v>
      </c>
      <c r="G36" s="31"/>
      <c r="H36" s="65">
        <v>36219000</v>
      </c>
      <c r="I36" s="31" t="s">
        <v>257</v>
      </c>
      <c r="J36" s="89" t="s">
        <v>246</v>
      </c>
    </row>
    <row r="37" spans="1:10" ht="57">
      <c r="A37" s="35" t="s">
        <v>504</v>
      </c>
      <c r="B37" s="31" t="s">
        <v>242</v>
      </c>
      <c r="C37" s="31" t="s">
        <v>243</v>
      </c>
      <c r="D37" s="31" t="s">
        <v>249</v>
      </c>
      <c r="E37" s="31"/>
      <c r="F37" s="31" t="s">
        <v>53</v>
      </c>
      <c r="G37" s="31"/>
      <c r="H37" s="65">
        <v>20518000</v>
      </c>
      <c r="I37" s="31" t="s">
        <v>257</v>
      </c>
      <c r="J37" s="89" t="s">
        <v>246</v>
      </c>
    </row>
    <row r="38" spans="1:10" ht="57">
      <c r="A38" s="35" t="s">
        <v>504</v>
      </c>
      <c r="B38" s="31" t="s">
        <v>242</v>
      </c>
      <c r="C38" s="31" t="s">
        <v>243</v>
      </c>
      <c r="D38" s="31" t="s">
        <v>250</v>
      </c>
      <c r="E38" s="31"/>
      <c r="F38" s="31" t="s">
        <v>53</v>
      </c>
      <c r="G38" s="31"/>
      <c r="H38" s="65">
        <v>38010000</v>
      </c>
      <c r="I38" s="31" t="s">
        <v>257</v>
      </c>
      <c r="J38" s="89" t="s">
        <v>246</v>
      </c>
    </row>
    <row r="39" spans="1:10" ht="57">
      <c r="A39" s="35" t="s">
        <v>506</v>
      </c>
      <c r="B39" s="35" t="s">
        <v>280</v>
      </c>
      <c r="C39" s="31" t="s">
        <v>281</v>
      </c>
      <c r="D39" s="31" t="s">
        <v>287</v>
      </c>
      <c r="E39" s="31" t="s">
        <v>288</v>
      </c>
      <c r="F39" s="31" t="s">
        <v>68</v>
      </c>
      <c r="G39" s="31"/>
      <c r="H39" s="65">
        <v>4676108.3787109423</v>
      </c>
      <c r="I39" s="31" t="s">
        <v>289</v>
      </c>
      <c r="J39" s="89" t="s">
        <v>290</v>
      </c>
    </row>
    <row r="40" spans="1:10" ht="57">
      <c r="A40" s="35" t="s">
        <v>506</v>
      </c>
      <c r="B40" s="35" t="s">
        <v>280</v>
      </c>
      <c r="C40" s="31" t="s">
        <v>281</v>
      </c>
      <c r="D40" s="31" t="s">
        <v>287</v>
      </c>
      <c r="E40" s="31" t="s">
        <v>291</v>
      </c>
      <c r="F40" s="31" t="s">
        <v>68</v>
      </c>
      <c r="G40" s="31"/>
      <c r="H40" s="65">
        <v>895135</v>
      </c>
      <c r="I40" s="31" t="s">
        <v>292</v>
      </c>
      <c r="J40" s="89" t="str">
        <f>+I40</f>
        <v>Seperately procurred contract on a local tariff</v>
      </c>
    </row>
    <row r="41" spans="1:10" ht="57">
      <c r="A41" s="35" t="s">
        <v>506</v>
      </c>
      <c r="B41" s="35" t="s">
        <v>280</v>
      </c>
      <c r="C41" s="31" t="s">
        <v>281</v>
      </c>
      <c r="D41" s="31" t="s">
        <v>287</v>
      </c>
      <c r="E41" s="31" t="s">
        <v>293</v>
      </c>
      <c r="F41" s="31" t="s">
        <v>68</v>
      </c>
      <c r="G41" s="31"/>
      <c r="H41" s="65">
        <v>3075134.7566786041</v>
      </c>
      <c r="I41" s="31" t="s">
        <v>294</v>
      </c>
      <c r="J41" s="89" t="str">
        <f>+I41</f>
        <v>Locally commissioned service for children's short stay assessment units.</v>
      </c>
    </row>
    <row r="42" spans="1:10" ht="57">
      <c r="A42" s="35" t="s">
        <v>506</v>
      </c>
      <c r="B42" s="35" t="s">
        <v>280</v>
      </c>
      <c r="C42" s="31" t="s">
        <v>281</v>
      </c>
      <c r="D42" s="31" t="s">
        <v>287</v>
      </c>
      <c r="E42" s="31" t="s">
        <v>295</v>
      </c>
      <c r="F42" s="31" t="s">
        <v>68</v>
      </c>
      <c r="G42" s="31"/>
      <c r="H42" s="65">
        <v>1332006.1981532769</v>
      </c>
      <c r="I42" s="31" t="s">
        <v>294</v>
      </c>
      <c r="J42" s="89" t="str">
        <f>+I42</f>
        <v>Locally commissioned service for children's short stay assessment units.</v>
      </c>
    </row>
    <row r="43" spans="1:10" ht="85.5">
      <c r="A43" s="35" t="s">
        <v>508</v>
      </c>
      <c r="B43" s="31" t="s">
        <v>312</v>
      </c>
      <c r="C43" s="31" t="s">
        <v>311</v>
      </c>
      <c r="D43" s="31" t="s">
        <v>312</v>
      </c>
      <c r="E43" s="31" t="s">
        <v>329</v>
      </c>
      <c r="F43" s="31" t="s">
        <v>43</v>
      </c>
      <c r="G43" s="31" t="s">
        <v>326</v>
      </c>
      <c r="H43" s="65">
        <v>1354766</v>
      </c>
      <c r="I43" s="31" t="s">
        <v>330</v>
      </c>
      <c r="J43" s="89" t="s">
        <v>331</v>
      </c>
    </row>
    <row r="44" spans="1:10" ht="85.5">
      <c r="A44" s="35" t="s">
        <v>508</v>
      </c>
      <c r="B44" s="31" t="s">
        <v>312</v>
      </c>
      <c r="C44" s="31" t="s">
        <v>311</v>
      </c>
      <c r="D44" s="31" t="s">
        <v>164</v>
      </c>
      <c r="E44" s="31" t="s">
        <v>329</v>
      </c>
      <c r="F44" s="31" t="s">
        <v>43</v>
      </c>
      <c r="G44" s="31" t="s">
        <v>326</v>
      </c>
      <c r="H44" s="65">
        <v>538694</v>
      </c>
      <c r="I44" s="31" t="s">
        <v>330</v>
      </c>
      <c r="J44" s="89" t="s">
        <v>331</v>
      </c>
    </row>
    <row r="45" spans="1:10" ht="85.5">
      <c r="A45" s="35" t="s">
        <v>508</v>
      </c>
      <c r="B45" s="31" t="s">
        <v>312</v>
      </c>
      <c r="C45" s="31" t="s">
        <v>311</v>
      </c>
      <c r="D45" s="31" t="s">
        <v>317</v>
      </c>
      <c r="E45" s="31" t="s">
        <v>329</v>
      </c>
      <c r="F45" s="31" t="s">
        <v>43</v>
      </c>
      <c r="G45" s="31" t="s">
        <v>326</v>
      </c>
      <c r="H45" s="65">
        <v>85150</v>
      </c>
      <c r="I45" s="31" t="s">
        <v>330</v>
      </c>
      <c r="J45" s="89" t="s">
        <v>331</v>
      </c>
    </row>
    <row r="46" spans="1:10" ht="29.25" customHeight="1">
      <c r="A46" s="35" t="s">
        <v>509</v>
      </c>
      <c r="B46" s="31" t="s">
        <v>332</v>
      </c>
      <c r="C46" s="35" t="s">
        <v>333</v>
      </c>
      <c r="D46" s="31" t="s">
        <v>215</v>
      </c>
      <c r="E46" s="31"/>
      <c r="F46" s="31" t="s">
        <v>43</v>
      </c>
      <c r="G46" s="31" t="s">
        <v>212</v>
      </c>
      <c r="H46" s="65">
        <v>143999233.9596836</v>
      </c>
      <c r="I46" s="81" t="s">
        <v>213</v>
      </c>
      <c r="J46" s="130" t="s">
        <v>334</v>
      </c>
    </row>
    <row r="47" spans="1:10" ht="42.75">
      <c r="A47" s="35" t="s">
        <v>509</v>
      </c>
      <c r="B47" s="31" t="s">
        <v>332</v>
      </c>
      <c r="C47" s="35" t="s">
        <v>333</v>
      </c>
      <c r="D47" s="31" t="s">
        <v>217</v>
      </c>
      <c r="E47" s="31"/>
      <c r="F47" s="31" t="s">
        <v>43</v>
      </c>
      <c r="G47" s="31" t="s">
        <v>212</v>
      </c>
      <c r="H47" s="65">
        <v>73480537.842854723</v>
      </c>
      <c r="I47" s="81"/>
      <c r="J47" s="130"/>
    </row>
    <row r="48" spans="1:10" ht="42.75">
      <c r="A48" s="35" t="s">
        <v>509</v>
      </c>
      <c r="B48" s="31" t="s">
        <v>332</v>
      </c>
      <c r="C48" s="35" t="s">
        <v>333</v>
      </c>
      <c r="D48" s="31" t="s">
        <v>220</v>
      </c>
      <c r="E48" s="31"/>
      <c r="F48" s="31" t="s">
        <v>43</v>
      </c>
      <c r="G48" s="31" t="s">
        <v>212</v>
      </c>
      <c r="H48" s="65">
        <v>49881080.929828934</v>
      </c>
      <c r="I48" s="81"/>
      <c r="J48" s="130"/>
    </row>
    <row r="49" spans="1:10" ht="42.75">
      <c r="A49" s="35" t="s">
        <v>509</v>
      </c>
      <c r="B49" s="31" t="s">
        <v>332</v>
      </c>
      <c r="C49" s="35" t="s">
        <v>333</v>
      </c>
      <c r="D49" s="31" t="s">
        <v>210</v>
      </c>
      <c r="E49" s="31"/>
      <c r="F49" s="31" t="s">
        <v>43</v>
      </c>
      <c r="G49" s="31" t="s">
        <v>212</v>
      </c>
      <c r="H49" s="65">
        <v>18323928.801882304</v>
      </c>
      <c r="I49" s="81"/>
      <c r="J49" s="130"/>
    </row>
    <row r="50" spans="1:10" ht="42.75">
      <c r="A50" s="35" t="s">
        <v>509</v>
      </c>
      <c r="B50" s="31" t="s">
        <v>332</v>
      </c>
      <c r="C50" s="35" t="s">
        <v>333</v>
      </c>
      <c r="D50" s="31" t="s">
        <v>218</v>
      </c>
      <c r="E50" s="31"/>
      <c r="F50" s="31" t="s">
        <v>43</v>
      </c>
      <c r="G50" s="31" t="s">
        <v>212</v>
      </c>
      <c r="H50" s="65">
        <v>11139513.595261509</v>
      </c>
      <c r="I50" s="81"/>
      <c r="J50" s="130"/>
    </row>
    <row r="51" spans="1:10" ht="42.75">
      <c r="A51" s="35" t="s">
        <v>509</v>
      </c>
      <c r="B51" s="31" t="s">
        <v>332</v>
      </c>
      <c r="C51" s="35" t="s">
        <v>333</v>
      </c>
      <c r="D51" s="31" t="s">
        <v>219</v>
      </c>
      <c r="E51" s="31"/>
      <c r="F51" s="31" t="s">
        <v>43</v>
      </c>
      <c r="G51" s="31" t="s">
        <v>212</v>
      </c>
      <c r="H51" s="65">
        <v>4970140.446531998</v>
      </c>
      <c r="I51" s="81"/>
      <c r="J51" s="130"/>
    </row>
    <row r="52" spans="1:10" ht="42.75">
      <c r="A52" s="35" t="s">
        <v>509</v>
      </c>
      <c r="B52" s="31" t="s">
        <v>332</v>
      </c>
      <c r="C52" s="35" t="s">
        <v>333</v>
      </c>
      <c r="D52" s="31" t="s">
        <v>216</v>
      </c>
      <c r="E52" s="31"/>
      <c r="F52" s="31" t="s">
        <v>43</v>
      </c>
      <c r="G52" s="31" t="s">
        <v>212</v>
      </c>
      <c r="H52" s="65">
        <v>3459567.6745372629</v>
      </c>
      <c r="I52" s="81"/>
      <c r="J52" s="130"/>
    </row>
    <row r="53" spans="1:10" ht="42.75">
      <c r="A53" s="35" t="s">
        <v>509</v>
      </c>
      <c r="B53" s="31" t="s">
        <v>332</v>
      </c>
      <c r="C53" s="35" t="s">
        <v>333</v>
      </c>
      <c r="D53" s="31" t="s">
        <v>221</v>
      </c>
      <c r="E53" s="31"/>
      <c r="F53" s="31" t="s">
        <v>43</v>
      </c>
      <c r="G53" s="31" t="s">
        <v>212</v>
      </c>
      <c r="H53" s="65">
        <v>745996.7494197035</v>
      </c>
      <c r="I53" s="81"/>
      <c r="J53" s="130"/>
    </row>
    <row r="54" spans="1:10" ht="327.75">
      <c r="A54" s="35" t="s">
        <v>513</v>
      </c>
      <c r="B54" s="35" t="s">
        <v>374</v>
      </c>
      <c r="C54" s="31" t="s">
        <v>377</v>
      </c>
      <c r="D54" s="55" t="s">
        <v>354</v>
      </c>
      <c r="E54" s="55" t="s">
        <v>252</v>
      </c>
      <c r="F54" s="55" t="s">
        <v>68</v>
      </c>
      <c r="G54" s="55"/>
      <c r="H54" s="73" t="s">
        <v>387</v>
      </c>
      <c r="I54" s="55" t="s">
        <v>388</v>
      </c>
      <c r="J54" s="132" t="s">
        <v>389</v>
      </c>
    </row>
    <row r="55" spans="1:10" ht="28.5">
      <c r="A55" s="35" t="s">
        <v>516</v>
      </c>
      <c r="B55" s="35" t="s">
        <v>404</v>
      </c>
      <c r="C55" s="31" t="s">
        <v>437</v>
      </c>
      <c r="D55" s="31" t="s">
        <v>440</v>
      </c>
      <c r="E55" s="31" t="s">
        <v>449</v>
      </c>
      <c r="F55" s="31" t="s">
        <v>53</v>
      </c>
      <c r="G55" s="31"/>
      <c r="H55" s="65">
        <v>81022357.886435345</v>
      </c>
      <c r="I55" s="31" t="s">
        <v>450</v>
      </c>
      <c r="J55" s="89" t="s">
        <v>451</v>
      </c>
    </row>
    <row r="56" spans="1:10" ht="28.5">
      <c r="A56" s="35" t="s">
        <v>516</v>
      </c>
      <c r="B56" s="35" t="s">
        <v>404</v>
      </c>
      <c r="C56" s="31" t="s">
        <v>437</v>
      </c>
      <c r="D56" s="31" t="s">
        <v>444</v>
      </c>
      <c r="E56" s="31" t="s">
        <v>449</v>
      </c>
      <c r="F56" s="31" t="s">
        <v>53</v>
      </c>
      <c r="G56" s="31"/>
      <c r="H56" s="65">
        <v>13855797.580892321</v>
      </c>
      <c r="I56" s="31" t="s">
        <v>450</v>
      </c>
      <c r="J56" s="89" t="s">
        <v>451</v>
      </c>
    </row>
    <row r="57" spans="1:10" ht="28.5">
      <c r="A57" s="35" t="s">
        <v>516</v>
      </c>
      <c r="B57" s="35" t="s">
        <v>404</v>
      </c>
      <c r="C57" s="31" t="s">
        <v>437</v>
      </c>
      <c r="D57" s="31" t="s">
        <v>445</v>
      </c>
      <c r="E57" s="31" t="s">
        <v>449</v>
      </c>
      <c r="F57" s="31" t="s">
        <v>53</v>
      </c>
      <c r="G57" s="31"/>
      <c r="H57" s="65">
        <v>139809049.49210185</v>
      </c>
      <c r="I57" s="31" t="s">
        <v>450</v>
      </c>
      <c r="J57" s="89" t="s">
        <v>451</v>
      </c>
    </row>
    <row r="58" spans="1:10" ht="28.5">
      <c r="A58" s="35" t="s">
        <v>516</v>
      </c>
      <c r="B58" s="35" t="s">
        <v>404</v>
      </c>
      <c r="C58" s="31" t="s">
        <v>437</v>
      </c>
      <c r="D58" s="31" t="s">
        <v>446</v>
      </c>
      <c r="E58" s="31" t="s">
        <v>449</v>
      </c>
      <c r="F58" s="31" t="s">
        <v>53</v>
      </c>
      <c r="G58" s="31"/>
      <c r="H58" s="65">
        <v>2295201.0953286584</v>
      </c>
      <c r="I58" s="31" t="s">
        <v>450</v>
      </c>
      <c r="J58" s="89" t="s">
        <v>451</v>
      </c>
    </row>
    <row r="59" spans="1:10" ht="28.5">
      <c r="A59" s="35" t="s">
        <v>516</v>
      </c>
      <c r="B59" s="35" t="s">
        <v>404</v>
      </c>
      <c r="C59" s="31" t="s">
        <v>437</v>
      </c>
      <c r="D59" s="31" t="s">
        <v>447</v>
      </c>
      <c r="E59" s="31" t="s">
        <v>449</v>
      </c>
      <c r="F59" s="31" t="s">
        <v>53</v>
      </c>
      <c r="G59" s="31"/>
      <c r="H59" s="65">
        <v>176705868.1494084</v>
      </c>
      <c r="I59" s="31" t="s">
        <v>450</v>
      </c>
      <c r="J59" s="89" t="s">
        <v>451</v>
      </c>
    </row>
    <row r="60" spans="1:10" ht="28.5">
      <c r="A60" s="35" t="s">
        <v>516</v>
      </c>
      <c r="B60" s="35" t="s">
        <v>404</v>
      </c>
      <c r="C60" s="31" t="s">
        <v>437</v>
      </c>
      <c r="D60" s="31" t="s">
        <v>448</v>
      </c>
      <c r="E60" s="31" t="s">
        <v>449</v>
      </c>
      <c r="F60" s="31" t="s">
        <v>53</v>
      </c>
      <c r="G60" s="31"/>
      <c r="H60" s="65">
        <v>5203464.9023596449</v>
      </c>
      <c r="I60" s="31" t="s">
        <v>450</v>
      </c>
      <c r="J60" s="89" t="s">
        <v>451</v>
      </c>
    </row>
    <row r="61" spans="1:10" ht="57">
      <c r="A61" s="35" t="s">
        <v>517</v>
      </c>
      <c r="B61" s="35" t="s">
        <v>454</v>
      </c>
      <c r="C61" s="31" t="s">
        <v>350</v>
      </c>
      <c r="D61" s="46" t="s">
        <v>372</v>
      </c>
      <c r="E61" s="55" t="s">
        <v>455</v>
      </c>
      <c r="F61" s="55" t="s">
        <v>43</v>
      </c>
      <c r="G61" s="55" t="s">
        <v>456</v>
      </c>
      <c r="H61" s="73">
        <v>11839662</v>
      </c>
      <c r="I61" s="55"/>
      <c r="J61" s="132"/>
    </row>
    <row r="62" spans="1:10" ht="42.75">
      <c r="A62" s="35" t="s">
        <v>519</v>
      </c>
      <c r="B62" s="35" t="s">
        <v>463</v>
      </c>
      <c r="C62" s="31" t="s">
        <v>464</v>
      </c>
      <c r="D62" s="31" t="s">
        <v>463</v>
      </c>
      <c r="E62" s="31" t="s">
        <v>468</v>
      </c>
      <c r="F62" s="31" t="s">
        <v>68</v>
      </c>
      <c r="G62" s="31" t="s">
        <v>69</v>
      </c>
      <c r="H62" s="65"/>
      <c r="I62" s="31" t="s">
        <v>469</v>
      </c>
      <c r="J62" s="89" t="s">
        <v>470</v>
      </c>
    </row>
    <row r="63" spans="1:10" ht="228">
      <c r="A63" s="35" t="s">
        <v>521</v>
      </c>
      <c r="B63" s="83" t="s">
        <v>533</v>
      </c>
      <c r="C63" s="83" t="s">
        <v>532</v>
      </c>
      <c r="D63" s="83" t="s">
        <v>533</v>
      </c>
      <c r="E63" s="46" t="s">
        <v>539</v>
      </c>
      <c r="F63" s="57" t="s">
        <v>53</v>
      </c>
      <c r="G63" s="57"/>
      <c r="H63" s="91">
        <v>31986159</v>
      </c>
      <c r="I63" s="46" t="s">
        <v>540</v>
      </c>
      <c r="J63" s="46" t="s">
        <v>537</v>
      </c>
    </row>
    <row r="64" spans="1:10" ht="42.75">
      <c r="A64" s="35" t="s">
        <v>521</v>
      </c>
      <c r="B64" s="83" t="s">
        <v>533</v>
      </c>
      <c r="C64" s="83" t="s">
        <v>532</v>
      </c>
      <c r="D64" s="83" t="s">
        <v>533</v>
      </c>
      <c r="E64" s="46" t="s">
        <v>541</v>
      </c>
      <c r="F64" s="57" t="s">
        <v>43</v>
      </c>
      <c r="G64" s="35" t="s">
        <v>542</v>
      </c>
      <c r="H64" s="91">
        <v>3440476</v>
      </c>
      <c r="I64" s="46" t="s">
        <v>543</v>
      </c>
      <c r="J64" s="46" t="s">
        <v>544</v>
      </c>
    </row>
    <row r="65" spans="1:10" ht="57">
      <c r="A65" s="35" t="s">
        <v>521</v>
      </c>
      <c r="B65" s="87" t="s">
        <v>533</v>
      </c>
      <c r="C65" s="87" t="s">
        <v>532</v>
      </c>
      <c r="D65" s="87" t="s">
        <v>533</v>
      </c>
      <c r="E65" s="86" t="s">
        <v>545</v>
      </c>
      <c r="F65" s="88" t="s">
        <v>53</v>
      </c>
      <c r="G65" s="38"/>
      <c r="H65" s="92">
        <v>699154</v>
      </c>
      <c r="I65" s="86" t="s">
        <v>546</v>
      </c>
      <c r="J65" s="86" t="s">
        <v>544</v>
      </c>
    </row>
    <row r="66" spans="1:10" ht="42.75">
      <c r="A66" s="35" t="s">
        <v>521</v>
      </c>
      <c r="B66" s="87" t="s">
        <v>533</v>
      </c>
      <c r="C66" s="87" t="s">
        <v>532</v>
      </c>
      <c r="D66" s="87" t="s">
        <v>533</v>
      </c>
      <c r="E66" s="86" t="s">
        <v>547</v>
      </c>
      <c r="F66" s="88" t="s">
        <v>53</v>
      </c>
      <c r="G66" s="38"/>
      <c r="H66" s="92">
        <v>4023625</v>
      </c>
      <c r="I66" s="86" t="s">
        <v>540</v>
      </c>
      <c r="J66" s="86" t="s">
        <v>544</v>
      </c>
    </row>
    <row r="67" spans="1:10" ht="28.5">
      <c r="A67" s="35" t="s">
        <v>521</v>
      </c>
      <c r="B67" s="87" t="s">
        <v>533</v>
      </c>
      <c r="C67" s="87" t="s">
        <v>532</v>
      </c>
      <c r="D67" s="87" t="s">
        <v>533</v>
      </c>
      <c r="E67" s="86" t="s">
        <v>548</v>
      </c>
      <c r="F67" s="88" t="s">
        <v>43</v>
      </c>
      <c r="G67" s="38" t="s">
        <v>549</v>
      </c>
      <c r="H67" s="92">
        <v>10438093</v>
      </c>
      <c r="I67" s="86" t="s">
        <v>543</v>
      </c>
      <c r="J67" s="86" t="s">
        <v>544</v>
      </c>
    </row>
    <row r="68" spans="1:10" ht="114">
      <c r="A68" s="35" t="s">
        <v>522</v>
      </c>
      <c r="B68" s="83" t="s">
        <v>552</v>
      </c>
      <c r="C68" s="83" t="s">
        <v>551</v>
      </c>
      <c r="D68" s="83" t="s">
        <v>552</v>
      </c>
      <c r="E68" s="46" t="s">
        <v>556</v>
      </c>
      <c r="F68" s="7" t="s">
        <v>53</v>
      </c>
      <c r="G68" s="7"/>
      <c r="H68" s="61">
        <v>18074000</v>
      </c>
      <c r="I68" s="46" t="s">
        <v>557</v>
      </c>
      <c r="J68" s="46" t="s">
        <v>554</v>
      </c>
    </row>
    <row r="69" spans="1:10" ht="199.5">
      <c r="A69" s="35" t="s">
        <v>523</v>
      </c>
      <c r="B69" s="7" t="s">
        <v>156</v>
      </c>
      <c r="C69" s="27" t="s">
        <v>157</v>
      </c>
      <c r="D69" s="27" t="s">
        <v>568</v>
      </c>
      <c r="E69" s="27" t="s">
        <v>159</v>
      </c>
      <c r="F69" s="27" t="s">
        <v>68</v>
      </c>
      <c r="G69" s="48"/>
      <c r="H69" s="62">
        <v>413015</v>
      </c>
      <c r="I69" s="27" t="s">
        <v>569</v>
      </c>
      <c r="J69" s="33" t="s">
        <v>161</v>
      </c>
    </row>
    <row r="70" spans="1:10" ht="57">
      <c r="A70" s="35" t="s">
        <v>523</v>
      </c>
      <c r="B70" s="7" t="s">
        <v>156</v>
      </c>
      <c r="C70" s="7" t="s">
        <v>570</v>
      </c>
      <c r="D70" s="7" t="s">
        <v>156</v>
      </c>
      <c r="E70" s="7" t="s">
        <v>571</v>
      </c>
      <c r="F70" s="31" t="s">
        <v>68</v>
      </c>
      <c r="G70" s="7"/>
      <c r="H70" s="61">
        <v>579040</v>
      </c>
      <c r="I70" s="31" t="s">
        <v>572</v>
      </c>
      <c r="J70" s="89" t="s">
        <v>573</v>
      </c>
    </row>
    <row r="71" spans="1:10" ht="57">
      <c r="A71" s="35" t="s">
        <v>523</v>
      </c>
      <c r="B71" s="7" t="s">
        <v>156</v>
      </c>
      <c r="C71" s="7" t="s">
        <v>570</v>
      </c>
      <c r="D71" s="7" t="s">
        <v>156</v>
      </c>
      <c r="E71" s="7" t="s">
        <v>571</v>
      </c>
      <c r="F71" s="31" t="s">
        <v>68</v>
      </c>
      <c r="G71" s="7"/>
      <c r="H71" s="64">
        <v>253128</v>
      </c>
      <c r="I71" s="31" t="s">
        <v>574</v>
      </c>
      <c r="J71" s="89" t="s">
        <v>573</v>
      </c>
    </row>
    <row r="72" spans="1:10" ht="114">
      <c r="A72" s="35" t="s">
        <v>525</v>
      </c>
      <c r="B72" s="31" t="s">
        <v>581</v>
      </c>
      <c r="C72" s="48" t="s">
        <v>582</v>
      </c>
      <c r="D72" s="48" t="s">
        <v>581</v>
      </c>
      <c r="E72" s="48">
        <v>0</v>
      </c>
      <c r="F72" s="48" t="s">
        <v>88</v>
      </c>
      <c r="G72" s="48" t="s">
        <v>53</v>
      </c>
      <c r="H72" s="62">
        <f>10714000+39174000</f>
        <v>49888000</v>
      </c>
      <c r="I72" s="27" t="s">
        <v>587</v>
      </c>
      <c r="J72" s="33" t="s">
        <v>588</v>
      </c>
    </row>
    <row r="73" spans="1:10" ht="114">
      <c r="A73" s="35" t="s">
        <v>525</v>
      </c>
      <c r="B73" s="31" t="s">
        <v>581</v>
      </c>
      <c r="C73" s="48" t="s">
        <v>585</v>
      </c>
      <c r="D73" s="48" t="s">
        <v>581</v>
      </c>
      <c r="E73" s="48">
        <v>0</v>
      </c>
      <c r="F73" s="48" t="s">
        <v>88</v>
      </c>
      <c r="G73" s="48" t="s">
        <v>53</v>
      </c>
      <c r="H73" s="62">
        <f>5136000+20593000</f>
        <v>25729000</v>
      </c>
      <c r="I73" s="27" t="s">
        <v>587</v>
      </c>
      <c r="J73" s="33" t="s">
        <v>588</v>
      </c>
    </row>
    <row r="74" spans="1:10" ht="171">
      <c r="A74" s="27" t="s">
        <v>527</v>
      </c>
      <c r="B74" s="27" t="s">
        <v>611</v>
      </c>
      <c r="C74" s="7" t="s">
        <v>612</v>
      </c>
      <c r="D74" s="7" t="s">
        <v>614</v>
      </c>
      <c r="E74" s="7" t="s">
        <v>642</v>
      </c>
      <c r="F74" s="7" t="s">
        <v>43</v>
      </c>
      <c r="G74" s="27" t="s">
        <v>616</v>
      </c>
      <c r="H74" s="61">
        <v>1061066.6323609166</v>
      </c>
      <c r="I74" s="27" t="s">
        <v>617</v>
      </c>
      <c r="J74" s="33" t="s">
        <v>618</v>
      </c>
    </row>
    <row r="75" spans="1:10" ht="85.5">
      <c r="A75" s="27" t="s">
        <v>527</v>
      </c>
      <c r="B75" s="27" t="s">
        <v>611</v>
      </c>
      <c r="C75" s="7" t="s">
        <v>612</v>
      </c>
      <c r="D75" s="7" t="s">
        <v>183</v>
      </c>
      <c r="E75" s="7" t="s">
        <v>642</v>
      </c>
      <c r="F75" s="7" t="s">
        <v>43</v>
      </c>
      <c r="G75" s="27" t="s">
        <v>643</v>
      </c>
      <c r="H75" s="61">
        <v>148411.84571591867</v>
      </c>
      <c r="I75" s="112" t="s">
        <v>644</v>
      </c>
      <c r="J75" s="96" t="s">
        <v>644</v>
      </c>
    </row>
    <row r="76" spans="1:10" ht="85.5">
      <c r="A76" s="27" t="s">
        <v>527</v>
      </c>
      <c r="B76" s="27" t="s">
        <v>611</v>
      </c>
      <c r="C76" s="7" t="s">
        <v>612</v>
      </c>
      <c r="D76" s="7" t="s">
        <v>621</v>
      </c>
      <c r="E76" s="7" t="s">
        <v>642</v>
      </c>
      <c r="F76" s="7" t="s">
        <v>43</v>
      </c>
      <c r="G76" s="27" t="s">
        <v>643</v>
      </c>
      <c r="H76" s="61">
        <v>3529026.0859601246</v>
      </c>
      <c r="I76" s="112" t="s">
        <v>644</v>
      </c>
      <c r="J76" s="96" t="s">
        <v>644</v>
      </c>
    </row>
    <row r="77" spans="1:10" ht="85.5">
      <c r="A77" s="27" t="s">
        <v>527</v>
      </c>
      <c r="B77" s="27" t="s">
        <v>611</v>
      </c>
      <c r="C77" s="7" t="s">
        <v>612</v>
      </c>
      <c r="D77" s="7" t="s">
        <v>626</v>
      </c>
      <c r="E77" s="7" t="s">
        <v>642</v>
      </c>
      <c r="F77" s="7" t="s">
        <v>43</v>
      </c>
      <c r="G77" s="27" t="s">
        <v>643</v>
      </c>
      <c r="H77" s="61">
        <v>308810.29116137733</v>
      </c>
      <c r="I77" s="112" t="s">
        <v>644</v>
      </c>
      <c r="J77" s="96" t="s">
        <v>644</v>
      </c>
    </row>
    <row r="78" spans="1:10" ht="85.5">
      <c r="A78" s="27" t="s">
        <v>527</v>
      </c>
      <c r="B78" s="27" t="s">
        <v>611</v>
      </c>
      <c r="C78" s="7" t="s">
        <v>612</v>
      </c>
      <c r="D78" s="7" t="s">
        <v>629</v>
      </c>
      <c r="E78" s="7" t="s">
        <v>642</v>
      </c>
      <c r="F78" s="7" t="s">
        <v>43</v>
      </c>
      <c r="G78" s="27" t="s">
        <v>643</v>
      </c>
      <c r="H78" s="61">
        <v>1774225.4849022781</v>
      </c>
      <c r="I78" s="112" t="s">
        <v>644</v>
      </c>
      <c r="J78" s="96" t="s">
        <v>644</v>
      </c>
    </row>
    <row r="79" spans="1:10" ht="85.5">
      <c r="A79" s="27" t="s">
        <v>527</v>
      </c>
      <c r="B79" s="27" t="s">
        <v>611</v>
      </c>
      <c r="C79" s="7" t="s">
        <v>612</v>
      </c>
      <c r="D79" s="7" t="s">
        <v>630</v>
      </c>
      <c r="E79" s="7" t="s">
        <v>642</v>
      </c>
      <c r="F79" s="7" t="s">
        <v>43</v>
      </c>
      <c r="G79" s="27" t="s">
        <v>643</v>
      </c>
      <c r="H79" s="61">
        <v>7313348.341190639</v>
      </c>
      <c r="I79" s="112" t="s">
        <v>644</v>
      </c>
      <c r="J79" s="96" t="s">
        <v>644</v>
      </c>
    </row>
    <row r="80" spans="1:10" ht="171">
      <c r="A80" s="27" t="s">
        <v>527</v>
      </c>
      <c r="B80" s="27" t="s">
        <v>611</v>
      </c>
      <c r="C80" s="7" t="s">
        <v>612</v>
      </c>
      <c r="D80" s="7" t="s">
        <v>614</v>
      </c>
      <c r="E80" s="7" t="s">
        <v>645</v>
      </c>
      <c r="F80" s="7" t="s">
        <v>43</v>
      </c>
      <c r="G80" s="27" t="s">
        <v>616</v>
      </c>
      <c r="H80" s="61">
        <v>202620.09020004611</v>
      </c>
      <c r="I80" s="27" t="s">
        <v>617</v>
      </c>
      <c r="J80" s="33" t="s">
        <v>618</v>
      </c>
    </row>
    <row r="81" spans="1:10" ht="85.5">
      <c r="A81" s="27" t="s">
        <v>527</v>
      </c>
      <c r="B81" s="27" t="s">
        <v>611</v>
      </c>
      <c r="C81" s="7" t="s">
        <v>612</v>
      </c>
      <c r="D81" s="7" t="s">
        <v>183</v>
      </c>
      <c r="E81" s="7" t="s">
        <v>645</v>
      </c>
      <c r="F81" s="7" t="s">
        <v>43</v>
      </c>
      <c r="G81" s="27" t="s">
        <v>643</v>
      </c>
      <c r="H81" s="61">
        <v>142719.69074908289</v>
      </c>
      <c r="I81" s="112" t="s">
        <v>644</v>
      </c>
      <c r="J81" s="96" t="s">
        <v>644</v>
      </c>
    </row>
    <row r="82" spans="1:10" ht="85.5">
      <c r="A82" s="27" t="s">
        <v>527</v>
      </c>
      <c r="B82" s="27" t="s">
        <v>611</v>
      </c>
      <c r="C82" s="7" t="s">
        <v>612</v>
      </c>
      <c r="D82" s="7" t="s">
        <v>621</v>
      </c>
      <c r="E82" s="7" t="s">
        <v>645</v>
      </c>
      <c r="F82" s="7" t="s">
        <v>43</v>
      </c>
      <c r="G82" s="27" t="s">
        <v>643</v>
      </c>
      <c r="H82" s="61">
        <v>3709762.0404684041</v>
      </c>
      <c r="I82" s="112" t="s">
        <v>644</v>
      </c>
      <c r="J82" s="96" t="s">
        <v>644</v>
      </c>
    </row>
    <row r="83" spans="1:10" ht="85.5">
      <c r="A83" s="27" t="s">
        <v>527</v>
      </c>
      <c r="B83" s="27" t="s">
        <v>611</v>
      </c>
      <c r="C83" s="7" t="s">
        <v>612</v>
      </c>
      <c r="D83" s="7" t="s">
        <v>626</v>
      </c>
      <c r="E83" s="7" t="s">
        <v>645</v>
      </c>
      <c r="F83" s="7" t="s">
        <v>43</v>
      </c>
      <c r="G83" s="27" t="s">
        <v>643</v>
      </c>
      <c r="H83" s="61">
        <v>94133.551107800798</v>
      </c>
      <c r="I83" s="112" t="s">
        <v>644</v>
      </c>
      <c r="J83" s="96" t="s">
        <v>644</v>
      </c>
    </row>
    <row r="84" spans="1:10" ht="85.5">
      <c r="A84" s="27" t="s">
        <v>527</v>
      </c>
      <c r="B84" s="27" t="s">
        <v>611</v>
      </c>
      <c r="C84" s="7" t="s">
        <v>612</v>
      </c>
      <c r="D84" s="7" t="s">
        <v>629</v>
      </c>
      <c r="E84" s="7" t="s">
        <v>645</v>
      </c>
      <c r="F84" s="7" t="s">
        <v>43</v>
      </c>
      <c r="G84" s="27" t="s">
        <v>643</v>
      </c>
      <c r="H84" s="61">
        <v>1298835.0563231651</v>
      </c>
      <c r="I84" s="112" t="s">
        <v>644</v>
      </c>
      <c r="J84" s="96" t="s">
        <v>644</v>
      </c>
    </row>
    <row r="85" spans="1:10" ht="85.5">
      <c r="A85" s="27" t="s">
        <v>527</v>
      </c>
      <c r="B85" s="27" t="s">
        <v>611</v>
      </c>
      <c r="C85" s="7" t="s">
        <v>612</v>
      </c>
      <c r="D85" s="7" t="s">
        <v>630</v>
      </c>
      <c r="E85" s="7" t="s">
        <v>645</v>
      </c>
      <c r="F85" s="7" t="s">
        <v>43</v>
      </c>
      <c r="G85" s="27" t="s">
        <v>643</v>
      </c>
      <c r="H85" s="61">
        <v>5351072.5912322579</v>
      </c>
      <c r="I85" s="112" t="s">
        <v>644</v>
      </c>
      <c r="J85" s="96" t="s">
        <v>644</v>
      </c>
    </row>
    <row r="86" spans="1:10" ht="171">
      <c r="A86" s="27" t="s">
        <v>527</v>
      </c>
      <c r="B86" s="27" t="s">
        <v>611</v>
      </c>
      <c r="C86" s="7" t="s">
        <v>612</v>
      </c>
      <c r="D86" s="7" t="s">
        <v>614</v>
      </c>
      <c r="E86" s="7" t="s">
        <v>646</v>
      </c>
      <c r="F86" s="7" t="s">
        <v>43</v>
      </c>
      <c r="G86" s="27" t="s">
        <v>616</v>
      </c>
      <c r="H86" s="61">
        <v>67551.958368885113</v>
      </c>
      <c r="I86" s="27" t="s">
        <v>617</v>
      </c>
      <c r="J86" s="33" t="s">
        <v>618</v>
      </c>
    </row>
    <row r="87" spans="1:10" ht="85.5">
      <c r="A87" s="27" t="s">
        <v>527</v>
      </c>
      <c r="B87" s="27" t="s">
        <v>611</v>
      </c>
      <c r="C87" s="7" t="s">
        <v>612</v>
      </c>
      <c r="D87" s="7" t="s">
        <v>183</v>
      </c>
      <c r="E87" s="7" t="s">
        <v>646</v>
      </c>
      <c r="F87" s="7" t="s">
        <v>43</v>
      </c>
      <c r="G87" s="27" t="s">
        <v>643</v>
      </c>
      <c r="H87" s="61">
        <v>23367.846101754378</v>
      </c>
      <c r="I87" s="112" t="s">
        <v>644</v>
      </c>
      <c r="J87" s="96" t="s">
        <v>644</v>
      </c>
    </row>
    <row r="88" spans="1:10" ht="85.5">
      <c r="A88" s="27" t="s">
        <v>527</v>
      </c>
      <c r="B88" s="27" t="s">
        <v>611</v>
      </c>
      <c r="C88" s="7" t="s">
        <v>612</v>
      </c>
      <c r="D88" s="7" t="s">
        <v>621</v>
      </c>
      <c r="E88" s="7" t="s">
        <v>646</v>
      </c>
      <c r="F88" s="7" t="s">
        <v>43</v>
      </c>
      <c r="G88" s="27" t="s">
        <v>643</v>
      </c>
      <c r="H88" s="61">
        <v>-401924.94839602639</v>
      </c>
      <c r="I88" s="112" t="s">
        <v>644</v>
      </c>
      <c r="J88" s="96" t="s">
        <v>644</v>
      </c>
    </row>
    <row r="89" spans="1:10" ht="85.5">
      <c r="A89" s="27" t="s">
        <v>527</v>
      </c>
      <c r="B89" s="27" t="s">
        <v>611</v>
      </c>
      <c r="C89" s="7" t="s">
        <v>612</v>
      </c>
      <c r="D89" s="7" t="s">
        <v>626</v>
      </c>
      <c r="E89" s="7" t="s">
        <v>646</v>
      </c>
      <c r="F89" s="7" t="s">
        <v>43</v>
      </c>
      <c r="G89" s="27" t="s">
        <v>643</v>
      </c>
      <c r="H89" s="61">
        <v>13351.227819883023</v>
      </c>
      <c r="I89" s="112" t="s">
        <v>644</v>
      </c>
      <c r="J89" s="96" t="s">
        <v>644</v>
      </c>
    </row>
    <row r="90" spans="1:10" ht="85.5">
      <c r="A90" s="27" t="s">
        <v>527</v>
      </c>
      <c r="B90" s="27" t="s">
        <v>611</v>
      </c>
      <c r="C90" s="7" t="s">
        <v>612</v>
      </c>
      <c r="D90" s="7" t="s">
        <v>629</v>
      </c>
      <c r="E90" s="7" t="s">
        <v>646</v>
      </c>
      <c r="F90" s="7" t="s">
        <v>43</v>
      </c>
      <c r="G90" s="27" t="s">
        <v>643</v>
      </c>
      <c r="H90" s="61">
        <v>166770.43406888493</v>
      </c>
      <c r="I90" s="112" t="s">
        <v>644</v>
      </c>
      <c r="J90" s="96" t="s">
        <v>644</v>
      </c>
    </row>
    <row r="91" spans="1:10" ht="85.5">
      <c r="A91" s="27" t="s">
        <v>527</v>
      </c>
      <c r="B91" s="27" t="s">
        <v>611</v>
      </c>
      <c r="C91" s="7" t="s">
        <v>612</v>
      </c>
      <c r="D91" s="7" t="s">
        <v>630</v>
      </c>
      <c r="E91" s="7" t="s">
        <v>646</v>
      </c>
      <c r="F91" s="7" t="s">
        <v>43</v>
      </c>
      <c r="G91" s="27" t="s">
        <v>643</v>
      </c>
      <c r="H91" s="61">
        <v>-1262216.0944519129</v>
      </c>
      <c r="I91" s="112" t="s">
        <v>644</v>
      </c>
      <c r="J91" s="96" t="s">
        <v>644</v>
      </c>
    </row>
    <row r="92" spans="1:10" ht="171">
      <c r="A92" s="27" t="s">
        <v>527</v>
      </c>
      <c r="B92" s="27" t="s">
        <v>611</v>
      </c>
      <c r="C92" s="7" t="s">
        <v>612</v>
      </c>
      <c r="D92" s="7" t="s">
        <v>614</v>
      </c>
      <c r="E92" s="7" t="s">
        <v>647</v>
      </c>
      <c r="F92" s="7" t="s">
        <v>43</v>
      </c>
      <c r="G92" s="27" t="s">
        <v>616</v>
      </c>
      <c r="H92" s="61">
        <v>567434.31970127858</v>
      </c>
      <c r="I92" s="27" t="s">
        <v>617</v>
      </c>
      <c r="J92" s="33" t="s">
        <v>618</v>
      </c>
    </row>
    <row r="93" spans="1:10" ht="85.5">
      <c r="A93" s="27" t="s">
        <v>527</v>
      </c>
      <c r="B93" s="27" t="s">
        <v>611</v>
      </c>
      <c r="C93" s="7" t="s">
        <v>612</v>
      </c>
      <c r="D93" s="7" t="s">
        <v>183</v>
      </c>
      <c r="E93" s="7" t="s">
        <v>647</v>
      </c>
      <c r="F93" s="7" t="s">
        <v>43</v>
      </c>
      <c r="G93" s="27" t="s">
        <v>643</v>
      </c>
      <c r="H93" s="61">
        <v>8672.508046103585</v>
      </c>
      <c r="I93" s="112" t="s">
        <v>644</v>
      </c>
      <c r="J93" s="96" t="s">
        <v>644</v>
      </c>
    </row>
    <row r="94" spans="1:10" ht="85.5">
      <c r="A94" s="27" t="s">
        <v>527</v>
      </c>
      <c r="B94" s="27" t="s">
        <v>611</v>
      </c>
      <c r="C94" s="7" t="s">
        <v>612</v>
      </c>
      <c r="D94" s="7" t="s">
        <v>621</v>
      </c>
      <c r="E94" s="7" t="s">
        <v>647</v>
      </c>
      <c r="F94" s="7" t="s">
        <v>43</v>
      </c>
      <c r="G94" s="27" t="s">
        <v>643</v>
      </c>
      <c r="H94" s="61">
        <v>3936760.3734496599</v>
      </c>
      <c r="I94" s="112" t="s">
        <v>644</v>
      </c>
      <c r="J94" s="96" t="s">
        <v>644</v>
      </c>
    </row>
    <row r="95" spans="1:10" ht="85.5">
      <c r="A95" s="27" t="s">
        <v>527</v>
      </c>
      <c r="B95" s="27" t="s">
        <v>611</v>
      </c>
      <c r="C95" s="7" t="s">
        <v>612</v>
      </c>
      <c r="D95" s="7" t="s">
        <v>626</v>
      </c>
      <c r="E95" s="7" t="s">
        <v>647</v>
      </c>
      <c r="F95" s="7" t="s">
        <v>43</v>
      </c>
      <c r="G95" s="27" t="s">
        <v>643</v>
      </c>
      <c r="H95" s="61">
        <v>1437.8852812025284</v>
      </c>
      <c r="I95" s="112" t="s">
        <v>644</v>
      </c>
      <c r="J95" s="96" t="s">
        <v>644</v>
      </c>
    </row>
    <row r="96" spans="1:10" ht="85.5">
      <c r="A96" s="27" t="s">
        <v>527</v>
      </c>
      <c r="B96" s="27" t="s">
        <v>611</v>
      </c>
      <c r="C96" s="7" t="s">
        <v>612</v>
      </c>
      <c r="D96" s="7" t="s">
        <v>629</v>
      </c>
      <c r="E96" s="7" t="s">
        <v>647</v>
      </c>
      <c r="F96" s="7" t="s">
        <v>43</v>
      </c>
      <c r="G96" s="27" t="s">
        <v>643</v>
      </c>
      <c r="H96" s="61">
        <v>2750439.7672789199</v>
      </c>
      <c r="I96" s="112" t="s">
        <v>644</v>
      </c>
      <c r="J96" s="96" t="s">
        <v>644</v>
      </c>
    </row>
    <row r="97" spans="1:10" ht="85.5">
      <c r="A97" s="27" t="s">
        <v>527</v>
      </c>
      <c r="B97" s="27" t="s">
        <v>611</v>
      </c>
      <c r="C97" s="7" t="s">
        <v>612</v>
      </c>
      <c r="D97" s="7" t="s">
        <v>630</v>
      </c>
      <c r="E97" s="7" t="s">
        <v>647</v>
      </c>
      <c r="F97" s="7" t="s">
        <v>43</v>
      </c>
      <c r="G97" s="27" t="s">
        <v>643</v>
      </c>
      <c r="H97" s="61">
        <v>5627738.7441380136</v>
      </c>
      <c r="I97" s="112" t="s">
        <v>644</v>
      </c>
      <c r="J97" s="96" t="s">
        <v>644</v>
      </c>
    </row>
    <row r="98" spans="1:10" ht="171">
      <c r="A98" s="27" t="s">
        <v>527</v>
      </c>
      <c r="B98" s="27" t="s">
        <v>611</v>
      </c>
      <c r="C98" s="7" t="s">
        <v>612</v>
      </c>
      <c r="D98" s="7" t="s">
        <v>614</v>
      </c>
      <c r="E98" s="7" t="s">
        <v>648</v>
      </c>
      <c r="F98" s="7" t="s">
        <v>43</v>
      </c>
      <c r="G98" s="27" t="s">
        <v>616</v>
      </c>
      <c r="H98" s="61">
        <v>121178.17564762133</v>
      </c>
      <c r="I98" s="27" t="s">
        <v>617</v>
      </c>
      <c r="J98" s="33" t="s">
        <v>618</v>
      </c>
    </row>
    <row r="99" spans="1:10" ht="85.5">
      <c r="A99" s="27" t="s">
        <v>527</v>
      </c>
      <c r="B99" s="27" t="s">
        <v>611</v>
      </c>
      <c r="C99" s="7" t="s">
        <v>612</v>
      </c>
      <c r="D99" s="7" t="s">
        <v>183</v>
      </c>
      <c r="E99" s="7" t="s">
        <v>648</v>
      </c>
      <c r="F99" s="7" t="s">
        <v>43</v>
      </c>
      <c r="G99" s="27" t="s">
        <v>643</v>
      </c>
      <c r="H99" s="61">
        <v>13855.622657684209</v>
      </c>
      <c r="I99" s="112" t="s">
        <v>644</v>
      </c>
      <c r="J99" s="96" t="s">
        <v>644</v>
      </c>
    </row>
    <row r="100" spans="1:10" ht="85.5">
      <c r="A100" s="27" t="s">
        <v>527</v>
      </c>
      <c r="B100" s="27" t="s">
        <v>611</v>
      </c>
      <c r="C100" s="7" t="s">
        <v>612</v>
      </c>
      <c r="D100" s="7" t="s">
        <v>621</v>
      </c>
      <c r="E100" s="7" t="s">
        <v>648</v>
      </c>
      <c r="F100" s="7" t="s">
        <v>43</v>
      </c>
      <c r="G100" s="27" t="s">
        <v>643</v>
      </c>
      <c r="H100" s="61">
        <v>193452.01374353678</v>
      </c>
      <c r="I100" s="112" t="s">
        <v>644</v>
      </c>
      <c r="J100" s="96" t="s">
        <v>644</v>
      </c>
    </row>
    <row r="101" spans="1:10" ht="85.5">
      <c r="A101" s="27" t="s">
        <v>527</v>
      </c>
      <c r="B101" s="27" t="s">
        <v>611</v>
      </c>
      <c r="C101" s="7" t="s">
        <v>612</v>
      </c>
      <c r="D101" s="7" t="s">
        <v>626</v>
      </c>
      <c r="E101" s="7" t="s">
        <v>648</v>
      </c>
      <c r="F101" s="7" t="s">
        <v>43</v>
      </c>
      <c r="G101" s="27" t="s">
        <v>643</v>
      </c>
      <c r="H101" s="61">
        <v>17716.533035242071</v>
      </c>
      <c r="I101" s="112" t="s">
        <v>644</v>
      </c>
      <c r="J101" s="96" t="s">
        <v>644</v>
      </c>
    </row>
    <row r="102" spans="1:10" ht="85.5">
      <c r="A102" s="27" t="s">
        <v>527</v>
      </c>
      <c r="B102" s="27" t="s">
        <v>611</v>
      </c>
      <c r="C102" s="7" t="s">
        <v>612</v>
      </c>
      <c r="D102" s="7" t="s">
        <v>629</v>
      </c>
      <c r="E102" s="7" t="s">
        <v>648</v>
      </c>
      <c r="F102" s="7" t="s">
        <v>43</v>
      </c>
      <c r="G102" s="27" t="s">
        <v>643</v>
      </c>
      <c r="H102" s="61">
        <v>360847.23209178989</v>
      </c>
      <c r="I102" s="112" t="s">
        <v>644</v>
      </c>
      <c r="J102" s="96" t="s">
        <v>644</v>
      </c>
    </row>
    <row r="103" spans="1:10" ht="85.5">
      <c r="A103" s="27" t="s">
        <v>527</v>
      </c>
      <c r="B103" s="27" t="s">
        <v>611</v>
      </c>
      <c r="C103" s="7" t="s">
        <v>612</v>
      </c>
      <c r="D103" s="7" t="s">
        <v>630</v>
      </c>
      <c r="E103" s="7" t="s">
        <v>648</v>
      </c>
      <c r="F103" s="7" t="s">
        <v>43</v>
      </c>
      <c r="G103" s="27" t="s">
        <v>643</v>
      </c>
      <c r="H103" s="61">
        <v>178610.99691738945</v>
      </c>
      <c r="I103" s="112" t="s">
        <v>644</v>
      </c>
      <c r="J103" s="96" t="s">
        <v>644</v>
      </c>
    </row>
    <row r="104" spans="1:10" ht="171">
      <c r="A104" s="27" t="s">
        <v>527</v>
      </c>
      <c r="B104" s="27" t="s">
        <v>611</v>
      </c>
      <c r="C104" s="7" t="s">
        <v>612</v>
      </c>
      <c r="D104" s="7" t="s">
        <v>614</v>
      </c>
      <c r="E104" s="7" t="s">
        <v>649</v>
      </c>
      <c r="F104" s="7" t="s">
        <v>43</v>
      </c>
      <c r="G104" s="27" t="s">
        <v>616</v>
      </c>
      <c r="H104" s="61">
        <v>383616.74142392835</v>
      </c>
      <c r="I104" s="27" t="s">
        <v>617</v>
      </c>
      <c r="J104" s="33" t="s">
        <v>618</v>
      </c>
    </row>
    <row r="105" spans="1:10" ht="85.5">
      <c r="A105" s="27" t="s">
        <v>527</v>
      </c>
      <c r="B105" s="27" t="s">
        <v>611</v>
      </c>
      <c r="C105" s="7" t="s">
        <v>612</v>
      </c>
      <c r="D105" s="7" t="s">
        <v>183</v>
      </c>
      <c r="E105" s="7" t="s">
        <v>649</v>
      </c>
      <c r="F105" s="7" t="s">
        <v>43</v>
      </c>
      <c r="G105" s="27" t="s">
        <v>643</v>
      </c>
      <c r="H105" s="61">
        <v>56261.058399930771</v>
      </c>
      <c r="I105" s="112" t="s">
        <v>644</v>
      </c>
      <c r="J105" s="96" t="s">
        <v>644</v>
      </c>
    </row>
    <row r="106" spans="1:10" ht="85.5">
      <c r="A106" s="27" t="s">
        <v>527</v>
      </c>
      <c r="B106" s="27" t="s">
        <v>611</v>
      </c>
      <c r="C106" s="7" t="s">
        <v>612</v>
      </c>
      <c r="D106" s="7" t="s">
        <v>621</v>
      </c>
      <c r="E106" s="7" t="s">
        <v>649</v>
      </c>
      <c r="F106" s="7" t="s">
        <v>43</v>
      </c>
      <c r="G106" s="27" t="s">
        <v>643</v>
      </c>
      <c r="H106" s="61">
        <v>2083759.7852540456</v>
      </c>
      <c r="I106" s="112" t="s">
        <v>644</v>
      </c>
      <c r="J106" s="96" t="s">
        <v>644</v>
      </c>
    </row>
    <row r="107" spans="1:10" ht="85.5">
      <c r="A107" s="27" t="s">
        <v>527</v>
      </c>
      <c r="B107" s="27" t="s">
        <v>611</v>
      </c>
      <c r="C107" s="7" t="s">
        <v>612</v>
      </c>
      <c r="D107" s="7" t="s">
        <v>626</v>
      </c>
      <c r="E107" s="7" t="s">
        <v>649</v>
      </c>
      <c r="F107" s="7" t="s">
        <v>43</v>
      </c>
      <c r="G107" s="27" t="s">
        <v>643</v>
      </c>
      <c r="H107" s="61">
        <v>26216.619782257698</v>
      </c>
      <c r="I107" s="112" t="s">
        <v>644</v>
      </c>
      <c r="J107" s="96" t="s">
        <v>644</v>
      </c>
    </row>
    <row r="108" spans="1:10" ht="85.5">
      <c r="A108" s="27" t="s">
        <v>527</v>
      </c>
      <c r="B108" s="27" t="s">
        <v>611</v>
      </c>
      <c r="C108" s="7" t="s">
        <v>612</v>
      </c>
      <c r="D108" s="7" t="s">
        <v>629</v>
      </c>
      <c r="E108" s="7" t="s">
        <v>649</v>
      </c>
      <c r="F108" s="7" t="s">
        <v>43</v>
      </c>
      <c r="G108" s="27" t="s">
        <v>643</v>
      </c>
      <c r="H108" s="61">
        <v>1404800.1445208634</v>
      </c>
      <c r="I108" s="112" t="s">
        <v>644</v>
      </c>
      <c r="J108" s="96" t="s">
        <v>644</v>
      </c>
    </row>
    <row r="109" spans="1:10" ht="85.5">
      <c r="A109" s="27" t="s">
        <v>527</v>
      </c>
      <c r="B109" s="27" t="s">
        <v>611</v>
      </c>
      <c r="C109" s="7" t="s">
        <v>612</v>
      </c>
      <c r="D109" s="7" t="s">
        <v>630</v>
      </c>
      <c r="E109" s="7" t="s">
        <v>649</v>
      </c>
      <c r="F109" s="7" t="s">
        <v>43</v>
      </c>
      <c r="G109" s="27" t="s">
        <v>643</v>
      </c>
      <c r="H109" s="61">
        <v>2849152.8273975435</v>
      </c>
      <c r="I109" s="112" t="s">
        <v>644</v>
      </c>
      <c r="J109" s="96" t="s">
        <v>644</v>
      </c>
    </row>
    <row r="110" spans="1:10" ht="171">
      <c r="A110" s="27" t="s">
        <v>527</v>
      </c>
      <c r="B110" s="27" t="s">
        <v>611</v>
      </c>
      <c r="C110" s="7" t="s">
        <v>612</v>
      </c>
      <c r="D110" s="7" t="s">
        <v>614</v>
      </c>
      <c r="E110" s="7" t="s">
        <v>650</v>
      </c>
      <c r="F110" s="7" t="s">
        <v>43</v>
      </c>
      <c r="G110" s="27" t="s">
        <v>616</v>
      </c>
      <c r="H110" s="61">
        <v>234003.43539852626</v>
      </c>
      <c r="I110" s="27" t="s">
        <v>617</v>
      </c>
      <c r="J110" s="33" t="s">
        <v>618</v>
      </c>
    </row>
    <row r="111" spans="1:10" ht="85.5">
      <c r="A111" s="27" t="s">
        <v>527</v>
      </c>
      <c r="B111" s="27" t="s">
        <v>611</v>
      </c>
      <c r="C111" s="7" t="s">
        <v>612</v>
      </c>
      <c r="D111" s="7" t="s">
        <v>183</v>
      </c>
      <c r="E111" s="7" t="s">
        <v>650</v>
      </c>
      <c r="F111" s="7" t="s">
        <v>43</v>
      </c>
      <c r="G111" s="27" t="s">
        <v>643</v>
      </c>
      <c r="H111" s="61">
        <v>76818.039453852616</v>
      </c>
      <c r="I111" s="112" t="s">
        <v>644</v>
      </c>
      <c r="J111" s="96" t="s">
        <v>644</v>
      </c>
    </row>
    <row r="112" spans="1:10" ht="85.5">
      <c r="A112" s="27" t="s">
        <v>527</v>
      </c>
      <c r="B112" s="27" t="s">
        <v>611</v>
      </c>
      <c r="C112" s="7" t="s">
        <v>612</v>
      </c>
      <c r="D112" s="7" t="s">
        <v>621</v>
      </c>
      <c r="E112" s="7" t="s">
        <v>650</v>
      </c>
      <c r="F112" s="7" t="s">
        <v>43</v>
      </c>
      <c r="G112" s="27" t="s">
        <v>643</v>
      </c>
      <c r="H112" s="61">
        <v>3723926.352912758</v>
      </c>
      <c r="I112" s="112" t="s">
        <v>644</v>
      </c>
      <c r="J112" s="96" t="s">
        <v>644</v>
      </c>
    </row>
    <row r="113" spans="1:10" ht="85.5">
      <c r="A113" s="27" t="s">
        <v>527</v>
      </c>
      <c r="B113" s="27" t="s">
        <v>611</v>
      </c>
      <c r="C113" s="7" t="s">
        <v>612</v>
      </c>
      <c r="D113" s="7" t="s">
        <v>626</v>
      </c>
      <c r="E113" s="7" t="s">
        <v>650</v>
      </c>
      <c r="F113" s="7" t="s">
        <v>43</v>
      </c>
      <c r="G113" s="27" t="s">
        <v>643</v>
      </c>
      <c r="H113" s="61">
        <v>18192.622352589467</v>
      </c>
      <c r="I113" s="112" t="s">
        <v>644</v>
      </c>
      <c r="J113" s="96" t="s">
        <v>644</v>
      </c>
    </row>
    <row r="114" spans="1:10" ht="85.5">
      <c r="A114" s="27" t="s">
        <v>527</v>
      </c>
      <c r="B114" s="27" t="s">
        <v>611</v>
      </c>
      <c r="C114" s="7" t="s">
        <v>612</v>
      </c>
      <c r="D114" s="7" t="s">
        <v>629</v>
      </c>
      <c r="E114" s="7" t="s">
        <v>650</v>
      </c>
      <c r="F114" s="7" t="s">
        <v>43</v>
      </c>
      <c r="G114" s="27" t="s">
        <v>643</v>
      </c>
      <c r="H114" s="61">
        <v>1526949.7211759996</v>
      </c>
      <c r="I114" s="112" t="s">
        <v>644</v>
      </c>
      <c r="J114" s="96" t="s">
        <v>644</v>
      </c>
    </row>
    <row r="115" spans="1:10" ht="85.5">
      <c r="A115" s="27" t="s">
        <v>527</v>
      </c>
      <c r="B115" s="27" t="s">
        <v>611</v>
      </c>
      <c r="C115" s="7" t="s">
        <v>612</v>
      </c>
      <c r="D115" s="7" t="s">
        <v>630</v>
      </c>
      <c r="E115" s="7" t="s">
        <v>650</v>
      </c>
      <c r="F115" s="7" t="s">
        <v>43</v>
      </c>
      <c r="G115" s="27" t="s">
        <v>643</v>
      </c>
      <c r="H115" s="61">
        <v>4250435.2688285057</v>
      </c>
      <c r="I115" s="112" t="s">
        <v>644</v>
      </c>
      <c r="J115" s="96" t="s">
        <v>644</v>
      </c>
    </row>
    <row r="116" spans="1:10" ht="171">
      <c r="A116" s="27" t="s">
        <v>527</v>
      </c>
      <c r="B116" s="27" t="s">
        <v>611</v>
      </c>
      <c r="C116" s="7" t="s">
        <v>612</v>
      </c>
      <c r="D116" s="7" t="s">
        <v>614</v>
      </c>
      <c r="E116" s="7" t="s">
        <v>651</v>
      </c>
      <c r="F116" s="7" t="s">
        <v>43</v>
      </c>
      <c r="G116" s="27" t="s">
        <v>616</v>
      </c>
      <c r="H116" s="61">
        <v>177.00000000000003</v>
      </c>
      <c r="I116" s="27" t="s">
        <v>617</v>
      </c>
      <c r="J116" s="33" t="s">
        <v>618</v>
      </c>
    </row>
    <row r="117" spans="1:10" ht="85.5">
      <c r="A117" s="27" t="s">
        <v>527</v>
      </c>
      <c r="B117" s="27" t="s">
        <v>611</v>
      </c>
      <c r="C117" s="7" t="s">
        <v>612</v>
      </c>
      <c r="D117" s="7" t="s">
        <v>183</v>
      </c>
      <c r="E117" s="7" t="s">
        <v>651</v>
      </c>
      <c r="F117" s="7" t="s">
        <v>43</v>
      </c>
      <c r="G117" s="27" t="s">
        <v>643</v>
      </c>
      <c r="H117" s="61">
        <v>35.400000000000006</v>
      </c>
      <c r="I117" s="112" t="s">
        <v>644</v>
      </c>
      <c r="J117" s="96" t="s">
        <v>644</v>
      </c>
    </row>
    <row r="118" spans="1:10" ht="85.5">
      <c r="A118" s="27" t="s">
        <v>527</v>
      </c>
      <c r="B118" s="27" t="s">
        <v>611</v>
      </c>
      <c r="C118" s="7" t="s">
        <v>612</v>
      </c>
      <c r="D118" s="7" t="s">
        <v>621</v>
      </c>
      <c r="E118" s="7" t="s">
        <v>651</v>
      </c>
      <c r="F118" s="7" t="s">
        <v>43</v>
      </c>
      <c r="G118" s="27" t="s">
        <v>643</v>
      </c>
      <c r="H118" s="61">
        <v>1557.6000000000001</v>
      </c>
      <c r="I118" s="112" t="s">
        <v>644</v>
      </c>
      <c r="J118" s="96" t="s">
        <v>644</v>
      </c>
    </row>
    <row r="119" spans="1:10" ht="85.5">
      <c r="A119" s="27" t="s">
        <v>527</v>
      </c>
      <c r="B119" s="27" t="s">
        <v>611</v>
      </c>
      <c r="C119" s="7" t="s">
        <v>612</v>
      </c>
      <c r="D119" s="7" t="s">
        <v>626</v>
      </c>
      <c r="E119" s="7" t="s">
        <v>651</v>
      </c>
      <c r="F119" s="7" t="s">
        <v>43</v>
      </c>
      <c r="G119" s="27" t="s">
        <v>643</v>
      </c>
      <c r="H119" s="61">
        <v>0</v>
      </c>
      <c r="I119" s="112" t="s">
        <v>644</v>
      </c>
      <c r="J119" s="96" t="s">
        <v>644</v>
      </c>
    </row>
    <row r="120" spans="1:10" ht="85.5">
      <c r="A120" s="27" t="s">
        <v>527</v>
      </c>
      <c r="B120" s="27" t="s">
        <v>611</v>
      </c>
      <c r="C120" s="7" t="s">
        <v>612</v>
      </c>
      <c r="D120" s="7" t="s">
        <v>629</v>
      </c>
      <c r="E120" s="7" t="s">
        <v>651</v>
      </c>
      <c r="F120" s="7" t="s">
        <v>43</v>
      </c>
      <c r="G120" s="27" t="s">
        <v>643</v>
      </c>
      <c r="H120" s="61">
        <v>876.56999999999982</v>
      </c>
      <c r="I120" s="112" t="s">
        <v>644</v>
      </c>
      <c r="J120" s="96" t="s">
        <v>644</v>
      </c>
    </row>
    <row r="121" spans="1:10" ht="85.5">
      <c r="A121" s="27" t="s">
        <v>527</v>
      </c>
      <c r="B121" s="27" t="s">
        <v>611</v>
      </c>
      <c r="C121" s="7" t="s">
        <v>612</v>
      </c>
      <c r="D121" s="7" t="s">
        <v>630</v>
      </c>
      <c r="E121" s="7" t="s">
        <v>651</v>
      </c>
      <c r="F121" s="7" t="s">
        <v>43</v>
      </c>
      <c r="G121" s="27" t="s">
        <v>643</v>
      </c>
      <c r="H121" s="61">
        <v>1663.8000000000002</v>
      </c>
      <c r="I121" s="112" t="s">
        <v>644</v>
      </c>
      <c r="J121" s="96" t="s">
        <v>644</v>
      </c>
    </row>
    <row r="122" spans="1:10" ht="171">
      <c r="A122" s="27" t="s">
        <v>527</v>
      </c>
      <c r="B122" s="27" t="s">
        <v>611</v>
      </c>
      <c r="C122" s="7" t="s">
        <v>612</v>
      </c>
      <c r="D122" s="7" t="s">
        <v>614</v>
      </c>
      <c r="E122" s="7" t="s">
        <v>652</v>
      </c>
      <c r="F122" s="7" t="s">
        <v>43</v>
      </c>
      <c r="G122" s="27" t="s">
        <v>616</v>
      </c>
      <c r="H122" s="61">
        <v>888089.5490982437</v>
      </c>
      <c r="I122" s="27" t="s">
        <v>617</v>
      </c>
      <c r="J122" s="33" t="s">
        <v>618</v>
      </c>
    </row>
    <row r="123" spans="1:10" ht="85.5">
      <c r="A123" s="27" t="s">
        <v>527</v>
      </c>
      <c r="B123" s="27" t="s">
        <v>611</v>
      </c>
      <c r="C123" s="7" t="s">
        <v>612</v>
      </c>
      <c r="D123" s="7" t="s">
        <v>183</v>
      </c>
      <c r="E123" s="7" t="s">
        <v>652</v>
      </c>
      <c r="F123" s="7" t="s">
        <v>43</v>
      </c>
      <c r="G123" s="27" t="s">
        <v>643</v>
      </c>
      <c r="H123" s="61">
        <v>177042.16112257284</v>
      </c>
      <c r="I123" s="112" t="s">
        <v>644</v>
      </c>
      <c r="J123" s="96" t="s">
        <v>644</v>
      </c>
    </row>
    <row r="124" spans="1:10" ht="85.5">
      <c r="A124" s="27" t="s">
        <v>527</v>
      </c>
      <c r="B124" s="27" t="s">
        <v>611</v>
      </c>
      <c r="C124" s="7" t="s">
        <v>612</v>
      </c>
      <c r="D124" s="7" t="s">
        <v>621</v>
      </c>
      <c r="E124" s="7" t="s">
        <v>652</v>
      </c>
      <c r="F124" s="7" t="s">
        <v>43</v>
      </c>
      <c r="G124" s="27" t="s">
        <v>643</v>
      </c>
      <c r="H124" s="61">
        <v>6651193.3288867744</v>
      </c>
      <c r="I124" s="112" t="s">
        <v>644</v>
      </c>
      <c r="J124" s="96" t="s">
        <v>644</v>
      </c>
    </row>
    <row r="125" spans="1:10" ht="85.5">
      <c r="A125" s="27" t="s">
        <v>527</v>
      </c>
      <c r="B125" s="27" t="s">
        <v>611</v>
      </c>
      <c r="C125" s="7" t="s">
        <v>612</v>
      </c>
      <c r="D125" s="7" t="s">
        <v>626</v>
      </c>
      <c r="E125" s="7" t="s">
        <v>652</v>
      </c>
      <c r="F125" s="7" t="s">
        <v>43</v>
      </c>
      <c r="G125" s="27" t="s">
        <v>643</v>
      </c>
      <c r="H125" s="61">
        <v>125091.99303719281</v>
      </c>
      <c r="I125" s="112" t="s">
        <v>644</v>
      </c>
      <c r="J125" s="96" t="s">
        <v>644</v>
      </c>
    </row>
    <row r="126" spans="1:10" ht="85.5">
      <c r="A126" s="27" t="s">
        <v>527</v>
      </c>
      <c r="B126" s="27" t="s">
        <v>611</v>
      </c>
      <c r="C126" s="7" t="s">
        <v>612</v>
      </c>
      <c r="D126" s="7" t="s">
        <v>629</v>
      </c>
      <c r="E126" s="7" t="s">
        <v>652</v>
      </c>
      <c r="F126" s="7" t="s">
        <v>43</v>
      </c>
      <c r="G126" s="27" t="s">
        <v>643</v>
      </c>
      <c r="H126" s="61">
        <v>3931405.9728301722</v>
      </c>
      <c r="I126" s="112" t="s">
        <v>644</v>
      </c>
      <c r="J126" s="96" t="s">
        <v>644</v>
      </c>
    </row>
    <row r="127" spans="1:10" ht="85.5">
      <c r="A127" s="27" t="s">
        <v>527</v>
      </c>
      <c r="B127" s="27" t="s">
        <v>611</v>
      </c>
      <c r="C127" s="7" t="s">
        <v>612</v>
      </c>
      <c r="D127" s="7" t="s">
        <v>630</v>
      </c>
      <c r="E127" s="7" t="s">
        <v>652</v>
      </c>
      <c r="F127" s="7" t="s">
        <v>43</v>
      </c>
      <c r="G127" s="27" t="s">
        <v>643</v>
      </c>
      <c r="H127" s="61">
        <v>11572605.676336607</v>
      </c>
      <c r="I127" s="112" t="s">
        <v>644</v>
      </c>
      <c r="J127" s="96" t="s">
        <v>644</v>
      </c>
    </row>
    <row r="128" spans="1:10" ht="171">
      <c r="A128" s="27" t="s">
        <v>527</v>
      </c>
      <c r="B128" s="27" t="s">
        <v>611</v>
      </c>
      <c r="C128" s="7" t="s">
        <v>612</v>
      </c>
      <c r="D128" s="7" t="s">
        <v>614</v>
      </c>
      <c r="E128" s="7" t="s">
        <v>653</v>
      </c>
      <c r="F128" s="7" t="s">
        <v>43</v>
      </c>
      <c r="G128" s="27" t="s">
        <v>616</v>
      </c>
      <c r="H128" s="61">
        <v>1894.5981583108187</v>
      </c>
      <c r="I128" s="27" t="s">
        <v>617</v>
      </c>
      <c r="J128" s="33" t="s">
        <v>618</v>
      </c>
    </row>
    <row r="129" spans="1:10" ht="85.5">
      <c r="A129" s="27" t="s">
        <v>527</v>
      </c>
      <c r="B129" s="27" t="s">
        <v>611</v>
      </c>
      <c r="C129" s="7" t="s">
        <v>612</v>
      </c>
      <c r="D129" s="7" t="s">
        <v>183</v>
      </c>
      <c r="E129" s="7" t="s">
        <v>653</v>
      </c>
      <c r="F129" s="7" t="s">
        <v>43</v>
      </c>
      <c r="G129" s="27" t="s">
        <v>643</v>
      </c>
      <c r="H129" s="61">
        <v>3303.816114472178</v>
      </c>
      <c r="I129" s="112" t="s">
        <v>644</v>
      </c>
      <c r="J129" s="96" t="s">
        <v>644</v>
      </c>
    </row>
    <row r="130" spans="1:10" ht="85.5">
      <c r="A130" s="27" t="s">
        <v>527</v>
      </c>
      <c r="B130" s="27" t="s">
        <v>611</v>
      </c>
      <c r="C130" s="7" t="s">
        <v>612</v>
      </c>
      <c r="D130" s="7" t="s">
        <v>621</v>
      </c>
      <c r="E130" s="7" t="s">
        <v>653</v>
      </c>
      <c r="F130" s="7" t="s">
        <v>43</v>
      </c>
      <c r="G130" s="27" t="s">
        <v>643</v>
      </c>
      <c r="H130" s="61">
        <v>5004.3532498516997</v>
      </c>
      <c r="I130" s="112" t="s">
        <v>644</v>
      </c>
      <c r="J130" s="96" t="s">
        <v>644</v>
      </c>
    </row>
    <row r="131" spans="1:10" ht="85.5">
      <c r="A131" s="27" t="s">
        <v>527</v>
      </c>
      <c r="B131" s="27" t="s">
        <v>611</v>
      </c>
      <c r="C131" s="7" t="s">
        <v>612</v>
      </c>
      <c r="D131" s="7" t="s">
        <v>626</v>
      </c>
      <c r="E131" s="7" t="s">
        <v>653</v>
      </c>
      <c r="F131" s="7" t="s">
        <v>43</v>
      </c>
      <c r="G131" s="27" t="s">
        <v>643</v>
      </c>
      <c r="H131" s="61">
        <v>0</v>
      </c>
      <c r="I131" s="112" t="s">
        <v>644</v>
      </c>
      <c r="J131" s="96" t="s">
        <v>644</v>
      </c>
    </row>
    <row r="132" spans="1:10" ht="85.5">
      <c r="A132" s="27" t="s">
        <v>527</v>
      </c>
      <c r="B132" s="27" t="s">
        <v>611</v>
      </c>
      <c r="C132" s="7" t="s">
        <v>612</v>
      </c>
      <c r="D132" s="7" t="s">
        <v>629</v>
      </c>
      <c r="E132" s="7" t="s">
        <v>653</v>
      </c>
      <c r="F132" s="7" t="s">
        <v>43</v>
      </c>
      <c r="G132" s="27" t="s">
        <v>643</v>
      </c>
      <c r="H132" s="61">
        <v>3794.6676244636674</v>
      </c>
      <c r="I132" s="112" t="s">
        <v>644</v>
      </c>
      <c r="J132" s="96" t="s">
        <v>644</v>
      </c>
    </row>
    <row r="133" spans="1:10" ht="85.5">
      <c r="A133" s="27" t="s">
        <v>527</v>
      </c>
      <c r="B133" s="27" t="s">
        <v>611</v>
      </c>
      <c r="C133" s="7" t="s">
        <v>612</v>
      </c>
      <c r="D133" s="7" t="s">
        <v>630</v>
      </c>
      <c r="E133" s="7" t="s">
        <v>653</v>
      </c>
      <c r="F133" s="7" t="s">
        <v>43</v>
      </c>
      <c r="G133" s="27" t="s">
        <v>643</v>
      </c>
      <c r="H133" s="61">
        <v>3901.7991720689752</v>
      </c>
      <c r="I133" s="112" t="s">
        <v>644</v>
      </c>
      <c r="J133" s="96" t="s">
        <v>644</v>
      </c>
    </row>
    <row r="134" spans="1:10" ht="171">
      <c r="A134" s="27" t="s">
        <v>527</v>
      </c>
      <c r="B134" s="27" t="s">
        <v>611</v>
      </c>
      <c r="C134" s="7" t="s">
        <v>612</v>
      </c>
      <c r="D134" s="7" t="s">
        <v>614</v>
      </c>
      <c r="E134" s="7" t="s">
        <v>654</v>
      </c>
      <c r="F134" s="7" t="s">
        <v>43</v>
      </c>
      <c r="G134" s="27" t="s">
        <v>616</v>
      </c>
      <c r="H134" s="116">
        <v>-123641.82895254099</v>
      </c>
      <c r="I134" s="27" t="s">
        <v>617</v>
      </c>
      <c r="J134" s="33" t="s">
        <v>618</v>
      </c>
    </row>
    <row r="135" spans="1:10" ht="85.5">
      <c r="A135" s="27" t="s">
        <v>527</v>
      </c>
      <c r="B135" s="27" t="s">
        <v>611</v>
      </c>
      <c r="C135" s="7" t="s">
        <v>612</v>
      </c>
      <c r="D135" s="7" t="s">
        <v>183</v>
      </c>
      <c r="E135" s="7" t="s">
        <v>654</v>
      </c>
      <c r="F135" s="7" t="s">
        <v>43</v>
      </c>
      <c r="G135" s="27" t="s">
        <v>643</v>
      </c>
      <c r="H135" s="116">
        <v>-4299.0604026845604</v>
      </c>
      <c r="I135" s="112" t="s">
        <v>644</v>
      </c>
      <c r="J135" s="96" t="s">
        <v>644</v>
      </c>
    </row>
    <row r="136" spans="1:10" ht="85.5">
      <c r="A136" s="27" t="s">
        <v>527</v>
      </c>
      <c r="B136" s="27" t="s">
        <v>611</v>
      </c>
      <c r="C136" s="7" t="s">
        <v>612</v>
      </c>
      <c r="D136" s="7" t="s">
        <v>621</v>
      </c>
      <c r="E136" s="7" t="s">
        <v>654</v>
      </c>
      <c r="F136" s="7" t="s">
        <v>43</v>
      </c>
      <c r="G136" s="27" t="s">
        <v>643</v>
      </c>
      <c r="H136" s="116">
        <v>-750027.27604166395</v>
      </c>
      <c r="I136" s="112" t="s">
        <v>644</v>
      </c>
      <c r="J136" s="96" t="s">
        <v>644</v>
      </c>
    </row>
    <row r="137" spans="1:10" ht="85.5">
      <c r="A137" s="27" t="s">
        <v>527</v>
      </c>
      <c r="B137" s="27" t="s">
        <v>611</v>
      </c>
      <c r="C137" s="7" t="s">
        <v>612</v>
      </c>
      <c r="D137" s="7" t="s">
        <v>626</v>
      </c>
      <c r="E137" s="7" t="s">
        <v>654</v>
      </c>
      <c r="F137" s="7" t="s">
        <v>43</v>
      </c>
      <c r="G137" s="27" t="s">
        <v>643</v>
      </c>
      <c r="H137" s="116">
        <v>-5902.8113207547203</v>
      </c>
      <c r="I137" s="112" t="s">
        <v>644</v>
      </c>
      <c r="J137" s="96" t="s">
        <v>644</v>
      </c>
    </row>
    <row r="138" spans="1:10" ht="85.5">
      <c r="A138" s="27" t="s">
        <v>527</v>
      </c>
      <c r="B138" s="27" t="s">
        <v>611</v>
      </c>
      <c r="C138" s="7" t="s">
        <v>612</v>
      </c>
      <c r="D138" s="7" t="s">
        <v>629</v>
      </c>
      <c r="E138" s="7" t="s">
        <v>654</v>
      </c>
      <c r="F138" s="7" t="s">
        <v>43</v>
      </c>
      <c r="G138" s="27" t="s">
        <v>643</v>
      </c>
      <c r="H138" s="116">
        <v>-444611.33373456902</v>
      </c>
      <c r="I138" s="112" t="s">
        <v>644</v>
      </c>
      <c r="J138" s="96" t="s">
        <v>644</v>
      </c>
    </row>
    <row r="139" spans="1:10" ht="85.5">
      <c r="A139" s="27" t="s">
        <v>527</v>
      </c>
      <c r="B139" s="27" t="s">
        <v>611</v>
      </c>
      <c r="C139" s="7" t="s">
        <v>612</v>
      </c>
      <c r="D139" s="7" t="s">
        <v>630</v>
      </c>
      <c r="E139" s="7" t="s">
        <v>654</v>
      </c>
      <c r="F139" s="7" t="s">
        <v>43</v>
      </c>
      <c r="G139" s="27" t="s">
        <v>643</v>
      </c>
      <c r="H139" s="116">
        <v>-1126245.3110432599</v>
      </c>
      <c r="I139" s="112" t="s">
        <v>644</v>
      </c>
      <c r="J139" s="96" t="s">
        <v>644</v>
      </c>
    </row>
    <row r="140" spans="1:10" ht="28.5">
      <c r="A140" s="35" t="s">
        <v>528</v>
      </c>
      <c r="B140" s="27" t="s">
        <v>660</v>
      </c>
      <c r="C140" s="31" t="s">
        <v>688</v>
      </c>
      <c r="D140" s="31" t="s">
        <v>689</v>
      </c>
      <c r="E140" s="31" t="s">
        <v>690</v>
      </c>
      <c r="F140" s="31" t="s">
        <v>68</v>
      </c>
      <c r="G140" s="31"/>
      <c r="H140" s="61">
        <v>724345</v>
      </c>
      <c r="I140" s="31" t="s">
        <v>691</v>
      </c>
      <c r="J140" s="89" t="s">
        <v>675</v>
      </c>
    </row>
    <row r="141" spans="1:10" ht="57">
      <c r="A141" s="35" t="s">
        <v>529</v>
      </c>
      <c r="B141" s="31"/>
      <c r="C141" s="27" t="s">
        <v>692</v>
      </c>
      <c r="D141" s="46" t="s">
        <v>693</v>
      </c>
      <c r="E141" s="27" t="s">
        <v>694</v>
      </c>
      <c r="F141" s="27" t="s">
        <v>68</v>
      </c>
      <c r="G141" s="113"/>
      <c r="H141" s="114">
        <v>122129</v>
      </c>
      <c r="I141" s="125" t="s">
        <v>695</v>
      </c>
      <c r="J141" s="125" t="s">
        <v>696</v>
      </c>
    </row>
    <row r="142" spans="1:10" ht="57">
      <c r="A142" s="35" t="s">
        <v>529</v>
      </c>
      <c r="B142" s="31"/>
      <c r="C142" s="27" t="s">
        <v>692</v>
      </c>
      <c r="D142" s="46" t="s">
        <v>697</v>
      </c>
      <c r="E142" s="27" t="s">
        <v>694</v>
      </c>
      <c r="F142" s="27" t="s">
        <v>68</v>
      </c>
      <c r="G142" s="113"/>
      <c r="H142" s="114">
        <v>21956</v>
      </c>
      <c r="I142" s="125"/>
      <c r="J142" s="125"/>
    </row>
    <row r="143" spans="1:10" ht="57">
      <c r="A143" s="35" t="s">
        <v>529</v>
      </c>
      <c r="B143" s="31"/>
      <c r="C143" s="27" t="s">
        <v>692</v>
      </c>
      <c r="D143" s="46" t="s">
        <v>698</v>
      </c>
      <c r="E143" s="27" t="s">
        <v>694</v>
      </c>
      <c r="F143" s="27" t="s">
        <v>68</v>
      </c>
      <c r="G143" s="113"/>
      <c r="H143" s="114">
        <v>74729</v>
      </c>
      <c r="I143" s="125"/>
      <c r="J143" s="125"/>
    </row>
    <row r="144" spans="1:10" ht="57">
      <c r="A144" s="35" t="s">
        <v>529</v>
      </c>
      <c r="B144" s="31"/>
      <c r="C144" s="27" t="s">
        <v>692</v>
      </c>
      <c r="D144" s="46" t="s">
        <v>699</v>
      </c>
      <c r="E144" s="27" t="s">
        <v>694</v>
      </c>
      <c r="F144" s="27" t="s">
        <v>68</v>
      </c>
      <c r="G144" s="113"/>
      <c r="H144" s="114">
        <v>122969</v>
      </c>
      <c r="I144" s="125"/>
      <c r="J144" s="125"/>
    </row>
    <row r="145" spans="1:10" ht="57">
      <c r="A145" s="35" t="s">
        <v>529</v>
      </c>
      <c r="B145" s="31"/>
      <c r="C145" s="27" t="s">
        <v>692</v>
      </c>
      <c r="D145" s="46" t="s">
        <v>700</v>
      </c>
      <c r="E145" s="27" t="s">
        <v>694</v>
      </c>
      <c r="F145" s="27" t="s">
        <v>68</v>
      </c>
      <c r="G145" s="113"/>
      <c r="H145" s="114">
        <v>2025</v>
      </c>
      <c r="I145" s="125"/>
      <c r="J145" s="125"/>
    </row>
    <row r="146" spans="1:10" ht="57">
      <c r="A146" s="35" t="s">
        <v>529</v>
      </c>
      <c r="B146" s="31"/>
      <c r="C146" s="27" t="s">
        <v>692</v>
      </c>
      <c r="D146" s="46" t="s">
        <v>701</v>
      </c>
      <c r="E146" s="27" t="s">
        <v>694</v>
      </c>
      <c r="F146" s="27" t="s">
        <v>68</v>
      </c>
      <c r="G146" s="113"/>
      <c r="H146" s="114">
        <v>4557</v>
      </c>
      <c r="I146" s="125"/>
      <c r="J146" s="125"/>
    </row>
    <row r="147" spans="1:10" ht="57">
      <c r="A147" s="35" t="s">
        <v>529</v>
      </c>
      <c r="B147" s="31"/>
      <c r="C147" s="27" t="s">
        <v>692</v>
      </c>
      <c r="D147" s="46" t="s">
        <v>702</v>
      </c>
      <c r="E147" s="27" t="s">
        <v>694</v>
      </c>
      <c r="F147" s="27" t="s">
        <v>68</v>
      </c>
      <c r="G147" s="113"/>
      <c r="H147" s="114">
        <v>810</v>
      </c>
      <c r="I147" s="125"/>
      <c r="J147" s="125"/>
    </row>
    <row r="148" spans="1:10" ht="57">
      <c r="A148" s="35" t="s">
        <v>529</v>
      </c>
      <c r="B148" s="31"/>
      <c r="C148" s="27" t="s">
        <v>692</v>
      </c>
      <c r="D148" s="46" t="s">
        <v>703</v>
      </c>
      <c r="E148" s="27" t="s">
        <v>694</v>
      </c>
      <c r="F148" s="27" t="s">
        <v>68</v>
      </c>
      <c r="G148" s="113"/>
      <c r="H148" s="114">
        <v>10398</v>
      </c>
      <c r="I148" s="125"/>
      <c r="J148" s="125"/>
    </row>
    <row r="149" spans="1:10" ht="57">
      <c r="A149" s="35" t="s">
        <v>529</v>
      </c>
      <c r="B149" s="31"/>
      <c r="C149" s="27" t="s">
        <v>692</v>
      </c>
      <c r="D149" s="46" t="s">
        <v>704</v>
      </c>
      <c r="E149" s="27" t="s">
        <v>694</v>
      </c>
      <c r="F149" s="27" t="s">
        <v>68</v>
      </c>
      <c r="G149" s="113"/>
      <c r="H149" s="114">
        <v>11211</v>
      </c>
      <c r="I149" s="125"/>
      <c r="J149" s="125"/>
    </row>
    <row r="150" spans="1:10" ht="71.25">
      <c r="A150" s="35" t="s">
        <v>529</v>
      </c>
      <c r="B150" s="31"/>
      <c r="C150" s="27" t="s">
        <v>692</v>
      </c>
      <c r="D150" s="46" t="s">
        <v>705</v>
      </c>
      <c r="E150" s="27" t="s">
        <v>694</v>
      </c>
      <c r="F150" s="27" t="s">
        <v>68</v>
      </c>
      <c r="G150" s="113"/>
      <c r="H150" s="114">
        <v>569</v>
      </c>
      <c r="I150" s="125"/>
      <c r="J150" s="125"/>
    </row>
    <row r="151" spans="1:10" ht="57">
      <c r="A151" s="35" t="s">
        <v>529</v>
      </c>
      <c r="B151" s="31"/>
      <c r="C151" s="27" t="s">
        <v>692</v>
      </c>
      <c r="D151" s="46" t="s">
        <v>706</v>
      </c>
      <c r="E151" s="27" t="s">
        <v>694</v>
      </c>
      <c r="F151" s="27" t="s">
        <v>68</v>
      </c>
      <c r="G151" s="113"/>
      <c r="H151" s="114">
        <v>138944</v>
      </c>
      <c r="I151" s="125"/>
      <c r="J151" s="125"/>
    </row>
    <row r="152" spans="1:10" ht="57">
      <c r="A152" s="35" t="s">
        <v>529</v>
      </c>
      <c r="B152" s="31"/>
      <c r="C152" s="27" t="s">
        <v>692</v>
      </c>
      <c r="D152" s="46" t="s">
        <v>707</v>
      </c>
      <c r="E152" s="27" t="s">
        <v>694</v>
      </c>
      <c r="F152" s="27" t="s">
        <v>68</v>
      </c>
      <c r="G152" s="113"/>
      <c r="H152" s="114">
        <v>525</v>
      </c>
      <c r="I152" s="125"/>
      <c r="J152" s="125"/>
    </row>
    <row r="153" spans="1:10" ht="57">
      <c r="A153" s="35" t="s">
        <v>529</v>
      </c>
      <c r="B153" s="31"/>
      <c r="C153" s="27" t="s">
        <v>692</v>
      </c>
      <c r="D153" s="46" t="s">
        <v>708</v>
      </c>
      <c r="E153" s="27" t="s">
        <v>694</v>
      </c>
      <c r="F153" s="27" t="s">
        <v>68</v>
      </c>
      <c r="G153" s="113"/>
      <c r="H153" s="114">
        <v>3040834</v>
      </c>
      <c r="I153" s="125"/>
      <c r="J153" s="125"/>
    </row>
    <row r="154" spans="1:10" ht="57">
      <c r="A154" s="35" t="s">
        <v>529</v>
      </c>
      <c r="B154" s="31"/>
      <c r="C154" s="27" t="s">
        <v>692</v>
      </c>
      <c r="D154" s="56" t="s">
        <v>709</v>
      </c>
      <c r="E154" s="27" t="s">
        <v>694</v>
      </c>
      <c r="F154" s="27" t="s">
        <v>68</v>
      </c>
      <c r="G154" s="113"/>
      <c r="H154" s="115">
        <v>8556</v>
      </c>
      <c r="I154" s="125"/>
      <c r="J154" s="125"/>
    </row>
    <row r="155" spans="1:10" ht="409.5">
      <c r="A155" s="35" t="s">
        <v>530</v>
      </c>
      <c r="B155" s="27" t="s">
        <v>611</v>
      </c>
      <c r="C155" s="46" t="s">
        <v>721</v>
      </c>
      <c r="D155" s="46" t="s">
        <v>722</v>
      </c>
      <c r="E155" s="57" t="s">
        <v>727</v>
      </c>
      <c r="F155" s="57" t="s">
        <v>43</v>
      </c>
      <c r="G155" s="126" t="s">
        <v>728</v>
      </c>
      <c r="H155" s="91">
        <v>1005392.784</v>
      </c>
      <c r="I155" s="35" t="s">
        <v>729</v>
      </c>
      <c r="J155" s="46" t="s">
        <v>724</v>
      </c>
    </row>
    <row r="156" spans="1:10" ht="42.75">
      <c r="A156" s="35" t="s">
        <v>760</v>
      </c>
      <c r="B156" s="31" t="s">
        <v>218</v>
      </c>
      <c r="C156" s="27" t="s">
        <v>761</v>
      </c>
      <c r="D156" s="7" t="s">
        <v>215</v>
      </c>
      <c r="E156" s="7"/>
      <c r="F156" s="7" t="s">
        <v>43</v>
      </c>
      <c r="G156" s="7" t="s">
        <v>212</v>
      </c>
      <c r="H156" s="61">
        <v>152888000</v>
      </c>
      <c r="I156" s="82" t="s">
        <v>213</v>
      </c>
      <c r="J156" s="125" t="s">
        <v>334</v>
      </c>
    </row>
    <row r="157" spans="1:10" ht="42.75">
      <c r="A157" s="35" t="s">
        <v>760</v>
      </c>
      <c r="B157" s="31" t="s">
        <v>218</v>
      </c>
      <c r="C157" s="27" t="s">
        <v>761</v>
      </c>
      <c r="D157" s="7" t="s">
        <v>217</v>
      </c>
      <c r="E157" s="7"/>
      <c r="F157" s="7" t="s">
        <v>43</v>
      </c>
      <c r="G157" s="7" t="s">
        <v>212</v>
      </c>
      <c r="H157" s="61">
        <v>138849000</v>
      </c>
      <c r="I157" s="82"/>
      <c r="J157" s="125"/>
    </row>
    <row r="158" spans="1:10" ht="42.75">
      <c r="A158" s="35" t="s">
        <v>760</v>
      </c>
      <c r="B158" s="31" t="s">
        <v>218</v>
      </c>
      <c r="C158" s="27" t="s">
        <v>761</v>
      </c>
      <c r="D158" s="7" t="s">
        <v>220</v>
      </c>
      <c r="E158" s="7"/>
      <c r="F158" s="7" t="s">
        <v>43</v>
      </c>
      <c r="G158" s="7" t="s">
        <v>212</v>
      </c>
      <c r="H158" s="61">
        <v>16722507</v>
      </c>
      <c r="I158" s="82"/>
      <c r="J158" s="125"/>
    </row>
    <row r="159" spans="1:10" ht="42.75">
      <c r="A159" s="35" t="s">
        <v>760</v>
      </c>
      <c r="B159" s="31" t="s">
        <v>218</v>
      </c>
      <c r="C159" s="27" t="s">
        <v>761</v>
      </c>
      <c r="D159" s="7" t="s">
        <v>210</v>
      </c>
      <c r="E159" s="7"/>
      <c r="F159" s="7" t="s">
        <v>43</v>
      </c>
      <c r="G159" s="7" t="s">
        <v>212</v>
      </c>
      <c r="H159" s="61">
        <v>620000</v>
      </c>
      <c r="I159" s="82"/>
      <c r="J159" s="125"/>
    </row>
    <row r="160" spans="1:10" ht="42.75">
      <c r="A160" s="35" t="s">
        <v>760</v>
      </c>
      <c r="B160" s="31" t="s">
        <v>218</v>
      </c>
      <c r="C160" s="27" t="s">
        <v>761</v>
      </c>
      <c r="D160" s="7" t="s">
        <v>218</v>
      </c>
      <c r="E160" s="7"/>
      <c r="F160" s="7" t="s">
        <v>43</v>
      </c>
      <c r="G160" s="7" t="s">
        <v>212</v>
      </c>
      <c r="H160" s="61">
        <v>272000</v>
      </c>
      <c r="I160" s="82"/>
      <c r="J160" s="125"/>
    </row>
    <row r="161" spans="1:10" ht="42.75">
      <c r="A161" s="35" t="s">
        <v>760</v>
      </c>
      <c r="B161" s="31" t="s">
        <v>218</v>
      </c>
      <c r="C161" s="27" t="s">
        <v>761</v>
      </c>
      <c r="D161" s="7" t="s">
        <v>219</v>
      </c>
      <c r="E161" s="7"/>
      <c r="F161" s="7" t="s">
        <v>43</v>
      </c>
      <c r="G161" s="7" t="s">
        <v>212</v>
      </c>
      <c r="H161" s="61">
        <v>246000</v>
      </c>
      <c r="I161" s="82"/>
      <c r="J161" s="125"/>
    </row>
    <row r="162" spans="1:10" ht="42.75">
      <c r="A162" s="35" t="s">
        <v>760</v>
      </c>
      <c r="B162" s="31" t="s">
        <v>218</v>
      </c>
      <c r="C162" s="27" t="s">
        <v>761</v>
      </c>
      <c r="D162" s="7" t="s">
        <v>216</v>
      </c>
      <c r="E162" s="7"/>
      <c r="F162" s="7" t="s">
        <v>43</v>
      </c>
      <c r="G162" s="7" t="s">
        <v>212</v>
      </c>
      <c r="H162" s="61">
        <v>33000</v>
      </c>
      <c r="I162" s="82"/>
      <c r="J162" s="125"/>
    </row>
    <row r="163" spans="1:10">
      <c r="A163" s="35" t="s">
        <v>784</v>
      </c>
      <c r="B163" s="35" t="s">
        <v>85</v>
      </c>
      <c r="C163" s="7" t="s">
        <v>785</v>
      </c>
      <c r="D163" s="7" t="s">
        <v>247</v>
      </c>
      <c r="E163" s="7" t="s">
        <v>449</v>
      </c>
      <c r="F163" s="7" t="s">
        <v>53</v>
      </c>
      <c r="G163" s="7"/>
      <c r="H163" s="61">
        <v>170723602.34414521</v>
      </c>
      <c r="I163" s="127" t="s">
        <v>450</v>
      </c>
      <c r="J163" s="130" t="s">
        <v>451</v>
      </c>
    </row>
    <row r="164" spans="1:10">
      <c r="A164" s="35" t="s">
        <v>784</v>
      </c>
      <c r="B164" s="35" t="s">
        <v>85</v>
      </c>
      <c r="C164" s="7" t="s">
        <v>785</v>
      </c>
      <c r="D164" s="7" t="s">
        <v>242</v>
      </c>
      <c r="E164" s="7" t="s">
        <v>449</v>
      </c>
      <c r="F164" s="7" t="s">
        <v>53</v>
      </c>
      <c r="G164" s="7"/>
      <c r="H164" s="61">
        <v>156142732.8185268</v>
      </c>
      <c r="I164" s="127"/>
      <c r="J164" s="130"/>
    </row>
    <row r="165" spans="1:10">
      <c r="A165" s="35" t="s">
        <v>784</v>
      </c>
      <c r="B165" s="35" t="s">
        <v>85</v>
      </c>
      <c r="C165" s="7" t="s">
        <v>785</v>
      </c>
      <c r="D165" s="7" t="s">
        <v>250</v>
      </c>
      <c r="E165" s="7" t="s">
        <v>449</v>
      </c>
      <c r="F165" s="7" t="s">
        <v>53</v>
      </c>
      <c r="G165" s="7"/>
      <c r="H165" s="61">
        <v>49233628.754617967</v>
      </c>
      <c r="I165" s="127"/>
      <c r="J165" s="130"/>
    </row>
    <row r="166" spans="1:10">
      <c r="A166" s="35" t="s">
        <v>784</v>
      </c>
      <c r="B166" s="35" t="s">
        <v>85</v>
      </c>
      <c r="C166" s="7" t="s">
        <v>785</v>
      </c>
      <c r="D166" s="7" t="s">
        <v>249</v>
      </c>
      <c r="E166" s="7" t="s">
        <v>449</v>
      </c>
      <c r="F166" s="7" t="s">
        <v>53</v>
      </c>
      <c r="G166" s="7"/>
      <c r="H166" s="61">
        <v>26956130.906588748</v>
      </c>
      <c r="I166" s="127"/>
      <c r="J166" s="130"/>
    </row>
    <row r="167" spans="1:10">
      <c r="A167" s="35" t="s">
        <v>784</v>
      </c>
      <c r="B167" s="35" t="s">
        <v>85</v>
      </c>
      <c r="C167" s="7" t="s">
        <v>785</v>
      </c>
      <c r="D167" s="7" t="s">
        <v>244</v>
      </c>
      <c r="E167" s="7" t="s">
        <v>449</v>
      </c>
      <c r="F167" s="7" t="s">
        <v>53</v>
      </c>
      <c r="G167" s="7"/>
      <c r="H167" s="61">
        <v>22940858.996817801</v>
      </c>
      <c r="I167" s="127"/>
      <c r="J167" s="130"/>
    </row>
    <row r="168" spans="1:10">
      <c r="A168" s="35" t="s">
        <v>784</v>
      </c>
      <c r="B168" s="35" t="s">
        <v>85</v>
      </c>
      <c r="C168" s="7" t="s">
        <v>785</v>
      </c>
      <c r="D168" s="7" t="s">
        <v>248</v>
      </c>
      <c r="E168" s="7" t="s">
        <v>449</v>
      </c>
      <c r="F168" s="7" t="s">
        <v>53</v>
      </c>
      <c r="G168" s="7"/>
      <c r="H168" s="61">
        <v>20498497.974996168</v>
      </c>
      <c r="I168" s="127"/>
      <c r="J168" s="130"/>
    </row>
    <row r="169" spans="1:10" ht="57">
      <c r="A169" s="35" t="s">
        <v>784</v>
      </c>
      <c r="B169" s="35" t="s">
        <v>85</v>
      </c>
      <c r="C169" s="7" t="s">
        <v>785</v>
      </c>
      <c r="D169" s="7" t="s">
        <v>251</v>
      </c>
      <c r="E169" s="7" t="s">
        <v>252</v>
      </c>
      <c r="F169" s="31" t="s">
        <v>766</v>
      </c>
      <c r="G169" s="31" t="s">
        <v>787</v>
      </c>
      <c r="H169" s="61"/>
      <c r="I169" s="31" t="s">
        <v>788</v>
      </c>
      <c r="J169" s="46" t="s">
        <v>789</v>
      </c>
    </row>
    <row r="170" spans="1:10" ht="28.5">
      <c r="A170" s="35" t="s">
        <v>784</v>
      </c>
      <c r="B170" s="35" t="s">
        <v>85</v>
      </c>
      <c r="C170" s="31" t="s">
        <v>785</v>
      </c>
      <c r="D170" s="31" t="s">
        <v>247</v>
      </c>
      <c r="E170" s="31" t="s">
        <v>790</v>
      </c>
      <c r="F170" s="31" t="s">
        <v>53</v>
      </c>
      <c r="G170" s="31"/>
      <c r="H170" s="65">
        <v>1331367</v>
      </c>
      <c r="I170" s="129" t="s">
        <v>791</v>
      </c>
      <c r="J170" s="130" t="s">
        <v>792</v>
      </c>
    </row>
    <row r="171" spans="1:10" ht="28.5">
      <c r="A171" s="35" t="s">
        <v>784</v>
      </c>
      <c r="B171" s="35" t="s">
        <v>85</v>
      </c>
      <c r="C171" s="31" t="s">
        <v>785</v>
      </c>
      <c r="D171" s="31" t="s">
        <v>242</v>
      </c>
      <c r="E171" s="31" t="s">
        <v>790</v>
      </c>
      <c r="F171" s="31" t="s">
        <v>53</v>
      </c>
      <c r="G171" s="31"/>
      <c r="H171" s="65">
        <v>1051670</v>
      </c>
      <c r="I171" s="129"/>
      <c r="J171" s="130"/>
    </row>
    <row r="172" spans="1:10" ht="28.5">
      <c r="A172" s="35" t="s">
        <v>784</v>
      </c>
      <c r="B172" s="35" t="s">
        <v>85</v>
      </c>
      <c r="C172" s="31" t="s">
        <v>785</v>
      </c>
      <c r="D172" s="31" t="s">
        <v>250</v>
      </c>
      <c r="E172" s="31" t="s">
        <v>790</v>
      </c>
      <c r="F172" s="31" t="s">
        <v>53</v>
      </c>
      <c r="G172" s="31"/>
      <c r="H172" s="65">
        <v>1167133</v>
      </c>
      <c r="I172" s="129"/>
      <c r="J172" s="130"/>
    </row>
    <row r="173" spans="1:10" ht="57">
      <c r="A173" s="27" t="s">
        <v>828</v>
      </c>
      <c r="B173" s="7" t="s">
        <v>106</v>
      </c>
      <c r="C173" s="7" t="s">
        <v>842</v>
      </c>
      <c r="D173" s="7" t="s">
        <v>829</v>
      </c>
      <c r="E173" s="7" t="s">
        <v>830</v>
      </c>
      <c r="F173" s="7" t="s">
        <v>68</v>
      </c>
      <c r="G173" s="7"/>
      <c r="H173" s="61">
        <v>59.47</v>
      </c>
      <c r="I173" s="7" t="s">
        <v>831</v>
      </c>
      <c r="J173" s="133" t="s">
        <v>878</v>
      </c>
    </row>
    <row r="174" spans="1:10" ht="57">
      <c r="A174" s="27" t="s">
        <v>828</v>
      </c>
      <c r="B174" s="7" t="s">
        <v>106</v>
      </c>
      <c r="C174" s="7" t="s">
        <v>842</v>
      </c>
      <c r="D174" s="7" t="s">
        <v>829</v>
      </c>
      <c r="E174" s="7" t="s">
        <v>827</v>
      </c>
      <c r="F174" s="7" t="s">
        <v>68</v>
      </c>
      <c r="G174" s="7"/>
      <c r="H174" s="61">
        <v>42.13</v>
      </c>
      <c r="I174" s="7" t="s">
        <v>831</v>
      </c>
      <c r="J174" s="133" t="s">
        <v>878</v>
      </c>
    </row>
    <row r="175" spans="1:10" ht="57">
      <c r="A175" s="27" t="s">
        <v>828</v>
      </c>
      <c r="B175" s="7" t="s">
        <v>106</v>
      </c>
      <c r="C175" s="7" t="s">
        <v>842</v>
      </c>
      <c r="D175" s="7" t="s">
        <v>829</v>
      </c>
      <c r="E175" s="7" t="s">
        <v>832</v>
      </c>
      <c r="F175" s="7" t="s">
        <v>68</v>
      </c>
      <c r="G175" s="7"/>
      <c r="H175" s="61">
        <v>36.619999999999997</v>
      </c>
      <c r="I175" s="7" t="s">
        <v>831</v>
      </c>
      <c r="J175" s="133" t="s">
        <v>878</v>
      </c>
    </row>
    <row r="176" spans="1:10" ht="57">
      <c r="A176" s="27" t="s">
        <v>828</v>
      </c>
      <c r="B176" s="7" t="s">
        <v>106</v>
      </c>
      <c r="C176" s="7" t="s">
        <v>842</v>
      </c>
      <c r="D176" s="7" t="s">
        <v>829</v>
      </c>
      <c r="E176" s="7" t="s">
        <v>833</v>
      </c>
      <c r="F176" s="7" t="s">
        <v>68</v>
      </c>
      <c r="G176" s="7"/>
      <c r="H176" s="61">
        <v>25.78</v>
      </c>
      <c r="I176" s="7" t="s">
        <v>831</v>
      </c>
      <c r="J176" s="133" t="s">
        <v>878</v>
      </c>
    </row>
    <row r="177" spans="1:10">
      <c r="A177" s="27" t="s">
        <v>828</v>
      </c>
      <c r="B177" s="7" t="s">
        <v>106</v>
      </c>
      <c r="C177" s="7" t="s">
        <v>842</v>
      </c>
      <c r="D177" s="7" t="s">
        <v>829</v>
      </c>
      <c r="E177" s="7" t="s">
        <v>834</v>
      </c>
      <c r="F177" s="7" t="s">
        <v>68</v>
      </c>
      <c r="G177" s="7"/>
      <c r="H177" s="61">
        <v>56.77</v>
      </c>
      <c r="I177" s="7" t="s">
        <v>835</v>
      </c>
      <c r="J177" s="89" t="s">
        <v>836</v>
      </c>
    </row>
    <row r="178" spans="1:10">
      <c r="A178" s="27" t="s">
        <v>828</v>
      </c>
      <c r="B178" s="7" t="s">
        <v>106</v>
      </c>
      <c r="C178" s="7" t="s">
        <v>842</v>
      </c>
      <c r="D178" s="7" t="s">
        <v>829</v>
      </c>
      <c r="E178" s="7" t="s">
        <v>834</v>
      </c>
      <c r="F178" s="7" t="s">
        <v>68</v>
      </c>
      <c r="G178" s="7"/>
      <c r="H178" s="61">
        <v>56.77</v>
      </c>
      <c r="I178" s="7" t="s">
        <v>835</v>
      </c>
      <c r="J178" s="89" t="s">
        <v>836</v>
      </c>
    </row>
    <row r="179" spans="1:10" ht="42.75">
      <c r="A179" s="27" t="s">
        <v>828</v>
      </c>
      <c r="B179" s="7" t="s">
        <v>106</v>
      </c>
      <c r="C179" s="7" t="s">
        <v>842</v>
      </c>
      <c r="D179" s="7" t="s">
        <v>829</v>
      </c>
      <c r="E179" s="7" t="s">
        <v>830</v>
      </c>
      <c r="F179" s="7" t="s">
        <v>68</v>
      </c>
      <c r="G179" s="7"/>
      <c r="H179" s="61">
        <v>134.11000000000001</v>
      </c>
      <c r="I179" s="7" t="s">
        <v>837</v>
      </c>
      <c r="J179" s="133" t="s">
        <v>879</v>
      </c>
    </row>
    <row r="180" spans="1:10" ht="42.75">
      <c r="A180" s="27" t="s">
        <v>828</v>
      </c>
      <c r="B180" s="7" t="s">
        <v>106</v>
      </c>
      <c r="C180" s="7" t="s">
        <v>842</v>
      </c>
      <c r="D180" s="7" t="s">
        <v>829</v>
      </c>
      <c r="E180" s="7" t="s">
        <v>827</v>
      </c>
      <c r="F180" s="7" t="s">
        <v>68</v>
      </c>
      <c r="G180" s="7"/>
      <c r="H180" s="61">
        <v>81.900000000000006</v>
      </c>
      <c r="I180" s="7" t="s">
        <v>837</v>
      </c>
      <c r="J180" s="133" t="s">
        <v>879</v>
      </c>
    </row>
    <row r="181" spans="1:10" ht="42.75">
      <c r="A181" s="27" t="s">
        <v>828</v>
      </c>
      <c r="B181" s="7" t="s">
        <v>106</v>
      </c>
      <c r="C181" s="7" t="s">
        <v>842</v>
      </c>
      <c r="D181" s="7" t="s">
        <v>829</v>
      </c>
      <c r="E181" s="7" t="s">
        <v>830</v>
      </c>
      <c r="F181" s="7" t="s">
        <v>68</v>
      </c>
      <c r="G181" s="7"/>
      <c r="H181" s="61">
        <v>130.02000000000001</v>
      </c>
      <c r="I181" s="7" t="s">
        <v>838</v>
      </c>
      <c r="J181" s="133" t="s">
        <v>879</v>
      </c>
    </row>
    <row r="182" spans="1:10" ht="42.75">
      <c r="A182" s="27" t="s">
        <v>828</v>
      </c>
      <c r="B182" s="7" t="s">
        <v>106</v>
      </c>
      <c r="C182" s="7" t="s">
        <v>842</v>
      </c>
      <c r="D182" s="7" t="s">
        <v>829</v>
      </c>
      <c r="E182" s="7" t="s">
        <v>827</v>
      </c>
      <c r="F182" s="7" t="s">
        <v>68</v>
      </c>
      <c r="G182" s="7"/>
      <c r="H182" s="61">
        <v>71.66</v>
      </c>
      <c r="I182" s="7" t="s">
        <v>838</v>
      </c>
      <c r="J182" s="133" t="s">
        <v>879</v>
      </c>
    </row>
    <row r="183" spans="1:10" ht="42.75">
      <c r="A183" s="27" t="s">
        <v>828</v>
      </c>
      <c r="B183" s="7" t="s">
        <v>106</v>
      </c>
      <c r="C183" s="7" t="s">
        <v>842</v>
      </c>
      <c r="D183" s="7" t="s">
        <v>829</v>
      </c>
      <c r="E183" s="7" t="s">
        <v>830</v>
      </c>
      <c r="F183" s="7" t="s">
        <v>68</v>
      </c>
      <c r="G183" s="7"/>
      <c r="H183" s="61">
        <v>134.11000000000001</v>
      </c>
      <c r="I183" s="7" t="s">
        <v>839</v>
      </c>
      <c r="J183" s="133" t="s">
        <v>879</v>
      </c>
    </row>
    <row r="184" spans="1:10" ht="42.75">
      <c r="A184" s="27" t="s">
        <v>828</v>
      </c>
      <c r="B184" s="7" t="s">
        <v>106</v>
      </c>
      <c r="C184" s="7" t="s">
        <v>842</v>
      </c>
      <c r="D184" s="7" t="s">
        <v>829</v>
      </c>
      <c r="E184" s="7" t="s">
        <v>827</v>
      </c>
      <c r="F184" s="7" t="s">
        <v>68</v>
      </c>
      <c r="G184" s="7"/>
      <c r="H184" s="61">
        <v>81.900000000000006</v>
      </c>
      <c r="I184" s="7" t="s">
        <v>839</v>
      </c>
      <c r="J184" s="133" t="s">
        <v>879</v>
      </c>
    </row>
    <row r="185" spans="1:10" ht="42.75">
      <c r="A185" s="27" t="s">
        <v>828</v>
      </c>
      <c r="B185" s="7" t="s">
        <v>106</v>
      </c>
      <c r="C185" s="7" t="s">
        <v>842</v>
      </c>
      <c r="D185" s="7" t="s">
        <v>829</v>
      </c>
      <c r="E185" s="7" t="s">
        <v>840</v>
      </c>
      <c r="F185" s="7" t="s">
        <v>68</v>
      </c>
      <c r="G185" s="7"/>
      <c r="H185" s="61">
        <v>100.69</v>
      </c>
      <c r="I185" s="7" t="s">
        <v>839</v>
      </c>
      <c r="J185" s="133" t="s">
        <v>879</v>
      </c>
    </row>
    <row r="186" spans="1:10" ht="42.75">
      <c r="A186" s="27" t="s">
        <v>828</v>
      </c>
      <c r="B186" s="7" t="s">
        <v>106</v>
      </c>
      <c r="C186" s="7" t="s">
        <v>842</v>
      </c>
      <c r="D186" s="7" t="s">
        <v>829</v>
      </c>
      <c r="E186" s="7" t="s">
        <v>830</v>
      </c>
      <c r="F186" s="7" t="s">
        <v>68</v>
      </c>
      <c r="G186" s="7"/>
      <c r="H186" s="61">
        <v>134.11000000000001</v>
      </c>
      <c r="I186" s="7" t="s">
        <v>841</v>
      </c>
      <c r="J186" s="133" t="s">
        <v>879</v>
      </c>
    </row>
    <row r="187" spans="1:10" ht="42.75">
      <c r="A187" s="27" t="s">
        <v>828</v>
      </c>
      <c r="B187" s="7" t="s">
        <v>106</v>
      </c>
      <c r="C187" s="7" t="s">
        <v>842</v>
      </c>
      <c r="D187" s="7" t="s">
        <v>829</v>
      </c>
      <c r="E187" s="7" t="s">
        <v>827</v>
      </c>
      <c r="F187" s="7" t="s">
        <v>68</v>
      </c>
      <c r="G187" s="7"/>
      <c r="H187" s="61">
        <v>81.900000000000006</v>
      </c>
      <c r="I187" s="7" t="s">
        <v>841</v>
      </c>
      <c r="J187" s="133" t="s">
        <v>879</v>
      </c>
    </row>
    <row r="188" spans="1:10" ht="28.5">
      <c r="A188" s="35" t="s">
        <v>847</v>
      </c>
      <c r="B188" s="31" t="s">
        <v>848</v>
      </c>
      <c r="C188" s="7" t="s">
        <v>849</v>
      </c>
      <c r="D188" s="7" t="s">
        <v>850</v>
      </c>
      <c r="E188" s="119" t="s">
        <v>851</v>
      </c>
      <c r="F188" s="7" t="s">
        <v>68</v>
      </c>
      <c r="G188" s="7"/>
      <c r="H188" s="61">
        <v>115600</v>
      </c>
      <c r="I188" s="7" t="s">
        <v>852</v>
      </c>
      <c r="J188" s="89" t="s">
        <v>853</v>
      </c>
    </row>
    <row r="189" spans="1:10" ht="28.5">
      <c r="A189" s="35" t="s">
        <v>847</v>
      </c>
      <c r="B189" s="31" t="s">
        <v>848</v>
      </c>
      <c r="C189" s="7" t="s">
        <v>849</v>
      </c>
      <c r="D189" s="7" t="s">
        <v>850</v>
      </c>
      <c r="E189" s="119" t="s">
        <v>854</v>
      </c>
      <c r="F189" s="7" t="s">
        <v>68</v>
      </c>
      <c r="G189" s="7"/>
      <c r="H189" s="61">
        <v>375680</v>
      </c>
      <c r="I189" s="7" t="s">
        <v>852</v>
      </c>
      <c r="J189" s="89" t="s">
        <v>853</v>
      </c>
    </row>
    <row r="190" spans="1:10" ht="28.5">
      <c r="A190" s="35" t="s">
        <v>847</v>
      </c>
      <c r="B190" s="31" t="s">
        <v>848</v>
      </c>
      <c r="C190" s="7" t="s">
        <v>849</v>
      </c>
      <c r="D190" s="7" t="s">
        <v>850</v>
      </c>
      <c r="E190" s="119" t="s">
        <v>855</v>
      </c>
      <c r="F190" s="7" t="s">
        <v>68</v>
      </c>
      <c r="G190" s="7"/>
      <c r="H190" s="61">
        <v>746100</v>
      </c>
      <c r="I190" s="7" t="s">
        <v>852</v>
      </c>
      <c r="J190" s="89" t="s">
        <v>853</v>
      </c>
    </row>
    <row r="191" spans="1:10" ht="99.75">
      <c r="A191" s="35" t="s">
        <v>856</v>
      </c>
      <c r="B191" s="35" t="s">
        <v>857</v>
      </c>
      <c r="C191" s="27" t="s">
        <v>858</v>
      </c>
      <c r="D191" s="27" t="s">
        <v>859</v>
      </c>
      <c r="E191" s="48" t="s">
        <v>88</v>
      </c>
      <c r="F191" s="48" t="s">
        <v>53</v>
      </c>
      <c r="G191" s="48"/>
      <c r="H191" s="62"/>
      <c r="I191" s="27" t="s">
        <v>862</v>
      </c>
      <c r="J191" s="33" t="s">
        <v>860</v>
      </c>
    </row>
  </sheetData>
  <mergeCells count="12">
    <mergeCell ref="I170:I172"/>
    <mergeCell ref="J170:J172"/>
    <mergeCell ref="I141:I154"/>
    <mergeCell ref="J141:J154"/>
    <mergeCell ref="I156:I162"/>
    <mergeCell ref="J156:J162"/>
    <mergeCell ref="I163:I168"/>
    <mergeCell ref="J163:J168"/>
    <mergeCell ref="I46:I53"/>
    <mergeCell ref="J46:J53"/>
    <mergeCell ref="I23:I30"/>
    <mergeCell ref="J23:J30"/>
  </mergeCells>
  <dataValidations count="4">
    <dataValidation type="list" allowBlank="1" showInputMessage="1" showErrorMessage="1" sqref="F3:F71 F74:F191" xr:uid="{00000000-0002-0000-0700-000000000000}">
      <formula1>"Changes to specific national prices or currencies, A blend of two or more payment approaches, Block contract, Capitation, Pathway payments, Other"</formula1>
    </dataValidation>
    <dataValidation type="list" allowBlank="1" showInputMessage="1" showErrorMessage="1" sqref="G72:G73" xr:uid="{3FDE796C-A8F1-4581-A123-551FDA0F776B}">
      <formula1>"Changes to specific HRG prices or currencies, Block contract, Capitation, Pathway payments, Other"</formula1>
    </dataValidation>
    <dataValidation type="list" allowBlank="1" showInputMessage="1" showErrorMessage="1" sqref="E72:E73" xr:uid="{32C5E626-A829-4839-85F6-08EDB401FF63}">
      <formula1>"0,&lt;50%,50%,&gt;50%,100%"</formula1>
    </dataValidation>
    <dataValidation type="list" allowBlank="1" showInputMessage="1" sqref="E188:E190" xr:uid="{CC695E1B-D7E5-4EEE-B87B-67AB2A8E9442}">
      <formula1>INDIRECT(SUBSTITUTE(D188," ",""))</formula1>
    </dataValidation>
  </dataValidations>
  <hyperlinks>
    <hyperlink ref="K1" location="Contents!A1" display="Contents" xr:uid="{00000000-0004-0000-0700-000000000000}"/>
  </hyperlinks>
  <pageMargins left="0.7" right="0.7" top="0.75" bottom="0.75" header="0.3" footer="0.3"/>
  <pageSetup paperSize="9" orientation="portrait" verticalDpi="0" r:id="rId1"/>
  <drawing r:id="rId2"/>
  <legacyDrawing r:id="rId3"/>
  <oleObjects>
    <mc:AlternateContent xmlns:mc="http://schemas.openxmlformats.org/markup-compatibility/2006">
      <mc:Choice Requires="x14">
        <oleObject progId="Acrobat Document" dvAspect="DVASPECT_ICON" shapeId="11265" r:id="rId4">
          <objectPr defaultSize="0" r:id="rId5">
            <anchor moveWithCells="1">
              <from>
                <xdr:col>7</xdr:col>
                <xdr:colOff>0</xdr:colOff>
                <xdr:row>61</xdr:row>
                <xdr:rowOff>0</xdr:rowOff>
              </from>
              <to>
                <xdr:col>7</xdr:col>
                <xdr:colOff>914400</xdr:colOff>
                <xdr:row>62</xdr:row>
                <xdr:rowOff>161925</xdr:rowOff>
              </to>
            </anchor>
          </objectPr>
        </oleObject>
      </mc:Choice>
      <mc:Fallback>
        <oleObject progId="Acrobat Document" dvAspect="DVASPECT_ICON" shapeId="11265" r:id="rId4"/>
      </mc:Fallback>
    </mc:AlternateContent>
    <mc:AlternateContent xmlns:mc="http://schemas.openxmlformats.org/markup-compatibility/2006">
      <mc:Choice Requires="x14">
        <oleObject progId="Worksheet" dvAspect="DVASPECT_ICON" shapeId="11267" r:id="rId6">
          <objectPr defaultSize="0" autoPict="0" r:id="rId7">
            <anchor moveWithCells="1">
              <from>
                <xdr:col>3</xdr:col>
                <xdr:colOff>47625</xdr:colOff>
                <xdr:row>68</xdr:row>
                <xdr:rowOff>1200150</xdr:rowOff>
              </from>
              <to>
                <xdr:col>3</xdr:col>
                <xdr:colOff>962025</xdr:colOff>
                <xdr:row>68</xdr:row>
                <xdr:rowOff>1819275</xdr:rowOff>
              </to>
            </anchor>
          </objectPr>
        </oleObject>
      </mc:Choice>
      <mc:Fallback>
        <oleObject progId="Worksheet" dvAspect="DVASPECT_ICON" shapeId="11267" r:id="rId6"/>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12DD090E50BB44895B134D5BD81FC9A" ma:contentTypeVersion="14" ma:contentTypeDescription="Create a new document." ma:contentTypeScope="" ma:versionID="d38cf2f1df95c143216800cfd027156f">
  <xsd:schema xmlns:xsd="http://www.w3.org/2001/XMLSchema" xmlns:xs="http://www.w3.org/2001/XMLSchema" xmlns:p="http://schemas.microsoft.com/office/2006/metadata/properties" xmlns:ns1="http://schemas.microsoft.com/sharepoint/v3" xmlns:ns2="http://schemas.microsoft.com/sharepoint/v3/fields" xmlns:ns3="824b9e12-2d1b-4f77-9736-60357fca002d" xmlns:ns4="72988e16-c344-4f68-ae4e-39e504e1233f" xmlns:ns5="http://schemas.microsoft.com/sharepoint/v4" targetNamespace="http://schemas.microsoft.com/office/2006/metadata/properties" ma:root="true" ma:fieldsID="fd8a8346117e16ed3dbe0e22f394a0e4" ns1:_="" ns2:_="" ns3:_="" ns4:_="" ns5:_="">
    <xsd:import namespace="http://schemas.microsoft.com/sharepoint/v3"/>
    <xsd:import namespace="http://schemas.microsoft.com/sharepoint/v3/fields"/>
    <xsd:import namespace="824b9e12-2d1b-4f77-9736-60357fca002d"/>
    <xsd:import namespace="72988e16-c344-4f68-ae4e-39e504e1233f"/>
    <xsd:import namespace="http://schemas.microsoft.com/sharepoint/v4"/>
    <xsd:element name="properties">
      <xsd:complexType>
        <xsd:sequence>
          <xsd:element name="documentManagement">
            <xsd:complexType>
              <xsd:all>
                <xsd:element ref="ns2:_Status" minOccurs="0"/>
                <xsd:element ref="ns3:Document_x0020_Owner" minOccurs="0"/>
                <xsd:element ref="ns1:DateCompleted" minOccurs="0"/>
                <xsd:element ref="ns1:EmailSender" minOccurs="0"/>
                <xsd:element ref="ns1:EmailTo" minOccurs="0"/>
                <xsd:element ref="ns1:EmailCc" minOccurs="0"/>
                <xsd:element ref="ns1:EmailFrom" minOccurs="0"/>
                <xsd:element ref="ns1:EmailSubject" minOccurs="0"/>
                <xsd:element ref="ns5:EmailHeaders" minOccurs="0"/>
                <xsd:element ref="ns4:TaxKeywordTaxHTField"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ateCompleted" ma:index="4" nillable="true" ma:displayName="Date Completed" ma:format="DateOnly" ma:internalName="DateCompleted">
      <xsd:simpleType>
        <xsd:restriction base="dms:DateTime"/>
      </xsd:simpleType>
    </xsd:element>
    <xsd:element name="EmailSender" ma:index="6" nillable="true" ma:displayName="E-Mail Sender" ma:hidden="true" ma:internalName="EmailSender">
      <xsd:simpleType>
        <xsd:restriction base="dms:Note">
          <xsd:maxLength value="255"/>
        </xsd:restriction>
      </xsd:simpleType>
    </xsd:element>
    <xsd:element name="EmailTo" ma:index="7" nillable="true" ma:displayName="E-Mail To" ma:hidden="true" ma:internalName="EmailTo">
      <xsd:simpleType>
        <xsd:restriction base="dms:Note">
          <xsd:maxLength value="255"/>
        </xsd:restriction>
      </xsd:simpleType>
    </xsd:element>
    <xsd:element name="EmailCc" ma:index="8" nillable="true" ma:displayName="E-Mail Cc" ma:hidden="true" ma:internalName="EmailCc">
      <xsd:simpleType>
        <xsd:restriction base="dms:Note">
          <xsd:maxLength value="255"/>
        </xsd:restriction>
      </xsd:simpleType>
    </xsd:element>
    <xsd:element name="EmailFrom" ma:index="9" nillable="true" ma:displayName="E-Mail From" ma:hidden="true" ma:internalName="EmailFrom">
      <xsd:simpleType>
        <xsd:restriction base="dms:Text"/>
      </xsd:simpleType>
    </xsd:element>
    <xsd:element name="EmailSubject" ma:index="10" nillable="true" ma:displayName="E-Mail Subject" ma:hidden="true" ma:internalName="EmailSubject">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2" nillable="true" ma:displayName="Status" ma:default="Not Started" ma:internalName="_Status">
      <xsd:simpleType>
        <xsd:union memberTypes="dms:Text">
          <xsd:simpleType>
            <xsd:restriction base="dms:Choice">
              <xsd:enumeration value="Not Started"/>
              <xsd:enumeration value="Draft"/>
              <xsd:enumeration value="Reviewed"/>
              <xsd:enumeration value="Scheduled"/>
              <xsd:enumeration value="Published"/>
              <xsd:enumeration value="Final"/>
              <xsd:enumeration value="Expired"/>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824b9e12-2d1b-4f77-9736-60357fca002d" elementFormDefault="qualified">
    <xsd:import namespace="http://schemas.microsoft.com/office/2006/documentManagement/types"/>
    <xsd:import namespace="http://schemas.microsoft.com/office/infopath/2007/PartnerControls"/>
    <xsd:element name="Document_x0020_Owner" ma:index="3" nillable="true" ma:displayName="Owner" ma:list="UserInfo" ma:SharePointGroup="0" ma:internalName="Document_x0020_Own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TaxCatchAll" ma:index="15" nillable="true" ma:displayName="Taxonomy Catch All Column" ma:hidden="true" ma:list="{d6c22632-8729-4a78-9e28-04cb4637d730}" ma:internalName="TaxCatchAll" ma:showField="CatchAllData" ma:web="72988e16-c344-4f68-ae4e-39e504e1233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988e16-c344-4f68-ae4e-39e504e1233f" elementFormDefault="qualified">
    <xsd:import namespace="http://schemas.microsoft.com/office/2006/documentManagement/types"/>
    <xsd:import namespace="http://schemas.microsoft.com/office/infopath/2007/PartnerControls"/>
    <xsd:element name="TaxKeywordTaxHTField" ma:index="14" nillable="true" ma:taxonomy="true" ma:internalName="TaxKeywordTaxHTField" ma:taxonomyFieldName="TaxKeyword" ma:displayName="Enterprise Keywords" ma:fieldId="{23f27201-bee3-471e-b2e7-b64fd8b7ca38}" ma:taxonomyMulti="true" ma:sspId="b9f3bada-ef23-4a97-91ad-c11a3d1e25f7"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EmailHeaders" ma:index="11" nillable="true" ma:displayName="E-Mail Headers" ma:hidden="true" ma:internalName="EmailHeaders">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index="0"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ateCompleted xmlns="http://schemas.microsoft.com/sharepoint/v3" xsi:nil="true"/>
    <EmailTo xmlns="http://schemas.microsoft.com/sharepoint/v3" xsi:nil="true"/>
    <EmailHeaders xmlns="http://schemas.microsoft.com/sharepoint/v4" xsi:nil="true"/>
    <_Status xmlns="http://schemas.microsoft.com/sharepoint/v3/fields">Not Started</_Status>
    <EmailSender xmlns="http://schemas.microsoft.com/sharepoint/v3" xsi:nil="true"/>
    <EmailFrom xmlns="http://schemas.microsoft.com/sharepoint/v3" xsi:nil="true"/>
    <Document_x0020_Owner xmlns="824b9e12-2d1b-4f77-9736-60357fca002d">
      <UserInfo>
        <DisplayName/>
        <AccountId xsi:nil="true"/>
        <AccountType/>
      </UserInfo>
    </Document_x0020_Owner>
    <EmailSubject xmlns="http://schemas.microsoft.com/sharepoint/v3" xsi:nil="true"/>
    <TaxCatchAll xmlns="824b9e12-2d1b-4f77-9736-60357fca002d"/>
    <TaxKeywordTaxHTField xmlns="72988e16-c344-4f68-ae4e-39e504e1233f">
      <Terms xmlns="http://schemas.microsoft.com/office/infopath/2007/PartnerControls"/>
    </TaxKeywordTaxHTField>
    <EmailCc xmlns="http://schemas.microsoft.com/sharepoint/v3" xsi:nil="true"/>
  </documentManagement>
</p:properties>
</file>

<file path=customXml/itemProps1.xml><?xml version="1.0" encoding="utf-8"?>
<ds:datastoreItem xmlns:ds="http://schemas.openxmlformats.org/officeDocument/2006/customXml" ds:itemID="{2AB110F0-5797-4995-83B0-439DFD70F9B5}">
  <ds:schemaRefs>
    <ds:schemaRef ds:uri="http://schemas.microsoft.com/sharepoint/v3/contenttype/forms"/>
  </ds:schemaRefs>
</ds:datastoreItem>
</file>

<file path=customXml/itemProps2.xml><?xml version="1.0" encoding="utf-8"?>
<ds:datastoreItem xmlns:ds="http://schemas.openxmlformats.org/officeDocument/2006/customXml" ds:itemID="{3FE809BA-B66E-4EB0-907D-5AE63312B1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sharepoint/v3/fields"/>
    <ds:schemaRef ds:uri="824b9e12-2d1b-4f77-9736-60357fca002d"/>
    <ds:schemaRef ds:uri="72988e16-c344-4f68-ae4e-39e504e1233f"/>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C9F9A72-0890-4D18-A80B-520699A319BB}">
  <ds:schemaRefs>
    <ds:schemaRef ds:uri="http://purl.org/dc/terms/"/>
    <ds:schemaRef ds:uri="http://schemas.microsoft.com/sharepoint/v3"/>
    <ds:schemaRef ds:uri="http://schemas.microsoft.com/sharepoint/v4"/>
    <ds:schemaRef ds:uri="http://schemas.microsoft.com/office/2006/documentManagement/types"/>
    <ds:schemaRef ds:uri="http://schemas.openxmlformats.org/package/2006/metadata/core-properties"/>
    <ds:schemaRef ds:uri="72988e16-c344-4f68-ae4e-39e504e1233f"/>
    <ds:schemaRef ds:uri="http://purl.org/dc/elements/1.1/"/>
    <ds:schemaRef ds:uri="http://schemas.microsoft.com/office/infopath/2007/PartnerControls"/>
    <ds:schemaRef ds:uri="http://schemas.microsoft.com/office/2006/metadata/properties"/>
    <ds:schemaRef ds:uri="824b9e12-2d1b-4f77-9736-60357fca002d"/>
    <ds:schemaRef ds:uri="http://schemas.microsoft.com/sharepoint/v3/field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Contents</vt:lpstr>
      <vt:lpstr>Local prices</vt:lpstr>
      <vt:lpstr>Emergency care - blended</vt:lpstr>
      <vt:lpstr>Inpatient elective care</vt:lpstr>
      <vt:lpstr>Outpatient services</vt:lpstr>
      <vt:lpstr>Day cases</vt:lpstr>
      <vt:lpstr>Mental health - blended</vt:lpstr>
      <vt:lpstr>Ambulance services</vt:lpstr>
      <vt:lpstr>Other variations from tariff</vt:lpstr>
      <vt:lpstr>Maternity services</vt:lpstr>
      <vt:lpstr>Community services</vt:lpstr>
      <vt:lpstr>Recommended payment approaches</vt:lpstr>
      <vt:lpstr>'Emergency care - blended'!Extract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NHS Improvement</dc:creator>
  <cp:lastModifiedBy>Alastair Brett</cp:lastModifiedBy>
  <dcterms:created xsi:type="dcterms:W3CDTF">2019-03-21T16:05:01Z</dcterms:created>
  <dcterms:modified xsi:type="dcterms:W3CDTF">2019-07-05T13:13:36Z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0x010100912DD090E50BB44895B134D5BD81FC9A</vt:lpwstr>
  </property>
</Properties>
</file>