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updateLinks="never" codeName="ThisWorkbook" defaultThemeVersion="166925"/>
  <mc:AlternateContent xmlns:mc="http://schemas.openxmlformats.org/markup-compatibility/2006">
    <mc:Choice Requires="x15">
      <x15ac:absPath xmlns:x15ac="http://schemas.microsoft.com/office/spreadsheetml/2010/11/ac" url="https://nhsengland.sharepoint.com/sites/PrimaryCareGroup/Primary Care Workforce/Workforce Planning and Support/202122/Workforce Planning/"/>
    </mc:Choice>
  </mc:AlternateContent>
  <xr:revisionPtr revIDLastSave="0" documentId="8_{EEC65908-6148-4B2A-AB21-C301BD2DBF99}" xr6:coauthVersionLast="45" xr6:coauthVersionMax="45" xr10:uidLastSave="{00000000-0000-0000-0000-000000000000}"/>
  <bookViews>
    <workbookView xWindow="28680" yWindow="-1845" windowWidth="29040" windowHeight="17640" activeTab="3" xr2:uid="{EAD5D99D-6623-4741-A282-2E3F0471D4A9}"/>
  </bookViews>
  <sheets>
    <sheet name="Data Information - read first" sheetId="19" r:id="rId1"/>
    <sheet name="Submission form v1" sheetId="17" state="veryHidden" r:id="rId2"/>
    <sheet name="Submission form v2" sheetId="18" state="veryHidden" r:id="rId3"/>
    <sheet name="Submission form" sheetId="20" r:id="rId4"/>
    <sheet name="Template data for aggregation" sheetId="30" state="veryHidden" r:id="rId5"/>
    <sheet name="Drop Downs and vlookups" sheetId="21" state="veryHidden" r:id="rId6"/>
    <sheet name="Qtrs" sheetId="28" state="veryHidden" r:id="rId7"/>
    <sheet name="Reimbursement amounts" sheetId="26" state="veryHidden" r:id="rId8"/>
    <sheet name="Reimbursement lookups" sheetId="29" state="veryHidden" r:id="rId9"/>
    <sheet name="Organisational Name" sheetId="27" state="veryHidden" r:id="rId10"/>
    <sheet name="Part A - hidden" sheetId="14" state="veryHidden" r:id="rId11"/>
    <sheet name="Part B - hidden" sheetId="15" state="veryHidden" r:id="rId12"/>
    <sheet name="Weighted Populations" sheetId="13" state="veryHidden" r:id="rId13"/>
  </sheets>
  <externalReferences>
    <externalReference r:id="rId14"/>
    <externalReference r:id="rId15"/>
    <externalReference r:id="rId16"/>
    <externalReference r:id="rId17"/>
  </externalReferences>
  <definedNames>
    <definedName name="_xlnm._FilterDatabase" localSheetId="5" hidden="1">'Drop Downs and vlookups'!$J$3:$Q$1259</definedName>
    <definedName name="a">#REF!</definedName>
    <definedName name="all">#REF!</definedName>
    <definedName name="Amb">#REF!</definedName>
    <definedName name="b">#REF!</definedName>
    <definedName name="CCGCode">'[1]National ListVal'!$I$21</definedName>
    <definedName name="CCGList">OFFSET('[1]National ListVal'!$O$29,0,0,'[1]National ListVal'!$O$28,1)</definedName>
    <definedName name="CCGListval">OFFSET(#REF!,0,0,#REF!+1,)</definedName>
    <definedName name="CCGName">'[1]National ListVal'!$I$20</definedName>
    <definedName name="CCGSelector">'[1]National ListVal'!$I$19</definedName>
    <definedName name="cod">#REF!</definedName>
    <definedName name="ContractsListval">OFFSET(#REF!,0,0,#REF!)</definedName>
    <definedName name="Current">#REF!</definedName>
    <definedName name="d" hidden="1">{"'Trust by name'!$A$6:$E$350","'Trust by name'!$A$1:$D$348"}</definedName>
    <definedName name="DCOListval">OFFSET(#REF!,0,0,#REF!, )</definedName>
    <definedName name="DCOSTPList">IF(TypeSelector=1,OFFSET('[1]National ListVal'!$L$29,0,0,'[1]National ListVal'!$L$28,1),OFFSET('[1]National ListVal'!$I$29,0,0,'[1]National ListVal'!$I$28,1))</definedName>
    <definedName name="DCOSTPMax">'[1]National ListVal'!$I$24</definedName>
    <definedName name="DCOSTPName">'[1]National ListVal'!$I$15</definedName>
    <definedName name="DCOSTPSelector">'[1]National ListVal'!$I$14</definedName>
    <definedName name="e" hidden="1">{"'Trust by name'!$A$6:$E$350","'Trust by name'!$A$1:$D$348"}</definedName>
    <definedName name="eh" hidden="1">{"'Trust by name'!$A$6:$E$350","'Trust by name'!$A$1:$D$348"}</definedName>
    <definedName name="f">#REF!</definedName>
    <definedName name="g">#REF!</definedName>
    <definedName name="GPListVal">OFFSET(#REF!,0,0,#REF!,)</definedName>
    <definedName name="h">#REF!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zm">#REF!</definedName>
    <definedName name="o">#REF!</definedName>
    <definedName name="p">#REF!</definedName>
    <definedName name="Range10">[2]ListVal!$AD$4:$AD$6</definedName>
    <definedName name="RawData">#REF!</definedName>
    <definedName name="RegionCode">'[1]National ListVal'!$I$11</definedName>
    <definedName name="RegionList">'[1]National ListVal'!$C$3:$C$10</definedName>
    <definedName name="RegionName">'[1]National ListVal'!$I$10</definedName>
    <definedName name="RegionSelector">'[1]National ListVal'!$I$9</definedName>
    <definedName name="return">'[3]Ko41B Practices'!#REF!</definedName>
    <definedName name="s">#REF!</definedName>
    <definedName name="SelectedCCG">#REF!</definedName>
    <definedName name="SelectedDCO">#REF!</definedName>
    <definedName name="SelectedRegion">#REF!</definedName>
    <definedName name="ShaRawData">#REF!</definedName>
    <definedName name="Status">[4]Dropdowns!$C$2:$C$4</definedName>
    <definedName name="TypeList">'[1]National ListVal'!$B$72:$B$73</definedName>
    <definedName name="TypeSelector">'[1]National ListVal'!$I$3</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3" i="20" l="1"/>
  <c r="FZ2" i="30" s="1"/>
  <c r="IK2" i="30" l="1"/>
  <c r="KP2" i="30"/>
  <c r="L127" i="20" l="1"/>
  <c r="H127" i="20"/>
  <c r="AF86" i="20"/>
  <c r="AB86" i="20"/>
  <c r="X86" i="20"/>
  <c r="T86" i="20"/>
  <c r="P86" i="20"/>
  <c r="L86" i="20"/>
  <c r="H86" i="20"/>
  <c r="L128" i="20" l="1"/>
  <c r="L129" i="20" s="1"/>
  <c r="L130" i="20"/>
  <c r="L134" i="20" s="1"/>
  <c r="L131" i="20"/>
  <c r="L135" i="20" s="1"/>
  <c r="L132" i="20"/>
  <c r="L136" i="20" s="1"/>
  <c r="L133" i="20"/>
  <c r="L137" i="20" s="1"/>
  <c r="L154" i="20"/>
  <c r="AF114" i="20" l="1"/>
  <c r="AB114" i="20"/>
  <c r="X114" i="20"/>
  <c r="T114" i="20"/>
  <c r="P114" i="20"/>
  <c r="L114" i="20"/>
  <c r="H114" i="20"/>
  <c r="B114" i="20"/>
  <c r="AF154" i="20"/>
  <c r="AB154" i="20"/>
  <c r="X154" i="20"/>
  <c r="T154" i="20"/>
  <c r="P154" i="20"/>
  <c r="H154" i="20"/>
  <c r="B154" i="20"/>
  <c r="AF133" i="20"/>
  <c r="AF137" i="20" s="1"/>
  <c r="AB133" i="20"/>
  <c r="AB137" i="20" s="1"/>
  <c r="X133" i="20"/>
  <c r="X137" i="20" s="1"/>
  <c r="T133" i="20"/>
  <c r="T137" i="20" s="1"/>
  <c r="P133" i="20"/>
  <c r="P137" i="20" s="1"/>
  <c r="H133" i="20"/>
  <c r="H137" i="20" s="1"/>
  <c r="B133" i="20"/>
  <c r="B137" i="20" s="1"/>
  <c r="AF132" i="20"/>
  <c r="AF136" i="20" s="1"/>
  <c r="AB132" i="20"/>
  <c r="AB136" i="20" s="1"/>
  <c r="X132" i="20"/>
  <c r="X136" i="20" s="1"/>
  <c r="T132" i="20"/>
  <c r="T136" i="20" s="1"/>
  <c r="P132" i="20"/>
  <c r="P136" i="20" s="1"/>
  <c r="H132" i="20"/>
  <c r="H136" i="20" s="1"/>
  <c r="B132" i="20"/>
  <c r="B136" i="20" s="1"/>
  <c r="AF131" i="20"/>
  <c r="AF135" i="20" s="1"/>
  <c r="AB131" i="20"/>
  <c r="AB135" i="20" s="1"/>
  <c r="X131" i="20"/>
  <c r="X135" i="20" s="1"/>
  <c r="T131" i="20"/>
  <c r="T135" i="20" s="1"/>
  <c r="P131" i="20"/>
  <c r="P135" i="20" s="1"/>
  <c r="H131" i="20"/>
  <c r="H135" i="20" s="1"/>
  <c r="B131" i="20"/>
  <c r="AF130" i="20"/>
  <c r="AF134" i="20" s="1"/>
  <c r="AB130" i="20"/>
  <c r="AB134" i="20" s="1"/>
  <c r="X130" i="20"/>
  <c r="X134" i="20" s="1"/>
  <c r="T130" i="20"/>
  <c r="T134" i="20" s="1"/>
  <c r="P130" i="20"/>
  <c r="P134" i="20" s="1"/>
  <c r="H130" i="20"/>
  <c r="H134" i="20" s="1"/>
  <c r="B130" i="20"/>
  <c r="B134" i="20" s="1"/>
  <c r="AF92" i="20"/>
  <c r="AF96" i="20" s="1"/>
  <c r="AF91" i="20"/>
  <c r="AF95" i="20" s="1"/>
  <c r="AF90" i="20"/>
  <c r="AF94" i="20" s="1"/>
  <c r="AF89" i="20"/>
  <c r="AF93" i="20" s="1"/>
  <c r="AB92" i="20"/>
  <c r="AB96" i="20" s="1"/>
  <c r="AB91" i="20"/>
  <c r="AB95" i="20" s="1"/>
  <c r="AB90" i="20"/>
  <c r="AB94" i="20" s="1"/>
  <c r="AB89" i="20"/>
  <c r="AB93" i="20" s="1"/>
  <c r="X92" i="20"/>
  <c r="X96" i="20" s="1"/>
  <c r="X91" i="20"/>
  <c r="X95" i="20" s="1"/>
  <c r="X90" i="20"/>
  <c r="X94" i="20" s="1"/>
  <c r="X89" i="20"/>
  <c r="X93" i="20" s="1"/>
  <c r="T92" i="20"/>
  <c r="T96" i="20" s="1"/>
  <c r="T91" i="20"/>
  <c r="T95" i="20" s="1"/>
  <c r="T90" i="20"/>
  <c r="T94" i="20" s="1"/>
  <c r="T89" i="20"/>
  <c r="T93" i="20" s="1"/>
  <c r="P92" i="20"/>
  <c r="P96" i="20" s="1"/>
  <c r="P91" i="20"/>
  <c r="P95" i="20" s="1"/>
  <c r="P90" i="20"/>
  <c r="P94" i="20" s="1"/>
  <c r="P89" i="20"/>
  <c r="P93" i="20" s="1"/>
  <c r="L92" i="20"/>
  <c r="L96" i="20" s="1"/>
  <c r="L91" i="20"/>
  <c r="L95" i="20" s="1"/>
  <c r="L90" i="20"/>
  <c r="L94" i="20" s="1"/>
  <c r="L89" i="20"/>
  <c r="H92" i="20"/>
  <c r="H96" i="20" s="1"/>
  <c r="H91" i="20"/>
  <c r="H95" i="20" s="1"/>
  <c r="H90" i="20"/>
  <c r="H94" i="20" s="1"/>
  <c r="H89" i="20"/>
  <c r="H93" i="20" s="1"/>
  <c r="B92" i="20"/>
  <c r="B96" i="20" s="1"/>
  <c r="B90" i="20"/>
  <c r="B94" i="20" s="1"/>
  <c r="B91" i="20"/>
  <c r="B95" i="20" s="1"/>
  <c r="KO2" i="30"/>
  <c r="KN2" i="30"/>
  <c r="KM2" i="30"/>
  <c r="KL2" i="30"/>
  <c r="KK2" i="30"/>
  <c r="KJ2" i="30"/>
  <c r="KI2" i="30"/>
  <c r="KH2" i="30"/>
  <c r="KG2" i="30"/>
  <c r="KF2" i="30"/>
  <c r="KE2" i="30"/>
  <c r="KD2" i="30"/>
  <c r="KC2" i="30"/>
  <c r="KB2" i="30"/>
  <c r="KA2" i="30"/>
  <c r="JZ2" i="30"/>
  <c r="JY2" i="30"/>
  <c r="JX2" i="30"/>
  <c r="JW2" i="30"/>
  <c r="JV2" i="30"/>
  <c r="JU2" i="30"/>
  <c r="JT2" i="30"/>
  <c r="JS2" i="30"/>
  <c r="JR2" i="30"/>
  <c r="JQ2" i="30"/>
  <c r="JP2" i="30"/>
  <c r="JO2" i="30"/>
  <c r="JN2" i="30"/>
  <c r="JM2" i="30"/>
  <c r="JL2" i="30"/>
  <c r="JK2" i="30"/>
  <c r="JJ2" i="30"/>
  <c r="JI2" i="30"/>
  <c r="JH2" i="30"/>
  <c r="JG2" i="30"/>
  <c r="JF2" i="30"/>
  <c r="JE2" i="30"/>
  <c r="JD2" i="30"/>
  <c r="JC2" i="30"/>
  <c r="JB2" i="30"/>
  <c r="JA2" i="30"/>
  <c r="IZ2" i="30"/>
  <c r="IY2" i="30"/>
  <c r="IX2" i="30"/>
  <c r="IW2" i="30"/>
  <c r="IV2" i="30"/>
  <c r="IU2" i="30"/>
  <c r="IT2" i="30"/>
  <c r="IS2" i="30"/>
  <c r="IR2" i="30"/>
  <c r="IQ2" i="30"/>
  <c r="IP2" i="30"/>
  <c r="IO2" i="30"/>
  <c r="IN2" i="30"/>
  <c r="IM2" i="30"/>
  <c r="IL2" i="30"/>
  <c r="GN2" i="30"/>
  <c r="GM2" i="30"/>
  <c r="GL2" i="30"/>
  <c r="GK2" i="30"/>
  <c r="GJ2" i="30"/>
  <c r="GI2" i="30"/>
  <c r="GH2" i="30"/>
  <c r="GG2" i="30"/>
  <c r="AF138" i="20" l="1"/>
  <c r="B141" i="20"/>
  <c r="B140" i="20"/>
  <c r="B139" i="20"/>
  <c r="L138" i="20"/>
  <c r="AB138" i="20"/>
  <c r="AB142" i="20" s="1"/>
  <c r="AF142" i="20"/>
  <c r="B138" i="20"/>
  <c r="T138" i="20"/>
  <c r="T142" i="20" s="1"/>
  <c r="P138" i="20"/>
  <c r="P142" i="20" s="1"/>
  <c r="X138" i="20"/>
  <c r="H138" i="20"/>
  <c r="L100" i="20"/>
  <c r="L98" i="20"/>
  <c r="L99" i="20"/>
  <c r="L101" i="20" s="1"/>
  <c r="AF141" i="20"/>
  <c r="X141" i="20"/>
  <c r="T141" i="20"/>
  <c r="H141" i="20"/>
  <c r="AB141" i="20"/>
  <c r="P141" i="20"/>
  <c r="L141" i="20"/>
  <c r="X140" i="20"/>
  <c r="T140" i="20"/>
  <c r="H140" i="20"/>
  <c r="L140" i="20"/>
  <c r="AF140" i="20"/>
  <c r="AB140" i="20"/>
  <c r="P140" i="20"/>
  <c r="B135" i="20"/>
  <c r="H100" i="20"/>
  <c r="AF100" i="20"/>
  <c r="AB100" i="20"/>
  <c r="T100" i="20"/>
  <c r="X100" i="20"/>
  <c r="B100" i="20"/>
  <c r="P100" i="20"/>
  <c r="H99" i="20"/>
  <c r="X99" i="20"/>
  <c r="P99" i="20"/>
  <c r="AB99" i="20"/>
  <c r="T99" i="20"/>
  <c r="B99" i="20"/>
  <c r="AF99" i="20"/>
  <c r="L93" i="20"/>
  <c r="AF98" i="20"/>
  <c r="X98" i="20"/>
  <c r="P98" i="20"/>
  <c r="H98" i="20"/>
  <c r="B98" i="20"/>
  <c r="AB98" i="20"/>
  <c r="T98" i="20"/>
  <c r="X71" i="20"/>
  <c r="AF127" i="20"/>
  <c r="AF128" i="20" s="1"/>
  <c r="AF129" i="20" s="1"/>
  <c r="AB127" i="20"/>
  <c r="AB128" i="20" s="1"/>
  <c r="AB129" i="20" s="1"/>
  <c r="X127" i="20"/>
  <c r="X128" i="20" s="1"/>
  <c r="X129" i="20" s="1"/>
  <c r="T127" i="20"/>
  <c r="T128" i="20" s="1"/>
  <c r="T129" i="20" s="1"/>
  <c r="P127" i="20"/>
  <c r="P128" i="20" s="1"/>
  <c r="P129" i="20" s="1"/>
  <c r="H128" i="20"/>
  <c r="H129" i="20" s="1"/>
  <c r="B127" i="20"/>
  <c r="B128" i="20" s="1"/>
  <c r="B129" i="20" s="1"/>
  <c r="B86" i="20"/>
  <c r="B87" i="20" s="1"/>
  <c r="B88" i="20" s="1"/>
  <c r="B89" i="20"/>
  <c r="B93" i="20" s="1"/>
  <c r="L97" i="20" s="1"/>
  <c r="H87" i="20"/>
  <c r="H88" i="20" s="1"/>
  <c r="L87" i="20"/>
  <c r="L88" i="20" s="1"/>
  <c r="P87" i="20"/>
  <c r="P88" i="20" s="1"/>
  <c r="T87" i="20"/>
  <c r="T88" i="20" s="1"/>
  <c r="X87" i="20"/>
  <c r="X88" i="20" s="1"/>
  <c r="AB87" i="20"/>
  <c r="AB88" i="20" s="1"/>
  <c r="AF87" i="20"/>
  <c r="AF88" i="20" s="1"/>
  <c r="B142" i="20" l="1"/>
  <c r="AF139" i="20"/>
  <c r="AB139" i="20"/>
  <c r="H139" i="20"/>
  <c r="H142" i="20" s="1"/>
  <c r="P139" i="20"/>
  <c r="X139" i="20"/>
  <c r="T139" i="20"/>
  <c r="L139" i="20"/>
  <c r="L142" i="20" s="1"/>
  <c r="X142" i="20"/>
  <c r="AF97" i="20"/>
  <c r="AF101" i="20" s="1"/>
  <c r="X97" i="20"/>
  <c r="X101" i="20" s="1"/>
  <c r="H97" i="20"/>
  <c r="H101" i="20" s="1"/>
  <c r="T97" i="20"/>
  <c r="T101" i="20" s="1"/>
  <c r="P97" i="20"/>
  <c r="P101" i="20" s="1"/>
  <c r="AB97" i="20"/>
  <c r="AB101" i="20" s="1"/>
  <c r="B97" i="20"/>
  <c r="B101" i="20" s="1"/>
  <c r="AB71" i="20"/>
  <c r="AB69" i="20"/>
  <c r="X69" i="20"/>
  <c r="X73" i="20" s="1"/>
  <c r="GD2" i="30" s="1"/>
  <c r="L69" i="20"/>
  <c r="P69" i="20"/>
  <c r="T69" i="20"/>
  <c r="L71" i="20"/>
  <c r="P71" i="20"/>
  <c r="T71" i="20"/>
  <c r="Q22" i="20"/>
  <c r="L73" i="20" l="1"/>
  <c r="GA2" i="30" s="1"/>
  <c r="T73" i="20"/>
  <c r="GC2" i="30" s="1"/>
  <c r="P73" i="20"/>
  <c r="GB2" i="30" s="1"/>
  <c r="AC2" i="30"/>
  <c r="AS2" i="30"/>
  <c r="BI2" i="30"/>
  <c r="BY2" i="30"/>
  <c r="CG2" i="30"/>
  <c r="CO2" i="30"/>
  <c r="MN2" i="30" l="1"/>
  <c r="MF2" i="30"/>
  <c r="ME2" i="30"/>
  <c r="MD2" i="30"/>
  <c r="MC2" i="30"/>
  <c r="MB2" i="30"/>
  <c r="MA2" i="30"/>
  <c r="LZ2" i="30"/>
  <c r="LY2" i="30"/>
  <c r="LX2" i="30"/>
  <c r="LW2" i="30"/>
  <c r="LV2" i="30"/>
  <c r="LU2" i="30"/>
  <c r="LT2" i="30"/>
  <c r="LS2" i="30"/>
  <c r="LR2" i="30"/>
  <c r="LQ2" i="30"/>
  <c r="LP2" i="30"/>
  <c r="LO2" i="30"/>
  <c r="LN2" i="30"/>
  <c r="LM2" i="30"/>
  <c r="LL2" i="30"/>
  <c r="LK2" i="30"/>
  <c r="LJ2" i="30"/>
  <c r="LI2" i="30"/>
  <c r="LH2" i="30"/>
  <c r="LG2" i="30"/>
  <c r="LF2" i="30"/>
  <c r="LE2" i="30"/>
  <c r="LD2" i="30"/>
  <c r="LC2" i="30"/>
  <c r="LB2" i="30"/>
  <c r="LA2" i="30"/>
  <c r="KZ2" i="30"/>
  <c r="KY2" i="30"/>
  <c r="KX2" i="30"/>
  <c r="KW2" i="30"/>
  <c r="KV2" i="30"/>
  <c r="KU2" i="30"/>
  <c r="KS2" i="30"/>
  <c r="P177" i="20"/>
  <c r="MI2" i="30" s="1"/>
  <c r="KT2" i="30"/>
  <c r="KR2" i="30"/>
  <c r="KQ2" i="30"/>
  <c r="IJ2" i="30"/>
  <c r="II2" i="30"/>
  <c r="IH2" i="30"/>
  <c r="IG2" i="30"/>
  <c r="IF2" i="30"/>
  <c r="IE2" i="30"/>
  <c r="ID2" i="30"/>
  <c r="IC2" i="30"/>
  <c r="IB2" i="30"/>
  <c r="IA2" i="30"/>
  <c r="HZ2" i="30"/>
  <c r="HY2" i="30"/>
  <c r="HX2" i="30"/>
  <c r="HW2" i="30"/>
  <c r="HV2" i="30"/>
  <c r="HU2" i="30"/>
  <c r="HT2" i="30"/>
  <c r="HS2" i="30"/>
  <c r="HR2" i="30"/>
  <c r="HQ2" i="30"/>
  <c r="HP2" i="30"/>
  <c r="HO2" i="30"/>
  <c r="HN2" i="30"/>
  <c r="HM2" i="30"/>
  <c r="HL2" i="30"/>
  <c r="HK2" i="30"/>
  <c r="HJ2" i="30"/>
  <c r="HI2" i="30"/>
  <c r="HH2" i="30"/>
  <c r="HG2" i="30"/>
  <c r="HF2" i="30"/>
  <c r="HE2" i="30"/>
  <c r="HD2" i="30"/>
  <c r="HC2" i="30"/>
  <c r="HB2" i="30"/>
  <c r="HA2" i="30"/>
  <c r="GZ2" i="30"/>
  <c r="GY2" i="30"/>
  <c r="GX2" i="30"/>
  <c r="GW2" i="30"/>
  <c r="GV2" i="30"/>
  <c r="GU2" i="30"/>
  <c r="GT2" i="30"/>
  <c r="GS2" i="30"/>
  <c r="GR2" i="30"/>
  <c r="GQ2" i="30"/>
  <c r="GP2" i="30"/>
  <c r="GO2" i="30"/>
  <c r="FX2" i="30"/>
  <c r="FW2" i="30"/>
  <c r="FQ2" i="30"/>
  <c r="FP2" i="30"/>
  <c r="FO2" i="30"/>
  <c r="FI2" i="30"/>
  <c r="FH2" i="30"/>
  <c r="FG2" i="30"/>
  <c r="FE2" i="30"/>
  <c r="FD2" i="30"/>
  <c r="FC2" i="30"/>
  <c r="FB2" i="30"/>
  <c r="FA2" i="30"/>
  <c r="EZ2" i="30"/>
  <c r="EY2" i="30"/>
  <c r="EW2" i="30"/>
  <c r="EV2" i="30"/>
  <c r="EU2" i="30"/>
  <c r="ET2" i="30"/>
  <c r="ES2" i="30"/>
  <c r="ER2" i="30"/>
  <c r="EQ2" i="30"/>
  <c r="EO2" i="30"/>
  <c r="EN2" i="30"/>
  <c r="EM2" i="30"/>
  <c r="EL2" i="30"/>
  <c r="EK2" i="30"/>
  <c r="EJ2" i="30"/>
  <c r="EI2" i="30"/>
  <c r="EG2" i="30"/>
  <c r="EF2" i="30"/>
  <c r="EE2" i="30"/>
  <c r="ED2" i="30"/>
  <c r="EC2" i="30"/>
  <c r="EB2" i="30"/>
  <c r="EA2" i="30"/>
  <c r="DY2" i="30"/>
  <c r="DX2" i="30"/>
  <c r="DW2" i="30"/>
  <c r="DV2" i="30"/>
  <c r="DU2" i="30"/>
  <c r="DT2" i="30"/>
  <c r="DS2" i="30"/>
  <c r="DQ2" i="30"/>
  <c r="DP2" i="30"/>
  <c r="DO2" i="30"/>
  <c r="DN2" i="30"/>
  <c r="DM2" i="30"/>
  <c r="DL2" i="30"/>
  <c r="DK2" i="30"/>
  <c r="DI2" i="30"/>
  <c r="DH2" i="30"/>
  <c r="DG2" i="30"/>
  <c r="DF2" i="30"/>
  <c r="DE2" i="30"/>
  <c r="DD2" i="30"/>
  <c r="DC2" i="30"/>
  <c r="DA2" i="30"/>
  <c r="CZ2" i="30"/>
  <c r="CY2" i="30"/>
  <c r="CX2" i="30"/>
  <c r="CW2" i="30"/>
  <c r="CV2" i="30"/>
  <c r="CU2" i="30"/>
  <c r="CS2" i="30"/>
  <c r="CR2" i="30"/>
  <c r="CQ2" i="30"/>
  <c r="CP2" i="30"/>
  <c r="CN2" i="30"/>
  <c r="CM2" i="30"/>
  <c r="CK2" i="30"/>
  <c r="CJ2" i="30"/>
  <c r="CI2" i="30"/>
  <c r="CH2" i="30"/>
  <c r="CF2" i="30"/>
  <c r="CE2" i="30"/>
  <c r="CC2" i="30"/>
  <c r="CB2" i="30"/>
  <c r="CA2" i="30"/>
  <c r="BZ2" i="30"/>
  <c r="BX2" i="30"/>
  <c r="BW2" i="30"/>
  <c r="BU2" i="30"/>
  <c r="BT2" i="30"/>
  <c r="BS2" i="30"/>
  <c r="BR2" i="30"/>
  <c r="BQ2" i="30"/>
  <c r="BP2" i="30"/>
  <c r="BO2" i="30"/>
  <c r="BM2" i="30"/>
  <c r="BL2" i="30"/>
  <c r="BK2" i="30"/>
  <c r="BJ2" i="30"/>
  <c r="BH2" i="30"/>
  <c r="BG2" i="30"/>
  <c r="BE2" i="30"/>
  <c r="BD2" i="30"/>
  <c r="BC2" i="30"/>
  <c r="BB2" i="30"/>
  <c r="BA2" i="30"/>
  <c r="AZ2" i="30"/>
  <c r="AY2" i="30"/>
  <c r="AW2" i="30"/>
  <c r="AV2" i="30"/>
  <c r="AU2" i="30"/>
  <c r="AT2" i="30"/>
  <c r="AR2" i="30"/>
  <c r="AQ2" i="30"/>
  <c r="AO2" i="30"/>
  <c r="AN2" i="30"/>
  <c r="AM2" i="30"/>
  <c r="AL2" i="30"/>
  <c r="AK2" i="30"/>
  <c r="AJ2" i="30"/>
  <c r="AI2" i="30"/>
  <c r="AG2" i="30"/>
  <c r="AF2" i="30"/>
  <c r="AE2" i="30"/>
  <c r="AD2" i="30"/>
  <c r="AB2" i="30"/>
  <c r="AA2" i="30"/>
  <c r="Y2" i="30"/>
  <c r="X2" i="30"/>
  <c r="W2" i="30"/>
  <c r="V2" i="30"/>
  <c r="U2" i="30"/>
  <c r="T2" i="30"/>
  <c r="S2" i="30"/>
  <c r="Q2" i="30"/>
  <c r="P2" i="30"/>
  <c r="O2" i="30"/>
  <c r="N2" i="30"/>
  <c r="M2" i="30"/>
  <c r="C13" i="20"/>
  <c r="C11" i="20"/>
  <c r="C9" i="20"/>
  <c r="K2" i="30" l="1"/>
  <c r="J2" i="30"/>
  <c r="C2" i="30"/>
  <c r="B2" i="30"/>
  <c r="FJ2" i="30"/>
  <c r="E71" i="20"/>
  <c r="AE71" i="20" s="1"/>
  <c r="E69" i="20"/>
  <c r="AE69" i="20" s="1"/>
  <c r="E67" i="20"/>
  <c r="AD67" i="20" s="1"/>
  <c r="E65" i="20"/>
  <c r="AE65" i="20" s="1"/>
  <c r="E63" i="20"/>
  <c r="AE63" i="20" s="1"/>
  <c r="E61" i="20"/>
  <c r="AD61" i="20" s="1"/>
  <c r="E59" i="20"/>
  <c r="AE59" i="20" s="1"/>
  <c r="E57" i="20"/>
  <c r="AD57" i="20" s="1"/>
  <c r="E55" i="20"/>
  <c r="AE55" i="20" s="1"/>
  <c r="E53" i="20"/>
  <c r="AD53" i="20" s="1"/>
  <c r="E51" i="20"/>
  <c r="AE51" i="20" s="1"/>
  <c r="E49" i="20"/>
  <c r="AE49" i="20" s="1"/>
  <c r="E47" i="20"/>
  <c r="AD47" i="20" s="1"/>
  <c r="E45" i="20"/>
  <c r="AD45" i="20" s="1"/>
  <c r="E43" i="20"/>
  <c r="AE43" i="20" s="1"/>
  <c r="E41" i="20"/>
  <c r="AE41" i="20" s="1"/>
  <c r="E39" i="20"/>
  <c r="AE39" i="20" s="1"/>
  <c r="E37" i="20"/>
  <c r="AD37" i="20" s="1"/>
  <c r="E35" i="20"/>
  <c r="AE35" i="20" s="1"/>
  <c r="E33" i="20"/>
  <c r="AE33" i="20" s="1"/>
  <c r="E31" i="20"/>
  <c r="AD31" i="20" s="1"/>
  <c r="AJ73" i="20"/>
  <c r="GF2" i="30" s="1"/>
  <c r="AH73" i="20"/>
  <c r="GE2" i="30" s="1"/>
  <c r="AJ177" i="20"/>
  <c r="MM2" i="30" s="1"/>
  <c r="AH177" i="20"/>
  <c r="ML2" i="30" s="1"/>
  <c r="X177" i="20"/>
  <c r="MK2" i="30" s="1"/>
  <c r="T177" i="20"/>
  <c r="MJ2" i="30" s="1"/>
  <c r="L177" i="20"/>
  <c r="MH2" i="30" s="1"/>
  <c r="H177" i="20"/>
  <c r="MG2" i="30" s="1"/>
  <c r="L74" i="20"/>
  <c r="L2" i="30"/>
  <c r="AE31" i="20" l="1"/>
  <c r="FK2" i="30"/>
  <c r="FR2" i="30"/>
  <c r="AE47" i="20"/>
  <c r="AD49" i="20"/>
  <c r="AD33" i="20"/>
  <c r="AE53" i="20"/>
  <c r="AE37" i="20"/>
  <c r="AD55" i="20"/>
  <c r="AD39" i="20"/>
  <c r="AE61" i="20"/>
  <c r="AE45" i="20"/>
  <c r="AD63" i="20"/>
  <c r="AD65" i="20"/>
  <c r="AE57" i="20"/>
  <c r="AD41" i="20"/>
  <c r="AD51" i="20"/>
  <c r="AE67" i="20"/>
  <c r="AD71" i="20"/>
  <c r="AD35" i="20"/>
  <c r="AD43" i="20"/>
  <c r="AD59" i="20"/>
  <c r="AD69" i="20"/>
  <c r="FV2" i="30"/>
  <c r="FM2" i="30" l="1"/>
  <c r="FS2" i="30"/>
  <c r="FN2" i="30"/>
  <c r="FL2" i="30" l="1"/>
  <c r="FU2" i="30"/>
  <c r="FT2" i="30"/>
  <c r="AB67" i="20" l="1"/>
  <c r="FF2" i="30" s="1"/>
  <c r="AB65" i="20"/>
  <c r="EX2" i="30" s="1"/>
  <c r="AB63" i="20"/>
  <c r="EP2" i="30" s="1"/>
  <c r="AB61" i="20"/>
  <c r="EH2" i="30" s="1"/>
  <c r="AB59" i="20"/>
  <c r="DZ2" i="30" s="1"/>
  <c r="AB57" i="20"/>
  <c r="DR2" i="30" s="1"/>
  <c r="AB55" i="20"/>
  <c r="DJ2" i="30" s="1"/>
  <c r="AB53" i="20"/>
  <c r="DB2" i="30" s="1"/>
  <c r="AB51" i="20"/>
  <c r="CT2" i="30" s="1"/>
  <c r="AB49" i="20"/>
  <c r="CL2" i="30" s="1"/>
  <c r="AB47" i="20"/>
  <c r="CD2" i="30" s="1"/>
  <c r="AB45" i="20"/>
  <c r="BV2" i="30" s="1"/>
  <c r="AB43" i="20"/>
  <c r="BN2" i="30" s="1"/>
  <c r="AB41" i="20"/>
  <c r="BF2" i="30" s="1"/>
  <c r="AB39" i="20"/>
  <c r="AX2" i="30" s="1"/>
  <c r="AB37" i="20"/>
  <c r="AP2" i="30" s="1"/>
  <c r="AB35" i="20"/>
  <c r="AH2" i="30" s="1"/>
  <c r="AB33" i="20"/>
  <c r="Z2" i="30" s="1"/>
  <c r="AB31" i="20"/>
  <c r="R2" i="30" s="1"/>
  <c r="A3" i="29"/>
  <c r="A4" i="29"/>
  <c r="A5" i="29"/>
  <c r="A6" i="29"/>
  <c r="A7" i="29"/>
  <c r="A8" i="29"/>
  <c r="A9" i="29"/>
  <c r="A10" i="29"/>
  <c r="A11" i="29"/>
  <c r="A12" i="29"/>
  <c r="A13" i="29"/>
  <c r="A14" i="29"/>
  <c r="A15" i="29"/>
  <c r="A16" i="29"/>
  <c r="A17" i="29"/>
  <c r="A18" i="29"/>
  <c r="A19" i="29"/>
  <c r="A20" i="29"/>
  <c r="A21" i="29"/>
  <c r="A22" i="29"/>
  <c r="A23" i="29"/>
  <c r="A24" i="29"/>
  <c r="A25" i="29"/>
  <c r="A26" i="29"/>
  <c r="A27" i="29"/>
  <c r="A28" i="29"/>
  <c r="A29" i="29"/>
  <c r="A30" i="29"/>
  <c r="A31" i="29"/>
  <c r="A32" i="29"/>
  <c r="A33" i="29"/>
  <c r="A34" i="29"/>
  <c r="A35" i="29"/>
  <c r="A36" i="29"/>
  <c r="A37" i="29"/>
  <c r="A38" i="29"/>
  <c r="A39" i="29"/>
  <c r="A40" i="29"/>
  <c r="A41" i="29"/>
  <c r="A42" i="29"/>
  <c r="A43" i="29"/>
  <c r="A44" i="29"/>
  <c r="A45" i="29"/>
  <c r="A46" i="29"/>
  <c r="A47" i="29"/>
  <c r="A48" i="29"/>
  <c r="A49" i="29"/>
  <c r="A50" i="29"/>
  <c r="A51" i="29"/>
  <c r="A52" i="29"/>
  <c r="A53" i="29"/>
  <c r="A54" i="29"/>
  <c r="A55" i="29"/>
  <c r="A2" i="29"/>
  <c r="AB76" i="20" l="1"/>
  <c r="FY2" i="30" s="1"/>
  <c r="C7" i="20" l="1"/>
  <c r="A2" i="30" s="1"/>
  <c r="G2" i="30"/>
  <c r="E2" i="30"/>
  <c r="L24" i="26"/>
  <c r="I24" i="26"/>
  <c r="E24" i="26"/>
  <c r="L23" i="26"/>
  <c r="I23" i="26"/>
  <c r="E23" i="26"/>
  <c r="L22" i="26"/>
  <c r="I22" i="26"/>
  <c r="E22" i="26"/>
  <c r="L21" i="26"/>
  <c r="I21" i="26"/>
  <c r="E21" i="26"/>
  <c r="L18" i="26"/>
  <c r="I18" i="26"/>
  <c r="E18" i="26"/>
  <c r="L17" i="26"/>
  <c r="I17" i="26"/>
  <c r="E17" i="26"/>
  <c r="L16" i="26"/>
  <c r="I16" i="26"/>
  <c r="E16" i="26"/>
  <c r="L15" i="26"/>
  <c r="I15" i="26"/>
  <c r="E15" i="26"/>
  <c r="L14" i="26"/>
  <c r="I14" i="26"/>
  <c r="E14" i="26"/>
  <c r="L13" i="26"/>
  <c r="I13" i="26"/>
  <c r="E13" i="26"/>
  <c r="L12" i="26"/>
  <c r="I12" i="26"/>
  <c r="E12" i="26"/>
  <c r="L11" i="26"/>
  <c r="I11" i="26"/>
  <c r="E11" i="26"/>
  <c r="L10" i="26"/>
  <c r="I10" i="26"/>
  <c r="E10" i="26"/>
  <c r="L9" i="26"/>
  <c r="I9" i="26"/>
  <c r="E9" i="26"/>
  <c r="L8" i="26"/>
  <c r="I8" i="26"/>
  <c r="E8" i="26"/>
  <c r="L7" i="26"/>
  <c r="I7" i="26"/>
  <c r="E7" i="26"/>
  <c r="L6" i="26"/>
  <c r="I6" i="26"/>
  <c r="E6" i="26"/>
  <c r="L5" i="26"/>
  <c r="I5" i="26"/>
  <c r="E5" i="26"/>
  <c r="F2" i="30" l="1"/>
  <c r="H2" i="30"/>
  <c r="D2" i="30"/>
  <c r="N13" i="20"/>
  <c r="I2" i="30"/>
  <c r="F14" i="20"/>
  <c r="N31" i="18" l="1"/>
  <c r="N87" i="18" l="1"/>
  <c r="N79" i="18"/>
  <c r="N65" i="18"/>
  <c r="N63" i="18"/>
  <c r="N74" i="18"/>
  <c r="N72" i="18"/>
  <c r="N60" i="18"/>
  <c r="N58" i="18"/>
  <c r="N55" i="18"/>
  <c r="N53" i="18"/>
  <c r="N50" i="18"/>
  <c r="N48" i="18"/>
  <c r="N36" i="18"/>
  <c r="N68" i="18"/>
  <c r="N45" i="18"/>
  <c r="N43" i="18"/>
  <c r="N70" i="18"/>
  <c r="N33" i="18"/>
  <c r="N40" i="18"/>
  <c r="N38" i="18"/>
  <c r="N95" i="18" s="1"/>
  <c r="J19" i="18"/>
  <c r="J21" i="18" s="1"/>
  <c r="N96" i="18" s="1"/>
  <c r="D14" i="18"/>
  <c r="N69" i="17" l="1"/>
  <c r="N64" i="17"/>
  <c r="N61" i="17"/>
  <c r="N60" i="17"/>
  <c r="N54" i="17"/>
  <c r="N51" i="17"/>
  <c r="N48" i="17"/>
  <c r="N41" i="17"/>
  <c r="N32" i="17"/>
  <c r="N58" i="17" l="1"/>
  <c r="N56" i="17"/>
  <c r="N53" i="17"/>
  <c r="N50" i="17"/>
  <c r="N47" i="17"/>
  <c r="N45" i="17"/>
  <c r="N43" i="17"/>
  <c r="N40" i="17"/>
  <c r="N38" i="17"/>
  <c r="N36" i="17"/>
  <c r="N34" i="17"/>
  <c r="N31" i="17"/>
  <c r="J19" i="17"/>
  <c r="J21" i="17" s="1"/>
  <c r="N76" i="17" s="1"/>
  <c r="D14" i="17"/>
  <c r="N75" i="17" l="1"/>
  <c r="F3" i="13"/>
  <c r="F4" i="13"/>
  <c r="F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3" i="13"/>
  <c r="F244" i="13"/>
  <c r="F245" i="13"/>
  <c r="F246" i="13"/>
  <c r="F247" i="13"/>
  <c r="F248" i="13"/>
  <c r="F249" i="13"/>
  <c r="F250" i="13"/>
  <c r="F251" i="13"/>
  <c r="F252" i="13"/>
  <c r="F253" i="13"/>
  <c r="F254" i="13"/>
  <c r="F255" i="13"/>
  <c r="F256" i="13"/>
  <c r="F257" i="13"/>
  <c r="F258" i="13"/>
  <c r="F259" i="13"/>
  <c r="F260" i="13"/>
  <c r="F261" i="13"/>
  <c r="F262" i="13"/>
  <c r="F263" i="13"/>
  <c r="F264" i="13"/>
  <c r="F265" i="13"/>
  <c r="F266" i="13"/>
  <c r="F267" i="13"/>
  <c r="F268" i="13"/>
  <c r="F269" i="13"/>
  <c r="F270" i="13"/>
  <c r="F271" i="13"/>
  <c r="F272" i="13"/>
  <c r="F273" i="13"/>
  <c r="F274" i="13"/>
  <c r="F275" i="13"/>
  <c r="F276" i="13"/>
  <c r="F277" i="13"/>
  <c r="F278"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F304" i="13"/>
  <c r="F305" i="13"/>
  <c r="F306" i="13"/>
  <c r="F307" i="13"/>
  <c r="F308" i="13"/>
  <c r="F309" i="13"/>
  <c r="F310" i="13"/>
  <c r="F311" i="13"/>
  <c r="F312" i="13"/>
  <c r="F313" i="13"/>
  <c r="F314" i="13"/>
  <c r="F315" i="13"/>
  <c r="F316" i="13"/>
  <c r="F317" i="13"/>
  <c r="F318" i="13"/>
  <c r="F319" i="13"/>
  <c r="F320" i="13"/>
  <c r="F321" i="13"/>
  <c r="F322" i="13"/>
  <c r="F323" i="13"/>
  <c r="F324" i="13"/>
  <c r="F325" i="13"/>
  <c r="F326" i="13"/>
  <c r="F327" i="13"/>
  <c r="F328" i="13"/>
  <c r="F329" i="13"/>
  <c r="F330" i="13"/>
  <c r="F331" i="13"/>
  <c r="F332" i="13"/>
  <c r="F333" i="13"/>
  <c r="F334" i="13"/>
  <c r="F335" i="13"/>
  <c r="F336" i="13"/>
  <c r="F337" i="13"/>
  <c r="F338" i="13"/>
  <c r="F339" i="13"/>
  <c r="F340" i="13"/>
  <c r="F341" i="13"/>
  <c r="F342" i="13"/>
  <c r="F343" i="13"/>
  <c r="F344" i="13"/>
  <c r="F345" i="13"/>
  <c r="F346" i="13"/>
  <c r="F347" i="13"/>
  <c r="F348" i="13"/>
  <c r="F349" i="13"/>
  <c r="F350" i="13"/>
  <c r="F351" i="13"/>
  <c r="F352" i="13"/>
  <c r="F353" i="13"/>
  <c r="F354" i="13"/>
  <c r="F355" i="13"/>
  <c r="F356" i="13"/>
  <c r="F357" i="13"/>
  <c r="F358" i="13"/>
  <c r="F359" i="13"/>
  <c r="F360" i="13"/>
  <c r="F361" i="13"/>
  <c r="F362" i="13"/>
  <c r="F363" i="13"/>
  <c r="F364" i="13"/>
  <c r="F365" i="13"/>
  <c r="F366" i="13"/>
  <c r="F367" i="13"/>
  <c r="F368" i="13"/>
  <c r="F369" i="13"/>
  <c r="F370" i="13"/>
  <c r="F371" i="13"/>
  <c r="F372" i="13"/>
  <c r="F373" i="13"/>
  <c r="F374" i="13"/>
  <c r="F375" i="13"/>
  <c r="F376" i="13"/>
  <c r="F377" i="13"/>
  <c r="F378" i="13"/>
  <c r="F379" i="13"/>
  <c r="F380" i="13"/>
  <c r="F381" i="13"/>
  <c r="F382" i="13"/>
  <c r="F383" i="13"/>
  <c r="F384" i="13"/>
  <c r="F385" i="13"/>
  <c r="F386" i="13"/>
  <c r="F387" i="13"/>
  <c r="F388" i="13"/>
  <c r="F389" i="13"/>
  <c r="F390" i="13"/>
  <c r="F391" i="13"/>
  <c r="F392" i="13"/>
  <c r="F393" i="13"/>
  <c r="F394" i="13"/>
  <c r="F395" i="13"/>
  <c r="F396" i="13"/>
  <c r="F397" i="13"/>
  <c r="F398" i="13"/>
  <c r="F399" i="13"/>
  <c r="F400" i="13"/>
  <c r="F401" i="13"/>
  <c r="F402" i="13"/>
  <c r="F403" i="13"/>
  <c r="F404" i="13"/>
  <c r="F405" i="13"/>
  <c r="F406" i="13"/>
  <c r="F407" i="13"/>
  <c r="F408" i="13"/>
  <c r="F409" i="13"/>
  <c r="F410" i="13"/>
  <c r="F411" i="13"/>
  <c r="F412" i="13"/>
  <c r="F413" i="13"/>
  <c r="F414" i="13"/>
  <c r="F415" i="13"/>
  <c r="F416" i="13"/>
  <c r="F417" i="13"/>
  <c r="F418" i="13"/>
  <c r="F419" i="13"/>
  <c r="F420" i="13"/>
  <c r="F421" i="13"/>
  <c r="F422" i="13"/>
  <c r="F423" i="13"/>
  <c r="F424" i="13"/>
  <c r="F425" i="13"/>
  <c r="F426" i="13"/>
  <c r="F427" i="13"/>
  <c r="F428" i="13"/>
  <c r="F429" i="13"/>
  <c r="F430" i="13"/>
  <c r="F431" i="13"/>
  <c r="F432" i="13"/>
  <c r="F433" i="13"/>
  <c r="F434" i="13"/>
  <c r="F435" i="13"/>
  <c r="F436" i="13"/>
  <c r="F437" i="13"/>
  <c r="F438" i="13"/>
  <c r="F439" i="13"/>
  <c r="F440" i="13"/>
  <c r="F441" i="13"/>
  <c r="F442" i="13"/>
  <c r="F443" i="13"/>
  <c r="F444" i="13"/>
  <c r="F445" i="13"/>
  <c r="F446" i="13"/>
  <c r="F447" i="13"/>
  <c r="F448" i="13"/>
  <c r="F449" i="13"/>
  <c r="F450" i="13"/>
  <c r="F451" i="13"/>
  <c r="F452" i="13"/>
  <c r="F453" i="13"/>
  <c r="F454" i="13"/>
  <c r="F455" i="13"/>
  <c r="F456" i="13"/>
  <c r="F457" i="13"/>
  <c r="F458" i="13"/>
  <c r="F459" i="13"/>
  <c r="F460" i="13"/>
  <c r="F461" i="13"/>
  <c r="F462" i="13"/>
  <c r="F463" i="13"/>
  <c r="F464" i="13"/>
  <c r="F465" i="13"/>
  <c r="F466" i="13"/>
  <c r="F467" i="13"/>
  <c r="F468" i="13"/>
  <c r="F469" i="13"/>
  <c r="F470" i="13"/>
  <c r="F471" i="13"/>
  <c r="F472" i="13"/>
  <c r="F473" i="13"/>
  <c r="F474" i="13"/>
  <c r="F475" i="13"/>
  <c r="F476" i="13"/>
  <c r="F477" i="13"/>
  <c r="F478" i="13"/>
  <c r="F479" i="13"/>
  <c r="F480" i="13"/>
  <c r="F481" i="13"/>
  <c r="F482" i="13"/>
  <c r="F483" i="13"/>
  <c r="F484" i="13"/>
  <c r="F485" i="13"/>
  <c r="F486" i="13"/>
  <c r="F487" i="13"/>
  <c r="F488" i="13"/>
  <c r="F489" i="13"/>
  <c r="F490" i="13"/>
  <c r="F491" i="13"/>
  <c r="F492" i="13"/>
  <c r="F493" i="13"/>
  <c r="F494" i="13"/>
  <c r="F495" i="13"/>
  <c r="F496" i="13"/>
  <c r="F497" i="13"/>
  <c r="F498" i="13"/>
  <c r="F499" i="13"/>
  <c r="F500" i="13"/>
  <c r="F501" i="13"/>
  <c r="F502" i="13"/>
  <c r="F503" i="13"/>
  <c r="F504" i="13"/>
  <c r="F505" i="13"/>
  <c r="F506" i="13"/>
  <c r="F507" i="13"/>
  <c r="F508" i="13"/>
  <c r="F509" i="13"/>
  <c r="F510" i="13"/>
  <c r="F511" i="13"/>
  <c r="F512" i="13"/>
  <c r="F513" i="13"/>
  <c r="F514" i="13"/>
  <c r="F515" i="13"/>
  <c r="F516" i="13"/>
  <c r="F517" i="13"/>
  <c r="F518" i="13"/>
  <c r="F519" i="13"/>
  <c r="F520" i="13"/>
  <c r="F521" i="13"/>
  <c r="F522" i="13"/>
  <c r="F523" i="13"/>
  <c r="F524" i="13"/>
  <c r="F525" i="13"/>
  <c r="F526" i="13"/>
  <c r="F527" i="13"/>
  <c r="F528" i="13"/>
  <c r="F529" i="13"/>
  <c r="F530" i="13"/>
  <c r="F531" i="13"/>
  <c r="F532" i="13"/>
  <c r="F533" i="13"/>
  <c r="F534" i="13"/>
  <c r="F535" i="13"/>
  <c r="F536" i="13"/>
  <c r="F537" i="13"/>
  <c r="F538" i="13"/>
  <c r="F539" i="13"/>
  <c r="F540" i="13"/>
  <c r="F541" i="13"/>
  <c r="F542" i="13"/>
  <c r="F543" i="13"/>
  <c r="F544" i="13"/>
  <c r="F545" i="13"/>
  <c r="F546" i="13"/>
  <c r="F547" i="13"/>
  <c r="F548" i="13"/>
  <c r="F549" i="13"/>
  <c r="F550" i="13"/>
  <c r="F551" i="13"/>
  <c r="F552" i="13"/>
  <c r="F553" i="13"/>
  <c r="F554" i="13"/>
  <c r="F555" i="13"/>
  <c r="F556" i="13"/>
  <c r="F557" i="13"/>
  <c r="F558" i="13"/>
  <c r="F559" i="13"/>
  <c r="F560" i="13"/>
  <c r="F561" i="13"/>
  <c r="F562" i="13"/>
  <c r="F563" i="13"/>
  <c r="F564" i="13"/>
  <c r="F565" i="13"/>
  <c r="F566" i="13"/>
  <c r="F567" i="13"/>
  <c r="F568" i="13"/>
  <c r="F569" i="13"/>
  <c r="F570" i="13"/>
  <c r="F571" i="13"/>
  <c r="F572" i="13"/>
  <c r="F573" i="13"/>
  <c r="F574" i="13"/>
  <c r="F575" i="13"/>
  <c r="F576" i="13"/>
  <c r="F577" i="13"/>
  <c r="F578" i="13"/>
  <c r="F579" i="13"/>
  <c r="F580" i="13"/>
  <c r="F581" i="13"/>
  <c r="F582" i="13"/>
  <c r="F583" i="13"/>
  <c r="F584" i="13"/>
  <c r="F585" i="13"/>
  <c r="F586" i="13"/>
  <c r="F587" i="13"/>
  <c r="F588" i="13"/>
  <c r="F589" i="13"/>
  <c r="F590" i="13"/>
  <c r="F591" i="13"/>
  <c r="F592" i="13"/>
  <c r="F593" i="13"/>
  <c r="F594" i="13"/>
  <c r="F595" i="13"/>
  <c r="F596" i="13"/>
  <c r="F597" i="13"/>
  <c r="F598" i="13"/>
  <c r="F599" i="13"/>
  <c r="F600" i="13"/>
  <c r="F601" i="13"/>
  <c r="F602" i="13"/>
  <c r="F603" i="13"/>
  <c r="F604" i="13"/>
  <c r="F605" i="13"/>
  <c r="F606" i="13"/>
  <c r="F607" i="13"/>
  <c r="F608" i="13"/>
  <c r="F609" i="13"/>
  <c r="F610" i="13"/>
  <c r="F611" i="13"/>
  <c r="F612" i="13"/>
  <c r="F613" i="13"/>
  <c r="F614" i="13"/>
  <c r="F615" i="13"/>
  <c r="F616" i="13"/>
  <c r="F617" i="13"/>
  <c r="F618" i="13"/>
  <c r="F619" i="13"/>
  <c r="F620" i="13"/>
  <c r="F621" i="13"/>
  <c r="F622" i="13"/>
  <c r="F623" i="13"/>
  <c r="F624" i="13"/>
  <c r="F625" i="13"/>
  <c r="F626" i="13"/>
  <c r="F627" i="13"/>
  <c r="F628" i="13"/>
  <c r="F629" i="13"/>
  <c r="F630" i="13"/>
  <c r="F631" i="13"/>
  <c r="F632" i="13"/>
  <c r="F633" i="13"/>
  <c r="F634" i="13"/>
  <c r="F635" i="13"/>
  <c r="F636" i="13"/>
  <c r="F637" i="13"/>
  <c r="F638" i="13"/>
  <c r="F639" i="13"/>
  <c r="F640" i="13"/>
  <c r="F641" i="13"/>
  <c r="F642" i="13"/>
  <c r="F643" i="13"/>
  <c r="F644" i="13"/>
  <c r="F645" i="13"/>
  <c r="F646" i="13"/>
  <c r="F647" i="13"/>
  <c r="F648" i="13"/>
  <c r="F649" i="13"/>
  <c r="F650" i="13"/>
  <c r="F651" i="13"/>
  <c r="F652" i="13"/>
  <c r="F653" i="13"/>
  <c r="F654" i="13"/>
  <c r="F655" i="13"/>
  <c r="F656" i="13"/>
  <c r="F657" i="13"/>
  <c r="F658" i="13"/>
  <c r="F659" i="13"/>
  <c r="F660" i="13"/>
  <c r="F661" i="13"/>
  <c r="F662" i="13"/>
  <c r="F663" i="13"/>
  <c r="F664" i="13"/>
  <c r="F665" i="13"/>
  <c r="F666" i="13"/>
  <c r="F667" i="13"/>
  <c r="F668" i="13"/>
  <c r="F669" i="13"/>
  <c r="F670" i="13"/>
  <c r="F671" i="13"/>
  <c r="F672" i="13"/>
  <c r="F673" i="13"/>
  <c r="F674" i="13"/>
  <c r="F675" i="13"/>
  <c r="F676" i="13"/>
  <c r="F677" i="13"/>
  <c r="F678" i="13"/>
  <c r="F679" i="13"/>
  <c r="F680" i="13"/>
  <c r="F681" i="13"/>
  <c r="F682" i="13"/>
  <c r="F683" i="13"/>
  <c r="F684" i="13"/>
  <c r="F685" i="13"/>
  <c r="F686" i="13"/>
  <c r="F687" i="13"/>
  <c r="F688" i="13"/>
  <c r="F689" i="13"/>
  <c r="F690" i="13"/>
  <c r="F691" i="13"/>
  <c r="F692" i="13"/>
  <c r="F693" i="13"/>
  <c r="F694" i="13"/>
  <c r="F695" i="13"/>
  <c r="F696" i="13"/>
  <c r="F697" i="13"/>
  <c r="F698" i="13"/>
  <c r="F699" i="13"/>
  <c r="F700" i="13"/>
  <c r="F701" i="13"/>
  <c r="F702" i="13"/>
  <c r="F703" i="13"/>
  <c r="F704" i="13"/>
  <c r="F705" i="13"/>
  <c r="F706" i="13"/>
  <c r="F707" i="13"/>
  <c r="F708" i="13"/>
  <c r="F709" i="13"/>
  <c r="F710" i="13"/>
  <c r="F711" i="13"/>
  <c r="F712" i="13"/>
  <c r="F713" i="13"/>
  <c r="F714" i="13"/>
  <c r="F715" i="13"/>
  <c r="F716" i="13"/>
  <c r="F717" i="13"/>
  <c r="F718" i="13"/>
  <c r="F719" i="13"/>
  <c r="F720" i="13"/>
  <c r="F721" i="13"/>
  <c r="F722" i="13"/>
  <c r="F723" i="13"/>
  <c r="F724" i="13"/>
  <c r="F725" i="13"/>
  <c r="F726" i="13"/>
  <c r="F727" i="13"/>
  <c r="F728" i="13"/>
  <c r="F729" i="13"/>
  <c r="F730" i="13"/>
  <c r="F731" i="13"/>
  <c r="F732" i="13"/>
  <c r="F733" i="13"/>
  <c r="F734" i="13"/>
  <c r="F735" i="13"/>
  <c r="F736" i="13"/>
  <c r="F737" i="13"/>
  <c r="F738" i="13"/>
  <c r="F739" i="13"/>
  <c r="F740" i="13"/>
  <c r="F741" i="13"/>
  <c r="F742" i="13"/>
  <c r="F743" i="13"/>
  <c r="F744" i="13"/>
  <c r="F745" i="13"/>
  <c r="F746" i="13"/>
  <c r="F747" i="13"/>
  <c r="F748" i="13"/>
  <c r="F749" i="13"/>
  <c r="F750" i="13"/>
  <c r="F751" i="13"/>
  <c r="F752" i="13"/>
  <c r="F753" i="13"/>
  <c r="F754" i="13"/>
  <c r="F755" i="13"/>
  <c r="F756" i="13"/>
  <c r="F757" i="13"/>
  <c r="F758" i="13"/>
  <c r="F759" i="13"/>
  <c r="F760" i="13"/>
  <c r="F761" i="13"/>
  <c r="F762" i="13"/>
  <c r="F763" i="13"/>
  <c r="F764" i="13"/>
  <c r="F765" i="13"/>
  <c r="F766" i="13"/>
  <c r="F767" i="13"/>
  <c r="F768" i="13"/>
  <c r="F769" i="13"/>
  <c r="F770" i="13"/>
  <c r="F771" i="13"/>
  <c r="F772" i="13"/>
  <c r="F773" i="13"/>
  <c r="F774" i="13"/>
  <c r="F775" i="13"/>
  <c r="F776" i="13"/>
  <c r="F777" i="13"/>
  <c r="F778" i="13"/>
  <c r="F779" i="13"/>
  <c r="F780" i="13"/>
  <c r="F781" i="13"/>
  <c r="F782" i="13"/>
  <c r="F783" i="13"/>
  <c r="F784" i="13"/>
  <c r="F785" i="13"/>
  <c r="F786" i="13"/>
  <c r="F787" i="13"/>
  <c r="F788" i="13"/>
  <c r="F789" i="13"/>
  <c r="F790" i="13"/>
  <c r="F791" i="13"/>
  <c r="F792" i="13"/>
  <c r="F793" i="13"/>
  <c r="F794" i="13"/>
  <c r="F795" i="13"/>
  <c r="F796" i="13"/>
  <c r="F797" i="13"/>
  <c r="F798" i="13"/>
  <c r="F799" i="13"/>
  <c r="F800" i="13"/>
  <c r="F801" i="13"/>
  <c r="F802" i="13"/>
  <c r="F803" i="13"/>
  <c r="F804" i="13"/>
  <c r="F805" i="13"/>
  <c r="F806" i="13"/>
  <c r="F807" i="13"/>
  <c r="F808" i="13"/>
  <c r="F809" i="13"/>
  <c r="F810" i="13"/>
  <c r="F811" i="13"/>
  <c r="F812" i="13"/>
  <c r="F813" i="13"/>
  <c r="F814" i="13"/>
  <c r="F815" i="13"/>
  <c r="F816" i="13"/>
  <c r="F817" i="13"/>
  <c r="F818" i="13"/>
  <c r="F819" i="13"/>
  <c r="F820" i="13"/>
  <c r="F821" i="13"/>
  <c r="F822" i="13"/>
  <c r="F823" i="13"/>
  <c r="F824" i="13"/>
  <c r="F825" i="13"/>
  <c r="F826" i="13"/>
  <c r="F827" i="13"/>
  <c r="F828" i="13"/>
  <c r="F829" i="13"/>
  <c r="F830" i="13"/>
  <c r="F831" i="13"/>
  <c r="F832" i="13"/>
  <c r="F833" i="13"/>
  <c r="F834" i="13"/>
  <c r="F835" i="13"/>
  <c r="F836" i="13"/>
  <c r="F837" i="13"/>
  <c r="F838" i="13"/>
  <c r="F839" i="13"/>
  <c r="F840" i="13"/>
  <c r="F841" i="13"/>
  <c r="F842" i="13"/>
  <c r="F843" i="13"/>
  <c r="F844" i="13"/>
  <c r="F845" i="13"/>
  <c r="F846" i="13"/>
  <c r="F847" i="13"/>
  <c r="F848" i="13"/>
  <c r="F849" i="13"/>
  <c r="F850" i="13"/>
  <c r="F851" i="13"/>
  <c r="F852" i="13"/>
  <c r="F853" i="13"/>
  <c r="F854" i="13"/>
  <c r="F855" i="13"/>
  <c r="F856" i="13"/>
  <c r="F857" i="13"/>
  <c r="F858" i="13"/>
  <c r="F859" i="13"/>
  <c r="F860" i="13"/>
  <c r="F861" i="13"/>
  <c r="F862" i="13"/>
  <c r="F863" i="13"/>
  <c r="F864" i="13"/>
  <c r="F865" i="13"/>
  <c r="F866" i="13"/>
  <c r="F867" i="13"/>
  <c r="F868" i="13"/>
  <c r="F869" i="13"/>
  <c r="F870" i="13"/>
  <c r="F871" i="13"/>
  <c r="F872" i="13"/>
  <c r="F873" i="13"/>
  <c r="F874" i="13"/>
  <c r="F875" i="13"/>
  <c r="F876" i="13"/>
  <c r="F877" i="13"/>
  <c r="F878" i="13"/>
  <c r="F879" i="13"/>
  <c r="F880" i="13"/>
  <c r="F881" i="13"/>
  <c r="F882" i="13"/>
  <c r="F883" i="13"/>
  <c r="F884" i="13"/>
  <c r="F885" i="13"/>
  <c r="F886" i="13"/>
  <c r="F887" i="13"/>
  <c r="F888" i="13"/>
  <c r="F889" i="13"/>
  <c r="F890" i="13"/>
  <c r="F891" i="13"/>
  <c r="F892" i="13"/>
  <c r="F893" i="13"/>
  <c r="F894" i="13"/>
  <c r="F895" i="13"/>
  <c r="F896" i="13"/>
  <c r="F897" i="13"/>
  <c r="F898" i="13"/>
  <c r="F899" i="13"/>
  <c r="F900" i="13"/>
  <c r="F901" i="13"/>
  <c r="F902" i="13"/>
  <c r="F903" i="13"/>
  <c r="F904" i="13"/>
  <c r="F905" i="13"/>
  <c r="F906" i="13"/>
  <c r="F907" i="13"/>
  <c r="F908" i="13"/>
  <c r="F909" i="13"/>
  <c r="F910" i="13"/>
  <c r="F911" i="13"/>
  <c r="F912" i="13"/>
  <c r="F913" i="13"/>
  <c r="F914" i="13"/>
  <c r="F915" i="13"/>
  <c r="F916" i="13"/>
  <c r="F917" i="13"/>
  <c r="F918" i="13"/>
  <c r="F919" i="13"/>
  <c r="F920" i="13"/>
  <c r="F921" i="13"/>
  <c r="F922" i="13"/>
  <c r="F923" i="13"/>
  <c r="F924" i="13"/>
  <c r="F925" i="13"/>
  <c r="F926" i="13"/>
  <c r="F927" i="13"/>
  <c r="F928" i="13"/>
  <c r="F929" i="13"/>
  <c r="F930" i="13"/>
  <c r="F931" i="13"/>
  <c r="F932" i="13"/>
  <c r="F933" i="13"/>
  <c r="F934" i="13"/>
  <c r="F935" i="13"/>
  <c r="F936" i="13"/>
  <c r="F937" i="13"/>
  <c r="F938" i="13"/>
  <c r="F939" i="13"/>
  <c r="F940" i="13"/>
  <c r="F941" i="13"/>
  <c r="F942" i="13"/>
  <c r="F943" i="13"/>
  <c r="F944" i="13"/>
  <c r="F945" i="13"/>
  <c r="F946" i="13"/>
  <c r="F947" i="13"/>
  <c r="F948" i="13"/>
  <c r="F949" i="13"/>
  <c r="F950" i="13"/>
  <c r="F951" i="13"/>
  <c r="F952" i="13"/>
  <c r="F953" i="13"/>
  <c r="F954" i="13"/>
  <c r="F955" i="13"/>
  <c r="F956" i="13"/>
  <c r="F957" i="13"/>
  <c r="F958" i="13"/>
  <c r="F959" i="13"/>
  <c r="F960" i="13"/>
  <c r="F961" i="13"/>
  <c r="F962" i="13"/>
  <c r="F963" i="13"/>
  <c r="F964" i="13"/>
  <c r="F965" i="13"/>
  <c r="F966" i="13"/>
  <c r="F967" i="13"/>
  <c r="F968" i="13"/>
  <c r="F969" i="13"/>
  <c r="F970" i="13"/>
  <c r="F971" i="13"/>
  <c r="F972" i="13"/>
  <c r="F973" i="13"/>
  <c r="F974" i="13"/>
  <c r="F975" i="13"/>
  <c r="F976" i="13"/>
  <c r="F977" i="13"/>
  <c r="F978" i="13"/>
  <c r="F979" i="13"/>
  <c r="F980" i="13"/>
  <c r="F981" i="13"/>
  <c r="F982" i="13"/>
  <c r="F983" i="13"/>
  <c r="F984" i="13"/>
  <c r="F985" i="13"/>
  <c r="F986" i="13"/>
  <c r="F987" i="13"/>
  <c r="F988" i="13"/>
  <c r="F989" i="13"/>
  <c r="F990" i="13"/>
  <c r="F991" i="13"/>
  <c r="F992" i="13"/>
  <c r="F993" i="13"/>
  <c r="F994" i="13"/>
  <c r="F995" i="13"/>
  <c r="F996" i="13"/>
  <c r="F997" i="13"/>
  <c r="F998" i="13"/>
  <c r="F999" i="13"/>
  <c r="F1000" i="13"/>
  <c r="F1001" i="13"/>
  <c r="F1002" i="13"/>
  <c r="F1003" i="13"/>
  <c r="F1004" i="13"/>
  <c r="F1005" i="13"/>
  <c r="F1006" i="13"/>
  <c r="F1007" i="13"/>
  <c r="F1008" i="13"/>
  <c r="F1009" i="13"/>
  <c r="F1010" i="13"/>
  <c r="F1011" i="13"/>
  <c r="F1012" i="13"/>
  <c r="F1013" i="13"/>
  <c r="F1014" i="13"/>
  <c r="F1015" i="13"/>
  <c r="F1016" i="13"/>
  <c r="F1017" i="13"/>
  <c r="F1018" i="13"/>
  <c r="F1019" i="13"/>
  <c r="F1020" i="13"/>
  <c r="F1021" i="13"/>
  <c r="F1022" i="13"/>
  <c r="F1023" i="13"/>
  <c r="F1024" i="13"/>
  <c r="F1025" i="13"/>
  <c r="F1026" i="13"/>
  <c r="F1027" i="13"/>
  <c r="F1028" i="13"/>
  <c r="F1029" i="13"/>
  <c r="F1030" i="13"/>
  <c r="F1031" i="13"/>
  <c r="F1032" i="13"/>
  <c r="F1033" i="13"/>
  <c r="F1034" i="13"/>
  <c r="F1035" i="13"/>
  <c r="F1036" i="13"/>
  <c r="F1037" i="13"/>
  <c r="F1038" i="13"/>
  <c r="F1039" i="13"/>
  <c r="F1040" i="13"/>
  <c r="F1041" i="13"/>
  <c r="F1042" i="13"/>
  <c r="F1043" i="13"/>
  <c r="F1044" i="13"/>
  <c r="F1045" i="13"/>
  <c r="F1046" i="13"/>
  <c r="F1047" i="13"/>
  <c r="F1048" i="13"/>
  <c r="F1049" i="13"/>
  <c r="F1050" i="13"/>
  <c r="F1051" i="13"/>
  <c r="F1052" i="13"/>
  <c r="F1053" i="13"/>
  <c r="F1054" i="13"/>
  <c r="F1055" i="13"/>
  <c r="F1056" i="13"/>
  <c r="F1057" i="13"/>
  <c r="F1058" i="13"/>
  <c r="F1059" i="13"/>
  <c r="F1060" i="13"/>
  <c r="F1061" i="13"/>
  <c r="F1062" i="13"/>
  <c r="F1063" i="13"/>
  <c r="F1064" i="13"/>
  <c r="F1065" i="13"/>
  <c r="F1066" i="13"/>
  <c r="F1067" i="13"/>
  <c r="F1068" i="13"/>
  <c r="F1069" i="13"/>
  <c r="F1070" i="13"/>
  <c r="F1071" i="13"/>
  <c r="F1072" i="13"/>
  <c r="F1073" i="13"/>
  <c r="F1074" i="13"/>
  <c r="F1075" i="13"/>
  <c r="F1076" i="13"/>
  <c r="F1077" i="13"/>
  <c r="F1078" i="13"/>
  <c r="F1079" i="13"/>
  <c r="F1080" i="13"/>
  <c r="F1081" i="13"/>
  <c r="F1082" i="13"/>
  <c r="F1083" i="13"/>
  <c r="F1084" i="13"/>
  <c r="F1085" i="13"/>
  <c r="F1086" i="13"/>
  <c r="F1087" i="13"/>
  <c r="F1088" i="13"/>
  <c r="F1089" i="13"/>
  <c r="F1090" i="13"/>
  <c r="F1091" i="13"/>
  <c r="F1092" i="13"/>
  <c r="F1093" i="13"/>
  <c r="F1094" i="13"/>
  <c r="F1095" i="13"/>
  <c r="F1096" i="13"/>
  <c r="F1097" i="13"/>
  <c r="F1098" i="13"/>
  <c r="F1099" i="13"/>
  <c r="F1100" i="13"/>
  <c r="F1101" i="13"/>
  <c r="F1102" i="13"/>
  <c r="F1103" i="13"/>
  <c r="F1104" i="13"/>
  <c r="F1105" i="13"/>
  <c r="F1106" i="13"/>
  <c r="F1107" i="13"/>
  <c r="F1108" i="13"/>
  <c r="F1109" i="13"/>
  <c r="F1110" i="13"/>
  <c r="F1111" i="13"/>
  <c r="F1112" i="13"/>
  <c r="F1113" i="13"/>
  <c r="F1114" i="13"/>
  <c r="F1115" i="13"/>
  <c r="F1116" i="13"/>
  <c r="F1117" i="13"/>
  <c r="F1118" i="13"/>
  <c r="F1119" i="13"/>
  <c r="F1120" i="13"/>
  <c r="F1121" i="13"/>
  <c r="F1122" i="13"/>
  <c r="F1123" i="13"/>
  <c r="F1124" i="13"/>
  <c r="F1125" i="13"/>
  <c r="F1126" i="13"/>
  <c r="F1127" i="13"/>
  <c r="F1128" i="13"/>
  <c r="F1129" i="13"/>
  <c r="F1130" i="13"/>
  <c r="F1131" i="13"/>
  <c r="F1132" i="13"/>
  <c r="F1133" i="13"/>
  <c r="F1134" i="13"/>
  <c r="F1135" i="13"/>
  <c r="F1136" i="13"/>
  <c r="F1137" i="13"/>
  <c r="F1138" i="13"/>
  <c r="F1139" i="13"/>
  <c r="F1140" i="13"/>
  <c r="F1141" i="13"/>
  <c r="F1142" i="13"/>
  <c r="F1143" i="13"/>
  <c r="F1144" i="13"/>
  <c r="F1145" i="13"/>
  <c r="F1146" i="13"/>
  <c r="F1147" i="13"/>
  <c r="F1148" i="13"/>
  <c r="F1149" i="13"/>
  <c r="F1150" i="13"/>
  <c r="F1151" i="13"/>
  <c r="F1152" i="13"/>
  <c r="F1153" i="13"/>
  <c r="F1154" i="13"/>
  <c r="F1155" i="13"/>
  <c r="F1156" i="13"/>
  <c r="F1157" i="13"/>
  <c r="F1158" i="13"/>
  <c r="F1159" i="13"/>
  <c r="F1160" i="13"/>
  <c r="F1161" i="13"/>
  <c r="F1162" i="13"/>
  <c r="F1163" i="13"/>
  <c r="F1164" i="13"/>
  <c r="F1165" i="13"/>
  <c r="F1166" i="13"/>
  <c r="F1167" i="13"/>
  <c r="F1168" i="13"/>
  <c r="F1169" i="13"/>
  <c r="F1170" i="13"/>
  <c r="F1171" i="13"/>
  <c r="F1172" i="13"/>
  <c r="F1173" i="13"/>
  <c r="F1174" i="13"/>
  <c r="F1175" i="13"/>
  <c r="F1176" i="13"/>
  <c r="F1177" i="13"/>
  <c r="F1178" i="13"/>
  <c r="F1179" i="13"/>
  <c r="F1180" i="13"/>
  <c r="F1181" i="13"/>
  <c r="F1182" i="13"/>
  <c r="F1183" i="13"/>
  <c r="F1184" i="13"/>
  <c r="F1185" i="13"/>
  <c r="F1186" i="13"/>
  <c r="F1187" i="13"/>
  <c r="F1188" i="13"/>
  <c r="F1189" i="13"/>
  <c r="F1190" i="13"/>
  <c r="F1191" i="13"/>
  <c r="F1192" i="13"/>
  <c r="F1193" i="13"/>
  <c r="F1194" i="13"/>
  <c r="F1195" i="13"/>
  <c r="F1196" i="13"/>
  <c r="F1197" i="13"/>
  <c r="F1198" i="13"/>
  <c r="F1199" i="13"/>
  <c r="F1200" i="13"/>
  <c r="F1201" i="13"/>
  <c r="F1202" i="13"/>
  <c r="F1203" i="13"/>
  <c r="F1204" i="13"/>
  <c r="F1205" i="13"/>
  <c r="F1206" i="13"/>
  <c r="F1207" i="13"/>
  <c r="F1208" i="13"/>
  <c r="F1209" i="13"/>
  <c r="F1210" i="13"/>
  <c r="F1211" i="13"/>
  <c r="F1212" i="13"/>
  <c r="F1213" i="13"/>
  <c r="F1214" i="13"/>
  <c r="F1215" i="13"/>
  <c r="F1216" i="13"/>
  <c r="F1217" i="13"/>
  <c r="F1218" i="13"/>
  <c r="F1219" i="13"/>
  <c r="F1220" i="13"/>
  <c r="F1221" i="13"/>
  <c r="F1222" i="13"/>
  <c r="F1223" i="13"/>
  <c r="F1224" i="13"/>
  <c r="F1225" i="13"/>
  <c r="F1226" i="13"/>
  <c r="F1227" i="13"/>
  <c r="F1228" i="13"/>
  <c r="F1229" i="13"/>
  <c r="F1230" i="13"/>
  <c r="F1231" i="13"/>
  <c r="F1232" i="13"/>
  <c r="F1233" i="13"/>
  <c r="F1234" i="13"/>
  <c r="F1235" i="13"/>
  <c r="F1236" i="13"/>
  <c r="F1237" i="13"/>
  <c r="F1238" i="13"/>
  <c r="F1239" i="13"/>
  <c r="F1240" i="13"/>
  <c r="F1241" i="13"/>
  <c r="F1242" i="13"/>
  <c r="F1243" i="13"/>
  <c r="F1244" i="13"/>
  <c r="F1245" i="13"/>
  <c r="F1246" i="13"/>
  <c r="F1247" i="13"/>
  <c r="F1248" i="13"/>
  <c r="F1249" i="13"/>
  <c r="F1250" i="13"/>
  <c r="F1251" i="13"/>
  <c r="F1252" i="13"/>
  <c r="F1253" i="13"/>
  <c r="F1254" i="13"/>
  <c r="F1255" i="13"/>
  <c r="F1256" i="13"/>
  <c r="F1257" i="13"/>
  <c r="F1258" i="13"/>
  <c r="F1259" i="13"/>
  <c r="F1260" i="13"/>
  <c r="F1261" i="13"/>
  <c r="F1262" i="13"/>
  <c r="F1263" i="13"/>
  <c r="F1264" i="13"/>
  <c r="F1265" i="13"/>
  <c r="F1266" i="13"/>
  <c r="F2" i="13"/>
  <c r="E3" i="13"/>
  <c r="E4" i="13"/>
  <c r="E5" i="13"/>
  <c r="E6" i="13"/>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01" i="13"/>
  <c r="E502" i="13"/>
  <c r="E503" i="13"/>
  <c r="E504" i="13"/>
  <c r="E505" i="13"/>
  <c r="E506" i="13"/>
  <c r="E507" i="13"/>
  <c r="E508" i="13"/>
  <c r="E509" i="13"/>
  <c r="E510" i="13"/>
  <c r="E511" i="13"/>
  <c r="E512" i="13"/>
  <c r="E513" i="13"/>
  <c r="E514" i="13"/>
  <c r="E515" i="13"/>
  <c r="E516" i="13"/>
  <c r="E517" i="13"/>
  <c r="E518" i="13"/>
  <c r="E519" i="13"/>
  <c r="E520" i="13"/>
  <c r="E521" i="13"/>
  <c r="E522" i="13"/>
  <c r="E523" i="13"/>
  <c r="E524" i="13"/>
  <c r="E525" i="13"/>
  <c r="E526" i="13"/>
  <c r="E527" i="13"/>
  <c r="E528" i="13"/>
  <c r="E529" i="13"/>
  <c r="E530" i="13"/>
  <c r="E531" i="13"/>
  <c r="E532" i="13"/>
  <c r="E533" i="13"/>
  <c r="E534" i="13"/>
  <c r="E535" i="13"/>
  <c r="E536" i="13"/>
  <c r="E537" i="13"/>
  <c r="E538" i="13"/>
  <c r="E539" i="13"/>
  <c r="E540" i="13"/>
  <c r="E541" i="13"/>
  <c r="E542" i="13"/>
  <c r="E543" i="13"/>
  <c r="E544" i="13"/>
  <c r="E545" i="13"/>
  <c r="E546" i="13"/>
  <c r="E547" i="13"/>
  <c r="E548" i="13"/>
  <c r="E549" i="13"/>
  <c r="E550" i="13"/>
  <c r="E551" i="13"/>
  <c r="E552" i="13"/>
  <c r="E553" i="13"/>
  <c r="E554" i="13"/>
  <c r="E555" i="13"/>
  <c r="E556" i="13"/>
  <c r="E557" i="13"/>
  <c r="E558" i="13"/>
  <c r="E559" i="13"/>
  <c r="E560" i="13"/>
  <c r="E561" i="13"/>
  <c r="E562" i="13"/>
  <c r="E563" i="13"/>
  <c r="E564" i="13"/>
  <c r="E565" i="13"/>
  <c r="E566" i="13"/>
  <c r="E567" i="13"/>
  <c r="E568" i="13"/>
  <c r="E569" i="13"/>
  <c r="E570" i="13"/>
  <c r="E571" i="13"/>
  <c r="E572" i="13"/>
  <c r="E573" i="13"/>
  <c r="E574" i="13"/>
  <c r="E575" i="13"/>
  <c r="E576" i="13"/>
  <c r="E577" i="13"/>
  <c r="E578" i="13"/>
  <c r="E579" i="13"/>
  <c r="E580" i="13"/>
  <c r="E581" i="13"/>
  <c r="E582" i="13"/>
  <c r="E583" i="13"/>
  <c r="E584" i="13"/>
  <c r="E585" i="13"/>
  <c r="E586" i="13"/>
  <c r="E587" i="13"/>
  <c r="E588" i="13"/>
  <c r="E589" i="13"/>
  <c r="E590" i="13"/>
  <c r="E591" i="13"/>
  <c r="E592" i="13"/>
  <c r="E593" i="13"/>
  <c r="E594" i="13"/>
  <c r="E595" i="13"/>
  <c r="E596" i="13"/>
  <c r="E597" i="13"/>
  <c r="E598" i="13"/>
  <c r="E599" i="13"/>
  <c r="E600" i="13"/>
  <c r="E601" i="13"/>
  <c r="E602" i="13"/>
  <c r="E603" i="13"/>
  <c r="E604" i="13"/>
  <c r="E605" i="13"/>
  <c r="E606" i="13"/>
  <c r="E607" i="13"/>
  <c r="E608" i="13"/>
  <c r="E609" i="13"/>
  <c r="E610" i="13"/>
  <c r="E611" i="13"/>
  <c r="E612" i="13"/>
  <c r="E613" i="13"/>
  <c r="E614" i="13"/>
  <c r="E615" i="13"/>
  <c r="E616" i="13"/>
  <c r="E617" i="13"/>
  <c r="E618" i="13"/>
  <c r="E619" i="13"/>
  <c r="E620" i="13"/>
  <c r="E621" i="13"/>
  <c r="E622" i="13"/>
  <c r="E623" i="13"/>
  <c r="E624" i="13"/>
  <c r="E625" i="13"/>
  <c r="E626" i="13"/>
  <c r="E627" i="13"/>
  <c r="E628" i="13"/>
  <c r="E629" i="13"/>
  <c r="E630" i="13"/>
  <c r="E631" i="13"/>
  <c r="E632" i="13"/>
  <c r="E633" i="13"/>
  <c r="E634" i="13"/>
  <c r="E635" i="13"/>
  <c r="E636" i="13"/>
  <c r="E637" i="13"/>
  <c r="E638" i="13"/>
  <c r="E639" i="13"/>
  <c r="E640" i="13"/>
  <c r="E641" i="13"/>
  <c r="E642" i="13"/>
  <c r="E643" i="13"/>
  <c r="E644" i="13"/>
  <c r="E645" i="13"/>
  <c r="E646" i="13"/>
  <c r="E647" i="13"/>
  <c r="E648" i="13"/>
  <c r="E649" i="13"/>
  <c r="E650" i="13"/>
  <c r="E651" i="13"/>
  <c r="E652" i="13"/>
  <c r="E653" i="13"/>
  <c r="E654" i="13"/>
  <c r="E655" i="13"/>
  <c r="E656" i="13"/>
  <c r="E657" i="13"/>
  <c r="E658" i="13"/>
  <c r="E659" i="13"/>
  <c r="E660" i="13"/>
  <c r="E661" i="13"/>
  <c r="E662" i="13"/>
  <c r="E663" i="13"/>
  <c r="E664" i="13"/>
  <c r="E665" i="13"/>
  <c r="E666" i="13"/>
  <c r="E667" i="13"/>
  <c r="E668" i="13"/>
  <c r="E669" i="13"/>
  <c r="E670" i="13"/>
  <c r="E671" i="13"/>
  <c r="E672" i="13"/>
  <c r="E673" i="13"/>
  <c r="E674" i="13"/>
  <c r="E675" i="13"/>
  <c r="E676" i="13"/>
  <c r="E677" i="13"/>
  <c r="E678" i="13"/>
  <c r="E679" i="13"/>
  <c r="E680" i="13"/>
  <c r="E681" i="13"/>
  <c r="E682" i="13"/>
  <c r="E683" i="13"/>
  <c r="E684" i="13"/>
  <c r="E685" i="13"/>
  <c r="E686" i="13"/>
  <c r="E687" i="13"/>
  <c r="E688" i="13"/>
  <c r="E689" i="13"/>
  <c r="E690" i="13"/>
  <c r="E691" i="13"/>
  <c r="E692" i="13"/>
  <c r="E693" i="13"/>
  <c r="E694" i="13"/>
  <c r="E695" i="13"/>
  <c r="E696" i="13"/>
  <c r="E697" i="13"/>
  <c r="E698" i="13"/>
  <c r="E699" i="13"/>
  <c r="E700" i="13"/>
  <c r="E701" i="13"/>
  <c r="E702" i="13"/>
  <c r="E703" i="13"/>
  <c r="E704" i="13"/>
  <c r="E705" i="13"/>
  <c r="E706" i="13"/>
  <c r="E707" i="13"/>
  <c r="E708" i="13"/>
  <c r="E709" i="13"/>
  <c r="E710" i="13"/>
  <c r="E711" i="13"/>
  <c r="E712" i="13"/>
  <c r="E713" i="13"/>
  <c r="E714" i="13"/>
  <c r="E715" i="13"/>
  <c r="E716" i="13"/>
  <c r="E717" i="13"/>
  <c r="E718" i="13"/>
  <c r="E719" i="13"/>
  <c r="E720" i="13"/>
  <c r="E721" i="13"/>
  <c r="E722" i="13"/>
  <c r="E723" i="13"/>
  <c r="E724" i="13"/>
  <c r="E725" i="13"/>
  <c r="E726" i="13"/>
  <c r="E727" i="13"/>
  <c r="E728" i="13"/>
  <c r="E729" i="13"/>
  <c r="E730" i="13"/>
  <c r="E731" i="13"/>
  <c r="E732" i="13"/>
  <c r="E733" i="13"/>
  <c r="E734" i="13"/>
  <c r="E735" i="13"/>
  <c r="E736" i="13"/>
  <c r="E737" i="13"/>
  <c r="E738" i="13"/>
  <c r="E739" i="13"/>
  <c r="E740" i="13"/>
  <c r="E741" i="13"/>
  <c r="E742" i="13"/>
  <c r="E743" i="13"/>
  <c r="E744" i="13"/>
  <c r="E745" i="13"/>
  <c r="E746" i="13"/>
  <c r="E747" i="13"/>
  <c r="E748" i="13"/>
  <c r="E749" i="13"/>
  <c r="E750" i="13"/>
  <c r="E751" i="13"/>
  <c r="E752" i="13"/>
  <c r="E753" i="13"/>
  <c r="E754" i="13"/>
  <c r="E755" i="13"/>
  <c r="E756" i="13"/>
  <c r="E757" i="13"/>
  <c r="E758" i="13"/>
  <c r="E759" i="13"/>
  <c r="E760" i="13"/>
  <c r="E761" i="13"/>
  <c r="E762" i="13"/>
  <c r="E763" i="13"/>
  <c r="E764" i="13"/>
  <c r="E765" i="13"/>
  <c r="E766" i="13"/>
  <c r="E767" i="13"/>
  <c r="E768" i="13"/>
  <c r="E769" i="13"/>
  <c r="E770" i="13"/>
  <c r="E771" i="13"/>
  <c r="E772" i="13"/>
  <c r="E773" i="13"/>
  <c r="E774" i="13"/>
  <c r="E775" i="13"/>
  <c r="E776" i="13"/>
  <c r="E777" i="13"/>
  <c r="E778" i="13"/>
  <c r="E779" i="13"/>
  <c r="E780" i="13"/>
  <c r="E781" i="13"/>
  <c r="E782" i="13"/>
  <c r="E783" i="13"/>
  <c r="E784" i="13"/>
  <c r="E785" i="13"/>
  <c r="E786" i="13"/>
  <c r="E787" i="13"/>
  <c r="E788" i="13"/>
  <c r="E789" i="13"/>
  <c r="E790" i="13"/>
  <c r="E791" i="13"/>
  <c r="E792" i="13"/>
  <c r="E793" i="13"/>
  <c r="E794" i="13"/>
  <c r="E795" i="13"/>
  <c r="E796" i="13"/>
  <c r="E797" i="13"/>
  <c r="E798" i="13"/>
  <c r="E799" i="13"/>
  <c r="E800" i="13"/>
  <c r="E801" i="13"/>
  <c r="E802" i="13"/>
  <c r="E803" i="13"/>
  <c r="E804" i="13"/>
  <c r="E805" i="13"/>
  <c r="E806" i="13"/>
  <c r="E807" i="13"/>
  <c r="E808" i="13"/>
  <c r="E809" i="13"/>
  <c r="E810" i="13"/>
  <c r="E811" i="13"/>
  <c r="E812" i="13"/>
  <c r="E813" i="13"/>
  <c r="E814" i="13"/>
  <c r="E815" i="13"/>
  <c r="E816" i="13"/>
  <c r="E817" i="13"/>
  <c r="E818" i="13"/>
  <c r="E819" i="13"/>
  <c r="E820" i="13"/>
  <c r="E821" i="13"/>
  <c r="E822" i="13"/>
  <c r="E823" i="13"/>
  <c r="E824" i="13"/>
  <c r="E825" i="13"/>
  <c r="E826" i="13"/>
  <c r="E827" i="13"/>
  <c r="E828" i="13"/>
  <c r="E829" i="13"/>
  <c r="E830" i="13"/>
  <c r="E831" i="13"/>
  <c r="E832" i="13"/>
  <c r="E833" i="13"/>
  <c r="E834" i="13"/>
  <c r="E835" i="13"/>
  <c r="E836" i="13"/>
  <c r="E837" i="13"/>
  <c r="E838" i="13"/>
  <c r="E839" i="13"/>
  <c r="E840" i="13"/>
  <c r="E841" i="13"/>
  <c r="E842" i="13"/>
  <c r="E843" i="13"/>
  <c r="E844" i="13"/>
  <c r="E845" i="13"/>
  <c r="E846" i="13"/>
  <c r="E847" i="13"/>
  <c r="E848" i="13"/>
  <c r="E849" i="13"/>
  <c r="E850" i="13"/>
  <c r="E851" i="13"/>
  <c r="E852" i="13"/>
  <c r="E853" i="13"/>
  <c r="E854" i="13"/>
  <c r="E855" i="13"/>
  <c r="E856" i="13"/>
  <c r="E857" i="13"/>
  <c r="E858" i="13"/>
  <c r="E859" i="13"/>
  <c r="E860" i="13"/>
  <c r="E861" i="13"/>
  <c r="E862" i="13"/>
  <c r="E863" i="13"/>
  <c r="E864" i="13"/>
  <c r="E865" i="13"/>
  <c r="E866" i="13"/>
  <c r="E867" i="13"/>
  <c r="E868" i="13"/>
  <c r="E869" i="13"/>
  <c r="E870" i="13"/>
  <c r="E871" i="13"/>
  <c r="E872" i="13"/>
  <c r="E873" i="13"/>
  <c r="E874" i="13"/>
  <c r="E875" i="13"/>
  <c r="E876" i="13"/>
  <c r="E877" i="13"/>
  <c r="E878" i="13"/>
  <c r="E879" i="13"/>
  <c r="E880" i="13"/>
  <c r="E881" i="13"/>
  <c r="E882" i="13"/>
  <c r="E883" i="13"/>
  <c r="E884" i="13"/>
  <c r="E885" i="13"/>
  <c r="E886" i="13"/>
  <c r="E887" i="13"/>
  <c r="E888" i="13"/>
  <c r="E889" i="13"/>
  <c r="E890" i="13"/>
  <c r="E891" i="13"/>
  <c r="E892" i="13"/>
  <c r="E893" i="13"/>
  <c r="E894" i="13"/>
  <c r="E895" i="13"/>
  <c r="E896" i="13"/>
  <c r="E897" i="13"/>
  <c r="E898" i="13"/>
  <c r="E899" i="13"/>
  <c r="E900" i="13"/>
  <c r="E901" i="13"/>
  <c r="E902" i="13"/>
  <c r="E903" i="13"/>
  <c r="E904" i="13"/>
  <c r="E905" i="13"/>
  <c r="E906" i="13"/>
  <c r="E907" i="13"/>
  <c r="E908" i="13"/>
  <c r="E909" i="13"/>
  <c r="E910" i="13"/>
  <c r="E911" i="13"/>
  <c r="E912" i="13"/>
  <c r="E913" i="13"/>
  <c r="E914" i="13"/>
  <c r="E915" i="13"/>
  <c r="E916" i="13"/>
  <c r="E917" i="13"/>
  <c r="E918" i="13"/>
  <c r="E919" i="13"/>
  <c r="E920" i="13"/>
  <c r="E921" i="13"/>
  <c r="E922" i="13"/>
  <c r="E923" i="13"/>
  <c r="E924" i="13"/>
  <c r="E925" i="13"/>
  <c r="E926" i="13"/>
  <c r="E927" i="13"/>
  <c r="E928" i="13"/>
  <c r="E929" i="13"/>
  <c r="E930" i="13"/>
  <c r="E931" i="13"/>
  <c r="E932" i="13"/>
  <c r="E933" i="13"/>
  <c r="E934" i="13"/>
  <c r="E935" i="13"/>
  <c r="E936" i="13"/>
  <c r="E937" i="13"/>
  <c r="E938" i="13"/>
  <c r="E939" i="13"/>
  <c r="E940" i="13"/>
  <c r="E941" i="13"/>
  <c r="E942" i="13"/>
  <c r="E943" i="13"/>
  <c r="E944" i="13"/>
  <c r="E945" i="13"/>
  <c r="E946" i="13"/>
  <c r="E947" i="13"/>
  <c r="E948" i="13"/>
  <c r="E949" i="13"/>
  <c r="E950" i="13"/>
  <c r="E951" i="13"/>
  <c r="E952" i="13"/>
  <c r="E953" i="13"/>
  <c r="E954" i="13"/>
  <c r="E955" i="13"/>
  <c r="E956" i="13"/>
  <c r="E957" i="13"/>
  <c r="E958" i="13"/>
  <c r="E959" i="13"/>
  <c r="E960" i="13"/>
  <c r="E961" i="13"/>
  <c r="E962" i="13"/>
  <c r="E963" i="13"/>
  <c r="E964" i="13"/>
  <c r="E965" i="13"/>
  <c r="E966" i="13"/>
  <c r="E967" i="13"/>
  <c r="E968" i="13"/>
  <c r="E969" i="13"/>
  <c r="E970" i="13"/>
  <c r="E971" i="13"/>
  <c r="E972" i="13"/>
  <c r="E973" i="13"/>
  <c r="E974" i="13"/>
  <c r="E975" i="13"/>
  <c r="E976" i="13"/>
  <c r="E977" i="13"/>
  <c r="E978" i="13"/>
  <c r="E979" i="13"/>
  <c r="E980" i="13"/>
  <c r="E981" i="13"/>
  <c r="E982" i="13"/>
  <c r="E983" i="13"/>
  <c r="E984" i="13"/>
  <c r="E985" i="13"/>
  <c r="E986" i="13"/>
  <c r="E987" i="13"/>
  <c r="E988" i="13"/>
  <c r="E989" i="13"/>
  <c r="E990" i="13"/>
  <c r="E991" i="13"/>
  <c r="E992" i="13"/>
  <c r="E993" i="13"/>
  <c r="E994" i="13"/>
  <c r="E995" i="13"/>
  <c r="E996" i="13"/>
  <c r="E997" i="13"/>
  <c r="E998" i="13"/>
  <c r="E999" i="13"/>
  <c r="E1000" i="13"/>
  <c r="E1001" i="13"/>
  <c r="E1002" i="13"/>
  <c r="E1003" i="13"/>
  <c r="E1004" i="13"/>
  <c r="E1005" i="13"/>
  <c r="E1006" i="13"/>
  <c r="E1007" i="13"/>
  <c r="E1008" i="13"/>
  <c r="E1009" i="13"/>
  <c r="E1010" i="13"/>
  <c r="E1011" i="13"/>
  <c r="E1012" i="13"/>
  <c r="E1013" i="13"/>
  <c r="E1014" i="13"/>
  <c r="E1015" i="13"/>
  <c r="E1016" i="13"/>
  <c r="E1017" i="13"/>
  <c r="E1018" i="13"/>
  <c r="E1019" i="13"/>
  <c r="E1020" i="13"/>
  <c r="E1021" i="13"/>
  <c r="E1022" i="13"/>
  <c r="E1023" i="13"/>
  <c r="E1024" i="13"/>
  <c r="E1025" i="13"/>
  <c r="E1026" i="13"/>
  <c r="E1027" i="13"/>
  <c r="E1028" i="13"/>
  <c r="E1029" i="13"/>
  <c r="E1030" i="13"/>
  <c r="E1031" i="13"/>
  <c r="E1032" i="13"/>
  <c r="E1033" i="13"/>
  <c r="E1034" i="13"/>
  <c r="E1035" i="13"/>
  <c r="E1036" i="13"/>
  <c r="E1037" i="13"/>
  <c r="E1038" i="13"/>
  <c r="E1039" i="13"/>
  <c r="E1040" i="13"/>
  <c r="E1041" i="13"/>
  <c r="E1042" i="13"/>
  <c r="E1043" i="13"/>
  <c r="E1044" i="13"/>
  <c r="E1045" i="13"/>
  <c r="E1046" i="13"/>
  <c r="E1047" i="13"/>
  <c r="E1048" i="13"/>
  <c r="E1049" i="13"/>
  <c r="E1050" i="13"/>
  <c r="E1051" i="13"/>
  <c r="E1052" i="13"/>
  <c r="E1053" i="13"/>
  <c r="E1054" i="13"/>
  <c r="E1055" i="13"/>
  <c r="E1056" i="13"/>
  <c r="E1057" i="13"/>
  <c r="E1058" i="13"/>
  <c r="E1059" i="13"/>
  <c r="E1060" i="13"/>
  <c r="E1061" i="13"/>
  <c r="E1062" i="13"/>
  <c r="E1063" i="13"/>
  <c r="E1064" i="13"/>
  <c r="E1065" i="13"/>
  <c r="E1066" i="13"/>
  <c r="E1067" i="13"/>
  <c r="E1068" i="13"/>
  <c r="E1069" i="13"/>
  <c r="E1070" i="13"/>
  <c r="E1071" i="13"/>
  <c r="E1072" i="13"/>
  <c r="E1073" i="13"/>
  <c r="E1074" i="13"/>
  <c r="E1075" i="13"/>
  <c r="E1076" i="13"/>
  <c r="E1077" i="13"/>
  <c r="E1078" i="13"/>
  <c r="E1079" i="13"/>
  <c r="E1080" i="13"/>
  <c r="E1081" i="13"/>
  <c r="E1082" i="13"/>
  <c r="E1083" i="13"/>
  <c r="E1084" i="13"/>
  <c r="E1085" i="13"/>
  <c r="E1086" i="13"/>
  <c r="E1087" i="13"/>
  <c r="E1088" i="13"/>
  <c r="E1089" i="13"/>
  <c r="E1090" i="13"/>
  <c r="E1091" i="13"/>
  <c r="E1092" i="13"/>
  <c r="E1093" i="13"/>
  <c r="E1094" i="13"/>
  <c r="E1095" i="13"/>
  <c r="E1096" i="13"/>
  <c r="E1097" i="13"/>
  <c r="E1098" i="13"/>
  <c r="E1099" i="13"/>
  <c r="E1100" i="13"/>
  <c r="E1101" i="13"/>
  <c r="E1102" i="13"/>
  <c r="E1103" i="13"/>
  <c r="E1104" i="13"/>
  <c r="E1105" i="13"/>
  <c r="E1106" i="13"/>
  <c r="E1107" i="13"/>
  <c r="E1108" i="13"/>
  <c r="E1109" i="13"/>
  <c r="E1110" i="13"/>
  <c r="E1111" i="13"/>
  <c r="E1112" i="13"/>
  <c r="E1113" i="13"/>
  <c r="E1114" i="13"/>
  <c r="E1115" i="13"/>
  <c r="E1116" i="13"/>
  <c r="E1117" i="13"/>
  <c r="E1118" i="13"/>
  <c r="E1119" i="13"/>
  <c r="E1120" i="13"/>
  <c r="E1121" i="13"/>
  <c r="E1122" i="13"/>
  <c r="E1123" i="13"/>
  <c r="E1124" i="13"/>
  <c r="E1125" i="13"/>
  <c r="E1126" i="13"/>
  <c r="E1127" i="13"/>
  <c r="E1128" i="13"/>
  <c r="E1129" i="13"/>
  <c r="E1130" i="13"/>
  <c r="E1131" i="13"/>
  <c r="E1132" i="13"/>
  <c r="E1133" i="13"/>
  <c r="E1134" i="13"/>
  <c r="E1135" i="13"/>
  <c r="E1136" i="13"/>
  <c r="E1137" i="13"/>
  <c r="E1138" i="13"/>
  <c r="E1139" i="13"/>
  <c r="E1140" i="13"/>
  <c r="E1141" i="13"/>
  <c r="E1142" i="13"/>
  <c r="E1143" i="13"/>
  <c r="E1144" i="13"/>
  <c r="E1145" i="13"/>
  <c r="E1146" i="13"/>
  <c r="E1147" i="13"/>
  <c r="E1148" i="13"/>
  <c r="E1149" i="13"/>
  <c r="E1150" i="13"/>
  <c r="E1151" i="13"/>
  <c r="E1152" i="13"/>
  <c r="E1153" i="13"/>
  <c r="E1154" i="13"/>
  <c r="E1155" i="13"/>
  <c r="E1156" i="13"/>
  <c r="E1157" i="13"/>
  <c r="E1158" i="13"/>
  <c r="E1159" i="13"/>
  <c r="E1160" i="13"/>
  <c r="E1161" i="13"/>
  <c r="E1162" i="13"/>
  <c r="E1163" i="13"/>
  <c r="E1164" i="13"/>
  <c r="E1165" i="13"/>
  <c r="E1166" i="13"/>
  <c r="E1167" i="13"/>
  <c r="E1168" i="13"/>
  <c r="E1169" i="13"/>
  <c r="E1170" i="13"/>
  <c r="E1171" i="13"/>
  <c r="E1172" i="13"/>
  <c r="E1173" i="13"/>
  <c r="E1174" i="13"/>
  <c r="E1175" i="13"/>
  <c r="E1176" i="13"/>
  <c r="E1177" i="13"/>
  <c r="E1178" i="13"/>
  <c r="E1179" i="13"/>
  <c r="E1180" i="13"/>
  <c r="E1181" i="13"/>
  <c r="E1182" i="13"/>
  <c r="E1183" i="13"/>
  <c r="E1184" i="13"/>
  <c r="E1185" i="13"/>
  <c r="E1186" i="13"/>
  <c r="E1187" i="13"/>
  <c r="E1188" i="13"/>
  <c r="E1189" i="13"/>
  <c r="E1190" i="13"/>
  <c r="E1191" i="13"/>
  <c r="E1192" i="13"/>
  <c r="E1193" i="13"/>
  <c r="E1194" i="13"/>
  <c r="E1195" i="13"/>
  <c r="E1196" i="13"/>
  <c r="E1197" i="13"/>
  <c r="E1198" i="13"/>
  <c r="E1199" i="13"/>
  <c r="E1200" i="13"/>
  <c r="E1201" i="13"/>
  <c r="E1202" i="13"/>
  <c r="E1203" i="13"/>
  <c r="E1204" i="13"/>
  <c r="E1205" i="13"/>
  <c r="E1206" i="13"/>
  <c r="E1207" i="13"/>
  <c r="E1208" i="13"/>
  <c r="E1209" i="13"/>
  <c r="E1210" i="13"/>
  <c r="E1211" i="13"/>
  <c r="E1212" i="13"/>
  <c r="E1213" i="13"/>
  <c r="E1214" i="13"/>
  <c r="E1215" i="13"/>
  <c r="E1216" i="13"/>
  <c r="E1217" i="13"/>
  <c r="E1218" i="13"/>
  <c r="E1219" i="13"/>
  <c r="E1220" i="13"/>
  <c r="E1221" i="13"/>
  <c r="E1222" i="13"/>
  <c r="E1223" i="13"/>
  <c r="E1224" i="13"/>
  <c r="E1225" i="13"/>
  <c r="E1226" i="13"/>
  <c r="E1227" i="13"/>
  <c r="E1228" i="13"/>
  <c r="E1229" i="13"/>
  <c r="E1230" i="13"/>
  <c r="E1231" i="13"/>
  <c r="E1232" i="13"/>
  <c r="E1233" i="13"/>
  <c r="E1234" i="13"/>
  <c r="E1235" i="13"/>
  <c r="E1236" i="13"/>
  <c r="E1237" i="13"/>
  <c r="E1238" i="13"/>
  <c r="E1239" i="13"/>
  <c r="E1240" i="13"/>
  <c r="E1241" i="13"/>
  <c r="E1242" i="13"/>
  <c r="E1243" i="13"/>
  <c r="E1244" i="13"/>
  <c r="E1245" i="13"/>
  <c r="E1246" i="13"/>
  <c r="E1247" i="13"/>
  <c r="E1248" i="13"/>
  <c r="E1249" i="13"/>
  <c r="E1250" i="13"/>
  <c r="E1251" i="13"/>
  <c r="E1252" i="13"/>
  <c r="E1253" i="13"/>
  <c r="E1254" i="13"/>
  <c r="E1255" i="13"/>
  <c r="E1256" i="13"/>
  <c r="E1257" i="13"/>
  <c r="E1258" i="13"/>
  <c r="E1259" i="13"/>
  <c r="E1260" i="13"/>
  <c r="E1261" i="13"/>
  <c r="E1262" i="13"/>
  <c r="E1263" i="13"/>
  <c r="E1264" i="13"/>
  <c r="E1265" i="13"/>
  <c r="E1266" i="13"/>
  <c r="E2" i="13"/>
  <c r="D3" i="13" l="1"/>
  <c r="D4" i="13"/>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501" i="13"/>
  <c r="D502" i="13"/>
  <c r="D503" i="13"/>
  <c r="D504" i="13"/>
  <c r="D505" i="13"/>
  <c r="D506" i="13"/>
  <c r="D507" i="13"/>
  <c r="D508" i="13"/>
  <c r="D509" i="13"/>
  <c r="D510" i="13"/>
  <c r="D511" i="13"/>
  <c r="D512" i="13"/>
  <c r="D513" i="13"/>
  <c r="D514" i="13"/>
  <c r="D515" i="13"/>
  <c r="D516" i="13"/>
  <c r="D517" i="13"/>
  <c r="D518" i="13"/>
  <c r="D519" i="13"/>
  <c r="D520" i="13"/>
  <c r="D521" i="13"/>
  <c r="D522" i="13"/>
  <c r="D523" i="13"/>
  <c r="D524" i="13"/>
  <c r="D525" i="13"/>
  <c r="D526" i="13"/>
  <c r="D527" i="13"/>
  <c r="D528" i="13"/>
  <c r="D529" i="13"/>
  <c r="D530" i="13"/>
  <c r="D531" i="13"/>
  <c r="D532" i="13"/>
  <c r="D533" i="13"/>
  <c r="D534" i="13"/>
  <c r="D535" i="13"/>
  <c r="D536" i="13"/>
  <c r="D537" i="13"/>
  <c r="D538" i="13"/>
  <c r="D539" i="13"/>
  <c r="D540" i="13"/>
  <c r="D541" i="13"/>
  <c r="D542" i="13"/>
  <c r="D543" i="13"/>
  <c r="D544" i="13"/>
  <c r="D545" i="13"/>
  <c r="D546" i="13"/>
  <c r="D547" i="13"/>
  <c r="D548" i="13"/>
  <c r="D549" i="13"/>
  <c r="D550" i="13"/>
  <c r="D551" i="13"/>
  <c r="D552" i="13"/>
  <c r="D553" i="13"/>
  <c r="D554" i="13"/>
  <c r="D555" i="13"/>
  <c r="D556" i="13"/>
  <c r="D557" i="13"/>
  <c r="D558" i="13"/>
  <c r="D559" i="13"/>
  <c r="D560" i="13"/>
  <c r="D561" i="13"/>
  <c r="D562" i="13"/>
  <c r="D563" i="13"/>
  <c r="D564" i="13"/>
  <c r="D565" i="13"/>
  <c r="D566" i="13"/>
  <c r="D567" i="13"/>
  <c r="D568" i="13"/>
  <c r="D569" i="13"/>
  <c r="D570" i="13"/>
  <c r="D571" i="13"/>
  <c r="D572" i="13"/>
  <c r="D573" i="13"/>
  <c r="D574" i="13"/>
  <c r="D575" i="13"/>
  <c r="D576" i="13"/>
  <c r="D577" i="13"/>
  <c r="D578" i="13"/>
  <c r="D579" i="13"/>
  <c r="D580" i="13"/>
  <c r="D581" i="13"/>
  <c r="D582" i="13"/>
  <c r="D583" i="13"/>
  <c r="D584" i="13"/>
  <c r="D585" i="13"/>
  <c r="D586" i="13"/>
  <c r="D587" i="13"/>
  <c r="D588" i="13"/>
  <c r="D589" i="13"/>
  <c r="D590" i="13"/>
  <c r="D591" i="13"/>
  <c r="D592" i="13"/>
  <c r="D593" i="13"/>
  <c r="D594" i="13"/>
  <c r="D595" i="13"/>
  <c r="D596" i="13"/>
  <c r="D597" i="13"/>
  <c r="D598" i="13"/>
  <c r="D599" i="13"/>
  <c r="D600" i="13"/>
  <c r="D601" i="13"/>
  <c r="D602" i="13"/>
  <c r="D603" i="13"/>
  <c r="D604" i="13"/>
  <c r="D605" i="13"/>
  <c r="D606" i="13"/>
  <c r="D607" i="13"/>
  <c r="D608" i="13"/>
  <c r="D609" i="13"/>
  <c r="D610" i="13"/>
  <c r="D611" i="13"/>
  <c r="D612" i="13"/>
  <c r="D613" i="13"/>
  <c r="D614" i="13"/>
  <c r="D615" i="13"/>
  <c r="D616" i="13"/>
  <c r="D617" i="13"/>
  <c r="D618" i="13"/>
  <c r="D619" i="13"/>
  <c r="D620" i="13"/>
  <c r="D621" i="13"/>
  <c r="D622" i="13"/>
  <c r="D623" i="13"/>
  <c r="D624" i="13"/>
  <c r="D625" i="13"/>
  <c r="D626" i="13"/>
  <c r="D627" i="13"/>
  <c r="D628" i="13"/>
  <c r="D629" i="13"/>
  <c r="D630" i="13"/>
  <c r="D631" i="13"/>
  <c r="D632" i="13"/>
  <c r="D633" i="13"/>
  <c r="D634" i="13"/>
  <c r="D635" i="13"/>
  <c r="D636" i="13"/>
  <c r="D637" i="13"/>
  <c r="D638" i="13"/>
  <c r="D639" i="13"/>
  <c r="D640" i="13"/>
  <c r="D641" i="13"/>
  <c r="D642" i="13"/>
  <c r="D643" i="13"/>
  <c r="D644" i="13"/>
  <c r="D645" i="13"/>
  <c r="D646" i="13"/>
  <c r="D647" i="13"/>
  <c r="D648" i="13"/>
  <c r="D649" i="13"/>
  <c r="D650" i="13"/>
  <c r="D651" i="13"/>
  <c r="D652" i="13"/>
  <c r="D653" i="13"/>
  <c r="D654" i="13"/>
  <c r="D655" i="13"/>
  <c r="D656" i="13"/>
  <c r="D657" i="13"/>
  <c r="D658" i="13"/>
  <c r="D659" i="13"/>
  <c r="D660" i="13"/>
  <c r="D661" i="13"/>
  <c r="D662" i="13"/>
  <c r="D663" i="13"/>
  <c r="D664" i="13"/>
  <c r="D665" i="13"/>
  <c r="D666" i="13"/>
  <c r="D667" i="13"/>
  <c r="D668" i="13"/>
  <c r="D669" i="13"/>
  <c r="D670" i="13"/>
  <c r="D671" i="13"/>
  <c r="D672" i="13"/>
  <c r="D673" i="13"/>
  <c r="D674" i="13"/>
  <c r="D675" i="13"/>
  <c r="D676" i="13"/>
  <c r="D677" i="13"/>
  <c r="D678" i="13"/>
  <c r="D679" i="13"/>
  <c r="D680" i="13"/>
  <c r="D681" i="13"/>
  <c r="D682" i="13"/>
  <c r="D683" i="13"/>
  <c r="D684" i="13"/>
  <c r="D685" i="13"/>
  <c r="D686" i="13"/>
  <c r="D687" i="13"/>
  <c r="D688" i="13"/>
  <c r="D689" i="13"/>
  <c r="D690" i="13"/>
  <c r="D691" i="13"/>
  <c r="D692" i="13"/>
  <c r="D693" i="13"/>
  <c r="D694" i="13"/>
  <c r="D695" i="13"/>
  <c r="D696" i="13"/>
  <c r="D697" i="13"/>
  <c r="D698" i="13"/>
  <c r="D699" i="13"/>
  <c r="D700" i="13"/>
  <c r="D701" i="13"/>
  <c r="D702" i="13"/>
  <c r="D703" i="13"/>
  <c r="D704" i="13"/>
  <c r="D705" i="13"/>
  <c r="D706" i="13"/>
  <c r="D707" i="13"/>
  <c r="D708" i="13"/>
  <c r="D709" i="13"/>
  <c r="D710" i="13"/>
  <c r="D711" i="13"/>
  <c r="D712" i="13"/>
  <c r="D713" i="13"/>
  <c r="D714" i="13"/>
  <c r="D715" i="13"/>
  <c r="D716" i="13"/>
  <c r="D717" i="13"/>
  <c r="D718" i="13"/>
  <c r="D719" i="13"/>
  <c r="D720" i="13"/>
  <c r="D721" i="13"/>
  <c r="D722" i="13"/>
  <c r="D723" i="13"/>
  <c r="D724" i="13"/>
  <c r="D725" i="13"/>
  <c r="D726" i="13"/>
  <c r="D727" i="13"/>
  <c r="D728" i="13"/>
  <c r="D729" i="13"/>
  <c r="D730" i="13"/>
  <c r="D731" i="13"/>
  <c r="D732" i="13"/>
  <c r="D733" i="13"/>
  <c r="D734" i="13"/>
  <c r="D735" i="13"/>
  <c r="D736" i="13"/>
  <c r="D737" i="13"/>
  <c r="D738" i="13"/>
  <c r="D739" i="13"/>
  <c r="D740" i="13"/>
  <c r="D741" i="13"/>
  <c r="D742" i="13"/>
  <c r="D743" i="13"/>
  <c r="D744" i="13"/>
  <c r="D745" i="13"/>
  <c r="D746" i="13"/>
  <c r="D747" i="13"/>
  <c r="D748" i="13"/>
  <c r="D749" i="13"/>
  <c r="D750" i="13"/>
  <c r="D751" i="13"/>
  <c r="D752" i="13"/>
  <c r="D753" i="13"/>
  <c r="D754" i="13"/>
  <c r="D755" i="13"/>
  <c r="D756" i="13"/>
  <c r="D757" i="13"/>
  <c r="D758" i="13"/>
  <c r="D759" i="13"/>
  <c r="D760" i="13"/>
  <c r="D761" i="13"/>
  <c r="D762" i="13"/>
  <c r="D763" i="13"/>
  <c r="D764" i="13"/>
  <c r="D765" i="13"/>
  <c r="D766" i="13"/>
  <c r="D767" i="13"/>
  <c r="D768" i="13"/>
  <c r="D769" i="13"/>
  <c r="D770" i="13"/>
  <c r="D771" i="13"/>
  <c r="D772" i="13"/>
  <c r="D773" i="13"/>
  <c r="D774" i="13"/>
  <c r="D775" i="13"/>
  <c r="D776" i="13"/>
  <c r="D777" i="13"/>
  <c r="D778" i="13"/>
  <c r="D779" i="13"/>
  <c r="D780" i="13"/>
  <c r="D781" i="13"/>
  <c r="D782" i="13"/>
  <c r="D783" i="13"/>
  <c r="D784" i="13"/>
  <c r="D785" i="13"/>
  <c r="D786" i="13"/>
  <c r="D787" i="13"/>
  <c r="D788" i="13"/>
  <c r="D789" i="13"/>
  <c r="D790" i="13"/>
  <c r="D791" i="13"/>
  <c r="D792" i="13"/>
  <c r="D793" i="13"/>
  <c r="D794" i="13"/>
  <c r="D795" i="13"/>
  <c r="D796" i="13"/>
  <c r="D797" i="13"/>
  <c r="D798" i="13"/>
  <c r="D799" i="13"/>
  <c r="D800" i="13"/>
  <c r="D801" i="13"/>
  <c r="D802" i="13"/>
  <c r="D803" i="13"/>
  <c r="D804" i="13"/>
  <c r="D805" i="13"/>
  <c r="D806" i="13"/>
  <c r="D807" i="13"/>
  <c r="D808" i="13"/>
  <c r="D809" i="13"/>
  <c r="D810" i="13"/>
  <c r="D811" i="13"/>
  <c r="D812" i="13"/>
  <c r="D813" i="13"/>
  <c r="D814" i="13"/>
  <c r="D815" i="13"/>
  <c r="D816" i="13"/>
  <c r="D817" i="13"/>
  <c r="D818" i="13"/>
  <c r="D819" i="13"/>
  <c r="D820" i="13"/>
  <c r="D821" i="13"/>
  <c r="D822" i="13"/>
  <c r="D823" i="13"/>
  <c r="D824" i="13"/>
  <c r="D825" i="13"/>
  <c r="D826" i="13"/>
  <c r="D827" i="13"/>
  <c r="D828" i="13"/>
  <c r="D829" i="13"/>
  <c r="D830" i="13"/>
  <c r="D831" i="13"/>
  <c r="D832" i="13"/>
  <c r="D833" i="13"/>
  <c r="D834" i="13"/>
  <c r="D835" i="13"/>
  <c r="D836" i="13"/>
  <c r="D837" i="13"/>
  <c r="D838" i="13"/>
  <c r="D839" i="13"/>
  <c r="D840" i="13"/>
  <c r="D841" i="13"/>
  <c r="D842" i="13"/>
  <c r="D843" i="13"/>
  <c r="D844" i="13"/>
  <c r="D845" i="13"/>
  <c r="D846" i="13"/>
  <c r="D847" i="13"/>
  <c r="D848" i="13"/>
  <c r="D849" i="13"/>
  <c r="D850" i="13"/>
  <c r="D851" i="13"/>
  <c r="D852" i="13"/>
  <c r="D853" i="13"/>
  <c r="D854" i="13"/>
  <c r="D855" i="13"/>
  <c r="D856" i="13"/>
  <c r="D857" i="13"/>
  <c r="D858" i="13"/>
  <c r="D859" i="13"/>
  <c r="D860" i="13"/>
  <c r="D861" i="13"/>
  <c r="D862" i="13"/>
  <c r="D863" i="13"/>
  <c r="D864" i="13"/>
  <c r="D865" i="13"/>
  <c r="D866" i="13"/>
  <c r="D867" i="13"/>
  <c r="D868" i="13"/>
  <c r="D869" i="13"/>
  <c r="D870" i="13"/>
  <c r="D871" i="13"/>
  <c r="D872" i="13"/>
  <c r="D873" i="13"/>
  <c r="D874" i="13"/>
  <c r="D875" i="13"/>
  <c r="D876" i="13"/>
  <c r="D877" i="13"/>
  <c r="D878" i="13"/>
  <c r="D879" i="13"/>
  <c r="D880" i="13"/>
  <c r="D881" i="13"/>
  <c r="D882" i="13"/>
  <c r="D883" i="13"/>
  <c r="D884" i="13"/>
  <c r="D885" i="13"/>
  <c r="D886" i="13"/>
  <c r="D887" i="13"/>
  <c r="D888" i="13"/>
  <c r="D889" i="13"/>
  <c r="D890" i="13"/>
  <c r="D891" i="13"/>
  <c r="D892" i="13"/>
  <c r="D893" i="13"/>
  <c r="D894" i="13"/>
  <c r="D895" i="13"/>
  <c r="D896" i="13"/>
  <c r="D897" i="13"/>
  <c r="D898" i="13"/>
  <c r="D899" i="13"/>
  <c r="D900" i="13"/>
  <c r="D901" i="13"/>
  <c r="D902" i="13"/>
  <c r="D903" i="13"/>
  <c r="D904" i="13"/>
  <c r="D905" i="13"/>
  <c r="D906" i="13"/>
  <c r="D907" i="13"/>
  <c r="D908" i="13"/>
  <c r="D909" i="13"/>
  <c r="D910" i="13"/>
  <c r="D911" i="13"/>
  <c r="D912" i="13"/>
  <c r="D913" i="13"/>
  <c r="D914" i="13"/>
  <c r="D915" i="13"/>
  <c r="D916" i="13"/>
  <c r="D917" i="13"/>
  <c r="D918" i="13"/>
  <c r="D919" i="13"/>
  <c r="D920" i="13"/>
  <c r="D921" i="13"/>
  <c r="D922" i="13"/>
  <c r="D923" i="13"/>
  <c r="D924" i="13"/>
  <c r="D925" i="13"/>
  <c r="D926" i="13"/>
  <c r="D927" i="13"/>
  <c r="D928" i="13"/>
  <c r="D929" i="13"/>
  <c r="D930" i="13"/>
  <c r="D931" i="13"/>
  <c r="D932" i="13"/>
  <c r="D933" i="13"/>
  <c r="D934" i="13"/>
  <c r="D935" i="13"/>
  <c r="D936" i="13"/>
  <c r="D937" i="13"/>
  <c r="D938" i="13"/>
  <c r="D939" i="13"/>
  <c r="D940" i="13"/>
  <c r="D941" i="13"/>
  <c r="D942" i="13"/>
  <c r="D943" i="13"/>
  <c r="D944" i="13"/>
  <c r="D945" i="13"/>
  <c r="D946" i="13"/>
  <c r="D947" i="13"/>
  <c r="D948" i="13"/>
  <c r="D949" i="13"/>
  <c r="D950" i="13"/>
  <c r="D951" i="13"/>
  <c r="D952" i="13"/>
  <c r="D953" i="13"/>
  <c r="D954" i="13"/>
  <c r="D955" i="13"/>
  <c r="D956" i="13"/>
  <c r="D957" i="13"/>
  <c r="D958" i="13"/>
  <c r="D959" i="13"/>
  <c r="D960" i="13"/>
  <c r="D961" i="13"/>
  <c r="D962" i="13"/>
  <c r="D963" i="13"/>
  <c r="D964" i="13"/>
  <c r="D965" i="13"/>
  <c r="D966" i="13"/>
  <c r="D967" i="13"/>
  <c r="D968" i="13"/>
  <c r="D969" i="13"/>
  <c r="D970" i="13"/>
  <c r="D971" i="13"/>
  <c r="D972" i="13"/>
  <c r="D973" i="13"/>
  <c r="D974" i="13"/>
  <c r="D975" i="13"/>
  <c r="D976" i="13"/>
  <c r="D977" i="13"/>
  <c r="D978" i="13"/>
  <c r="D979" i="13"/>
  <c r="D980" i="13"/>
  <c r="D981" i="13"/>
  <c r="D982" i="13"/>
  <c r="D983" i="13"/>
  <c r="D984" i="13"/>
  <c r="D985" i="13"/>
  <c r="D986" i="13"/>
  <c r="D987" i="13"/>
  <c r="D988" i="13"/>
  <c r="D989" i="13"/>
  <c r="D990" i="13"/>
  <c r="D991" i="13"/>
  <c r="D992" i="13"/>
  <c r="D993" i="13"/>
  <c r="D994" i="13"/>
  <c r="D995" i="13"/>
  <c r="D996" i="13"/>
  <c r="D997" i="13"/>
  <c r="D998" i="13"/>
  <c r="D999" i="13"/>
  <c r="D1000" i="13"/>
  <c r="D1001" i="13"/>
  <c r="D1002" i="13"/>
  <c r="D1003" i="13"/>
  <c r="D1004" i="13"/>
  <c r="D1005" i="13"/>
  <c r="D1006" i="13"/>
  <c r="D1007" i="13"/>
  <c r="D1008" i="13"/>
  <c r="D1009" i="13"/>
  <c r="D1010" i="13"/>
  <c r="D1011" i="13"/>
  <c r="D1012" i="13"/>
  <c r="D1013" i="13"/>
  <c r="D1014" i="13"/>
  <c r="D1015" i="13"/>
  <c r="D1016" i="13"/>
  <c r="D1017" i="13"/>
  <c r="D1018" i="13"/>
  <c r="D1019" i="13"/>
  <c r="D1020" i="13"/>
  <c r="D1021" i="13"/>
  <c r="D1022" i="13"/>
  <c r="D1023" i="13"/>
  <c r="D1024" i="13"/>
  <c r="D1025" i="13"/>
  <c r="D1026" i="13"/>
  <c r="D1027" i="13"/>
  <c r="D1028" i="13"/>
  <c r="D1029" i="13"/>
  <c r="D1030" i="13"/>
  <c r="D1031" i="13"/>
  <c r="D1032" i="13"/>
  <c r="D1033" i="13"/>
  <c r="D1034" i="13"/>
  <c r="D1035" i="13"/>
  <c r="D1036" i="13"/>
  <c r="D1037" i="13"/>
  <c r="D1038" i="13"/>
  <c r="D1039" i="13"/>
  <c r="D1040" i="13"/>
  <c r="D1041" i="13"/>
  <c r="D1042" i="13"/>
  <c r="D1043" i="13"/>
  <c r="D1044" i="13"/>
  <c r="D1045" i="13"/>
  <c r="D1046" i="13"/>
  <c r="D1047" i="13"/>
  <c r="D1048" i="13"/>
  <c r="D1049" i="13"/>
  <c r="D1050" i="13"/>
  <c r="D1051" i="13"/>
  <c r="D1052" i="13"/>
  <c r="D1053" i="13"/>
  <c r="D1054" i="13"/>
  <c r="D1055" i="13"/>
  <c r="D1056" i="13"/>
  <c r="D1057" i="13"/>
  <c r="D1058" i="13"/>
  <c r="D1059" i="13"/>
  <c r="D1060" i="13"/>
  <c r="D1061" i="13"/>
  <c r="D1062" i="13"/>
  <c r="D1063" i="13"/>
  <c r="D1064" i="13"/>
  <c r="D1065" i="13"/>
  <c r="D1066" i="13"/>
  <c r="D1067" i="13"/>
  <c r="D1068" i="13"/>
  <c r="D1069" i="13"/>
  <c r="D1070" i="13"/>
  <c r="D1071" i="13"/>
  <c r="D1072" i="13"/>
  <c r="D1073" i="13"/>
  <c r="D1074" i="13"/>
  <c r="D1075" i="13"/>
  <c r="D1076" i="13"/>
  <c r="D1077" i="13"/>
  <c r="D1078" i="13"/>
  <c r="D1079" i="13"/>
  <c r="D1080" i="13"/>
  <c r="D1081" i="13"/>
  <c r="D1082" i="13"/>
  <c r="D1083" i="13"/>
  <c r="D1084" i="13"/>
  <c r="D1085" i="13"/>
  <c r="D1086" i="13"/>
  <c r="D1087" i="13"/>
  <c r="D1088" i="13"/>
  <c r="D1089" i="13"/>
  <c r="D1090" i="13"/>
  <c r="D1091" i="13"/>
  <c r="D1092" i="13"/>
  <c r="D1093" i="13"/>
  <c r="D1094" i="13"/>
  <c r="D1095" i="13"/>
  <c r="D1096" i="13"/>
  <c r="D1097" i="13"/>
  <c r="D1098" i="13"/>
  <c r="D1099" i="13"/>
  <c r="D1100" i="13"/>
  <c r="D1101" i="13"/>
  <c r="D1102" i="13"/>
  <c r="D1103" i="13"/>
  <c r="D1104" i="13"/>
  <c r="D1105" i="13"/>
  <c r="D1106" i="13"/>
  <c r="D1107" i="13"/>
  <c r="D1108" i="13"/>
  <c r="D1109" i="13"/>
  <c r="D1110" i="13"/>
  <c r="D1111" i="13"/>
  <c r="D1112" i="13"/>
  <c r="D1113" i="13"/>
  <c r="D1114" i="13"/>
  <c r="D1115" i="13"/>
  <c r="D1116" i="13"/>
  <c r="D1117" i="13"/>
  <c r="D1118" i="13"/>
  <c r="D1119" i="13"/>
  <c r="D1120" i="13"/>
  <c r="D1121" i="13"/>
  <c r="D1122" i="13"/>
  <c r="D1123" i="13"/>
  <c r="D1124" i="13"/>
  <c r="D1125" i="13"/>
  <c r="D1126" i="13"/>
  <c r="D1127" i="13"/>
  <c r="D1128" i="13"/>
  <c r="D1129" i="13"/>
  <c r="D1130" i="13"/>
  <c r="D1131" i="13"/>
  <c r="D1132" i="13"/>
  <c r="D1133" i="13"/>
  <c r="D1134" i="13"/>
  <c r="D1135" i="13"/>
  <c r="D1136" i="13"/>
  <c r="D1137" i="13"/>
  <c r="D1138" i="13"/>
  <c r="D1139" i="13"/>
  <c r="D1140" i="13"/>
  <c r="D1141" i="13"/>
  <c r="D1142" i="13"/>
  <c r="D1143" i="13"/>
  <c r="D1144" i="13"/>
  <c r="D1145" i="13"/>
  <c r="D1146" i="13"/>
  <c r="D1147" i="13"/>
  <c r="D1148" i="13"/>
  <c r="D1149" i="13"/>
  <c r="D1150" i="13"/>
  <c r="D1151" i="13"/>
  <c r="D1152" i="13"/>
  <c r="D1153" i="13"/>
  <c r="D1154" i="13"/>
  <c r="D1155" i="13"/>
  <c r="D1156" i="13"/>
  <c r="D1157" i="13"/>
  <c r="D1158" i="13"/>
  <c r="D1159" i="13"/>
  <c r="D1160" i="13"/>
  <c r="D1161" i="13"/>
  <c r="D1162" i="13"/>
  <c r="D1163" i="13"/>
  <c r="D1164" i="13"/>
  <c r="D1165" i="13"/>
  <c r="D1166" i="13"/>
  <c r="D1167" i="13"/>
  <c r="D1168" i="13"/>
  <c r="D1169" i="13"/>
  <c r="D1170" i="13"/>
  <c r="D1171" i="13"/>
  <c r="D1172" i="13"/>
  <c r="D1173" i="13"/>
  <c r="D1174" i="13"/>
  <c r="D1175" i="13"/>
  <c r="D1176" i="13"/>
  <c r="D1177" i="13"/>
  <c r="D1178" i="13"/>
  <c r="D1179" i="13"/>
  <c r="D1180" i="13"/>
  <c r="D1181" i="13"/>
  <c r="D1182" i="13"/>
  <c r="D1183" i="13"/>
  <c r="D1184" i="13"/>
  <c r="D1185" i="13"/>
  <c r="D1186" i="13"/>
  <c r="D1187" i="13"/>
  <c r="D1188" i="13"/>
  <c r="D1189" i="13"/>
  <c r="D1190" i="13"/>
  <c r="D1191" i="13"/>
  <c r="D1192" i="13"/>
  <c r="D1193" i="13"/>
  <c r="D1194" i="13"/>
  <c r="D1195" i="13"/>
  <c r="D1196" i="13"/>
  <c r="D1197" i="13"/>
  <c r="D1198" i="13"/>
  <c r="D1199" i="13"/>
  <c r="D1200" i="13"/>
  <c r="D1201" i="13"/>
  <c r="D1202" i="13"/>
  <c r="D1203" i="13"/>
  <c r="D1204" i="13"/>
  <c r="D1205" i="13"/>
  <c r="D1206" i="13"/>
  <c r="D1207" i="13"/>
  <c r="D1208" i="13"/>
  <c r="D1209" i="13"/>
  <c r="D1210" i="13"/>
  <c r="D1211" i="13"/>
  <c r="D1212" i="13"/>
  <c r="D1213" i="13"/>
  <c r="D1214" i="13"/>
  <c r="D1215" i="13"/>
  <c r="D1216" i="13"/>
  <c r="D1217" i="13"/>
  <c r="D1218" i="13"/>
  <c r="D1219" i="13"/>
  <c r="D1220" i="13"/>
  <c r="D1221" i="13"/>
  <c r="D1222" i="13"/>
  <c r="D1223" i="13"/>
  <c r="D1224" i="13"/>
  <c r="D1225" i="13"/>
  <c r="D1226" i="13"/>
  <c r="D1227" i="13"/>
  <c r="D1228" i="13"/>
  <c r="D1229" i="13"/>
  <c r="D1230" i="13"/>
  <c r="D1231" i="13"/>
  <c r="D1232" i="13"/>
  <c r="D1233" i="13"/>
  <c r="D1234" i="13"/>
  <c r="D1235" i="13"/>
  <c r="D1236" i="13"/>
  <c r="D1237" i="13"/>
  <c r="D1238" i="13"/>
  <c r="D1239" i="13"/>
  <c r="D1240" i="13"/>
  <c r="D1241" i="13"/>
  <c r="D1242" i="13"/>
  <c r="D1243" i="13"/>
  <c r="D1244" i="13"/>
  <c r="D1245" i="13"/>
  <c r="D1246" i="13"/>
  <c r="D1247" i="13"/>
  <c r="D1248" i="13"/>
  <c r="D1249" i="13"/>
  <c r="D1250" i="13"/>
  <c r="D1251" i="13"/>
  <c r="D1252" i="13"/>
  <c r="D1253" i="13"/>
  <c r="D1254" i="13"/>
  <c r="D1255" i="13"/>
  <c r="D1256" i="13"/>
  <c r="D1257" i="13"/>
  <c r="D1258" i="13"/>
  <c r="D1259" i="13"/>
  <c r="D1260" i="13"/>
  <c r="D1261" i="13"/>
  <c r="D1262" i="13"/>
  <c r="D1263" i="13"/>
  <c r="D1264" i="13"/>
  <c r="D1265" i="13"/>
  <c r="D1266" i="13"/>
  <c r="D2" i="13"/>
  <c r="B41" i="15" l="1"/>
  <c r="B40" i="15"/>
  <c r="B39" i="15"/>
  <c r="D29" i="15"/>
  <c r="D28" i="15"/>
  <c r="D27" i="15"/>
  <c r="C29" i="15"/>
  <c r="C28" i="15"/>
  <c r="C27" i="15"/>
  <c r="B29" i="15"/>
  <c r="B28" i="15"/>
  <c r="B27" i="15"/>
  <c r="D26" i="15"/>
  <c r="D25" i="15"/>
  <c r="C26" i="15"/>
  <c r="C25" i="15"/>
  <c r="B26" i="15"/>
  <c r="B25" i="15"/>
  <c r="F17" i="15"/>
  <c r="F16" i="15"/>
  <c r="F15" i="15"/>
  <c r="F14" i="15"/>
  <c r="F13" i="15"/>
  <c r="F12" i="15"/>
  <c r="F11" i="15"/>
  <c r="E17" i="15"/>
  <c r="E16" i="15"/>
  <c r="E15" i="15"/>
  <c r="E14" i="15"/>
  <c r="E13" i="15"/>
  <c r="E12" i="15"/>
  <c r="E11" i="15"/>
  <c r="D17" i="15"/>
  <c r="D16" i="15"/>
  <c r="D15" i="15"/>
  <c r="D14" i="15"/>
  <c r="D13" i="15"/>
  <c r="D12" i="15"/>
  <c r="D11" i="15"/>
  <c r="C17" i="15"/>
  <c r="C16" i="15"/>
  <c r="C15" i="15"/>
  <c r="C14" i="15"/>
  <c r="C13" i="15"/>
  <c r="C12" i="15"/>
  <c r="C11" i="15"/>
  <c r="B17" i="15"/>
  <c r="B16" i="15"/>
  <c r="B15" i="15"/>
  <c r="B12" i="15"/>
  <c r="B11" i="15"/>
  <c r="B3" i="15"/>
  <c r="B40" i="14"/>
  <c r="B39" i="14"/>
  <c r="D36" i="14"/>
  <c r="C36" i="14"/>
  <c r="B36" i="14"/>
  <c r="D35" i="14"/>
  <c r="C35" i="14"/>
  <c r="B35" i="14"/>
  <c r="D34" i="14"/>
  <c r="C34" i="14"/>
  <c r="B34" i="14"/>
  <c r="D33" i="14"/>
  <c r="C33" i="14"/>
  <c r="B33" i="14"/>
  <c r="D32" i="14"/>
  <c r="C32" i="14"/>
  <c r="B32" i="14"/>
  <c r="D31" i="14"/>
  <c r="C31" i="14"/>
  <c r="B31" i="14"/>
  <c r="D30" i="14"/>
  <c r="C30" i="14"/>
  <c r="B30" i="14"/>
  <c r="D29" i="14"/>
  <c r="C29" i="14"/>
  <c r="B29" i="14"/>
  <c r="D28" i="14"/>
  <c r="C28" i="14"/>
  <c r="B28" i="14"/>
  <c r="D27" i="14"/>
  <c r="C27" i="14"/>
  <c r="B27" i="14"/>
  <c r="D26" i="14"/>
  <c r="C26" i="14"/>
  <c r="B26" i="14"/>
  <c r="D25" i="14"/>
  <c r="C25" i="14"/>
  <c r="B25" i="14"/>
  <c r="F20" i="14"/>
  <c r="E20" i="14"/>
  <c r="D20" i="14"/>
  <c r="C20" i="14"/>
  <c r="F19" i="14"/>
  <c r="E19" i="14"/>
  <c r="D19" i="14"/>
  <c r="C19" i="14"/>
  <c r="F18" i="14"/>
  <c r="E18" i="14"/>
  <c r="D18" i="14"/>
  <c r="C18" i="14"/>
  <c r="F17" i="14"/>
  <c r="E17" i="14"/>
  <c r="D17" i="14"/>
  <c r="C17" i="14"/>
  <c r="F16" i="14"/>
  <c r="E16" i="14"/>
  <c r="D16" i="14"/>
  <c r="C16" i="14"/>
  <c r="F15" i="14"/>
  <c r="E15" i="14"/>
  <c r="D15" i="14"/>
  <c r="C15" i="14"/>
  <c r="F14" i="14"/>
  <c r="E14" i="14"/>
  <c r="D14" i="14"/>
  <c r="C14" i="14"/>
  <c r="F13" i="14"/>
  <c r="E13" i="14"/>
  <c r="D13" i="14"/>
  <c r="C13" i="14"/>
  <c r="F12" i="14"/>
  <c r="E12" i="14"/>
  <c r="D12" i="14"/>
  <c r="C12" i="14"/>
  <c r="B12" i="14"/>
  <c r="F11" i="14"/>
  <c r="E11" i="14"/>
  <c r="D11" i="14"/>
  <c r="C11" i="14"/>
  <c r="B11" i="14"/>
  <c r="B5" i="14"/>
  <c r="B4" i="14"/>
  <c r="B3" i="14"/>
  <c r="B1" i="14"/>
  <c r="B2" i="14" l="1"/>
  <c r="B6" i="14" l="1"/>
  <c r="B5" i="15" l="1"/>
  <c r="B4" i="15"/>
  <c r="B2" i="15"/>
  <c r="B1" i="15"/>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5">
    <s v="PROD_CUBE"/>
    <s v="[Commissioners].[STP Name].&amp;[North West London STP]"/>
    <s v="[Commissioners].[Org Name].&amp;[NHS Hillingdon CCG]"/>
    <s v="[Commissioners].[Org Name].[Org Name].[Org Code]"/>
    <s v="[Commissioners].[STP Name].&amp;[North Central London STP]"/>
  </metadataStrings>
  <mdxMetadata count="3">
    <mdx n="0" f="r">
      <t c="1">
        <n x="1"/>
      </t>
    </mdx>
    <mdx n="0" f="p">
      <p n="2" np="3"/>
    </mdx>
    <mdx n="0" f="r">
      <t c="1">
        <n x="4"/>
      </t>
    </mdx>
  </mdxMetadata>
  <valueMetadata count="3">
    <bk>
      <rc t="1" v="0"/>
    </bk>
    <bk>
      <rc t="1" v="1"/>
    </bk>
    <bk>
      <rc t="1" v="2"/>
    </bk>
  </valueMetadata>
</metadata>
</file>

<file path=xl/sharedStrings.xml><?xml version="1.0" encoding="utf-8"?>
<sst xmlns="http://schemas.openxmlformats.org/spreadsheetml/2006/main" count="21164" uniqueCount="3664">
  <si>
    <t>Occupational therapists</t>
  </si>
  <si>
    <t>Dietitians</t>
  </si>
  <si>
    <t xml:space="preserve">Name of PCN: </t>
  </si>
  <si>
    <t>Last updated:</t>
  </si>
  <si>
    <t>Health and wellbeing coaches</t>
  </si>
  <si>
    <t>Care co-ordinators</t>
  </si>
  <si>
    <t>Pharmacy technicians</t>
  </si>
  <si>
    <t>First contact physiotherapists</t>
  </si>
  <si>
    <t>Physician associates</t>
  </si>
  <si>
    <t>Clinical pharmacists</t>
  </si>
  <si>
    <t xml:space="preserve">Social prescribing link workers </t>
  </si>
  <si>
    <t>Amount lost to PCN:</t>
  </si>
  <si>
    <t>PCN Clinical Directors</t>
  </si>
  <si>
    <t>2021/22</t>
  </si>
  <si>
    <t>2022/23</t>
  </si>
  <si>
    <t>2023/24</t>
  </si>
  <si>
    <t>Mental health practitioners</t>
  </si>
  <si>
    <t>Community paramedics</t>
  </si>
  <si>
    <t>GPs (excluding registrars and locums)</t>
  </si>
  <si>
    <t xml:space="preserve">PCN Clinical Director: </t>
  </si>
  <si>
    <t>Non-clinical / admin roles</t>
  </si>
  <si>
    <t>Other direct patient care staff</t>
  </si>
  <si>
    <t>Non-clinical/admin staff</t>
  </si>
  <si>
    <t xml:space="preserve">Nurses </t>
  </si>
  <si>
    <t xml:space="preserve">Of these, how many do you anticipate will be: </t>
  </si>
  <si>
    <t>…advanced nurse practitioners</t>
  </si>
  <si>
    <t>Other direct patient care staff (outside of ARRS)</t>
  </si>
  <si>
    <r>
      <t xml:space="preserve">Quarter 1
</t>
    </r>
    <r>
      <rPr>
        <sz val="11"/>
        <color rgb="FF002060"/>
        <rFont val="Calibri"/>
        <family val="2"/>
        <scheme val="minor"/>
      </rPr>
      <t>April - Jun</t>
    </r>
  </si>
  <si>
    <r>
      <t xml:space="preserve">Quarter 2
</t>
    </r>
    <r>
      <rPr>
        <sz val="11"/>
        <color rgb="FF002060"/>
        <rFont val="Calibri"/>
        <family val="2"/>
        <scheme val="minor"/>
      </rPr>
      <t>Jul - Sep</t>
    </r>
  </si>
  <si>
    <t>TOTAL:</t>
  </si>
  <si>
    <t>Recruited during 2019/20</t>
  </si>
  <si>
    <t xml:space="preserve">Any other comments: </t>
  </si>
  <si>
    <t>Allocation available to the PCN under the Additional Roles Reimbursement Scheme</t>
  </si>
  <si>
    <r>
      <rPr>
        <b/>
        <sz val="11"/>
        <color rgb="FF002060"/>
        <rFont val="Calibri"/>
        <family val="2"/>
        <scheme val="minor"/>
      </rPr>
      <t>Requests for support to progress recruitment activity</t>
    </r>
    <r>
      <rPr>
        <sz val="11"/>
        <color rgb="FF002060"/>
        <rFont val="Calibri"/>
        <family val="2"/>
        <scheme val="minor"/>
      </rPr>
      <t xml:space="preserve"> </t>
    </r>
    <r>
      <rPr>
        <sz val="11"/>
        <color theme="1"/>
        <rFont val="Calibri"/>
        <family val="2"/>
        <scheme val="minor"/>
      </rPr>
      <t>(e.g. advertising posts, supporting recruitment activity, brokering recruitment opportunities with neighbouring PCNs):</t>
    </r>
  </si>
  <si>
    <t>Org Code (if known):</t>
  </si>
  <si>
    <t>Training Hub Contact:</t>
  </si>
  <si>
    <r>
      <rPr>
        <b/>
        <sz val="11"/>
        <color rgb="FF002060"/>
        <rFont val="Calibri"/>
        <family val="2"/>
        <scheme val="minor"/>
      </rPr>
      <t xml:space="preserve">Nursing </t>
    </r>
    <r>
      <rPr>
        <sz val="11"/>
        <color theme="1"/>
        <rFont val="Calibri"/>
        <family val="2"/>
        <scheme val="minor"/>
      </rPr>
      <t xml:space="preserve">Please indicate which branch of nursing you are considering (e.g. adults, children's, mental health, learning disability etc):  </t>
    </r>
  </si>
  <si>
    <r>
      <t xml:space="preserve">Quarter 3
</t>
    </r>
    <r>
      <rPr>
        <sz val="11"/>
        <color rgb="FF002060"/>
        <rFont val="Calibri"/>
        <family val="2"/>
        <scheme val="minor"/>
      </rPr>
      <t>Oct - Dec</t>
    </r>
  </si>
  <si>
    <r>
      <t xml:space="preserve">Quarter 4
</t>
    </r>
    <r>
      <rPr>
        <sz val="11"/>
        <color rgb="FF002060"/>
        <rFont val="Calibri"/>
        <family val="2"/>
        <scheme val="minor"/>
      </rPr>
      <t>Jan - Mar</t>
    </r>
  </si>
  <si>
    <t>Staff numbers
as at 
March 2020</t>
  </si>
  <si>
    <r>
      <rPr>
        <b/>
        <sz val="11"/>
        <color rgb="FF002060"/>
        <rFont val="Calibri"/>
        <family val="2"/>
        <scheme val="minor"/>
      </rPr>
      <t xml:space="preserve">Other direct patient care staff </t>
    </r>
    <r>
      <rPr>
        <sz val="11"/>
        <color theme="1"/>
        <rFont val="Calibri"/>
        <family val="2"/>
        <scheme val="minor"/>
      </rPr>
      <t xml:space="preserve">(i.e. those recruited outside of the ARRS scheme), please give an indication of the roles being considered (e.g. health visitors, nursing associates, health care assistants) to support conversations with your training hub:
</t>
    </r>
  </si>
  <si>
    <r>
      <rPr>
        <b/>
        <sz val="11"/>
        <color rgb="FF002060"/>
        <rFont val="Calibri"/>
        <family val="2"/>
        <scheme val="minor"/>
      </rPr>
      <t xml:space="preserve">Additional comments </t>
    </r>
    <r>
      <rPr>
        <sz val="11"/>
        <rFont val="Calibri"/>
        <family val="2"/>
        <scheme val="minor"/>
      </rPr>
      <t xml:space="preserve">(please ensure you do not include any personally identifiable information in this section). </t>
    </r>
  </si>
  <si>
    <r>
      <rPr>
        <b/>
        <sz val="11"/>
        <color rgb="FF002060"/>
        <rFont val="Calibri"/>
        <family val="2"/>
        <scheme val="minor"/>
      </rPr>
      <t>Supporting information and / or requests for support</t>
    </r>
    <r>
      <rPr>
        <b/>
        <sz val="11"/>
        <rFont val="Calibri"/>
        <family val="2"/>
        <scheme val="minor"/>
      </rPr>
      <t xml:space="preserve"> </t>
    </r>
    <r>
      <rPr>
        <sz val="11"/>
        <rFont val="Calibri"/>
        <family val="2"/>
        <scheme val="minor"/>
      </rPr>
      <t xml:space="preserve">Please provide any supporting information below, or indicate if your PCN requires any further support to help progress recruitment workforce planning activity. </t>
    </r>
  </si>
  <si>
    <t>PCN Code</t>
  </si>
  <si>
    <t>PCN Name</t>
  </si>
  <si>
    <t>Normalised Weighted List Size</t>
  </si>
  <si>
    <t>U05512</t>
  </si>
  <si>
    <t>WEST NORTHUMBERLAND PCN</t>
  </si>
  <si>
    <t>U11112</t>
  </si>
  <si>
    <t>WANSBECK PCN</t>
  </si>
  <si>
    <t>U24977</t>
  </si>
  <si>
    <t>CRAMLINGTON SEATON VALLEY PCN</t>
  </si>
  <si>
    <t>U25489</t>
  </si>
  <si>
    <t>BLYTH PCN</t>
  </si>
  <si>
    <t>U25545</t>
  </si>
  <si>
    <t>WELL UP NORTH PCN</t>
  </si>
  <si>
    <t>U78610</t>
  </si>
  <si>
    <t>VALENS PCN</t>
  </si>
  <si>
    <t>U20256</t>
  </si>
  <si>
    <t>SOUTH TYNESIDE EAST PCN</t>
  </si>
  <si>
    <t>U37826</t>
  </si>
  <si>
    <t>SOUTH TYNESIDE WEST PCN</t>
  </si>
  <si>
    <t>U89118</t>
  </si>
  <si>
    <t>SOUTH TYNESIDE SOUTH PCN</t>
  </si>
  <si>
    <t>U05458</t>
  </si>
  <si>
    <t>SUNDERLAND WEST 2 PCN</t>
  </si>
  <si>
    <t>U14646</t>
  </si>
  <si>
    <t>SUNDERLAND WEST 1 PCN</t>
  </si>
  <si>
    <t>U43314</t>
  </si>
  <si>
    <t>SUNDERLAND NORTH PCN</t>
  </si>
  <si>
    <t>U52297</t>
  </si>
  <si>
    <t>SUNDERLAND EAST PCN</t>
  </si>
  <si>
    <t>U61868</t>
  </si>
  <si>
    <t>WASHINGTON PCN</t>
  </si>
  <si>
    <t>U69720</t>
  </si>
  <si>
    <t>COALFIELDS PCN</t>
  </si>
  <si>
    <t>U34816</t>
  </si>
  <si>
    <t>BLACKBURN WEST PCN</t>
  </si>
  <si>
    <t>U48502</t>
  </si>
  <si>
    <t>BLACKBURN EAST PCN</t>
  </si>
  <si>
    <t>U69841</t>
  </si>
  <si>
    <t>BLACKBURN NORTH PCN</t>
  </si>
  <si>
    <t>U88348</t>
  </si>
  <si>
    <t>DARWEN PCN</t>
  </si>
  <si>
    <t>U45809</t>
  </si>
  <si>
    <t>BLACKPOOL SOUTH PCN</t>
  </si>
  <si>
    <t>U47882</t>
  </si>
  <si>
    <t>BLACKPOOL CENTRAL WEST PCN</t>
  </si>
  <si>
    <t>U82077</t>
  </si>
  <si>
    <t>BLACKPOOL NORTH PCN</t>
  </si>
  <si>
    <t>U82731</t>
  </si>
  <si>
    <t>WYRE INTEGRATED NEIGHBOURHOOD PCN</t>
  </si>
  <si>
    <t>U97645</t>
  </si>
  <si>
    <t>BLACKPOOL CENTRAL PCN</t>
  </si>
  <si>
    <t>U05517</t>
  </si>
  <si>
    <t>HWL NETWORK PCN</t>
  </si>
  <si>
    <t>U07003</t>
  </si>
  <si>
    <t>RUMWORTH PCN</t>
  </si>
  <si>
    <t>U09883</t>
  </si>
  <si>
    <t>FARNWORTH &amp; KEARSLEY PCN</t>
  </si>
  <si>
    <t>U11602</t>
  </si>
  <si>
    <t>HORWICH NETWORK PCN</t>
  </si>
  <si>
    <t>U46071</t>
  </si>
  <si>
    <t>WESTHOUGHTON NETWORK PCN</t>
  </si>
  <si>
    <t>U65316</t>
  </si>
  <si>
    <t>BOLTON CENTRAL PCN</t>
  </si>
  <si>
    <t>U79678</t>
  </si>
  <si>
    <t>TURTON PCN</t>
  </si>
  <si>
    <t>U79938</t>
  </si>
  <si>
    <t>BREIGHTMET &amp; LITTLE LEVER PCN</t>
  </si>
  <si>
    <t>U97801</t>
  </si>
  <si>
    <t>CHORLEY ROADS NETWORK PCN</t>
  </si>
  <si>
    <t>U49226</t>
  </si>
  <si>
    <t>BURY PCN</t>
  </si>
  <si>
    <t>U49525</t>
  </si>
  <si>
    <t>HORIZON PCN</t>
  </si>
  <si>
    <t>U73478</t>
  </si>
  <si>
    <t>PRESTWICH PCN</t>
  </si>
  <si>
    <t>U76801</t>
  </si>
  <si>
    <t>WHITEFIELD DISTRICT &amp; COMMUNITY PCN</t>
  </si>
  <si>
    <t>U01901</t>
  </si>
  <si>
    <t>CHORLEY CENTRAL PCN</t>
  </si>
  <si>
    <t>U05906</t>
  </si>
  <si>
    <t>LEYLAND PCN</t>
  </si>
  <si>
    <t>U10791</t>
  </si>
  <si>
    <t>U22273</t>
  </si>
  <si>
    <t>SOUTH RIBBLE MEDICAL GROUP PCN</t>
  </si>
  <si>
    <t>U34632</t>
  </si>
  <si>
    <t>BRIDGEDALE SOUTH RIBBLE PCN</t>
  </si>
  <si>
    <t>U85108</t>
  </si>
  <si>
    <t>CHORLEY EAST PCN</t>
  </si>
  <si>
    <t>U14327</t>
  </si>
  <si>
    <t>U17156</t>
  </si>
  <si>
    <t>MILLTOWN ALLIANCE PCN</t>
  </si>
  <si>
    <t>U41563</t>
  </si>
  <si>
    <t>U67660</t>
  </si>
  <si>
    <t>OLDHAM SOUTH PCN</t>
  </si>
  <si>
    <t>U75449</t>
  </si>
  <si>
    <t>OLDHAM EAST PCN</t>
  </si>
  <si>
    <t>U08086</t>
  </si>
  <si>
    <t>PENDLE WEST PCN</t>
  </si>
  <si>
    <t>U09057</t>
  </si>
  <si>
    <t>HYNDBURN RURAL PCN</t>
  </si>
  <si>
    <t>U11269</t>
  </si>
  <si>
    <t>RIBBLESDALE PCN</t>
  </si>
  <si>
    <t>U21400</t>
  </si>
  <si>
    <t>PENDLE EAST PCN</t>
  </si>
  <si>
    <t>U31504</t>
  </si>
  <si>
    <t>ROSSENDALE WEST PCN</t>
  </si>
  <si>
    <t>U31823</t>
  </si>
  <si>
    <t>BURNLEY EAST PCN</t>
  </si>
  <si>
    <t>U69695</t>
  </si>
  <si>
    <t>BURNLEY WEST PCN</t>
  </si>
  <si>
    <t>U81405</t>
  </si>
  <si>
    <t>ROSSENDALE EAST PCN</t>
  </si>
  <si>
    <t>U96653</t>
  </si>
  <si>
    <t>HYNDBURN CENTRAL PCN</t>
  </si>
  <si>
    <t>U16428</t>
  </si>
  <si>
    <t>MIDDLETON PCN</t>
  </si>
  <si>
    <t>U32831</t>
  </si>
  <si>
    <t>CANALSIDE HEALTH &amp; WELLBEING NETWORK PCN</t>
  </si>
  <si>
    <t>U55161</t>
  </si>
  <si>
    <t>PENNINES PCN</t>
  </si>
  <si>
    <t>U64487</t>
  </si>
  <si>
    <t>ROCHDALE NORTH PCN</t>
  </si>
  <si>
    <t>U78443</t>
  </si>
  <si>
    <t>HEYWOOD PCN</t>
  </si>
  <si>
    <t>U89776</t>
  </si>
  <si>
    <t>THE BRIDGE PCN</t>
  </si>
  <si>
    <t>U04914</t>
  </si>
  <si>
    <t>PRESTON EAST PCN</t>
  </si>
  <si>
    <t>U09100</t>
  </si>
  <si>
    <t>GREATER PRESTON PCN</t>
  </si>
  <si>
    <t>U92975</t>
  </si>
  <si>
    <t>PRESTON NORTH PCN</t>
  </si>
  <si>
    <t>U09643</t>
  </si>
  <si>
    <t>RUNCORN PCN</t>
  </si>
  <si>
    <t>U79408</t>
  </si>
  <si>
    <t>WIDNES PCN</t>
  </si>
  <si>
    <t>U00203</t>
  </si>
  <si>
    <t>ECCLES &amp; IRLAM PCN</t>
  </si>
  <si>
    <t>U03153</t>
  </si>
  <si>
    <t>BROUGHTON HEALTH ALLIANCE PCN</t>
  </si>
  <si>
    <t>U57786</t>
  </si>
  <si>
    <t>SWINTON PCN</t>
  </si>
  <si>
    <t>U60510</t>
  </si>
  <si>
    <t>ORDSALL &amp; CLAREMONT PCN</t>
  </si>
  <si>
    <t>U69393</t>
  </si>
  <si>
    <t>WALKDEN &amp; LITTLE HULTON PCN</t>
  </si>
  <si>
    <t>U00639</t>
  </si>
  <si>
    <t>CARLISLE RURAL PCN</t>
  </si>
  <si>
    <t>U08085</t>
  </si>
  <si>
    <t>EDEN (CUMBRIA) PCN</t>
  </si>
  <si>
    <t>U25680</t>
  </si>
  <si>
    <t>KESWICK &amp; SOLWAY PCN</t>
  </si>
  <si>
    <t>U48302</t>
  </si>
  <si>
    <t>COPELAND PCN</t>
  </si>
  <si>
    <t>U66688</t>
  </si>
  <si>
    <t>CARLISLE PCN</t>
  </si>
  <si>
    <t>U67303</t>
  </si>
  <si>
    <t>WORKINGTON PCN</t>
  </si>
  <si>
    <t>U76572</t>
  </si>
  <si>
    <t>COCKERMOUTH &amp; MARYPORT PCN</t>
  </si>
  <si>
    <t>U92223</t>
  </si>
  <si>
    <t>CARLISLE HEALTHCARE PCN</t>
  </si>
  <si>
    <t>U10730</t>
  </si>
  <si>
    <t>KIRKBY PCN</t>
  </si>
  <si>
    <t>U37296</t>
  </si>
  <si>
    <t>WEST KNOWSLEY PCN</t>
  </si>
  <si>
    <t>U71643</t>
  </si>
  <si>
    <t>EAST AND SOUTH KNOWSLEY PCN</t>
  </si>
  <si>
    <t>U17992</t>
  </si>
  <si>
    <t>BARROW AND MILLOM PCN</t>
  </si>
  <si>
    <t>U19808</t>
  </si>
  <si>
    <t>LANCASTER PCN</t>
  </si>
  <si>
    <t>U25520</t>
  </si>
  <si>
    <t>MID FURNESS PCN</t>
  </si>
  <si>
    <t>U27624</t>
  </si>
  <si>
    <t>BAY PCN</t>
  </si>
  <si>
    <t>U35939</t>
  </si>
  <si>
    <t>KENDAL PCN</t>
  </si>
  <si>
    <t>U50573</t>
  </si>
  <si>
    <t>CARNFORTH AND MILNTHORPE PCN</t>
  </si>
  <si>
    <t>U59570</t>
  </si>
  <si>
    <t>GRANGE AND LAKES PCN</t>
  </si>
  <si>
    <t>U59980</t>
  </si>
  <si>
    <t>WESTERN DALES PCN</t>
  </si>
  <si>
    <t>U23717</t>
  </si>
  <si>
    <t>SEAFORTH &amp; LITHERLAND PCN</t>
  </si>
  <si>
    <t>U82880</t>
  </si>
  <si>
    <t>FORMBY PCN</t>
  </si>
  <si>
    <t>U97058</t>
  </si>
  <si>
    <t>CROSBY &amp; MAGHULL PARTNERSHIP PCN</t>
  </si>
  <si>
    <t>U45013</t>
  </si>
  <si>
    <t>AINSDALE &amp; BIRKDALE PCN</t>
  </si>
  <si>
    <t>U14006</t>
  </si>
  <si>
    <t>VICTORIA PCN</t>
  </si>
  <si>
    <t>U15435</t>
  </si>
  <si>
    <t>HEATONS GROUP NETWORK PCN</t>
  </si>
  <si>
    <t>U37388</t>
  </si>
  <si>
    <t>BRAMHALL CHEADLE AND HULME PCN</t>
  </si>
  <si>
    <t>U56857</t>
  </si>
  <si>
    <t>CHEADLE NETWORK PCN</t>
  </si>
  <si>
    <t>U64597</t>
  </si>
  <si>
    <t>HAZEL GROVE HIGH LANE &amp; MARPLE PCN</t>
  </si>
  <si>
    <t>U89483</t>
  </si>
  <si>
    <t>WERNETH PCN</t>
  </si>
  <si>
    <t>U99971</t>
  </si>
  <si>
    <t>TAME VALLEY PCN</t>
  </si>
  <si>
    <t>U20349</t>
  </si>
  <si>
    <t>NEWTON AND HAYDOCK PCN</t>
  </si>
  <si>
    <t>U67149</t>
  </si>
  <si>
    <t>ST HELENS CENTRAL PCN</t>
  </si>
  <si>
    <t>U94009</t>
  </si>
  <si>
    <t>ST HELENS SOUTH PCN</t>
  </si>
  <si>
    <t>U94037</t>
  </si>
  <si>
    <t>ST HELENS NORTH PCN</t>
  </si>
  <si>
    <t>U01630</t>
  </si>
  <si>
    <t>STALYBRIDGE PCN</t>
  </si>
  <si>
    <t>U02275</t>
  </si>
  <si>
    <t>HYDE PCN</t>
  </si>
  <si>
    <t>U38271</t>
  </si>
  <si>
    <t>ASHTON PCN</t>
  </si>
  <si>
    <t>U53900</t>
  </si>
  <si>
    <t>DENTON PCN</t>
  </si>
  <si>
    <t>U60978</t>
  </si>
  <si>
    <t>GLOSSOP PCN</t>
  </si>
  <si>
    <t>U42898</t>
  </si>
  <si>
    <t>SOUTH TRAFFORD PCN</t>
  </si>
  <si>
    <t>U66368</t>
  </si>
  <si>
    <t>NORTH TRAFFORD PCN</t>
  </si>
  <si>
    <t>U79881</t>
  </si>
  <si>
    <t>TRAFFORD WEST PCN</t>
  </si>
  <si>
    <t>U83990</t>
  </si>
  <si>
    <t>SALE CENTRAL PCN</t>
  </si>
  <si>
    <t>U95344</t>
  </si>
  <si>
    <t>ALTRINCHAM HEALTHCARE ALLIANCE PCN</t>
  </si>
  <si>
    <t>U14045</t>
  </si>
  <si>
    <t>EAST WARRINGTON PCN</t>
  </si>
  <si>
    <t>U29000</t>
  </si>
  <si>
    <t>WARRINGTON CENTRAL EAST PCN</t>
  </si>
  <si>
    <t>U31313</t>
  </si>
  <si>
    <t>SOUTH WARRINGTON PCN</t>
  </si>
  <si>
    <t>U45014</t>
  </si>
  <si>
    <t>WARRINGTON INNOVATION PCN</t>
  </si>
  <si>
    <t>U96870</t>
  </si>
  <si>
    <t>CENTRAL &amp; WEST WARRINGTON PCN</t>
  </si>
  <si>
    <t>U21757</t>
  </si>
  <si>
    <t>ORMSKIRK PCN</t>
  </si>
  <si>
    <t>U45611</t>
  </si>
  <si>
    <t>SKELMERSDALE PCN</t>
  </si>
  <si>
    <t>U67183</t>
  </si>
  <si>
    <t>NORTHERN PARISHES PCN</t>
  </si>
  <si>
    <t>U21926</t>
  </si>
  <si>
    <t>HINDLEY PCN</t>
  </si>
  <si>
    <t>U23418</t>
  </si>
  <si>
    <t>LiGA WIGAN PCN</t>
  </si>
  <si>
    <t>U30170</t>
  </si>
  <si>
    <t>TABA WIGAN PCN</t>
  </si>
  <si>
    <t>U42152</t>
  </si>
  <si>
    <t>WIGAN CENTRAL PCN</t>
  </si>
  <si>
    <t>U69052</t>
  </si>
  <si>
    <t>SWAN NETWORK WIGAN PCN</t>
  </si>
  <si>
    <t>U70230</t>
  </si>
  <si>
    <t>LEIGH PCN</t>
  </si>
  <si>
    <t>U96127</t>
  </si>
  <si>
    <t>NORTH WIGAN PCN</t>
  </si>
  <si>
    <t>U26788</t>
  </si>
  <si>
    <t>LYTHAM ST ANNE'S &amp; ANSDELL (LSA) PCN</t>
  </si>
  <si>
    <t>U63454</t>
  </si>
  <si>
    <t>WYRE RURAL EXTENDED NEIGHBOURHOOD (WREN) PCN</t>
  </si>
  <si>
    <t>U74229</t>
  </si>
  <si>
    <t>FLEETWOOD PCN</t>
  </si>
  <si>
    <t>U16464</t>
  </si>
  <si>
    <t>BARNSLEY PCN</t>
  </si>
  <si>
    <t>U05001</t>
  </si>
  <si>
    <t>LARWOOD &amp; BAWTRY PCN</t>
  </si>
  <si>
    <t>U10748</t>
  </si>
  <si>
    <t>NEWGATE MEDICAL GROUP PCN</t>
  </si>
  <si>
    <t>U82499</t>
  </si>
  <si>
    <t>RETFORD AND VILLAGES PCN</t>
  </si>
  <si>
    <t>U34742</t>
  </si>
  <si>
    <t>CENTRAL HALIFAX PCN</t>
  </si>
  <si>
    <t>U50996</t>
  </si>
  <si>
    <t>LOWER VALLEY PCN</t>
  </si>
  <si>
    <t>U53279</t>
  </si>
  <si>
    <t>CALDER &amp; RYBURN PCN</t>
  </si>
  <si>
    <t>U81415</t>
  </si>
  <si>
    <t>UPPER CALDER VALLEY PCN</t>
  </si>
  <si>
    <t>U84379</t>
  </si>
  <si>
    <t>NORTH HALIFAX PCN</t>
  </si>
  <si>
    <t>U30587</t>
  </si>
  <si>
    <t>DONCASTER NORTH PCN</t>
  </si>
  <si>
    <t>U36746</t>
  </si>
  <si>
    <t>DONCASTER CENTRAL PCN</t>
  </si>
  <si>
    <t>U54853</t>
  </si>
  <si>
    <t>DONCASTER EAST PCN</t>
  </si>
  <si>
    <t>U72999</t>
  </si>
  <si>
    <t>4 DONCASTER PCN</t>
  </si>
  <si>
    <t>U75018</t>
  </si>
  <si>
    <t>DONCASTER SOUTH PCN</t>
  </si>
  <si>
    <t>U28348</t>
  </si>
  <si>
    <t>HARTHILL EAST RIDING PCN</t>
  </si>
  <si>
    <t>U30913</t>
  </si>
  <si>
    <t>BEVERLEY PCN</t>
  </si>
  <si>
    <t>U56223</t>
  </si>
  <si>
    <t>BRIDLINGTON PCN</t>
  </si>
  <si>
    <t>U64175</t>
  </si>
  <si>
    <t>CYGNET EAST RIDING PCN</t>
  </si>
  <si>
    <t>U64827</t>
  </si>
  <si>
    <t>HOLDERNESS PRIMARY CARE HOME PCN</t>
  </si>
  <si>
    <t>U89699</t>
  </si>
  <si>
    <t>YORKSHIRE COAST &amp; WOLDS PCN</t>
  </si>
  <si>
    <t>U97785</t>
  </si>
  <si>
    <t>RIVER &amp; WOLDS EAST RIDING PCN</t>
  </si>
  <si>
    <t>U06092</t>
  </si>
  <si>
    <t>GREENWOOD PCN</t>
  </si>
  <si>
    <t>U38221</t>
  </si>
  <si>
    <t>TOLSON CARE PARTNERSHIP PCN</t>
  </si>
  <si>
    <t>U69551</t>
  </si>
  <si>
    <t>THE VALLEYS HEALTH &amp; SOCIAL CARE PCN</t>
  </si>
  <si>
    <t>U69575</t>
  </si>
  <si>
    <t>VIADUCT CARE PCN</t>
  </si>
  <si>
    <t>U79310</t>
  </si>
  <si>
    <t>THE MAST PCN</t>
  </si>
  <si>
    <t>U03824</t>
  </si>
  <si>
    <t>HULL NEXUS PCN</t>
  </si>
  <si>
    <t>U62384</t>
  </si>
  <si>
    <t>HULL MODALITY PARTNERSHIP PCN</t>
  </si>
  <si>
    <t>U65725</t>
  </si>
  <si>
    <t>HULL BEVAN LTD PCN</t>
  </si>
  <si>
    <t>U82095</t>
  </si>
  <si>
    <t>HULL MEDICAS PCN</t>
  </si>
  <si>
    <t>U88890</t>
  </si>
  <si>
    <t>HULL SYMPHONIE PCN</t>
  </si>
  <si>
    <t>U16538</t>
  </si>
  <si>
    <t>MERIDIAN HEALTH GROUP NEL PCN</t>
  </si>
  <si>
    <t>U36776</t>
  </si>
  <si>
    <t>FRESHNEY PELHAM NEL PCN</t>
  </si>
  <si>
    <t>U54372</t>
  </si>
  <si>
    <t>SPEN HEALTH &amp; WELLBEING PCN</t>
  </si>
  <si>
    <t>U60176</t>
  </si>
  <si>
    <t>3 CENTRES PCN</t>
  </si>
  <si>
    <t>U63540</t>
  </si>
  <si>
    <t>BATLEY BIRSTALL PCN</t>
  </si>
  <si>
    <t>U66858</t>
  </si>
  <si>
    <t>DEWSBURY &amp; THORNHILL PCN</t>
  </si>
  <si>
    <t>U44401</t>
  </si>
  <si>
    <t>NORTH LINCOLNSHIRE EAST PCN</t>
  </si>
  <si>
    <t>U52219</t>
  </si>
  <si>
    <t>NORTH LINCOLNSHIRE SOUTH PCN</t>
  </si>
  <si>
    <t>U79163</t>
  </si>
  <si>
    <t>NORTH LINCOLNSHIRE WEST PCN</t>
  </si>
  <si>
    <t>U01680</t>
  </si>
  <si>
    <t>MALTBY WICKERSLEY PCN</t>
  </si>
  <si>
    <t>U09529</t>
  </si>
  <si>
    <t>ROTHERHAM CENTRAL NORTH PCN</t>
  </si>
  <si>
    <t>U36780</t>
  </si>
  <si>
    <t>HEALTH VILLAGE/DEARNE VALLEY PCN</t>
  </si>
  <si>
    <t>U87177</t>
  </si>
  <si>
    <t>ROTHER VALLEY SOUTH PCN</t>
  </si>
  <si>
    <t>U88280</t>
  </si>
  <si>
    <t>RAVEN PCN</t>
  </si>
  <si>
    <t>U99055</t>
  </si>
  <si>
    <t>WENTWORTH 1 PCN</t>
  </si>
  <si>
    <t>U12376</t>
  </si>
  <si>
    <t>HEELEY PLUS PCN</t>
  </si>
  <si>
    <t>U13245</t>
  </si>
  <si>
    <t>PORTER VALLEY PCN</t>
  </si>
  <si>
    <t>U20350</t>
  </si>
  <si>
    <t>FOUNDRY PCN</t>
  </si>
  <si>
    <t>U26996</t>
  </si>
  <si>
    <t>CITY CENTRE AND UNIVERSITY SHU PCN</t>
  </si>
  <si>
    <t>U28163</t>
  </si>
  <si>
    <t>WEST 5 PCN</t>
  </si>
  <si>
    <t>U28378</t>
  </si>
  <si>
    <t>TOWNSHIPS 2 PCN</t>
  </si>
  <si>
    <t>U31169</t>
  </si>
  <si>
    <t>SEVEN HILLS PCN</t>
  </si>
  <si>
    <t>U39345</t>
  </si>
  <si>
    <t>UOS STUDENT PCN</t>
  </si>
  <si>
    <t>U49944</t>
  </si>
  <si>
    <t>UPPER DON VALLEY PCN</t>
  </si>
  <si>
    <t>U62853</t>
  </si>
  <si>
    <t>TOWNSHIPS 1 PCN</t>
  </si>
  <si>
    <t>U64938</t>
  </si>
  <si>
    <t>PEAK EDGE PCN</t>
  </si>
  <si>
    <t>U79313</t>
  </si>
  <si>
    <t>SAPA 5 PCN</t>
  </si>
  <si>
    <t>U80633</t>
  </si>
  <si>
    <t>HILLSBOROUGH PCN</t>
  </si>
  <si>
    <t>U91476</t>
  </si>
  <si>
    <t>GPA1 PCN</t>
  </si>
  <si>
    <t>U93827</t>
  </si>
  <si>
    <t>NETWORK NORTH PCN</t>
  </si>
  <si>
    <t>U21078</t>
  </si>
  <si>
    <t>TADCASTER AND SELBY PCN</t>
  </si>
  <si>
    <t>U46082</t>
  </si>
  <si>
    <t>YORK CITY CENTRE PCN</t>
  </si>
  <si>
    <t>U66012</t>
  </si>
  <si>
    <t>YORK MEDICAL GROUP PCN</t>
  </si>
  <si>
    <t>U66218</t>
  </si>
  <si>
    <t>SOUTH HAMBLETON &amp; RYEDALE PCN</t>
  </si>
  <si>
    <t>U79246</t>
  </si>
  <si>
    <t>SELBY TOWN PCN</t>
  </si>
  <si>
    <t>U08248</t>
  </si>
  <si>
    <t>BRIGANTES PCN</t>
  </si>
  <si>
    <t>U10439</t>
  </si>
  <si>
    <t>WAKEFIELD HEALTH ALLIANCE CENTRAL PCN</t>
  </si>
  <si>
    <t>U10827</t>
  </si>
  <si>
    <t>TRINITY HEALTH GROUP PCN</t>
  </si>
  <si>
    <t>U25219</t>
  </si>
  <si>
    <t>FIVE TOWNS PCN</t>
  </si>
  <si>
    <t>U31847</t>
  </si>
  <si>
    <t>WAKEFIELD HEALTH ALLIANCE SOUTH PCN</t>
  </si>
  <si>
    <t>U43084</t>
  </si>
  <si>
    <t>WEST WAKEFIELD PCN</t>
  </si>
  <si>
    <t>U84490</t>
  </si>
  <si>
    <t>WAKEFIELD HEALTH ALLIANCE NORTH PCN</t>
  </si>
  <si>
    <t>U09521</t>
  </si>
  <si>
    <t>OADBY &amp; WIGSTON PCN</t>
  </si>
  <si>
    <t>U12169</t>
  </si>
  <si>
    <t>NORTH BLABY PCN</t>
  </si>
  <si>
    <t>U25294</t>
  </si>
  <si>
    <t>MELTON, SYSTON AND VALE PCN</t>
  </si>
  <si>
    <t>U30213</t>
  </si>
  <si>
    <t>CROSS COUNTIES PCN</t>
  </si>
  <si>
    <t>U50165</t>
  </si>
  <si>
    <t>MARKET HARBOROUGH &amp; BOSWORTH PCN</t>
  </si>
  <si>
    <t>U67590</t>
  </si>
  <si>
    <t>RUTLAND HEALTH PCN</t>
  </si>
  <si>
    <t>U71931</t>
  </si>
  <si>
    <t>SOUTH BLABY &amp; LUTTERWORTH PCN</t>
  </si>
  <si>
    <t>U00147</t>
  </si>
  <si>
    <t>AEGIS HEALTHCARE PCN</t>
  </si>
  <si>
    <t>U03186</t>
  </si>
  <si>
    <t>THE LEICESTER FOXES PCN</t>
  </si>
  <si>
    <t>U05642</t>
  </si>
  <si>
    <t>MILLENNIUM PCN</t>
  </si>
  <si>
    <t>U05796</t>
  </si>
  <si>
    <t>LEICESTER HEALTH FOCUS PCN</t>
  </si>
  <si>
    <t>U48026</t>
  </si>
  <si>
    <t>LEICESTER CITY &amp; UNIVERSITY PCN</t>
  </si>
  <si>
    <t>U54764</t>
  </si>
  <si>
    <t>LEICESTER CITY SOUTH PCN</t>
  </si>
  <si>
    <t>U64426</t>
  </si>
  <si>
    <t>BELGRAVE &amp; SPINNEY HILL PCN</t>
  </si>
  <si>
    <t>U73005</t>
  </si>
  <si>
    <t>SALUTEM PCN</t>
  </si>
  <si>
    <t>U77315</t>
  </si>
  <si>
    <t>LEICESTER CENTRAL PCN</t>
  </si>
  <si>
    <t>U87332</t>
  </si>
  <si>
    <t>CITY CARE ALLIANCE PCN</t>
  </si>
  <si>
    <t>U31922</t>
  </si>
  <si>
    <t>NEXUS MK PCN</t>
  </si>
  <si>
    <t>U35004</t>
  </si>
  <si>
    <t>CROWN PCN</t>
  </si>
  <si>
    <t>U58600</t>
  </si>
  <si>
    <t>WATLING STREET NETWORK PCN</t>
  </si>
  <si>
    <t>U64356</t>
  </si>
  <si>
    <t>EAST MK PCN</t>
  </si>
  <si>
    <t>U86258</t>
  </si>
  <si>
    <t>SOUTH WEST PCN</t>
  </si>
  <si>
    <t>U93573</t>
  </si>
  <si>
    <t>THE BRIDGE MK PCN</t>
  </si>
  <si>
    <t>U33192</t>
  </si>
  <si>
    <t>SOAR VALLEY PCN</t>
  </si>
  <si>
    <t>U35987</t>
  </si>
  <si>
    <t>HINCKLEY CENTRAL PCN</t>
  </si>
  <si>
    <t>U42007</t>
  </si>
  <si>
    <t>NORTH WEST LEICESTERSHIRE PCN</t>
  </si>
  <si>
    <t>U51667</t>
  </si>
  <si>
    <t>BEACON (CHARNWOOD) PCN</t>
  </si>
  <si>
    <t>U63948</t>
  </si>
  <si>
    <t>WATERMEAD PCN</t>
  </si>
  <si>
    <t>U74544</t>
  </si>
  <si>
    <t>BOSWORTH PCN</t>
  </si>
  <si>
    <t>U76772</t>
  </si>
  <si>
    <t>CARILLON PCN</t>
  </si>
  <si>
    <t>U95499</t>
  </si>
  <si>
    <t>FOSSEWAY PCN</t>
  </si>
  <si>
    <t>U12200</t>
  </si>
  <si>
    <t>CANNOCK NORTH PCN</t>
  </si>
  <si>
    <t>U16318</t>
  </si>
  <si>
    <t>RUGELEY &amp; GREAT HAYWOOD PCN</t>
  </si>
  <si>
    <t>U88414</t>
  </si>
  <si>
    <t>CANNOCK VILLAGES PCN</t>
  </si>
  <si>
    <t>U07789</t>
  </si>
  <si>
    <t>COVENTRY NORTH PCN</t>
  </si>
  <si>
    <t>U11614</t>
  </si>
  <si>
    <t>WARWICKSHIRE RURAL PCN</t>
  </si>
  <si>
    <t>U14922</t>
  </si>
  <si>
    <t>CW UNITY PCN</t>
  </si>
  <si>
    <t>U29575</t>
  </si>
  <si>
    <t>COVENTRY NAVIGATION 1 PCN</t>
  </si>
  <si>
    <t>U33954</t>
  </si>
  <si>
    <t>GP CONNECT PCN</t>
  </si>
  <si>
    <t>U49145</t>
  </si>
  <si>
    <t>GO WEST PCN</t>
  </si>
  <si>
    <t>U58127</t>
  </si>
  <si>
    <t>COVENTRY CENTAL PCN</t>
  </si>
  <si>
    <t>U62213</t>
  </si>
  <si>
    <t>RUGBY PCN</t>
  </si>
  <si>
    <t>U68252</t>
  </si>
  <si>
    <t>SOWE VALLEY PCN</t>
  </si>
  <si>
    <t>U06610</t>
  </si>
  <si>
    <t>DUDLEY AND NETHERTON PCN</t>
  </si>
  <si>
    <t>U18020</t>
  </si>
  <si>
    <t>STOURBRIDGE, WOLLESCOTE &amp; LYE PCN</t>
  </si>
  <si>
    <t>U55441</t>
  </si>
  <si>
    <t>HALESOWEN PCN</t>
  </si>
  <si>
    <t>U56729</t>
  </si>
  <si>
    <t>SEISDON PCN</t>
  </si>
  <si>
    <t>U66146</t>
  </si>
  <si>
    <t>BRIERLEY HILL PCN</t>
  </si>
  <si>
    <t>U66484</t>
  </si>
  <si>
    <t>KINGSWINFORD &amp; WORDSLEY PCN</t>
  </si>
  <si>
    <t>U88368</t>
  </si>
  <si>
    <t>SEDGLEY, COSELEY &amp; GORNAL PCN</t>
  </si>
  <si>
    <t>U57641</t>
  </si>
  <si>
    <t>EAST STAFFORDSHIRE PCN</t>
  </si>
  <si>
    <t>U12951</t>
  </si>
  <si>
    <t>LEEK &amp; BIDDULPH PCN</t>
  </si>
  <si>
    <t>U36134</t>
  </si>
  <si>
    <t>NEWCASTLE CENTRAL PCN</t>
  </si>
  <si>
    <t>U39113</t>
  </si>
  <si>
    <t>NEWCASTLE SOUTH PCN</t>
  </si>
  <si>
    <t>U81818</t>
  </si>
  <si>
    <t>NEWCASTLE NORTH PCN</t>
  </si>
  <si>
    <t>U91937</t>
  </si>
  <si>
    <t>MOORLANDS &amp; RURAL PCN</t>
  </si>
  <si>
    <t>U93998</t>
  </si>
  <si>
    <t>ABOUT BETTER CARE (ABC) PCN</t>
  </si>
  <si>
    <t>U33098</t>
  </si>
  <si>
    <t>NUNEATON SOUTH PCN</t>
  </si>
  <si>
    <t>U92562</t>
  </si>
  <si>
    <t>NUNEATON NORTH PCN</t>
  </si>
  <si>
    <t>U94317</t>
  </si>
  <si>
    <t>BEDWORTH AND BULKINGTON PCN</t>
  </si>
  <si>
    <t>U11746</t>
  </si>
  <si>
    <t>SWB NEWCOMEN PCN</t>
  </si>
  <si>
    <t>U25240</t>
  </si>
  <si>
    <t>U25735</t>
  </si>
  <si>
    <t>SWB CITRUS PCN</t>
  </si>
  <si>
    <t>U31548</t>
  </si>
  <si>
    <t>U32116</t>
  </si>
  <si>
    <t>SWB YOUR HEALTH PARTNERSHIP PCN</t>
  </si>
  <si>
    <t>U44537</t>
  </si>
  <si>
    <t>SWB MODALITY PCN</t>
  </si>
  <si>
    <t>U45156</t>
  </si>
  <si>
    <t>U48923</t>
  </si>
  <si>
    <t>SWB URBAN HEALTH PCN</t>
  </si>
  <si>
    <t>U54044</t>
  </si>
  <si>
    <t>SWB CENTRAL HEALTH PARTNERSHIPS PCN</t>
  </si>
  <si>
    <t>U57294</t>
  </si>
  <si>
    <t>SWB CARITAS PCN</t>
  </si>
  <si>
    <t>U65968</t>
  </si>
  <si>
    <t>SWB I3 PCN</t>
  </si>
  <si>
    <t>U98291</t>
  </si>
  <si>
    <t>SWB TOGETHER4HEALTHCARE PCN</t>
  </si>
  <si>
    <t>U24883</t>
  </si>
  <si>
    <t>NORTH SHROPSHIRE PCN</t>
  </si>
  <si>
    <t>U26345</t>
  </si>
  <si>
    <t>SE SHROPSHIRE PCN</t>
  </si>
  <si>
    <t>U52026</t>
  </si>
  <si>
    <t>SW SHROPSHIRE PCN</t>
  </si>
  <si>
    <t>U60057</t>
  </si>
  <si>
    <t>SHREWSBURY PCN</t>
  </si>
  <si>
    <t>U46695</t>
  </si>
  <si>
    <t>BURNTWOOD PCN</t>
  </si>
  <si>
    <t>U64148</t>
  </si>
  <si>
    <t>LICHFIELD PCN</t>
  </si>
  <si>
    <t>U79533</t>
  </si>
  <si>
    <t>MERICAN PCN</t>
  </si>
  <si>
    <t>U04784</t>
  </si>
  <si>
    <t>WARWICKSHIRE EAST PCN</t>
  </si>
  <si>
    <t>U10743</t>
  </si>
  <si>
    <t>KENILWORTH AND WARWICK PCN</t>
  </si>
  <si>
    <t>U11176</t>
  </si>
  <si>
    <t>U36452</t>
  </si>
  <si>
    <t>LEAMINGTON SOUTH PCN</t>
  </si>
  <si>
    <t>U55724</t>
  </si>
  <si>
    <t>ARDEN PCN</t>
  </si>
  <si>
    <t>U82789</t>
  </si>
  <si>
    <t>LEAMINGTON NORTH PCN</t>
  </si>
  <si>
    <t>U91762</t>
  </si>
  <si>
    <t>STRATFORD CENTRAL PCN</t>
  </si>
  <si>
    <t>U04901</t>
  </si>
  <si>
    <t>STONE &amp; ECCLESHALL PCN</t>
  </si>
  <si>
    <t>U08925</t>
  </si>
  <si>
    <t>STAFFORD CENTRAL PCN</t>
  </si>
  <si>
    <t>U83494</t>
  </si>
  <si>
    <t>STAFFORD SOUTH PCN</t>
  </si>
  <si>
    <t>U84263</t>
  </si>
  <si>
    <t>STAFFORD NORTH PCN</t>
  </si>
  <si>
    <t>U05734</t>
  </si>
  <si>
    <t>HANLEY, BUCKNALL &amp; BENTILEE PCN</t>
  </si>
  <si>
    <t>U06256</t>
  </si>
  <si>
    <t>HIPC (HOLISTIC PATIENT CENTRED CARE) PCN</t>
  </si>
  <si>
    <t>U35724</t>
  </si>
  <si>
    <t>MEIR PCN</t>
  </si>
  <si>
    <t>U36512</t>
  </si>
  <si>
    <t>WHITFIELD PCN</t>
  </si>
  <si>
    <t>U69072</t>
  </si>
  <si>
    <t>SOUTH STOKE WEST PCN</t>
  </si>
  <si>
    <t>U85685</t>
  </si>
  <si>
    <t>SOUTH STOKE CENTRAL PCN</t>
  </si>
  <si>
    <t>U87255</t>
  </si>
  <si>
    <t>SHELTON &amp; HANLEY PCN</t>
  </si>
  <si>
    <t>U26254</t>
  </si>
  <si>
    <t>TELDOC PCN</t>
  </si>
  <si>
    <t>U64003</t>
  </si>
  <si>
    <t>U01577</t>
  </si>
  <si>
    <t>WALSALL WEST 2 PCN</t>
  </si>
  <si>
    <t>U49728</t>
  </si>
  <si>
    <t>WALSALL WEST 1 PCN</t>
  </si>
  <si>
    <t>U60845</t>
  </si>
  <si>
    <t>WALSALL SOUTH 2 PCN</t>
  </si>
  <si>
    <t>U65132</t>
  </si>
  <si>
    <t>WALSALL NORTH PCN</t>
  </si>
  <si>
    <t>U73923</t>
  </si>
  <si>
    <t>WALSALL EAST 2 PCN</t>
  </si>
  <si>
    <t>U77416</t>
  </si>
  <si>
    <t>WALSALL EAST 1 PCN</t>
  </si>
  <si>
    <t>U86881</t>
  </si>
  <si>
    <t>WALSALL SOUTH 1 PCN</t>
  </si>
  <si>
    <t>U19348</t>
  </si>
  <si>
    <t>WOLVERHAMPTON UNITY EAST PCN</t>
  </si>
  <si>
    <t>U20454</t>
  </si>
  <si>
    <t>WOLVERHAMPTON RWT PCN</t>
  </si>
  <si>
    <t>U26715</t>
  </si>
  <si>
    <t>WOLVERHAMPTON SOUTH EAST PCN</t>
  </si>
  <si>
    <t>U27607</t>
  </si>
  <si>
    <t>WOLVERHAMPTON TOTAL HEALTH PCN</t>
  </si>
  <si>
    <t>U60098</t>
  </si>
  <si>
    <t>WOLVERHAMPTON NORTH NETWORK PCN</t>
  </si>
  <si>
    <t>U70326</t>
  </si>
  <si>
    <t>WOLVERHAMPTON UNITY WEST PCN</t>
  </si>
  <si>
    <t>U09531</t>
  </si>
  <si>
    <t>CHILTERN HILLS PCN</t>
  </si>
  <si>
    <t>U15644</t>
  </si>
  <si>
    <t>LEIGHTON BUZZARD PCN</t>
  </si>
  <si>
    <t>U28178</t>
  </si>
  <si>
    <t>UNITY (BEDFORD) PCN</t>
  </si>
  <si>
    <t>U39446</t>
  </si>
  <si>
    <t>EAST BEDFORD PCN</t>
  </si>
  <si>
    <t>U46464</t>
  </si>
  <si>
    <t>IVEL VALLEY SOUTH PCN</t>
  </si>
  <si>
    <t>U50130</t>
  </si>
  <si>
    <t>IVEL VALLEY NORTH PCN</t>
  </si>
  <si>
    <t>U52875</t>
  </si>
  <si>
    <t>H IS FOR HEALTH PCN</t>
  </si>
  <si>
    <t>U64165</t>
  </si>
  <si>
    <t>TITAN PCN</t>
  </si>
  <si>
    <t>U74819</t>
  </si>
  <si>
    <t>CARITAS MEDICAL PCN</t>
  </si>
  <si>
    <t>U83511</t>
  </si>
  <si>
    <t>HILLTON PCN</t>
  </si>
  <si>
    <t>U09738</t>
  </si>
  <si>
    <t>CAMBRIDGE NORTH VILLAGES PCN</t>
  </si>
  <si>
    <t>U11694</t>
  </si>
  <si>
    <t>BMC PASTON PCN</t>
  </si>
  <si>
    <t>U13771</t>
  </si>
  <si>
    <t>PETERBOROUGH PARTNERSHIPS PCN</t>
  </si>
  <si>
    <t>U16004</t>
  </si>
  <si>
    <t>ELY SOUTH PCN</t>
  </si>
  <si>
    <t>U19471</t>
  </si>
  <si>
    <t>MERIDIAN PCN</t>
  </si>
  <si>
    <t>U20640</t>
  </si>
  <si>
    <t>ST NEOTS PCN</t>
  </si>
  <si>
    <t>U24388</t>
  </si>
  <si>
    <t>CANTAB MEDICAL PRACTICES PCN</t>
  </si>
  <si>
    <t>U30123</t>
  </si>
  <si>
    <t>ELY NORTH PCN</t>
  </si>
  <si>
    <t>U55369</t>
  </si>
  <si>
    <t>SOUTH FENLAND PCN</t>
  </si>
  <si>
    <t>U63072</t>
  </si>
  <si>
    <t>ST IVES PCN</t>
  </si>
  <si>
    <t>U65941</t>
  </si>
  <si>
    <t>U66904</t>
  </si>
  <si>
    <t>FENLAND PCN</t>
  </si>
  <si>
    <t>U71777</t>
  </si>
  <si>
    <t>CAMBRIDGE CITY PCN</t>
  </si>
  <si>
    <t>U75549</t>
  </si>
  <si>
    <t>SOUTH PETERBOROUGH PCN</t>
  </si>
  <si>
    <t>U79015</t>
  </si>
  <si>
    <t>OCTAGON WISBECH PCN</t>
  </si>
  <si>
    <t>U83524</t>
  </si>
  <si>
    <t>GRANTA PCN</t>
  </si>
  <si>
    <t>U85953</t>
  </si>
  <si>
    <t>OCTAGON NORTH PCN</t>
  </si>
  <si>
    <t>U88254</t>
  </si>
  <si>
    <t>CAM MEDICAL PCN</t>
  </si>
  <si>
    <t>U89134</t>
  </si>
  <si>
    <t>CENTRAL THISTLEMOOR PCN</t>
  </si>
  <si>
    <t>U89554</t>
  </si>
  <si>
    <t>A1 NETWORK PCN</t>
  </si>
  <si>
    <t>U95574</t>
  </si>
  <si>
    <t>HUNTINGDON PCN</t>
  </si>
  <si>
    <t>U01150</t>
  </si>
  <si>
    <t>U15138</t>
  </si>
  <si>
    <t>HERTFORD AND RURALS PCN</t>
  </si>
  <si>
    <t>U19152</t>
  </si>
  <si>
    <t>WELWYN GARDEN CITY A PCN</t>
  </si>
  <si>
    <t>U48691</t>
  </si>
  <si>
    <t>WARE AND RURALS PCN</t>
  </si>
  <si>
    <t>U55812</t>
  </si>
  <si>
    <t>STEVENAGE NORTH PCN</t>
  </si>
  <si>
    <t>U58973</t>
  </si>
  <si>
    <t>STORT VALLEY &amp; VILLAGES PCN</t>
  </si>
  <si>
    <t>U71089</t>
  </si>
  <si>
    <t>HATFIELD PCN</t>
  </si>
  <si>
    <t>U80335</t>
  </si>
  <si>
    <t>STEVENAGE SOUTH PCN</t>
  </si>
  <si>
    <t>U81398</t>
  </si>
  <si>
    <t>HITCHIN AND WHITWELL PCN</t>
  </si>
  <si>
    <t>U82047</t>
  </si>
  <si>
    <t>ICKNIELD PCN</t>
  </si>
  <si>
    <t>U87508</t>
  </si>
  <si>
    <t>HODDESDON &amp; BROXBOURNE PCN</t>
  </si>
  <si>
    <t>U87882</t>
  </si>
  <si>
    <t>LEA VALLEY HEALTH PCN</t>
  </si>
  <si>
    <t>U03892</t>
  </si>
  <si>
    <t>FELIXSTOWE PCN</t>
  </si>
  <si>
    <t>U10033</t>
  </si>
  <si>
    <t>NORTH EAST COASTAL PCN</t>
  </si>
  <si>
    <t>U26878</t>
  </si>
  <si>
    <t>BARRACK LANE &amp; IVRY STREET PCN</t>
  </si>
  <si>
    <t>U27258</t>
  </si>
  <si>
    <t>EAST IPSWICH PCN</t>
  </si>
  <si>
    <t>U40593</t>
  </si>
  <si>
    <t>ORWELL PCN</t>
  </si>
  <si>
    <t>U49615</t>
  </si>
  <si>
    <t>SOUTH RURAL PCN</t>
  </si>
  <si>
    <t>U49616</t>
  </si>
  <si>
    <t>NORTH WEST SUFFOLK PCN</t>
  </si>
  <si>
    <t>U64705</t>
  </si>
  <si>
    <t>DHG SOUTH PCN</t>
  </si>
  <si>
    <t>U90610</t>
  </si>
  <si>
    <t>NORTH WEST IPSWICH PCN</t>
  </si>
  <si>
    <t>U95792</t>
  </si>
  <si>
    <t>NORTH EAST IPSWICH PCN</t>
  </si>
  <si>
    <t>U96137</t>
  </si>
  <si>
    <t>MID SUFFOLK PCN</t>
  </si>
  <si>
    <t>U06079</t>
  </si>
  <si>
    <t>ABBEY HEALTH PCN</t>
  </si>
  <si>
    <t>U08579</t>
  </si>
  <si>
    <t>HARPENDEN PCN</t>
  </si>
  <si>
    <t>U18888</t>
  </si>
  <si>
    <t>MANOR VIEW PCN</t>
  </si>
  <si>
    <t>U20639</t>
  </si>
  <si>
    <t>DELTA PCN</t>
  </si>
  <si>
    <t>U24241</t>
  </si>
  <si>
    <t>DANAIS PCN</t>
  </si>
  <si>
    <t>U24727</t>
  </si>
  <si>
    <t>POTTERS BAR PCN</t>
  </si>
  <si>
    <t>U34538</t>
  </si>
  <si>
    <t>ATTENBOROUGH &amp; TUDOR PCN</t>
  </si>
  <si>
    <t>U36299</t>
  </si>
  <si>
    <t>ALPHA PCN</t>
  </si>
  <si>
    <t>U36652</t>
  </si>
  <si>
    <t>CENTRAL WATFORD PCN</t>
  </si>
  <si>
    <t>U53612</t>
  </si>
  <si>
    <t>DACORUM BETA PCN</t>
  </si>
  <si>
    <t>U59367</t>
  </si>
  <si>
    <t>THE GRAND UNION PCN</t>
  </si>
  <si>
    <t>U72604</t>
  </si>
  <si>
    <t>RICKMANSWORTH &amp; CHORLEYWOOD PCN</t>
  </si>
  <si>
    <t>U73966</t>
  </si>
  <si>
    <t>HLH PCN</t>
  </si>
  <si>
    <t>U77203</t>
  </si>
  <si>
    <t>NORTH WATFORD PCN</t>
  </si>
  <si>
    <t>U78369</t>
  </si>
  <si>
    <t>ALBAN HEALTHCARE PCN</t>
  </si>
  <si>
    <t>U97051</t>
  </si>
  <si>
    <t>HERTS FIVE PCN</t>
  </si>
  <si>
    <t>U27128</t>
  </si>
  <si>
    <t>PHOENIX SUNRISERS PCN</t>
  </si>
  <si>
    <t>U33695</t>
  </si>
  <si>
    <t>EDEN (LUTON) PCN</t>
  </si>
  <si>
    <t>U51229</t>
  </si>
  <si>
    <t>MEDICS PCN</t>
  </si>
  <si>
    <t>U59591</t>
  </si>
  <si>
    <t>OASIS PCN</t>
  </si>
  <si>
    <t>U79932</t>
  </si>
  <si>
    <t>HATTERS HEALTH PCN</t>
  </si>
  <si>
    <t>U09727</t>
  </si>
  <si>
    <t>DENGIE &amp; SOUTH WOODHAM FERRERS PCN</t>
  </si>
  <si>
    <t>U12553</t>
  </si>
  <si>
    <t>AEGROS HEALTH PCN</t>
  </si>
  <si>
    <t>U15166</t>
  </si>
  <si>
    <t>PHOENIX (MID ESSEX) PCN</t>
  </si>
  <si>
    <t>U18990</t>
  </si>
  <si>
    <t>WITHAM &amp; MALDON PCN</t>
  </si>
  <si>
    <t>U48176</t>
  </si>
  <si>
    <t>CHELMER PCN</t>
  </si>
  <si>
    <t>U80679</t>
  </si>
  <si>
    <t>BRAINTREE PCN</t>
  </si>
  <si>
    <t>U84465</t>
  </si>
  <si>
    <t>COLNE VALLEY PCN</t>
  </si>
  <si>
    <t>U87998</t>
  </si>
  <si>
    <t>CHELMSFORD WEST PCN</t>
  </si>
  <si>
    <t>U99739</t>
  </si>
  <si>
    <t>CHELMSFORD CITY HEALTH PCN</t>
  </si>
  <si>
    <t>U31390</t>
  </si>
  <si>
    <t>CREFFIELD MEDICAL GROUP PCN</t>
  </si>
  <si>
    <t>U46417</t>
  </si>
  <si>
    <t>MILL ROAD GROUP PCN</t>
  </si>
  <si>
    <t>U51488</t>
  </si>
  <si>
    <t>EAST HILL &amp; ABBEY FIELDS PCN</t>
  </si>
  <si>
    <t>U52468</t>
  </si>
  <si>
    <t>TENDRING PCN</t>
  </si>
  <si>
    <t>U66344</t>
  </si>
  <si>
    <t>COLCHESTER MEDICAL GROUP PCN</t>
  </si>
  <si>
    <t>U06243</t>
  </si>
  <si>
    <t>TILBURY AND CHADWELL PCN</t>
  </si>
  <si>
    <t>U28765</t>
  </si>
  <si>
    <t>ASOP PCN</t>
  </si>
  <si>
    <t>U68127</t>
  </si>
  <si>
    <t>GRAYS PCN</t>
  </si>
  <si>
    <t>U98530</t>
  </si>
  <si>
    <t>STANFORD-LE-HOPE PCN</t>
  </si>
  <si>
    <t>U01096</t>
  </si>
  <si>
    <t>LOUGHTON BUCKHURST HILL &amp; CHIGWELL PCN</t>
  </si>
  <si>
    <t>U16446</t>
  </si>
  <si>
    <t>NORTH UTTLESFORD PCN</t>
  </si>
  <si>
    <t>U33522</t>
  </si>
  <si>
    <t>HARLOW SOUTH PCN</t>
  </si>
  <si>
    <t>U34072</t>
  </si>
  <si>
    <t>HARLOW NORTH PCN</t>
  </si>
  <si>
    <t>U56676</t>
  </si>
  <si>
    <t>EPPING FOREST NORTH PCN</t>
  </si>
  <si>
    <t>U58215</t>
  </si>
  <si>
    <t>SOUTH UTTLESFORD PCN</t>
  </si>
  <si>
    <t>U10430</t>
  </si>
  <si>
    <t>SUDBURY PCN</t>
  </si>
  <si>
    <t>U23742</t>
  </si>
  <si>
    <t>BLACKBOURNE PCN</t>
  </si>
  <si>
    <t>U39025</t>
  </si>
  <si>
    <t>WGGL PCN</t>
  </si>
  <si>
    <t>U52763</t>
  </si>
  <si>
    <t>HAVERHILL PCN</t>
  </si>
  <si>
    <t>U89162</t>
  </si>
  <si>
    <t>FOREST HEATH PCN</t>
  </si>
  <si>
    <t>U98785</t>
  </si>
  <si>
    <t>BURY ST EDMONDS PCN</t>
  </si>
  <si>
    <t>U11211</t>
  </si>
  <si>
    <t>BARKING &amp; DAGENHAM WEST PCN</t>
  </si>
  <si>
    <t>U26744</t>
  </si>
  <si>
    <t>BARKING &amp; DAGENHAM NEW WEST PCN</t>
  </si>
  <si>
    <t>U27362</t>
  </si>
  <si>
    <t>BARKING &amp; DAGENHAM EAST ONE PCN</t>
  </si>
  <si>
    <t>U55387</t>
  </si>
  <si>
    <t>BARKING &amp; DAGENHAM NORTH PCN</t>
  </si>
  <si>
    <t>U86966</t>
  </si>
  <si>
    <t>BARKING &amp; DAGENHAM EAST PCN</t>
  </si>
  <si>
    <t>U92874</t>
  </si>
  <si>
    <t>BARKING &amp; DAGENHAM NORTH WEST PCN</t>
  </si>
  <si>
    <t>U25131</t>
  </si>
  <si>
    <t>KILBURN PARTNERSHIP PCN</t>
  </si>
  <si>
    <t>U57586</t>
  </si>
  <si>
    <t>BRENT NORTH KWH PCN</t>
  </si>
  <si>
    <t>U77170</t>
  </si>
  <si>
    <t>BRENT SOUTH KWH PCN</t>
  </si>
  <si>
    <t>U78157</t>
  </si>
  <si>
    <t>BRENT WEST KWH PCN</t>
  </si>
  <si>
    <t>U84425</t>
  </si>
  <si>
    <t>CONNECTHEALTH ALLIANCE PCN</t>
  </si>
  <si>
    <t>U89375</t>
  </si>
  <si>
    <t>BRENT CENTRAL KWH PCN</t>
  </si>
  <si>
    <t>HARNESS NORTH PCN</t>
  </si>
  <si>
    <t>U05451</t>
  </si>
  <si>
    <t>HACKNEY MARSHES PCN</t>
  </si>
  <si>
    <t>U07169</t>
  </si>
  <si>
    <t>SHOREDITCH PARK PCN</t>
  </si>
  <si>
    <t>U21268</t>
  </si>
  <si>
    <t>HACKNEY DOWNS PCN</t>
  </si>
  <si>
    <t>U40100</t>
  </si>
  <si>
    <t>LONDON FIELDS PCN</t>
  </si>
  <si>
    <t>U46293</t>
  </si>
  <si>
    <t>WOODBERRY WETLANDS PCN</t>
  </si>
  <si>
    <t>U51492</t>
  </si>
  <si>
    <t>CLISSOLD PARK PCN</t>
  </si>
  <si>
    <t>U58256</t>
  </si>
  <si>
    <t>WELL STREET COMMON PCN</t>
  </si>
  <si>
    <t>U89154</t>
  </si>
  <si>
    <t>SPRINGFIELD PARK PCN</t>
  </si>
  <si>
    <t>U16083</t>
  </si>
  <si>
    <t>SOUTH CENTRAL EALING PCN</t>
  </si>
  <si>
    <t>U33609</t>
  </si>
  <si>
    <t>NGP PCN</t>
  </si>
  <si>
    <t>U45703</t>
  </si>
  <si>
    <t>GREENWELL PCN</t>
  </si>
  <si>
    <t>U53562</t>
  </si>
  <si>
    <t>NORTH SOUTHALL PCN</t>
  </si>
  <si>
    <t>U79587</t>
  </si>
  <si>
    <t>SOUTH SOUTHALL PCN</t>
  </si>
  <si>
    <t>U81324</t>
  </si>
  <si>
    <t>ACTON PCN</t>
  </si>
  <si>
    <t>U87298</t>
  </si>
  <si>
    <t>NORTHOLT PCN</t>
  </si>
  <si>
    <t>U95154</t>
  </si>
  <si>
    <t>THE EALING NETWORK PCN</t>
  </si>
  <si>
    <t>U24740</t>
  </si>
  <si>
    <t>HOUNSLOW HEALTH PCN</t>
  </si>
  <si>
    <t>U42276</t>
  </si>
  <si>
    <t>CHISWICK PCN</t>
  </si>
  <si>
    <t>U56341</t>
  </si>
  <si>
    <t>BRENTWORTH PCN</t>
  </si>
  <si>
    <t>U80710</t>
  </si>
  <si>
    <t>GREAT WEST ROAD PCN</t>
  </si>
  <si>
    <t>U98004</t>
  </si>
  <si>
    <t>FELTHAM &amp; BEDFONNT PCN</t>
  </si>
  <si>
    <t>U18398</t>
  </si>
  <si>
    <t>HAMMERSMITH &amp; FULHAM PARTNERSHIP PCN</t>
  </si>
  <si>
    <t>U19803</t>
  </si>
  <si>
    <t>BABYLON GP AT HAND PCN</t>
  </si>
  <si>
    <t>U55717</t>
  </si>
  <si>
    <t>HAMMERSMITH &amp; FULHAM CENTRAL PCN</t>
  </si>
  <si>
    <t>U62360</t>
  </si>
  <si>
    <t>SOUTH FULHAM PCN</t>
  </si>
  <si>
    <t>U73163</t>
  </si>
  <si>
    <t>NORTH HAMMERSMITH &amp; FULHAM PCN</t>
  </si>
  <si>
    <t>U10339</t>
  </si>
  <si>
    <t>HARROW COLLABORATIVE PCN</t>
  </si>
  <si>
    <t>U51050</t>
  </si>
  <si>
    <t>HARROW EAST PCN</t>
  </si>
  <si>
    <t>U60450</t>
  </si>
  <si>
    <t>HEALTH ALLIANCE PCN</t>
  </si>
  <si>
    <t>U84846</t>
  </si>
  <si>
    <t>HEALTHSENSE PCN</t>
  </si>
  <si>
    <t>U89806</t>
  </si>
  <si>
    <t>SPHERE PCN</t>
  </si>
  <si>
    <t>U00367</t>
  </si>
  <si>
    <t>HAVERING SOUTH PCN</t>
  </si>
  <si>
    <t>U29424</t>
  </si>
  <si>
    <t>HAVERING CREST PCN</t>
  </si>
  <si>
    <t>U50107</t>
  </si>
  <si>
    <t>HAVERING MARSHALL PCN</t>
  </si>
  <si>
    <t>U55939</t>
  </si>
  <si>
    <t>HAVERING NORTH PCN</t>
  </si>
  <si>
    <t>U07392</t>
  </si>
  <si>
    <t>NORTH CONNECT PCN</t>
  </si>
  <si>
    <t>U35513</t>
  </si>
  <si>
    <t>U36510</t>
  </si>
  <si>
    <t>COLNE UNION PCN</t>
  </si>
  <si>
    <t>U51498</t>
  </si>
  <si>
    <t>HH COLLABORATIVE PCN</t>
  </si>
  <si>
    <t>U51930</t>
  </si>
  <si>
    <t>SYNERGY PCN</t>
  </si>
  <si>
    <t>U91930</t>
  </si>
  <si>
    <t>LONG LANE FIRST CARE GROUP PCN</t>
  </si>
  <si>
    <t>U06978</t>
  </si>
  <si>
    <t>NEWHAM NORTH EAST 2 PCN</t>
  </si>
  <si>
    <t>U11373</t>
  </si>
  <si>
    <t>NEWHAM CENTRAL PCN</t>
  </si>
  <si>
    <t>U23362</t>
  </si>
  <si>
    <t>SOUTH ONE NEWHAM PCN</t>
  </si>
  <si>
    <t>U34188</t>
  </si>
  <si>
    <t>NEWHAM NORTH EAST 1 PCN</t>
  </si>
  <si>
    <t>U52641</t>
  </si>
  <si>
    <t>NORTH NEWHAM PCN</t>
  </si>
  <si>
    <t>U56681</t>
  </si>
  <si>
    <t>DOCKLANDS PCN</t>
  </si>
  <si>
    <t>U71739</t>
  </si>
  <si>
    <t>NEWHAM CENTRAL 1 PCN</t>
  </si>
  <si>
    <t>U76122</t>
  </si>
  <si>
    <t>STRATFORD PCN</t>
  </si>
  <si>
    <t>U94503</t>
  </si>
  <si>
    <t>LEASIDE NETWORK PCN</t>
  </si>
  <si>
    <t>U94747</t>
  </si>
  <si>
    <t>NEWHAM NORTH WEST 2 PCN</t>
  </si>
  <si>
    <t>U03653</t>
  </si>
  <si>
    <t>FAIRLOP PCN</t>
  </si>
  <si>
    <t>U20290</t>
  </si>
  <si>
    <t>LOXFORD PCN</t>
  </si>
  <si>
    <t>U27585</t>
  </si>
  <si>
    <t>SEVEN KINGS PCN</t>
  </si>
  <si>
    <t>U51307</t>
  </si>
  <si>
    <t>CRANBROOK PCN</t>
  </si>
  <si>
    <t>U78575</t>
  </si>
  <si>
    <t>WANSTEAD AND WOODFORD PCN</t>
  </si>
  <si>
    <t>U08803</t>
  </si>
  <si>
    <t>TOWER HAMLETS NETWORK 6 PCN</t>
  </si>
  <si>
    <t>U09193</t>
  </si>
  <si>
    <t>TOWER HAMLETS NETWORK 8 PCN</t>
  </si>
  <si>
    <t>U37286</t>
  </si>
  <si>
    <t>TOWER HAMLETS NETWORK 3 PCN</t>
  </si>
  <si>
    <t>U50771</t>
  </si>
  <si>
    <t>TOWER HAMLETS NETWORK 1 PCN</t>
  </si>
  <si>
    <t>U54453</t>
  </si>
  <si>
    <t>TOWER HAMLETS NETWORK 2 PCN</t>
  </si>
  <si>
    <t>U60865</t>
  </si>
  <si>
    <t>TOWER HAMLETS NETWORK 7 PCN</t>
  </si>
  <si>
    <t>U87199</t>
  </si>
  <si>
    <t>TOWER HAMLETS NETWORK 5 PCN</t>
  </si>
  <si>
    <t>U99255</t>
  </si>
  <si>
    <t>TOWER HAMLETS NETWORK 4 PCN</t>
  </si>
  <si>
    <t>U17084</t>
  </si>
  <si>
    <t>WALTHAM FOREST WALTHAMSTOW WEST PCN</t>
  </si>
  <si>
    <t>U47812</t>
  </si>
  <si>
    <t>WALTHAM FOREST SOUTH LEYTONSTONE PCN</t>
  </si>
  <si>
    <t>U47946</t>
  </si>
  <si>
    <t>WALTHAM FOREST CHINGFORD E4 PCN</t>
  </si>
  <si>
    <t>U65471</t>
  </si>
  <si>
    <t>WALTHAM FOREST INTEGRATED HEALTH PCN</t>
  </si>
  <si>
    <t>U87776</t>
  </si>
  <si>
    <t>WALTHAM FOREST LEYTON COLLABORATIVE PCN</t>
  </si>
  <si>
    <t>U92720</t>
  </si>
  <si>
    <t>WALTHAM FOREST 8 PCN</t>
  </si>
  <si>
    <t>U93045</t>
  </si>
  <si>
    <t>WALTHAM FOREST WALTHAMSTOW CENTRAL PCN</t>
  </si>
  <si>
    <t>U05784</t>
  </si>
  <si>
    <t>BROMPTON HEALTH PCN</t>
  </si>
  <si>
    <t>U14482</t>
  </si>
  <si>
    <t>WEST-HILL HEALTH PCN</t>
  </si>
  <si>
    <t>U47608</t>
  </si>
  <si>
    <t>NEOHEALTH PCN</t>
  </si>
  <si>
    <t>U62614</t>
  </si>
  <si>
    <t>K AND C SOUTH PCN</t>
  </si>
  <si>
    <t>U91471</t>
  </si>
  <si>
    <t>INCLUSIVE HEALTH PCN</t>
  </si>
  <si>
    <t>U02961</t>
  </si>
  <si>
    <t>SOUTH WESTMINSTER PCN</t>
  </si>
  <si>
    <t>U12548</t>
  </si>
  <si>
    <t>REGENT HEALTH PCN</t>
  </si>
  <si>
    <t>U37086</t>
  </si>
  <si>
    <t>WEST END &amp; MARYLEBONE PCN</t>
  </si>
  <si>
    <t>U81960</t>
  </si>
  <si>
    <t>ST JOHN'S WOOD &amp; MAIDA VALE PCN</t>
  </si>
  <si>
    <t>U07199</t>
  </si>
  <si>
    <t>EAST &amp; CENTRAL BRIGHTON 1 PCN</t>
  </si>
  <si>
    <t>U09072</t>
  </si>
  <si>
    <t>PRESTON PARK COMMUNITY PCN</t>
  </si>
  <si>
    <t>U14062</t>
  </si>
  <si>
    <t>WEST HOVE PCN</t>
  </si>
  <si>
    <t>U22426</t>
  </si>
  <si>
    <t>BRIGHTON II PCN</t>
  </si>
  <si>
    <t>U46447</t>
  </si>
  <si>
    <t>GOLDSTONE PCN</t>
  </si>
  <si>
    <t>U54308</t>
  </si>
  <si>
    <t>EAST &amp; CENTRAL BRIGHTON 2 PCN</t>
  </si>
  <si>
    <t>U55014</t>
  </si>
  <si>
    <t>BRIGHTON CLUSTER 5 PCN</t>
  </si>
  <si>
    <t>U67032</t>
  </si>
  <si>
    <t>SURREY HEATH PCN</t>
  </si>
  <si>
    <t>U10995</t>
  </si>
  <si>
    <t>RURAL WEST PCN</t>
  </si>
  <si>
    <t>U26844</t>
  </si>
  <si>
    <t>MOSAIC HEALTHCARE PCN</t>
  </si>
  <si>
    <t>U34184</t>
  </si>
  <si>
    <t>WHITEWATER LODDON PCN</t>
  </si>
  <si>
    <t>U64232</t>
  </si>
  <si>
    <t>B-CONNECTED CARE PCN</t>
  </si>
  <si>
    <t>U72748</t>
  </si>
  <si>
    <t>A31 GROUP PCN</t>
  </si>
  <si>
    <t>U98116</t>
  </si>
  <si>
    <t>CAMROSE, GILLIES &amp; HACKWOOD PARTNERSHIP PCN</t>
  </si>
  <si>
    <t>U16896</t>
  </si>
  <si>
    <t>GOSPORT WEST PCN</t>
  </si>
  <si>
    <t>U20871</t>
  </si>
  <si>
    <t>GOSPORT CENTRAL PCN</t>
  </si>
  <si>
    <t>U21972</t>
  </si>
  <si>
    <t>COASTAL FAREHAM &amp; GOSPORT PCN</t>
  </si>
  <si>
    <t>U30563</t>
  </si>
  <si>
    <t>FAREHAM &amp; PORTCHESTER PCN</t>
  </si>
  <si>
    <t>U92600</t>
  </si>
  <si>
    <t>SOVEREIGN PCN</t>
  </si>
  <si>
    <t>U01198</t>
  </si>
  <si>
    <t>SOUTH (IW) PCN</t>
  </si>
  <si>
    <t>U24247</t>
  </si>
  <si>
    <t>CENTRAL &amp; WEST (IW) PCN</t>
  </si>
  <si>
    <t>U75079</t>
  </si>
  <si>
    <t>NORTH &amp; EAST (IW) PCN</t>
  </si>
  <si>
    <t>U01367</t>
  </si>
  <si>
    <t>WALLINGFORD &amp; SURROUNDS PCN</t>
  </si>
  <si>
    <t>U04862</t>
  </si>
  <si>
    <t>WHITE HORSE BOTLEY PCN</t>
  </si>
  <si>
    <t>U10847</t>
  </si>
  <si>
    <t>EYNSHAM &amp; WITNEY PCN</t>
  </si>
  <si>
    <t>U12754</t>
  </si>
  <si>
    <t>SOUTH EAST OXFORD HEALTH ALLIANCE (SEOxHA) PCN</t>
  </si>
  <si>
    <t>U15230</t>
  </si>
  <si>
    <t>ABINGDON CENTRAL PCN</t>
  </si>
  <si>
    <t>U20827</t>
  </si>
  <si>
    <t>RURAL WEST OXFORDSHIRE PCN</t>
  </si>
  <si>
    <t>U20931</t>
  </si>
  <si>
    <t>KIDLINGTON, ISLIP, WOODSTOCK &amp; YARNTON (KIWY) PCN</t>
  </si>
  <si>
    <t>U23620</t>
  </si>
  <si>
    <t>BANBURY PCN</t>
  </si>
  <si>
    <t>U26997</t>
  </si>
  <si>
    <t>OXFORD CENTRAL PCN</t>
  </si>
  <si>
    <t>U47655</t>
  </si>
  <si>
    <t>DIDCOT PCN</t>
  </si>
  <si>
    <t>U57321</t>
  </si>
  <si>
    <t>ABINGDON AND DISTRICT PCN</t>
  </si>
  <si>
    <t>U60916</t>
  </si>
  <si>
    <t>CITY - OX3+ PCN</t>
  </si>
  <si>
    <t>U70739</t>
  </si>
  <si>
    <t>THAME PCN</t>
  </si>
  <si>
    <t>U75375</t>
  </si>
  <si>
    <t>WANTAGE PCN</t>
  </si>
  <si>
    <t>U83279</t>
  </si>
  <si>
    <t>HEALTHIER OXFORD CITY NETWORK PCN</t>
  </si>
  <si>
    <t>U83604</t>
  </si>
  <si>
    <t>BICESTER PCN</t>
  </si>
  <si>
    <t>U90236</t>
  </si>
  <si>
    <t>CITY - EAST OXFORD PCN</t>
  </si>
  <si>
    <t>U95654</t>
  </si>
  <si>
    <t>NORTH OXFORDSHIRE RURAL ALLIANCE (NORA) PCN</t>
  </si>
  <si>
    <t>U96099</t>
  </si>
  <si>
    <t>HENLEY SONNET PCN</t>
  </si>
  <si>
    <t>U03810</t>
  </si>
  <si>
    <t>ISLAND CITY PCN</t>
  </si>
  <si>
    <t>U07449</t>
  </si>
  <si>
    <t>PORTSDOWN PCN</t>
  </si>
  <si>
    <t>U10335</t>
  </si>
  <si>
    <t>BRUNEL PCN</t>
  </si>
  <si>
    <t>U19124</t>
  </si>
  <si>
    <t>PORTSMOUTH NORTH PCN</t>
  </si>
  <si>
    <t>U72114</t>
  </si>
  <si>
    <t>PORTSMOUTH SOUTH COAST PCN</t>
  </si>
  <si>
    <t>U22092</t>
  </si>
  <si>
    <t>STRAWBERRY HEALTH PCN</t>
  </si>
  <si>
    <t>U46389</t>
  </si>
  <si>
    <t>HAVANT AND WATERLOOVILLE PCN</t>
  </si>
  <si>
    <t>U87221</t>
  </si>
  <si>
    <t>EAST HANTS PCN</t>
  </si>
  <si>
    <t>U90861</t>
  </si>
  <si>
    <t>HAYLING ISLAND &amp; EMSWORTH PCN</t>
  </si>
  <si>
    <t>U08561</t>
  </si>
  <si>
    <t>SOUTHAMPTON LIVING WELL PARTNERSHIP PCN</t>
  </si>
  <si>
    <t>U18986</t>
  </si>
  <si>
    <t>SOUTHAMPTON CENTRAL PCN</t>
  </si>
  <si>
    <t>U47004</t>
  </si>
  <si>
    <t>SOUTHAMPTON WEST PCN</t>
  </si>
  <si>
    <t>U53997</t>
  </si>
  <si>
    <t>SOUTHAMPTON WOOLSTON &amp; TOWNHILL PCN</t>
  </si>
  <si>
    <t>U91385</t>
  </si>
  <si>
    <t>SOUTHAMPTON NORTH PCN</t>
  </si>
  <si>
    <t>U97340</t>
  </si>
  <si>
    <t>SOUTHAMPTON BITTERNE PCN</t>
  </si>
  <si>
    <t>U11181</t>
  </si>
  <si>
    <t>WINCHESTER RURAL SOUTH PCN</t>
  </si>
  <si>
    <t>U15164</t>
  </si>
  <si>
    <t>ANDOVER PCN</t>
  </si>
  <si>
    <t>U17081</t>
  </si>
  <si>
    <t>ROMSEY &amp; NORTH BADDESLEY PCN</t>
  </si>
  <si>
    <t>U26059</t>
  </si>
  <si>
    <t>NEW FOREST PCN</t>
  </si>
  <si>
    <t>U29246</t>
  </si>
  <si>
    <t>TOTTON PCN</t>
  </si>
  <si>
    <t>U40164</t>
  </si>
  <si>
    <t>EASTLEIGH HEALTH PCN</t>
  </si>
  <si>
    <t>U46154</t>
  </si>
  <si>
    <t>WINCHESTER RURAL NORTH &amp; EAST PCN</t>
  </si>
  <si>
    <t>U56140</t>
  </si>
  <si>
    <t>COASTAL (WEST HAMPSHIRE) PCN</t>
  </si>
  <si>
    <t>U63233</t>
  </si>
  <si>
    <t>EASTLEIGH SOUTHERN PARISHES PCN</t>
  </si>
  <si>
    <t>U84277</t>
  </si>
  <si>
    <t>AVON VALLEY PCN</t>
  </si>
  <si>
    <t>U86774</t>
  </si>
  <si>
    <t>WATERSIDE PCN</t>
  </si>
  <si>
    <t>U88279</t>
  </si>
  <si>
    <t>CHANDLER'S FORD PCN</t>
  </si>
  <si>
    <t>U95672</t>
  </si>
  <si>
    <t>WINCHESTER CITY PCN</t>
  </si>
  <si>
    <t>U02749</t>
  </si>
  <si>
    <t>CENTRAL BOURNEMOUTH PCN</t>
  </si>
  <si>
    <t>U14261</t>
  </si>
  <si>
    <t>POOLE BAY &amp; BOURNEMOUTH PCN</t>
  </si>
  <si>
    <t>U16737</t>
  </si>
  <si>
    <t>POOLE NORTH PCN</t>
  </si>
  <si>
    <t>U19923</t>
  </si>
  <si>
    <t>WIMBORNE &amp; FERNDOWN PCN</t>
  </si>
  <si>
    <t>U21465</t>
  </si>
  <si>
    <t>SHORE MEDICAL PCN</t>
  </si>
  <si>
    <t>U25251</t>
  </si>
  <si>
    <t>WEYMOUTH &amp; PORTLAND PCN</t>
  </si>
  <si>
    <t>U27515</t>
  </si>
  <si>
    <t>BOURNEMOUTH EAST COLLABORATIVE PCN</t>
  </si>
  <si>
    <t>U32760</t>
  </si>
  <si>
    <t>PURBECK PCN</t>
  </si>
  <si>
    <t>U34826</t>
  </si>
  <si>
    <t>CRANE VALLEY PCN</t>
  </si>
  <si>
    <t>U38731</t>
  </si>
  <si>
    <t>MID DORSET PCN</t>
  </si>
  <si>
    <t>U42510</t>
  </si>
  <si>
    <t>BLANDFORD PCN</t>
  </si>
  <si>
    <t>U51429</t>
  </si>
  <si>
    <t>THE VALE PCN</t>
  </si>
  <si>
    <t>U58840</t>
  </si>
  <si>
    <t>JURASSIC COAST PCN</t>
  </si>
  <si>
    <t>U64748</t>
  </si>
  <si>
    <t>NORTH BOURNEMOUTH PCN</t>
  </si>
  <si>
    <t>U75274</t>
  </si>
  <si>
    <t>SHERBORNE AREA PCN</t>
  </si>
  <si>
    <t>U78604</t>
  </si>
  <si>
    <t>CHRISTCHURCH PCN</t>
  </si>
  <si>
    <t>U80758</t>
  </si>
  <si>
    <t>POOLE CENTRAL PCN</t>
  </si>
  <si>
    <t>U89143</t>
  </si>
  <si>
    <t>SOUTH COASTAL MEDICAL GROUP PCN</t>
  </si>
  <si>
    <t>U02669</t>
  </si>
  <si>
    <t>BERKELEY VALE PCN</t>
  </si>
  <si>
    <t>U09847</t>
  </si>
  <si>
    <t>NORTH COTSWOLDS PCN</t>
  </si>
  <si>
    <t>U13956</t>
  </si>
  <si>
    <t>CHELTENHAM PERIPHERAL PCN</t>
  </si>
  <si>
    <t>U16196</t>
  </si>
  <si>
    <t>FOREST OF DEAN PCN</t>
  </si>
  <si>
    <t>U16338</t>
  </si>
  <si>
    <t>NORTH &amp; SOUTH GLOUCESTER (NSG) PCN</t>
  </si>
  <si>
    <t>U16816</t>
  </si>
  <si>
    <t>ASPEN PCN</t>
  </si>
  <si>
    <t>U22020</t>
  </si>
  <si>
    <t>ST PAUL'S PCN</t>
  </si>
  <si>
    <t>U23710</t>
  </si>
  <si>
    <t>SEVERN HEALTH PCN</t>
  </si>
  <si>
    <t>U23862</t>
  </si>
  <si>
    <t>STROUD COTSWOLD PCN</t>
  </si>
  <si>
    <t>U31538</t>
  </si>
  <si>
    <t>U36833</t>
  </si>
  <si>
    <t>CHELTENHAM CENTRAL PCN</t>
  </si>
  <si>
    <t>U41523</t>
  </si>
  <si>
    <t>SOUTH COTSWOLDS PCN</t>
  </si>
  <si>
    <t>U53179</t>
  </si>
  <si>
    <t>GLOUCESTER INNER CITY PCN</t>
  </si>
  <si>
    <t>U63565</t>
  </si>
  <si>
    <t>TWNS PCN</t>
  </si>
  <si>
    <t>U02610</t>
  </si>
  <si>
    <t>EAST CORNWALL PCN</t>
  </si>
  <si>
    <t>U03864</t>
  </si>
  <si>
    <t>NORTH CORNWALL COAST</t>
  </si>
  <si>
    <t>U09081</t>
  </si>
  <si>
    <t>FALMOUTH AND PENRYN PCN</t>
  </si>
  <si>
    <t>U31970</t>
  </si>
  <si>
    <t>TRURO PCN</t>
  </si>
  <si>
    <t>U36721</t>
  </si>
  <si>
    <t>ARBENNEK HEALTH PCN</t>
  </si>
  <si>
    <t>U41591</t>
  </si>
  <si>
    <t>HOLSWORTHY, BUDE &amp; SURROUNDING VILLAGES PCN</t>
  </si>
  <si>
    <t>U49001</t>
  </si>
  <si>
    <t>WATERGATE PCN</t>
  </si>
  <si>
    <t>U60113</t>
  </si>
  <si>
    <t>THREE HARBOURS AND BOSVENA PCN</t>
  </si>
  <si>
    <t>U62043</t>
  </si>
  <si>
    <t>COASTAL (KERNOW) PCN</t>
  </si>
  <si>
    <t>U64053</t>
  </si>
  <si>
    <t>ISLES OF SCILLY &amp; SOUTH KERRIER PCN</t>
  </si>
  <si>
    <t>U68213</t>
  </si>
  <si>
    <t>NORTH KERRIER EAST PCN</t>
  </si>
  <si>
    <t>U69901</t>
  </si>
  <si>
    <t>ST AUSTELL HEALTHCARE PCN</t>
  </si>
  <si>
    <t>U76032</t>
  </si>
  <si>
    <t>PENWITH PCN</t>
  </si>
  <si>
    <t>U92128</t>
  </si>
  <si>
    <t>NORTH KERRIER WEST PCN</t>
  </si>
  <si>
    <t>U00760</t>
  </si>
  <si>
    <t>NORTH SEDGEMOOR PCN</t>
  </si>
  <si>
    <t>U09275</t>
  </si>
  <si>
    <t>TAUNTON DEANE WEST PCN</t>
  </si>
  <si>
    <t>U10684</t>
  </si>
  <si>
    <t>CHARD, ILMINSTER &amp; LANGPORT (CLICK) PCN</t>
  </si>
  <si>
    <t>U11103</t>
  </si>
  <si>
    <t>YEOVIL PCN</t>
  </si>
  <si>
    <t>U17153</t>
  </si>
  <si>
    <t>WEST MENDIP PCN</t>
  </si>
  <si>
    <t>U21951</t>
  </si>
  <si>
    <t>MENDIP PCN</t>
  </si>
  <si>
    <t>U25707</t>
  </si>
  <si>
    <t>TONE VALLEY PCN</t>
  </si>
  <si>
    <t>U28174</t>
  </si>
  <si>
    <t>TAUNTON CENTRAL PCN</t>
  </si>
  <si>
    <t>U47425</t>
  </si>
  <si>
    <t>WEST SOMERSET PCN</t>
  </si>
  <si>
    <t>U60622</t>
  </si>
  <si>
    <t>SOUTH SOMERSET WEST PCN</t>
  </si>
  <si>
    <t>U81307</t>
  </si>
  <si>
    <t>SOUTH SOMERSET EAST - RPN PCN</t>
  </si>
  <si>
    <t>U81930</t>
  </si>
  <si>
    <t>BRIDGWATER PCN</t>
  </si>
  <si>
    <t>U84175</t>
  </si>
  <si>
    <t>FROME PCN</t>
  </si>
  <si>
    <t>U12833</t>
  </si>
  <si>
    <t>HEALTHIER SOUTH WIRRAL PCN</t>
  </si>
  <si>
    <t>U25656</t>
  </si>
  <si>
    <t>WALLASEY PCN</t>
  </si>
  <si>
    <t>U46976</t>
  </si>
  <si>
    <t>MORETON AND MEOLS PCN</t>
  </si>
  <si>
    <t>U79121</t>
  </si>
  <si>
    <t>HEALTHIER WEST WIRRAL PCN</t>
  </si>
  <si>
    <t>U99194</t>
  </si>
  <si>
    <t>BIRKENHEAD PCN</t>
  </si>
  <si>
    <t>U13720</t>
  </si>
  <si>
    <t>GATESHEAD EAST PCN</t>
  </si>
  <si>
    <t>U17849</t>
  </si>
  <si>
    <t>NEWCASTLE EAST PCN</t>
  </si>
  <si>
    <t>U33691</t>
  </si>
  <si>
    <t>GATESHEAD INNER WEST PCN</t>
  </si>
  <si>
    <t>U34146</t>
  </si>
  <si>
    <t>JESMOND - LOWER GOSFORTH PCN</t>
  </si>
  <si>
    <t>U41930</t>
  </si>
  <si>
    <t>GATESHEAD OUTER WEST PCN</t>
  </si>
  <si>
    <t>U43524</t>
  </si>
  <si>
    <t>NEWCASTLE CENTRAL HEALTH PCN</t>
  </si>
  <si>
    <t>U44695</t>
  </si>
  <si>
    <t>WEST END FAMILY HEALTH PCN</t>
  </si>
  <si>
    <t>U45898</t>
  </si>
  <si>
    <t>NEWCASTLE INNER WEST PCN</t>
  </si>
  <si>
    <t>U70624</t>
  </si>
  <si>
    <t>NORTH GOSFORTH PCN</t>
  </si>
  <si>
    <t>U76028</t>
  </si>
  <si>
    <t>BIRTLEY, OXFORD TERR &amp; RAWLING RD PCN</t>
  </si>
  <si>
    <t>U87170</t>
  </si>
  <si>
    <t>NEWCASTLE OUTER WEST PCN</t>
  </si>
  <si>
    <t>U91254</t>
  </si>
  <si>
    <t>GATESHEAD CENTRAL SOUTH PCN</t>
  </si>
  <si>
    <t>U07506</t>
  </si>
  <si>
    <t>ARDWICK AND LONGSIGHT PCN</t>
  </si>
  <si>
    <t>U13098</t>
  </si>
  <si>
    <t>MILES PLATTING NEWTON HEATH &amp; MOSTON PCN</t>
  </si>
  <si>
    <t>U34667</t>
  </si>
  <si>
    <t>GORTON AND LEVENSHULME PCN</t>
  </si>
  <si>
    <t>U45992</t>
  </si>
  <si>
    <t>CITY CENTRE &amp; ANCOATS PCN</t>
  </si>
  <si>
    <t>U49529</t>
  </si>
  <si>
    <t>CLAYTON BESWICK &amp; OPENSHAW PCN</t>
  </si>
  <si>
    <t>U58188</t>
  </si>
  <si>
    <t>NORTHENDEN &amp; BROOKLANDS (WYTHENSHAWE) PCN</t>
  </si>
  <si>
    <t>U64595</t>
  </si>
  <si>
    <t>HULME MOSS SIDE &amp; RUSHOLME PCN</t>
  </si>
  <si>
    <t>U65853</t>
  </si>
  <si>
    <t>WITHINGTON &amp; FALLOWFIELD PCN</t>
  </si>
  <si>
    <t>U71839</t>
  </si>
  <si>
    <t>ROBERT DARBISHIRE PRACTICE PCN</t>
  </si>
  <si>
    <t>U78687</t>
  </si>
  <si>
    <t>DIDSBURY CHORLTON PARK &amp; BURNAGE PCN</t>
  </si>
  <si>
    <t>U85748</t>
  </si>
  <si>
    <t>CHEETHAM HILL &amp; CRUMPSALL PCN</t>
  </si>
  <si>
    <t>U85954</t>
  </si>
  <si>
    <t>H-BLACKLEY HARPURHEY &amp; CHARLESTOWN PCN</t>
  </si>
  <si>
    <t>U94373</t>
  </si>
  <si>
    <t>WYTHENSHAWE PCN</t>
  </si>
  <si>
    <t>U98408</t>
  </si>
  <si>
    <t>WEST CENTRAL MANCHESTER PCN</t>
  </si>
  <si>
    <t>U01916</t>
  </si>
  <si>
    <t>CYGNET PCN</t>
  </si>
  <si>
    <t>U23821</t>
  </si>
  <si>
    <t>ARC BUCKS PCN</t>
  </si>
  <si>
    <t>U47184</t>
  </si>
  <si>
    <t>CHESHAM &amp; LITTLE CHALFONT PCN</t>
  </si>
  <si>
    <t>U53775</t>
  </si>
  <si>
    <t>WESTONGROVE PCN</t>
  </si>
  <si>
    <t>U59622</t>
  </si>
  <si>
    <t>MID CHILTERN PCN</t>
  </si>
  <si>
    <t>U67475</t>
  </si>
  <si>
    <t>DASHWOOD PCN</t>
  </si>
  <si>
    <t>U71897</t>
  </si>
  <si>
    <t>SOUTH BUCKS PCN</t>
  </si>
  <si>
    <t>U72129</t>
  </si>
  <si>
    <t>CENTRAL BMW PCN</t>
  </si>
  <si>
    <t>U77200</t>
  </si>
  <si>
    <t>NORTH BUCKS PCN</t>
  </si>
  <si>
    <t>U82404</t>
  </si>
  <si>
    <t>CENTRAL MAPLE PCN</t>
  </si>
  <si>
    <t>U88743</t>
  </si>
  <si>
    <t>AYLESBURY VALE SOUTH PCN</t>
  </si>
  <si>
    <t>U92384</t>
  </si>
  <si>
    <t>THE CHALFONTS PCN</t>
  </si>
  <si>
    <t>U03989</t>
  </si>
  <si>
    <t>WHITLEY PCN</t>
  </si>
  <si>
    <t>U04079</t>
  </si>
  <si>
    <t>WEST READING VILLAGES PCN</t>
  </si>
  <si>
    <t>U11781</t>
  </si>
  <si>
    <t>WEST BERKSHIRE RURAL PCN</t>
  </si>
  <si>
    <t>U16983</t>
  </si>
  <si>
    <t>A34 WEST BERKSHIRE PCN</t>
  </si>
  <si>
    <t>U37007</t>
  </si>
  <si>
    <t>READING UNIVERSITY PCN</t>
  </si>
  <si>
    <t>U44671</t>
  </si>
  <si>
    <t>KENNET PCN</t>
  </si>
  <si>
    <t>U49304</t>
  </si>
  <si>
    <t>WOKINGHAM NORTH PCN</t>
  </si>
  <si>
    <t>U63186</t>
  </si>
  <si>
    <t>CAVERSHAM PCN</t>
  </si>
  <si>
    <t>U65398</t>
  </si>
  <si>
    <t>TILEHURST PCN</t>
  </si>
  <si>
    <t>U68696</t>
  </si>
  <si>
    <t>WOKINGHAM WEST PCN</t>
  </si>
  <si>
    <t>U80264</t>
  </si>
  <si>
    <t>WOKINGHAM SOUTH PCN</t>
  </si>
  <si>
    <t>U89419</t>
  </si>
  <si>
    <t>EAST WOKINGHAM PCN</t>
  </si>
  <si>
    <t>U98548</t>
  </si>
  <si>
    <t>READING WEST PCN</t>
  </si>
  <si>
    <t>U99474</t>
  </si>
  <si>
    <t>READING CENTRAL PCN</t>
  </si>
  <si>
    <t>U00402</t>
  </si>
  <si>
    <t>CONNEXUS PCN</t>
  </si>
  <si>
    <t>U06486</t>
  </si>
  <si>
    <t>STOKES PCN</t>
  </si>
  <si>
    <t>U13456</t>
  </si>
  <si>
    <t>YATE &amp; FRAMPTON PCN</t>
  </si>
  <si>
    <t>U16600</t>
  </si>
  <si>
    <t>4PCC (BNSSG) PCN</t>
  </si>
  <si>
    <t>U21617</t>
  </si>
  <si>
    <t>TYNTESFIELD PCN</t>
  </si>
  <si>
    <t>U32001</t>
  </si>
  <si>
    <t>SEVERNVALE PCN</t>
  </si>
  <si>
    <t>U33963</t>
  </si>
  <si>
    <t>BRISTOL INNER CITY PCN</t>
  </si>
  <si>
    <t>U37297</t>
  </si>
  <si>
    <t>NETWORK 4 (BNSSG) PCN</t>
  </si>
  <si>
    <t>U48538</t>
  </si>
  <si>
    <t>HEALTHWEST PCN</t>
  </si>
  <si>
    <t>U63843</t>
  </si>
  <si>
    <t>PIER HEALTH PCN</t>
  </si>
  <si>
    <t>U65207</t>
  </si>
  <si>
    <t>PHOENIX (BNSSG) PCN</t>
  </si>
  <si>
    <t>U66596</t>
  </si>
  <si>
    <t>AFFINITY (BNSSG) PCN</t>
  </si>
  <si>
    <t>U70886</t>
  </si>
  <si>
    <t>NORTHERN ARC PCN</t>
  </si>
  <si>
    <t>U78490</t>
  </si>
  <si>
    <t>GORDANO &amp; MENDIP PCN</t>
  </si>
  <si>
    <t>U84294</t>
  </si>
  <si>
    <t>BRIDGE VIEW PCN</t>
  </si>
  <si>
    <t>U86579</t>
  </si>
  <si>
    <t>SWIFT PCN</t>
  </si>
  <si>
    <t>U88179</t>
  </si>
  <si>
    <t>FABB (FISHPONDS, AIR BALLOON &amp; BEECHWOOD) PCN</t>
  </si>
  <si>
    <t>U98167</t>
  </si>
  <si>
    <t>FOSS (FIRECLAY &amp; OLD SCHOOL SURGERY) PCN</t>
  </si>
  <si>
    <t>U14074</t>
  </si>
  <si>
    <t>ASCOT PCN</t>
  </si>
  <si>
    <t>U14694</t>
  </si>
  <si>
    <t>CENTRAL SLOUGH NETWORK PCN</t>
  </si>
  <si>
    <t>U20320</t>
  </si>
  <si>
    <t>MAIDENHEAD PCN</t>
  </si>
  <si>
    <t>U31305</t>
  </si>
  <si>
    <t>SHAPE PCN</t>
  </si>
  <si>
    <t>U56575</t>
  </si>
  <si>
    <t>LOCC PCN</t>
  </si>
  <si>
    <t>U75847</t>
  </si>
  <si>
    <t>BRACKNELL AND DISTRICT PCN</t>
  </si>
  <si>
    <t>U82487</t>
  </si>
  <si>
    <t>WINDSOR PCN</t>
  </si>
  <si>
    <t>U89762</t>
  </si>
  <si>
    <t>THE HEALTH TRIANGLE PCN</t>
  </si>
  <si>
    <t>U00351</t>
  </si>
  <si>
    <t>SOLIHULL SOUTH CENTRAL PCN</t>
  </si>
  <si>
    <t>U13655</t>
  </si>
  <si>
    <t>SOUTH BIRMINGHAM ALLIANCE PCN</t>
  </si>
  <si>
    <t>U15552</t>
  </si>
  <si>
    <t>SMALL HEATH PCN</t>
  </si>
  <si>
    <t>U18195</t>
  </si>
  <si>
    <t>KINGSTANDING, ERDINGTON &amp; NECHELLS PCN</t>
  </si>
  <si>
    <t>U19037</t>
  </si>
  <si>
    <t>NORTH SOLIHULL SOUTH PCN</t>
  </si>
  <si>
    <t>U22471</t>
  </si>
  <si>
    <t>SMARTCARE CENTRAL PCN</t>
  </si>
  <si>
    <t>U25587</t>
  </si>
  <si>
    <t>COMMUNITY CARE HALL GREEN PCN</t>
  </si>
  <si>
    <t>U27032</t>
  </si>
  <si>
    <t>NORTH SOLIHULL NORTH PCN</t>
  </si>
  <si>
    <t>U27129</t>
  </si>
  <si>
    <t>EDGBASTON PCN</t>
  </si>
  <si>
    <t>U27366</t>
  </si>
  <si>
    <t>BOURNVILLE AND NORTHFIELD PCN</t>
  </si>
  <si>
    <t>U41928</t>
  </si>
  <si>
    <t>SOLIHULL RURAL PCN</t>
  </si>
  <si>
    <t>U43660</t>
  </si>
  <si>
    <t>NORTH BIRMINGHAM PCN</t>
  </si>
  <si>
    <t>U44365</t>
  </si>
  <si>
    <t>WEST BIRMINGHAM PCN</t>
  </si>
  <si>
    <t>U45528</t>
  </si>
  <si>
    <t>SOLIHULL HEALTHCARE PARTNERSHIP PCN</t>
  </si>
  <si>
    <t>U46437</t>
  </si>
  <si>
    <t>BORDESLEY EAST PCN</t>
  </si>
  <si>
    <t>U46454</t>
  </si>
  <si>
    <t>HARBORNE PCN</t>
  </si>
  <si>
    <t>U47609</t>
  </si>
  <si>
    <t>ALLIANCE OF SUTTON PRACTICES PCN</t>
  </si>
  <si>
    <t>U51153</t>
  </si>
  <si>
    <t>WEOLEY AND RUBERY PCN</t>
  </si>
  <si>
    <t>U54229</t>
  </si>
  <si>
    <t>SMARTCARE KINGS HEATH PCN</t>
  </si>
  <si>
    <t>U54948</t>
  </si>
  <si>
    <t>BALSALL HEATH, SPARKHILL &amp; MOSELEY PCN</t>
  </si>
  <si>
    <t>U65039</t>
  </si>
  <si>
    <t>SUTTON GROUP PRACTICE PCN</t>
  </si>
  <si>
    <t>U67607</t>
  </si>
  <si>
    <t>GPS HEALTHCARE PCN</t>
  </si>
  <si>
    <t>U69625</t>
  </si>
  <si>
    <t>MOSELEY, BILLESLEY &amp; YARDLEY WOOD PCN</t>
  </si>
  <si>
    <t>U72309</t>
  </si>
  <si>
    <t>SHARD END AND KITTS GREEN PCN</t>
  </si>
  <si>
    <t>U74554</t>
  </si>
  <si>
    <t>MMP CENTRAL AND NORTH PCN</t>
  </si>
  <si>
    <t>U76419</t>
  </si>
  <si>
    <t>WASHWOOD HEATH PCN</t>
  </si>
  <si>
    <t>U79003</t>
  </si>
  <si>
    <t>NECHELLS, SALTLEY &amp; ALUM ROCK PCN</t>
  </si>
  <si>
    <t>U79381</t>
  </si>
  <si>
    <t>QUINTON AND HARBORNE PCN</t>
  </si>
  <si>
    <t>U79433</t>
  </si>
  <si>
    <t>BIRMINGHAM EAST CENTRAL PCN</t>
  </si>
  <si>
    <t>U82305</t>
  </si>
  <si>
    <t>GOSK PCN</t>
  </si>
  <si>
    <t>U88190</t>
  </si>
  <si>
    <t>PERSHORE PCN</t>
  </si>
  <si>
    <t>U11393</t>
  </si>
  <si>
    <t>WETHERBY PCN</t>
  </si>
  <si>
    <t>U11864</t>
  </si>
  <si>
    <t>WOODSLEY PCN</t>
  </si>
  <si>
    <t>U16878</t>
  </si>
  <si>
    <t>BEESTON PCN</t>
  </si>
  <si>
    <t>U31228</t>
  </si>
  <si>
    <t>BURMANTOFTS, HAREHILLS &amp; RICHMOND HILL PCN</t>
  </si>
  <si>
    <t>U31269</t>
  </si>
  <si>
    <t>WEST LEEDS PCN</t>
  </si>
  <si>
    <t>U43067</t>
  </si>
  <si>
    <t>CROSSGATES PCN</t>
  </si>
  <si>
    <t>U50263</t>
  </si>
  <si>
    <t>OTLEY PCN</t>
  </si>
  <si>
    <t>U61505</t>
  </si>
  <si>
    <t>HOLT PARK PCN</t>
  </si>
  <si>
    <t>U67243</t>
  </si>
  <si>
    <t>YORK ROAD PCN</t>
  </si>
  <si>
    <t>U76315</t>
  </si>
  <si>
    <t>LS25/LS26 PCN</t>
  </si>
  <si>
    <t>U78449</t>
  </si>
  <si>
    <t>MORLEY PCN</t>
  </si>
  <si>
    <t>U78708</t>
  </si>
  <si>
    <t>CHAPELTOWN PCN</t>
  </si>
  <si>
    <t>U81168</t>
  </si>
  <si>
    <t>YEADON PCN</t>
  </si>
  <si>
    <t>U82712</t>
  </si>
  <si>
    <t>CENTRAL NORTH LEEDS PCN</t>
  </si>
  <si>
    <t>U84543</t>
  </si>
  <si>
    <t>SEACROFT PCN</t>
  </si>
  <si>
    <t>U92581</t>
  </si>
  <si>
    <t>ARMLEY PCN</t>
  </si>
  <si>
    <t>U94664</t>
  </si>
  <si>
    <t>MIDDLETON AND HUNSLET PCN</t>
  </si>
  <si>
    <t>U96282</t>
  </si>
  <si>
    <t>LSMP AND THE LIGHT PCN</t>
  </si>
  <si>
    <t>U98623</t>
  </si>
  <si>
    <t>BRAMLEY, WORTLEY &amp; MIDDLETON PCN</t>
  </si>
  <si>
    <t>U05048</t>
  </si>
  <si>
    <t>NORTH HARDWICK BOLSOVER PCN</t>
  </si>
  <si>
    <t>U06438</t>
  </si>
  <si>
    <t>PCCO PCN</t>
  </si>
  <si>
    <t>U17168</t>
  </si>
  <si>
    <t>SOUTH HARDWICK PCN</t>
  </si>
  <si>
    <t>U25882</t>
  </si>
  <si>
    <t>EREWASH PCN</t>
  </si>
  <si>
    <t>U28405</t>
  </si>
  <si>
    <t>U47223</t>
  </si>
  <si>
    <t>DERBY CITY SOUTH PCN</t>
  </si>
  <si>
    <t>U53999</t>
  </si>
  <si>
    <t>GREATER DERBY PCN</t>
  </si>
  <si>
    <t>U60509</t>
  </si>
  <si>
    <t>DERBY CITY NORTH PCN</t>
  </si>
  <si>
    <t>U60843</t>
  </si>
  <si>
    <t>U61321</t>
  </si>
  <si>
    <t>BELPER PCN</t>
  </si>
  <si>
    <t>U63258</t>
  </si>
  <si>
    <t>DERBYSHIRE DALES PCN</t>
  </si>
  <si>
    <t>U67865</t>
  </si>
  <si>
    <t>NORTH EAST DERBYSHIRE PCN</t>
  </si>
  <si>
    <t>U72812</t>
  </si>
  <si>
    <t>ALFRETON RIPLEY CRICH &amp; HEANOR PCN</t>
  </si>
  <si>
    <t>U78207</t>
  </si>
  <si>
    <t>CHESTERFIELD AND DRONFIELD PCN</t>
  </si>
  <si>
    <t>U90656</t>
  </si>
  <si>
    <t>SWADLINCOTE PCN</t>
  </si>
  <si>
    <t>U06387</t>
  </si>
  <si>
    <t>NEXUS (DEVON) PCN</t>
  </si>
  <si>
    <t>U06816</t>
  </si>
  <si>
    <t>EXETER CITY PCN</t>
  </si>
  <si>
    <t>U21059</t>
  </si>
  <si>
    <t>NORTH DEVON COASTAL PCN</t>
  </si>
  <si>
    <t>U27932</t>
  </si>
  <si>
    <t>WEB PCN</t>
  </si>
  <si>
    <t>U32372</t>
  </si>
  <si>
    <t>OUTER EXETER PCN</t>
  </si>
  <si>
    <t>U34230</t>
  </si>
  <si>
    <t>NEWTON WEST PCN</t>
  </si>
  <si>
    <t>U34388</t>
  </si>
  <si>
    <t>CULM VALLEY PCN</t>
  </si>
  <si>
    <t>U37412</t>
  </si>
  <si>
    <t>WEST DEVON PCN</t>
  </si>
  <si>
    <t>U40115</t>
  </si>
  <si>
    <t>MAYFLOWER PCN</t>
  </si>
  <si>
    <t>U40951</t>
  </si>
  <si>
    <t>MID DEVON HEALTHCARE PCN</t>
  </si>
  <si>
    <t>U46190</t>
  </si>
  <si>
    <t>MEWSTONE PCN</t>
  </si>
  <si>
    <t>U50322</t>
  </si>
  <si>
    <t>BARNSTAPLE ALLIANCE PCN</t>
  </si>
  <si>
    <t>U55397</t>
  </si>
  <si>
    <t>THE COASTAL NETWORK PCN</t>
  </si>
  <si>
    <t>U55399</t>
  </si>
  <si>
    <t>BAYWIDE PCN</t>
  </si>
  <si>
    <t>U64531</t>
  </si>
  <si>
    <t>TEMPLER CARE NETWORK PCN</t>
  </si>
  <si>
    <t>U66785</t>
  </si>
  <si>
    <t>TORRIDGE PCN</t>
  </si>
  <si>
    <t>U68552</t>
  </si>
  <si>
    <t>BEACON MEDICAL GROUP PCN</t>
  </si>
  <si>
    <t>U68649</t>
  </si>
  <si>
    <t>WATERSIDE HEALTH NETWORK PCN</t>
  </si>
  <si>
    <t>U69865</t>
  </si>
  <si>
    <t>PATHFIELDS MEDICAL GROUP PCN</t>
  </si>
  <si>
    <t>U72848</t>
  </si>
  <si>
    <t>DRAKE MEDICAL ALLIANCE PCN</t>
  </si>
  <si>
    <t>U73296</t>
  </si>
  <si>
    <t>TIVERTON PCN</t>
  </si>
  <si>
    <t>U74074</t>
  </si>
  <si>
    <t>SOUND PCN</t>
  </si>
  <si>
    <t>U76444</t>
  </si>
  <si>
    <t>EXETER WEST PCN</t>
  </si>
  <si>
    <t>U79574</t>
  </si>
  <si>
    <t>HONITON/OTTERY/SID VALLEY (HOSMS) PCN</t>
  </si>
  <si>
    <t>U82523</t>
  </si>
  <si>
    <t>SOUTH HAMS PCN</t>
  </si>
  <si>
    <t>U84198</t>
  </si>
  <si>
    <t>SOUTH DARTMOOR AND TOTNES PCN</t>
  </si>
  <si>
    <t>U87755</t>
  </si>
  <si>
    <t>TORQUAY PCN</t>
  </si>
  <si>
    <t>U87914</t>
  </si>
  <si>
    <t>BRIXHAM AND PAIGNTON PCN</t>
  </si>
  <si>
    <t>U91913</t>
  </si>
  <si>
    <t>NORTH DARTMOOR PCN</t>
  </si>
  <si>
    <t>U96077</t>
  </si>
  <si>
    <t>TASC PCN</t>
  </si>
  <si>
    <t>U02671</t>
  </si>
  <si>
    <t>GREATER MIDDLESBROUGH PCN</t>
  </si>
  <si>
    <t>U07032</t>
  </si>
  <si>
    <t>NORTH STOCKTON PCN</t>
  </si>
  <si>
    <t>U07842</t>
  </si>
  <si>
    <t>EAST CLEVELAND PCN</t>
  </si>
  <si>
    <t>U23714</t>
  </si>
  <si>
    <t>REDCAR COASTAL PCN</t>
  </si>
  <si>
    <t>U27349</t>
  </si>
  <si>
    <t>ONE LIFE HARTLEPOOL PCN</t>
  </si>
  <si>
    <t>U40502</t>
  </si>
  <si>
    <t>HARTLEPOOL HEALTH PCN</t>
  </si>
  <si>
    <t>U45102</t>
  </si>
  <si>
    <t>DARLINGTON PCN</t>
  </si>
  <si>
    <t>U55830</t>
  </si>
  <si>
    <t>CENTRAL MIDDLESBROUGH PCN</t>
  </si>
  <si>
    <t>U63844</t>
  </si>
  <si>
    <t>BYTES PCN</t>
  </si>
  <si>
    <t>U70212</t>
  </si>
  <si>
    <t>HARTLEPOOL PCN</t>
  </si>
  <si>
    <t>U85008</t>
  </si>
  <si>
    <t>HOLGATE PCN</t>
  </si>
  <si>
    <t>U85257</t>
  </si>
  <si>
    <t>ESTON PCN</t>
  </si>
  <si>
    <t>U89141</t>
  </si>
  <si>
    <t>STOCKTON PCN</t>
  </si>
  <si>
    <t>U94460</t>
  </si>
  <si>
    <t>BILLINGHAM &amp; NORTON PCN</t>
  </si>
  <si>
    <t>U10834</t>
  </si>
  <si>
    <t>REDDITCH &amp; BROMSGROVE NIGHTINGALES PCN</t>
  </si>
  <si>
    <t>U12199</t>
  </si>
  <si>
    <t>EAST HEREFORDSHIRE PCN</t>
  </si>
  <si>
    <t>U21359</t>
  </si>
  <si>
    <t>SOUTH WORCS VALE OF EVESHAM HEALTH PCN</t>
  </si>
  <si>
    <t>U32349</t>
  </si>
  <si>
    <t>SOUTH WORCS WORCESTER CITY GP PCN</t>
  </si>
  <si>
    <t>U38064</t>
  </si>
  <si>
    <t>NORTH &amp; WEST HEREFORDSHIRE PCN</t>
  </si>
  <si>
    <t>U49326</t>
  </si>
  <si>
    <t>SOUTH WORCS THE RURALS PCN</t>
  </si>
  <si>
    <t>U50083</t>
  </si>
  <si>
    <t>THE WBC (HEREFORD CITY) PCN</t>
  </si>
  <si>
    <t>U62975</t>
  </si>
  <si>
    <t>SOUTH WORCS DROITWITCH &amp; OMBERSLEY PCN</t>
  </si>
  <si>
    <t>U65562</t>
  </si>
  <si>
    <t>HEREFORDSHIRE HEREFORD CITY HMG PCN</t>
  </si>
  <si>
    <t>U66005</t>
  </si>
  <si>
    <t>SOUTH WORCS PERSHORE &amp; UPTON PCN</t>
  </si>
  <si>
    <t>U78694</t>
  </si>
  <si>
    <t>WYRE FOREST HEALTH PARTNERSHIP PCN</t>
  </si>
  <si>
    <t>U84529</t>
  </si>
  <si>
    <t>REDDITCH &amp; BROMSGROVE &amp; DISTRICT PCN</t>
  </si>
  <si>
    <t>U86948</t>
  </si>
  <si>
    <t>WF NETWORK OF INDEPENDENT PRACTICES PCN</t>
  </si>
  <si>
    <t>U96198</t>
  </si>
  <si>
    <t>REDDITCH &amp; BROMSGROVE KINGFISHER PCN</t>
  </si>
  <si>
    <t>U97695</t>
  </si>
  <si>
    <t>SOUTH WORCESTERSHIRE MALVERN TOWN PCN</t>
  </si>
  <si>
    <t>U98974</t>
  </si>
  <si>
    <t>SOUTH &amp; WEST HEREFORDSHIRE PCN</t>
  </si>
  <si>
    <t>U04154</t>
  </si>
  <si>
    <t>NORTH NORFOLK 4 PCN</t>
  </si>
  <si>
    <t>U05433</t>
  </si>
  <si>
    <t>SOUTH NORFOLK HIP PCN</t>
  </si>
  <si>
    <t>U10555</t>
  </si>
  <si>
    <t>SWAFFHAM &amp; DOWNHAM MARKET PCN</t>
  </si>
  <si>
    <t>U10602</t>
  </si>
  <si>
    <t>WEST NORFOLK COASTAL PCN</t>
  </si>
  <si>
    <t>U13032</t>
  </si>
  <si>
    <t>FENS &amp; BRECKS PCN</t>
  </si>
  <si>
    <t>U13557</t>
  </si>
  <si>
    <t>NORWICH PCN</t>
  </si>
  <si>
    <t>U31420</t>
  </si>
  <si>
    <t>BRECKLAND SURGERIES PCN</t>
  </si>
  <si>
    <t>U36042</t>
  </si>
  <si>
    <t>GORLESTON PCN</t>
  </si>
  <si>
    <t>U47975</t>
  </si>
  <si>
    <t>SOUTH WAVENEY PCN</t>
  </si>
  <si>
    <t>U48652</t>
  </si>
  <si>
    <t>KINGS LYNN PCN</t>
  </si>
  <si>
    <t>U59961</t>
  </si>
  <si>
    <t>LOWESTOFT PCN</t>
  </si>
  <si>
    <t>U62485</t>
  </si>
  <si>
    <t>NORTH NORFOLK 3 PCN</t>
  </si>
  <si>
    <t>U72706</t>
  </si>
  <si>
    <t>GREAT YARMOUTH &amp; NORTHERN VILLAGES PCN</t>
  </si>
  <si>
    <t>U73212</t>
  </si>
  <si>
    <t>MID NORFOLK PCN</t>
  </si>
  <si>
    <t>U90673</t>
  </si>
  <si>
    <t>KETTS OAK PCN</t>
  </si>
  <si>
    <t>U91215</t>
  </si>
  <si>
    <t>NORTH NORFOLK 2 PCN</t>
  </si>
  <si>
    <t>U94681</t>
  </si>
  <si>
    <t>NORTH NORFOLK 1 PCN</t>
  </si>
  <si>
    <t>U02678</t>
  </si>
  <si>
    <t>WINSFORD PCN</t>
  </si>
  <si>
    <t>U06000</t>
  </si>
  <si>
    <t>KNUTSFORD PCN</t>
  </si>
  <si>
    <t>U07776</t>
  </si>
  <si>
    <t>CHESTER EAST PCN</t>
  </si>
  <si>
    <t>U14878</t>
  </si>
  <si>
    <t>NESTON &amp; WILLASTON PCN</t>
  </si>
  <si>
    <t>U25799</t>
  </si>
  <si>
    <t>SMASH PCN</t>
  </si>
  <si>
    <t>U28237</t>
  </si>
  <si>
    <t>MIDDLEWOOD PCN</t>
  </si>
  <si>
    <t>U29951</t>
  </si>
  <si>
    <t>NANTWICH &amp; RURAL PCN</t>
  </si>
  <si>
    <t>U31094</t>
  </si>
  <si>
    <t>CHAW (CHELFORD, HANDFORTH, ALDERLEY EDGE, WILMSLOW) PCN</t>
  </si>
  <si>
    <t>U42807</t>
  </si>
  <si>
    <t>FOUNTAINS PCN</t>
  </si>
  <si>
    <t>U66020</t>
  </si>
  <si>
    <t>RURAL ALLIANCE PCN</t>
  </si>
  <si>
    <t>U68943</t>
  </si>
  <si>
    <t>CHESTER SOUTH PCN</t>
  </si>
  <si>
    <t>U79049</t>
  </si>
  <si>
    <t>EAGLE BRIDGE PCN</t>
  </si>
  <si>
    <t>U82612</t>
  </si>
  <si>
    <t>MACCLESFIELD PCN</t>
  </si>
  <si>
    <t>U85493</t>
  </si>
  <si>
    <t>PRINCEWAY PCN</t>
  </si>
  <si>
    <t>U85986</t>
  </si>
  <si>
    <t>U88623</t>
  </si>
  <si>
    <t>NORTHWICH PCN</t>
  </si>
  <si>
    <t>U98152</t>
  </si>
  <si>
    <t>CHOC (CONGLETON &amp; HOLMES CHAPEL) PCN</t>
  </si>
  <si>
    <t>U98432</t>
  </si>
  <si>
    <t>CREWE - GHR PCN</t>
  </si>
  <si>
    <t>U17022</t>
  </si>
  <si>
    <t>BRADFORD NORTH WEST PCN</t>
  </si>
  <si>
    <t>U27086</t>
  </si>
  <si>
    <t>BD4+ PCN</t>
  </si>
  <si>
    <t>U28474</t>
  </si>
  <si>
    <t>THE BINGLEY BUBBLE PCN</t>
  </si>
  <si>
    <t>U37316</t>
  </si>
  <si>
    <t>BRADFORD CITY 4 PCN</t>
  </si>
  <si>
    <t>U38216</t>
  </si>
  <si>
    <t>BRADFORD CITY 6 PCN</t>
  </si>
  <si>
    <t>U49851</t>
  </si>
  <si>
    <t>WACA PCN</t>
  </si>
  <si>
    <t>U65044</t>
  </si>
  <si>
    <t>BRADFORD SOUTH PCN</t>
  </si>
  <si>
    <t>U76383</t>
  </si>
  <si>
    <t>NORTH BRADFORD PCN</t>
  </si>
  <si>
    <t>U78361</t>
  </si>
  <si>
    <t>BRADFORD CITY 5 PCN</t>
  </si>
  <si>
    <t>U85476</t>
  </si>
  <si>
    <t>MODALITY (KEIGHLEY) PCN</t>
  </si>
  <si>
    <t>U87769</t>
  </si>
  <si>
    <t>AFFINITY CARE PCN</t>
  </si>
  <si>
    <t>U98513</t>
  </si>
  <si>
    <t>FIVE LANE ENDS PCN</t>
  </si>
  <si>
    <t>U00070</t>
  </si>
  <si>
    <t>WEST MERTON PCN</t>
  </si>
  <si>
    <t>U02454</t>
  </si>
  <si>
    <t>NIGHTINGALE PCN</t>
  </si>
  <si>
    <t>U07607</t>
  </si>
  <si>
    <t>CENTRAL SUTTON PCN</t>
  </si>
  <si>
    <t>U09071</t>
  </si>
  <si>
    <t>GPNET5 PCN</t>
  </si>
  <si>
    <t>U19424</t>
  </si>
  <si>
    <t>CHESSINGTON AND SURBITON PCN</t>
  </si>
  <si>
    <t>U30526</t>
  </si>
  <si>
    <t>MAYDAY SOUTH PCN</t>
  </si>
  <si>
    <t>U32828</t>
  </si>
  <si>
    <t>SHEEN &amp; BARNES PCN</t>
  </si>
  <si>
    <t>U33024</t>
  </si>
  <si>
    <t>ONE THORNTON HEATH PCN</t>
  </si>
  <si>
    <t>U37262</t>
  </si>
  <si>
    <t>CANBURY CHURCHILL ORCHARD BERRYLANDS PCN</t>
  </si>
  <si>
    <t>U38734</t>
  </si>
  <si>
    <t>SELSDON PURLEY &amp; COULSDON HEALTH PCN</t>
  </si>
  <si>
    <t>U40458</t>
  </si>
  <si>
    <t>MORDEN PCN</t>
  </si>
  <si>
    <t>U42154</t>
  </si>
  <si>
    <t>BATTERSEA PCN</t>
  </si>
  <si>
    <t>U42598</t>
  </si>
  <si>
    <t>BALHAM, TOOTING &amp; FURZEDOWN PCN</t>
  </si>
  <si>
    <t>U44012</t>
  </si>
  <si>
    <t>KESTON MOORINGS &amp; PARKSIDE PCN</t>
  </si>
  <si>
    <t>U44050</t>
  </si>
  <si>
    <t>SOUTH WEST MERTON PCN</t>
  </si>
  <si>
    <t>U45842</t>
  </si>
  <si>
    <t>WEST WANDSWORTH PCN</t>
  </si>
  <si>
    <t>U45943</t>
  </si>
  <si>
    <t>EAST MERTON PCN</t>
  </si>
  <si>
    <t>U49896</t>
  </si>
  <si>
    <t>TEDDINGTON PCN</t>
  </si>
  <si>
    <t>U52199</t>
  </si>
  <si>
    <t>SELSDON ADDINGTON &amp; SHIRLEY PCN</t>
  </si>
  <si>
    <t>U52546</t>
  </si>
  <si>
    <t>NORTH WEST MERTON PCN</t>
  </si>
  <si>
    <t>U52814</t>
  </si>
  <si>
    <t>KINGSTON PCN</t>
  </si>
  <si>
    <t>U61963</t>
  </si>
  <si>
    <t>WANDLE PCN</t>
  </si>
  <si>
    <t>U62999</t>
  </si>
  <si>
    <t>WEST TWICKENHAM PCN</t>
  </si>
  <si>
    <t>U66620</t>
  </si>
  <si>
    <t>WALLINGTON PCN</t>
  </si>
  <si>
    <t>U71206</t>
  </si>
  <si>
    <t>BROCKLEBANK PCN</t>
  </si>
  <si>
    <t>U72231</t>
  </si>
  <si>
    <t>SURBITON HEALTH CENTRE PCN</t>
  </si>
  <si>
    <t>U73458</t>
  </si>
  <si>
    <t>WANDSWORTH PCN</t>
  </si>
  <si>
    <t>U74798</t>
  </si>
  <si>
    <t>CROYDON GP SUPER NETWORK PCN</t>
  </si>
  <si>
    <t>U77811</t>
  </si>
  <si>
    <t>NORTH MERTON PCN</t>
  </si>
  <si>
    <t>U78272</t>
  </si>
  <si>
    <t>GRAFTON MEDICAL PARTNERS PCN</t>
  </si>
  <si>
    <t>U84150</t>
  </si>
  <si>
    <t>HAMPTON PCN</t>
  </si>
  <si>
    <t>U85744</t>
  </si>
  <si>
    <t>PRIMARY CARE NORTH CROYDON PCN</t>
  </si>
  <si>
    <t>U87787</t>
  </si>
  <si>
    <t>CARSHALTON PCN</t>
  </si>
  <si>
    <t>U88126</t>
  </si>
  <si>
    <t>NEW MALDEN &amp; WORCESTER PARK PCN</t>
  </si>
  <si>
    <t>U90453</t>
  </si>
  <si>
    <t>RICHMOND PCN</t>
  </si>
  <si>
    <t>U92151</t>
  </si>
  <si>
    <t>CHEAM AND SOUTH SUTTON PCN</t>
  </si>
  <si>
    <t>U92836</t>
  </si>
  <si>
    <t>CROYDON LINK PCN</t>
  </si>
  <si>
    <t>U96434</t>
  </si>
  <si>
    <t>EAST TWICKENHAM PCN</t>
  </si>
  <si>
    <t>U97650</t>
  </si>
  <si>
    <t>PRIME WANDSWORTH PCN</t>
  </si>
  <si>
    <t>U03298</t>
  </si>
  <si>
    <t>RICHMONDSHIRE PCN</t>
  </si>
  <si>
    <t>U13990</t>
  </si>
  <si>
    <t>RIPON &amp; MASHAM PCN</t>
  </si>
  <si>
    <t>U52075</t>
  </si>
  <si>
    <t>NORTH RIDING HEALTHY COMMUNITY PCN</t>
  </si>
  <si>
    <t>U56977</t>
  </si>
  <si>
    <t>KNARESBOROUGH &amp; RURAL PCN</t>
  </si>
  <si>
    <t>U57009</t>
  </si>
  <si>
    <t>FILEY AND SCARBOROUGH PCN</t>
  </si>
  <si>
    <t>U57955</t>
  </si>
  <si>
    <t>HAMBLETON SOUTH PCN</t>
  </si>
  <si>
    <t>U80470</t>
  </si>
  <si>
    <t>HAMBLETON NORTH PCN</t>
  </si>
  <si>
    <t>U81483</t>
  </si>
  <si>
    <t>WHITBY COAST &amp; MOORS PCN</t>
  </si>
  <si>
    <t>U91790</t>
  </si>
  <si>
    <t>HEART OF HARROGATE PCN</t>
  </si>
  <si>
    <t>U98318</t>
  </si>
  <si>
    <t>MOWBRAY SQUARE PCN</t>
  </si>
  <si>
    <t>U98994</t>
  </si>
  <si>
    <t>SCARBOROUGH CORE PCN</t>
  </si>
  <si>
    <t>U06437</t>
  </si>
  <si>
    <t>BYRON PCN</t>
  </si>
  <si>
    <t>U10998</t>
  </si>
  <si>
    <t>BACHS PCN</t>
  </si>
  <si>
    <t>U12563</t>
  </si>
  <si>
    <t>RUSHCLIFFE PCN</t>
  </si>
  <si>
    <t>U12949</t>
  </si>
  <si>
    <t>SYNERGY HEALTH PCN</t>
  </si>
  <si>
    <t>U18267</t>
  </si>
  <si>
    <t>ROSEWOOD PCN</t>
  </si>
  <si>
    <t>U19169</t>
  </si>
  <si>
    <t>CLIFTON &amp; MEADOWS PCN</t>
  </si>
  <si>
    <t>U29053</t>
  </si>
  <si>
    <t>CITY SOUTH PCN</t>
  </si>
  <si>
    <t>U32323</t>
  </si>
  <si>
    <t>MANSFIELD NORTH PCN</t>
  </si>
  <si>
    <t>U44561</t>
  </si>
  <si>
    <t>BESTWOOD AND SHERWOOD PCN</t>
  </si>
  <si>
    <t>U47242</t>
  </si>
  <si>
    <t>NOTTINGHAM CITY EAST PCN</t>
  </si>
  <si>
    <t>U47851</t>
  </si>
  <si>
    <t>ARROW HEALTH PCN</t>
  </si>
  <si>
    <t>U51200</t>
  </si>
  <si>
    <t>ARNOLD AND CALVERTON PCN</t>
  </si>
  <si>
    <t>U53963</t>
  </si>
  <si>
    <t>ASHFIELD SOUTH PCN</t>
  </si>
  <si>
    <t>U59216</t>
  </si>
  <si>
    <t>UNITY (NOTTINGHAM) PCN</t>
  </si>
  <si>
    <t>U63129</t>
  </si>
  <si>
    <t>BULWELL AND TOP VALLEY PCN</t>
  </si>
  <si>
    <t>U65095</t>
  </si>
  <si>
    <t>NEWARK PCN</t>
  </si>
  <si>
    <t>U85198</t>
  </si>
  <si>
    <t>ASHFIELD NORTH PCN</t>
  </si>
  <si>
    <t>U90349</t>
  </si>
  <si>
    <t>SHERWOOD PCN</t>
  </si>
  <si>
    <t>U94342</t>
  </si>
  <si>
    <t>RADFORD AND MARY POTTER PCN</t>
  </si>
  <si>
    <t>U99463</t>
  </si>
  <si>
    <t>NOTTINGHAM WEST PCN</t>
  </si>
  <si>
    <t>U01092</t>
  </si>
  <si>
    <t>CISSBURY INTEGRATED CARE PCN</t>
  </si>
  <si>
    <t>U03364</t>
  </si>
  <si>
    <t>HAYWARDS HEATH VILLAGES PCN</t>
  </si>
  <si>
    <t>U04725</t>
  </si>
  <si>
    <t>HAYWARDS HEATH CENTRAL PCN</t>
  </si>
  <si>
    <t>U06871</t>
  </si>
  <si>
    <t>BURGESS HILL &amp; VILLAGES PCN</t>
  </si>
  <si>
    <t>U08235</t>
  </si>
  <si>
    <t>REGIS HEALTHCARE PCN</t>
  </si>
  <si>
    <t>U13952</t>
  </si>
  <si>
    <t>CENTRAL WORTHING PRACTICES PCN</t>
  </si>
  <si>
    <t>U14816</t>
  </si>
  <si>
    <t>HEALTHY CRAWLEY PCN</t>
  </si>
  <si>
    <t>U21339</t>
  </si>
  <si>
    <t>ARUN PCN</t>
  </si>
  <si>
    <t>U24558</t>
  </si>
  <si>
    <t>CHICHESTER ALLIANCE OF MEDICAL PRACTICES PCN</t>
  </si>
  <si>
    <t>U26939</t>
  </si>
  <si>
    <t>HORSHAM CENTRAL PCN</t>
  </si>
  <si>
    <t>U33451</t>
  </si>
  <si>
    <t>SOUTH CRAWLEY PCN</t>
  </si>
  <si>
    <t>U33593</t>
  </si>
  <si>
    <t>RURAL NORTH CHICHESTER PCN</t>
  </si>
  <si>
    <t>U37037</t>
  </si>
  <si>
    <t>SHOREHAM AND SOUTHWICK PCN</t>
  </si>
  <si>
    <t>U49536</t>
  </si>
  <si>
    <t>COASTAL &amp; SOUTH DOWNS CARE PARTNERSHIP PCN</t>
  </si>
  <si>
    <t>U52694</t>
  </si>
  <si>
    <t>CRAWLEY CARE COLLABORATIVE PCN</t>
  </si>
  <si>
    <t>U57981</t>
  </si>
  <si>
    <t>CHANCTONBURY PCN</t>
  </si>
  <si>
    <t>U80779</t>
  </si>
  <si>
    <t>EAST GRINSTEAD PCN</t>
  </si>
  <si>
    <t>U87478</t>
  </si>
  <si>
    <t>LANCING AND SOMPTING PCN</t>
  </si>
  <si>
    <t>U96386</t>
  </si>
  <si>
    <t>HORSHAM COLLABORATIVE PCN</t>
  </si>
  <si>
    <t>U12413</t>
  </si>
  <si>
    <t>EAST LINDSEY PCN</t>
  </si>
  <si>
    <t>U17012</t>
  </si>
  <si>
    <t>SOUTH LINCOLNSHIRE RURAL PCN</t>
  </si>
  <si>
    <t>U17435</t>
  </si>
  <si>
    <t>APEX PCN</t>
  </si>
  <si>
    <t>U38661</t>
  </si>
  <si>
    <t>MARINA PCN</t>
  </si>
  <si>
    <t>U41693</t>
  </si>
  <si>
    <t>SPALDING &amp; MARKET DEEPING PCN</t>
  </si>
  <si>
    <t>U52802</t>
  </si>
  <si>
    <t>FOUR COUNTIES PCN</t>
  </si>
  <si>
    <t>U56215</t>
  </si>
  <si>
    <t>TRENT CARE PCN</t>
  </si>
  <si>
    <t>U58704</t>
  </si>
  <si>
    <t>IMP PCN</t>
  </si>
  <si>
    <t>U71550</t>
  </si>
  <si>
    <t>K2 HEALTHCARE SLEAFORD PCN</t>
  </si>
  <si>
    <t>U71716</t>
  </si>
  <si>
    <t>GRANTHAM AND RURAL PCN</t>
  </si>
  <si>
    <t>U75268</t>
  </si>
  <si>
    <t>BOSTON PCN</t>
  </si>
  <si>
    <t>U93726</t>
  </si>
  <si>
    <t>SOUTH LINCOLN PCN</t>
  </si>
  <si>
    <t>U00254</t>
  </si>
  <si>
    <t>BLACKHEATH AND CHARLTON PCN</t>
  </si>
  <si>
    <t>U03551</t>
  </si>
  <si>
    <t>MOTTINGHAM, DOWNHAM &amp; CHISLEHURST PCN</t>
  </si>
  <si>
    <t>U06180</t>
  </si>
  <si>
    <t>NORTH SOUTHWARK PCN</t>
  </si>
  <si>
    <t>U07140</t>
  </si>
  <si>
    <t>APL BEXLEY PCN</t>
  </si>
  <si>
    <t>U11059</t>
  </si>
  <si>
    <t>LEWISHAM CARE PARTNERSHIP PCN</t>
  </si>
  <si>
    <t>U11690</t>
  </si>
  <si>
    <t>RIVERVIEW HEALTH PCN</t>
  </si>
  <si>
    <t>U18315</t>
  </si>
  <si>
    <t>AT MEDICS STREATHAM PCN</t>
  </si>
  <si>
    <t>U21222</t>
  </si>
  <si>
    <t>LEWISHAM ALLIANCE PCN</t>
  </si>
  <si>
    <t>U22506</t>
  </si>
  <si>
    <t>MODALITY LEWISHAM PCN</t>
  </si>
  <si>
    <t>U23546</t>
  </si>
  <si>
    <t>APLOS HEALTH PCN</t>
  </si>
  <si>
    <t>U24992</t>
  </si>
  <si>
    <t>HERITAGE PCN</t>
  </si>
  <si>
    <t>U36188</t>
  </si>
  <si>
    <t>BECKENHAM PCN</t>
  </si>
  <si>
    <t>U36779</t>
  </si>
  <si>
    <t>BRIXTON AND CLAPHAM PARK PCN</t>
  </si>
  <si>
    <t>U38045</t>
  </si>
  <si>
    <t>NORTH LAMBETH PCN</t>
  </si>
  <si>
    <t>U39263</t>
  </si>
  <si>
    <t>ELTHAM PCN</t>
  </si>
  <si>
    <t>U39721</t>
  </si>
  <si>
    <t>HILLS, BROOKS &amp; DALES GROUP PCN</t>
  </si>
  <si>
    <t>U41041</t>
  </si>
  <si>
    <t>FIVEWAYS PCN</t>
  </si>
  <si>
    <t>U43112</t>
  </si>
  <si>
    <t>BROMLEY CONNECT PCN</t>
  </si>
  <si>
    <t>U45098</t>
  </si>
  <si>
    <t>CLAPHAM PCN</t>
  </si>
  <si>
    <t>U46593</t>
  </si>
  <si>
    <t>GREENWICH WEST PCN</t>
  </si>
  <si>
    <t>U50197</t>
  </si>
  <si>
    <t>FROGNAL PCN</t>
  </si>
  <si>
    <t>U50277</t>
  </si>
  <si>
    <t>THE CRAYS COLLABORATIVE PCN</t>
  </si>
  <si>
    <t>U53896</t>
  </si>
  <si>
    <t>NORTH LEWISHAM PCN</t>
  </si>
  <si>
    <t>U58020</t>
  </si>
  <si>
    <t>SEVENFIELDS PCN</t>
  </si>
  <si>
    <t>U60094</t>
  </si>
  <si>
    <t>SOUTH SOUTHWARK PCN</t>
  </si>
  <si>
    <t>U60524</t>
  </si>
  <si>
    <t>CROXTED PCN</t>
  </si>
  <si>
    <t>U65434</t>
  </si>
  <si>
    <t>STOCKWELLBEING PCN</t>
  </si>
  <si>
    <t>U67110</t>
  </si>
  <si>
    <t>NORTH BEXLEY PCN</t>
  </si>
  <si>
    <t>U76778</t>
  </si>
  <si>
    <t>PENGE PCN</t>
  </si>
  <si>
    <t>U77447</t>
  </si>
  <si>
    <t>FIVE ELMS PCN</t>
  </si>
  <si>
    <t>U87524</t>
  </si>
  <si>
    <t>ORPINGTON PCN</t>
  </si>
  <si>
    <t>U88820</t>
  </si>
  <si>
    <t>CLOCKTOWER PCN</t>
  </si>
  <si>
    <t>U93499</t>
  </si>
  <si>
    <t>UNITY (GREENWICH) PCN</t>
  </si>
  <si>
    <t>U98580</t>
  </si>
  <si>
    <t>HAYES WICK PCN</t>
  </si>
  <si>
    <t>U99355</t>
  </si>
  <si>
    <t>STREATHAM PCN</t>
  </si>
  <si>
    <t>U07902</t>
  </si>
  <si>
    <t>BRACKLEY &amp; TOWCESTER PCN</t>
  </si>
  <si>
    <t>U09187</t>
  </si>
  <si>
    <t>GRAND UNION PCN</t>
  </si>
  <si>
    <t>U09772</t>
  </si>
  <si>
    <t>RED KITE HEALTHCARE PCN</t>
  </si>
  <si>
    <t>U19031</t>
  </si>
  <si>
    <t>WELLINGBOROUGH &amp; DISTRICT PCN</t>
  </si>
  <si>
    <t>U21248</t>
  </si>
  <si>
    <t>TRIANGLE PCN</t>
  </si>
  <si>
    <t>U28255</t>
  </si>
  <si>
    <t>EAST NORTHANTS PCN</t>
  </si>
  <si>
    <t>U35821</t>
  </si>
  <si>
    <t>KETTERING &amp; SOUTH WEST RURAL PCN</t>
  </si>
  <si>
    <t>U36651</t>
  </si>
  <si>
    <t>M-WEB PCN</t>
  </si>
  <si>
    <t>U40159</t>
  </si>
  <si>
    <t>MMWF PCN</t>
  </si>
  <si>
    <t>U52261</t>
  </si>
  <si>
    <t>BLUE PCN</t>
  </si>
  <si>
    <t>U53419</t>
  </si>
  <si>
    <t>ROCKINGHAM FOREST PCN</t>
  </si>
  <si>
    <t>U58673</t>
  </si>
  <si>
    <t>ROYAL PARKS PCN</t>
  </si>
  <si>
    <t>U69252</t>
  </si>
  <si>
    <t>PARKWOOD PCN</t>
  </si>
  <si>
    <t>U79464</t>
  </si>
  <si>
    <t>DAVENTRY PCN</t>
  </si>
  <si>
    <t>U96568</t>
  </si>
  <si>
    <t>NORTHAMPTONSHIRE RURAL PCN</t>
  </si>
  <si>
    <t>U97651</t>
  </si>
  <si>
    <t>THE ARC HUB PCN</t>
  </si>
  <si>
    <t>U01989</t>
  </si>
  <si>
    <t>DURHAM WEST PCN</t>
  </si>
  <si>
    <t>U12365</t>
  </si>
  <si>
    <t>SEDGEFIELD 2 PCN</t>
  </si>
  <si>
    <t>U14615</t>
  </si>
  <si>
    <t>EASINGTON CENTRAL PCN</t>
  </si>
  <si>
    <t>U26864</t>
  </si>
  <si>
    <t>EASINGTON DISTRICT PCN</t>
  </si>
  <si>
    <t>U31619</t>
  </si>
  <si>
    <t>TEESDALE PCN</t>
  </si>
  <si>
    <t>U37593</t>
  </si>
  <si>
    <t>SEDGEFIELD 1 PCN</t>
  </si>
  <si>
    <t>U38486</t>
  </si>
  <si>
    <t>CLAYPATH &amp; UNIVERSITY MEDICAL GROUP PCN</t>
  </si>
  <si>
    <t>U53962</t>
  </si>
  <si>
    <t>DURHAM EAST PCN</t>
  </si>
  <si>
    <t>U70497</t>
  </si>
  <si>
    <t>DERWENTSIDE PCN</t>
  </si>
  <si>
    <t>U77096</t>
  </si>
  <si>
    <t>CHESTER LE STREET PCN</t>
  </si>
  <si>
    <t>U81825</t>
  </si>
  <si>
    <t>NORTH EASINGTON PCN</t>
  </si>
  <si>
    <t>U85067</t>
  </si>
  <si>
    <t>BISHOP AUCKLAND PCN</t>
  </si>
  <si>
    <t>U96202</t>
  </si>
  <si>
    <t>DURHAM DALES PCN</t>
  </si>
  <si>
    <t>U01315</t>
  </si>
  <si>
    <t>FAVERSHAM PCN</t>
  </si>
  <si>
    <t>U04973</t>
  </si>
  <si>
    <t>GARDEN CITY PCN</t>
  </si>
  <si>
    <t>U05510</t>
  </si>
  <si>
    <t>MALLING PCN</t>
  </si>
  <si>
    <t>U07648</t>
  </si>
  <si>
    <t>ASHFORD RURAL PCN</t>
  </si>
  <si>
    <t>U08711</t>
  </si>
  <si>
    <t>GRAVESEND ALLIANCE PCN</t>
  </si>
  <si>
    <t>U10128</t>
  </si>
  <si>
    <t>SHEPPEY PCN</t>
  </si>
  <si>
    <t>U10200</t>
  </si>
  <si>
    <t>DARTFORD CENTRAL PCN</t>
  </si>
  <si>
    <t>U11684</t>
  </si>
  <si>
    <t>RAMSGATE PCN</t>
  </si>
  <si>
    <t>U13761</t>
  </si>
  <si>
    <t>THE RIDGE PCN</t>
  </si>
  <si>
    <t>U17834</t>
  </si>
  <si>
    <t>DARTFORD MODEL PCN</t>
  </si>
  <si>
    <t>U21470</t>
  </si>
  <si>
    <t>HERNE BAY PCN</t>
  </si>
  <si>
    <t>U21965</t>
  </si>
  <si>
    <t>MEDWAY SOUTH PCN</t>
  </si>
  <si>
    <t>U22192</t>
  </si>
  <si>
    <t>THE MARSH PCN</t>
  </si>
  <si>
    <t>U24481</t>
  </si>
  <si>
    <t>SEVENOAKS PCN</t>
  </si>
  <si>
    <t>U25255</t>
  </si>
  <si>
    <t>DEAL &amp; SANDWICH PCN</t>
  </si>
  <si>
    <t>U26743</t>
  </si>
  <si>
    <t>TONBRIDGE PCN</t>
  </si>
  <si>
    <t>U27026</t>
  </si>
  <si>
    <t>GRAVESEND CENTRAL PCN</t>
  </si>
  <si>
    <t>U27664</t>
  </si>
  <si>
    <t>STROOD PCN</t>
  </si>
  <si>
    <t>U32995</t>
  </si>
  <si>
    <t>WHITSTABLE PCN</t>
  </si>
  <si>
    <t>U34235</t>
  </si>
  <si>
    <t>DOVER TOWN PCN</t>
  </si>
  <si>
    <t>U40722</t>
  </si>
  <si>
    <t>SWANLEY &amp; RURAL PCN</t>
  </si>
  <si>
    <t>U44623</t>
  </si>
  <si>
    <t>TOTAL HEALTH EXCELLENCE EAST PCN</t>
  </si>
  <si>
    <t>U47228</t>
  </si>
  <si>
    <t>ABC PCN</t>
  </si>
  <si>
    <t>U51839</t>
  </si>
  <si>
    <t>TOTAL HEALTH EXCELLENCE WEST PCN</t>
  </si>
  <si>
    <t>U56757</t>
  </si>
  <si>
    <t>MEDWAY PENINSULA PCN</t>
  </si>
  <si>
    <t>U61151</t>
  </si>
  <si>
    <t>MEDWAY RAINHAM PCN</t>
  </si>
  <si>
    <t>U67045</t>
  </si>
  <si>
    <t>CARE KENT PCN</t>
  </si>
  <si>
    <t>U67133</t>
  </si>
  <si>
    <t>MAIDSTONE CENTRAL PCN</t>
  </si>
  <si>
    <t>U68970</t>
  </si>
  <si>
    <t>TUNBRIDGE WELLS PCN</t>
  </si>
  <si>
    <t>U73009</t>
  </si>
  <si>
    <t>CANTERBURY NORTH PCN</t>
  </si>
  <si>
    <t>U74266</t>
  </si>
  <si>
    <t>LMN PCN</t>
  </si>
  <si>
    <t>U76908</t>
  </si>
  <si>
    <t>GILLINGHAM SOUTH PCN</t>
  </si>
  <si>
    <t>U78466</t>
  </si>
  <si>
    <t>MEDWAY CENTRAL PCN</t>
  </si>
  <si>
    <t>U80502</t>
  </si>
  <si>
    <t>FOLKESTONE HYTHE &amp; RURAL PCN</t>
  </si>
  <si>
    <t>U82359</t>
  </si>
  <si>
    <t>ROCHESTER PCN</t>
  </si>
  <si>
    <t>U84081</t>
  </si>
  <si>
    <t>CANTERBURY SOUTH PCN</t>
  </si>
  <si>
    <t>U87442</t>
  </si>
  <si>
    <t>ASHFORD STOUR PCN</t>
  </si>
  <si>
    <t>U91844</t>
  </si>
  <si>
    <t>MARGATE PCN</t>
  </si>
  <si>
    <t>U92034</t>
  </si>
  <si>
    <t>SOUTH MAIDSTONE PCN</t>
  </si>
  <si>
    <t>U92096</t>
  </si>
  <si>
    <t>WEALD PCN</t>
  </si>
  <si>
    <t>U02049</t>
  </si>
  <si>
    <t>SOUTH TANDRIDGE PCN</t>
  </si>
  <si>
    <t>U20165</t>
  </si>
  <si>
    <t>COCO PCN</t>
  </si>
  <si>
    <t>U20410</t>
  </si>
  <si>
    <t>WHAM PCN</t>
  </si>
  <si>
    <t>U23535</t>
  </si>
  <si>
    <t>REDHILL PHOENIX PCN</t>
  </si>
  <si>
    <t>U33566</t>
  </si>
  <si>
    <t>GUILDFORD EAST PCN</t>
  </si>
  <si>
    <t>U39739</t>
  </si>
  <si>
    <t>WEST OF WAVERLEY PCN</t>
  </si>
  <si>
    <t>U42235</t>
  </si>
  <si>
    <t>BANSTEAD HEALTHCARE PCN</t>
  </si>
  <si>
    <t>U46901</t>
  </si>
  <si>
    <t>SASSE NETWORK 1 PCN</t>
  </si>
  <si>
    <t>U47657</t>
  </si>
  <si>
    <t>INTEGRATED CARE PARTNERSHIP PCN</t>
  </si>
  <si>
    <t>U51357</t>
  </si>
  <si>
    <t>WOKING WISE 1 PCN</t>
  </si>
  <si>
    <t>U53317</t>
  </si>
  <si>
    <t>WOKING WISE 2 PCN</t>
  </si>
  <si>
    <t>U57300</t>
  </si>
  <si>
    <t>CARE COLLABORATIVE (REDHILL) PCN</t>
  </si>
  <si>
    <t>U58525</t>
  </si>
  <si>
    <t>SASSE NETWORK 2 PCN</t>
  </si>
  <si>
    <t>U67304</t>
  </si>
  <si>
    <t>WB PCN</t>
  </si>
  <si>
    <t>U77584</t>
  </si>
  <si>
    <t>DORKING PCN</t>
  </si>
  <si>
    <t>U80251</t>
  </si>
  <si>
    <t>LEATHERHEAD PCN</t>
  </si>
  <si>
    <t>U84550</t>
  </si>
  <si>
    <t>HEALTHY HORLEY PCN</t>
  </si>
  <si>
    <t>U86169</t>
  </si>
  <si>
    <t>NORTH TANDRIDGE PCN</t>
  </si>
  <si>
    <t>U86623</t>
  </si>
  <si>
    <t>NORTH GUILDFORD PCN</t>
  </si>
  <si>
    <t>U88407</t>
  </si>
  <si>
    <t>EPSOM PCN</t>
  </si>
  <si>
    <t>U89131</t>
  </si>
  <si>
    <t>EAST ELMBRIDGE PCN</t>
  </si>
  <si>
    <t>U90050</t>
  </si>
  <si>
    <t>SASSE NETWORK 3 PCN</t>
  </si>
  <si>
    <t>U90175</t>
  </si>
  <si>
    <t>WOKING WISE 3 PCN</t>
  </si>
  <si>
    <t>U94184</t>
  </si>
  <si>
    <t>EAST WAVERLEY PCN</t>
  </si>
  <si>
    <t>U05340</t>
  </si>
  <si>
    <t>THREE VALLEYS HEALTH PCN</t>
  </si>
  <si>
    <t>U25572</t>
  </si>
  <si>
    <t>DEVIZES PCN</t>
  </si>
  <si>
    <t>U26808</t>
  </si>
  <si>
    <t>SARUM NORTH PCN</t>
  </si>
  <si>
    <t>U28791</t>
  </si>
  <si>
    <t>BRUNEL HEALTH GROUP PCN4</t>
  </si>
  <si>
    <t>U32901</t>
  </si>
  <si>
    <t>BRUNEL HEALTH GROUP PCN3</t>
  </si>
  <si>
    <t>U34807</t>
  </si>
  <si>
    <t>GREAT WESTERN HEALTH CARE PCN</t>
  </si>
  <si>
    <t>U49785</t>
  </si>
  <si>
    <t>WYVERN HEALTH PARTNERSHIP PCN</t>
  </si>
  <si>
    <t>U55979</t>
  </si>
  <si>
    <t>SARUM WEST PCN</t>
  </si>
  <si>
    <t>U61347</t>
  </si>
  <si>
    <t>NORTH WILTS BORDER PCN</t>
  </si>
  <si>
    <t>U62545</t>
  </si>
  <si>
    <t>EAST KENNET PCN</t>
  </si>
  <si>
    <t>U63770</t>
  </si>
  <si>
    <t>BATH INDEPENDENTS PCN</t>
  </si>
  <si>
    <t>U66269</t>
  </si>
  <si>
    <t>KEYNSHAM PCN</t>
  </si>
  <si>
    <t>U68450</t>
  </si>
  <si>
    <t>CALNE PCN</t>
  </si>
  <si>
    <t>U70185</t>
  </si>
  <si>
    <t>HEART OF BATH PCN</t>
  </si>
  <si>
    <t>U71014</t>
  </si>
  <si>
    <t>BRUNEL HEALTH GROUP PCN2</t>
  </si>
  <si>
    <t>U78164</t>
  </si>
  <si>
    <t>WESTBURY &amp; WARMINSTER PCN</t>
  </si>
  <si>
    <t>U78462</t>
  </si>
  <si>
    <t>BRUNEL HEALTH GROUP PCN1</t>
  </si>
  <si>
    <t>U79019</t>
  </si>
  <si>
    <t>MINERVA HEALTH GROUP PCN</t>
  </si>
  <si>
    <t>U82430</t>
  </si>
  <si>
    <t>SARUM SOUTH PCN</t>
  </si>
  <si>
    <t>U82536</t>
  </si>
  <si>
    <t>BRADFORD ON AVON &amp; MELKSHAM PCN</t>
  </si>
  <si>
    <t>U84537</t>
  </si>
  <si>
    <t>UNITY MEDICAL GROUP PCN</t>
  </si>
  <si>
    <t>U85644</t>
  </si>
  <si>
    <t>TROWBRIDGE PCN</t>
  </si>
  <si>
    <t>U93148</t>
  </si>
  <si>
    <t>CHIPPENHAM, CORSHAM &amp; BOX PCN</t>
  </si>
  <si>
    <t>U05885</t>
  </si>
  <si>
    <t>SOUTH CAMDEN PCN</t>
  </si>
  <si>
    <t>U07605</t>
  </si>
  <si>
    <t>BARNET 1W PCN</t>
  </si>
  <si>
    <t>U12920</t>
  </si>
  <si>
    <t>HARINGEY - NORTH WEST PCN</t>
  </si>
  <si>
    <t>U15334</t>
  </si>
  <si>
    <t>HARINGEY - EAST CENTRAL PCN</t>
  </si>
  <si>
    <t>U20036</t>
  </si>
  <si>
    <t>HARINGEY - WEST CENTRAL PCN</t>
  </si>
  <si>
    <t>U27139</t>
  </si>
  <si>
    <t>HARINGEY - CROUCH END PCN</t>
  </si>
  <si>
    <t>U30079</t>
  </si>
  <si>
    <t>BARNET 6 PCN</t>
  </si>
  <si>
    <t>U33392</t>
  </si>
  <si>
    <t>BARNET 2 PCN</t>
  </si>
  <si>
    <t>U35438</t>
  </si>
  <si>
    <t>BARNET 4 PCN</t>
  </si>
  <si>
    <t>U36584</t>
  </si>
  <si>
    <t>HARINGEY - N15/SOUTH EAST PCN</t>
  </si>
  <si>
    <t>U36687</t>
  </si>
  <si>
    <t>ENFIELD SOUTH WEST PCN</t>
  </si>
  <si>
    <t>U36795</t>
  </si>
  <si>
    <t>NORTH ISLINGTON PCN</t>
  </si>
  <si>
    <t>U39686</t>
  </si>
  <si>
    <t>BARNET 5 PCN</t>
  </si>
  <si>
    <t>U51577</t>
  </si>
  <si>
    <t>KENTISH TOWN CENTRAL PCN</t>
  </si>
  <si>
    <t>U51636</t>
  </si>
  <si>
    <t>HARINGEY - NORTH CENTRAL PCN</t>
  </si>
  <si>
    <t>U52461</t>
  </si>
  <si>
    <t>CENTRAL HAMPSTEAD PCN</t>
  </si>
  <si>
    <t>U54007</t>
  </si>
  <si>
    <t>NORTH CAMDEN PCN</t>
  </si>
  <si>
    <t>U55709</t>
  </si>
  <si>
    <t>CENTRAL 2 ISLINGTON PCN</t>
  </si>
  <si>
    <t>U58312</t>
  </si>
  <si>
    <t>ENFIELD UNITY PCN</t>
  </si>
  <si>
    <t>U58538</t>
  </si>
  <si>
    <t>BARNET 3 PCN</t>
  </si>
  <si>
    <t>U60337</t>
  </si>
  <si>
    <t>CENTRAL 1 ISLINGTON PCN</t>
  </si>
  <si>
    <t>U63047</t>
  </si>
  <si>
    <t>WEST ENFIELD COLLABORATIVE PCN</t>
  </si>
  <si>
    <t>U78517</t>
  </si>
  <si>
    <t>KENTISH TOWN SOUTH PCN</t>
  </si>
  <si>
    <t>U80019</t>
  </si>
  <si>
    <t>ENFIELD CARE NETWORK PCN</t>
  </si>
  <si>
    <t>U81184</t>
  </si>
  <si>
    <t>WEST CAMDEN PCN</t>
  </si>
  <si>
    <t>U83168</t>
  </si>
  <si>
    <t>HARINGEY - WELBOURNE PCN</t>
  </si>
  <si>
    <t>U83457</t>
  </si>
  <si>
    <t>CENTRAL CAMDEN PCN</t>
  </si>
  <si>
    <t>U84655</t>
  </si>
  <si>
    <t>BARNET 1D PCN</t>
  </si>
  <si>
    <t>U87168</t>
  </si>
  <si>
    <t>SOUTH ISLINGTON PCN</t>
  </si>
  <si>
    <t>U96599</t>
  </si>
  <si>
    <t>HARINGEY - NORTH EAST PCN</t>
  </si>
  <si>
    <t>U05632</t>
  </si>
  <si>
    <t>SEAFORD PCN</t>
  </si>
  <si>
    <t>U21317</t>
  </si>
  <si>
    <t>THE HAVENS PCN</t>
  </si>
  <si>
    <t>U36842</t>
  </si>
  <si>
    <t>GREATER WEALDEN PCN</t>
  </si>
  <si>
    <t>U37341</t>
  </si>
  <si>
    <t>FOUNDRY HEALTHCARE LEWES PCN</t>
  </si>
  <si>
    <t>U42972</t>
  </si>
  <si>
    <t>U48056</t>
  </si>
  <si>
    <t>EASTBOURNE EAST PCN</t>
  </si>
  <si>
    <t>U52868</t>
  </si>
  <si>
    <t>ALPS GROUP PCN</t>
  </si>
  <si>
    <t>U54760</t>
  </si>
  <si>
    <t>HIGH WEALD PCN</t>
  </si>
  <si>
    <t>U79764</t>
  </si>
  <si>
    <t>RURAL ROTHER PCN</t>
  </si>
  <si>
    <t>U85348</t>
  </si>
  <si>
    <t>BEXHILL PCN</t>
  </si>
  <si>
    <t>U94996</t>
  </si>
  <si>
    <t>HAILSHAM PCN</t>
  </si>
  <si>
    <t>U99438</t>
  </si>
  <si>
    <t>HASTINGS &amp; ST LEONARDS PCN</t>
  </si>
  <si>
    <t>U02731</t>
  </si>
  <si>
    <t>IGPC PCN</t>
  </si>
  <si>
    <t>U35980</t>
  </si>
  <si>
    <t>CENTRAL LIVERPOOL PCN</t>
  </si>
  <si>
    <t>U49727</t>
  </si>
  <si>
    <t>ANFIELD &amp; EVERTON PCN</t>
  </si>
  <si>
    <t>U52891</t>
  </si>
  <si>
    <t>CARE ENTERPRISE PCN</t>
  </si>
  <si>
    <t>U53230</t>
  </si>
  <si>
    <t>THE PICTON PCN</t>
  </si>
  <si>
    <t>U54911</t>
  </si>
  <si>
    <t>LIVERPOOL FIRST PCN</t>
  </si>
  <si>
    <t>U57480</t>
  </si>
  <si>
    <t>SWAGGA PCN</t>
  </si>
  <si>
    <t>U65582</t>
  </si>
  <si>
    <t>CHILDWALL &amp; WAVERTREE PCN</t>
  </si>
  <si>
    <t>U80186</t>
  </si>
  <si>
    <t>AINTREE PCN</t>
  </si>
  <si>
    <t>U02739</t>
  </si>
  <si>
    <t>WHITLEY BAY PCN</t>
  </si>
  <si>
    <t>U10386</t>
  </si>
  <si>
    <t>WALLSEND PCN</t>
  </si>
  <si>
    <t>U91110</t>
  </si>
  <si>
    <t>NORTH SHIELDS PCN</t>
  </si>
  <si>
    <t>U95193</t>
  </si>
  <si>
    <t>NORTH TYNESIDE NORTH WEST PCN</t>
  </si>
  <si>
    <t>U15488</t>
  </si>
  <si>
    <t>EAST BASILDON PCN</t>
  </si>
  <si>
    <t>U55146</t>
  </si>
  <si>
    <t>CENTRAL BASILDON PCN</t>
  </si>
  <si>
    <t>U72156</t>
  </si>
  <si>
    <t>WEST BASILDON PCN</t>
  </si>
  <si>
    <t>U79723</t>
  </si>
  <si>
    <t>BRENTWOOD PCN</t>
  </si>
  <si>
    <t>U91979</t>
  </si>
  <si>
    <t>BILLERICAY PCN</t>
  </si>
  <si>
    <t>U92558</t>
  </si>
  <si>
    <t>WICKFORD PCN</t>
  </si>
  <si>
    <t>U27924</t>
  </si>
  <si>
    <t>BENFLEET PCN</t>
  </si>
  <si>
    <t>U30335</t>
  </si>
  <si>
    <t>RAYLEIGH AND DISTRICT PCN</t>
  </si>
  <si>
    <t>U49929</t>
  </si>
  <si>
    <t>ROCHFORD PCN</t>
  </si>
  <si>
    <t>U84454</t>
  </si>
  <si>
    <t>CANVEY PCN</t>
  </si>
  <si>
    <t>U02453</t>
  </si>
  <si>
    <t>WEST CENTRAL PCN</t>
  </si>
  <si>
    <t>U04443</t>
  </si>
  <si>
    <t>WEST LEIGH PCN</t>
  </si>
  <si>
    <t>U04545</t>
  </si>
  <si>
    <t>SOUTHEND EAST PCN</t>
  </si>
  <si>
    <t>U17794</t>
  </si>
  <si>
    <t>SOUTHEND CENTRAL PCN</t>
  </si>
  <si>
    <t>U52827</t>
  </si>
  <si>
    <t>NORTH ROAD PLUS PCN</t>
  </si>
  <si>
    <t>U03055</t>
  </si>
  <si>
    <t>ALDERSHOT PCN</t>
  </si>
  <si>
    <t>U17969</t>
  </si>
  <si>
    <t>FARNHAM PCN</t>
  </si>
  <si>
    <t>U25405</t>
  </si>
  <si>
    <t>YATELEY PCN</t>
  </si>
  <si>
    <t>U42671</t>
  </si>
  <si>
    <t>FLEET PCN</t>
  </si>
  <si>
    <t>U90174</t>
  </si>
  <si>
    <t>FARNBOROUGH PCN</t>
  </si>
  <si>
    <t>Enter the PCN weighted population as at January 2020 (to be sourced from CCG):</t>
  </si>
  <si>
    <t xml:space="preserve">Supporting information and / or requests for support Please provide any supporting information below, or indicate if your PCN requires any further support to help progress recruitment workforce planning activity. </t>
  </si>
  <si>
    <t xml:space="preserve">Nursing Please indicate which branch of nursing you are considering (e.g. adults, children's, mental health, learning disability etc):  </t>
  </si>
  <si>
    <t xml:space="preserve">Other direct patient care staff (i.e. those recruited outside of the ARRS scheme), please give an indication of the roles being considered (e.g. health visitors, nursing associates, health care assistants) to support conversations with your training hub:
</t>
  </si>
  <si>
    <t>Podiatrists</t>
  </si>
  <si>
    <t>PCN Clinical Director:</t>
  </si>
  <si>
    <t>U64639</t>
  </si>
  <si>
    <t>NORTH LIVERPOOL PCN</t>
  </si>
  <si>
    <t>WELWYN GARDEN CITY AND VILLAGES PCN</t>
  </si>
  <si>
    <t>U03379</t>
  </si>
  <si>
    <t>THORPE AND RANWORTH PCN</t>
  </si>
  <si>
    <t>U03826</t>
  </si>
  <si>
    <t>YORKSHIRE EAST PCN</t>
  </si>
  <si>
    <t>U08229</t>
  </si>
  <si>
    <t>SOLAS PCN</t>
  </si>
  <si>
    <t>CHORLEY AND SOUTH RIBBLE HEALTH PCN</t>
  </si>
  <si>
    <t>DENE AND STOUR VALLEYS PCN</t>
  </si>
  <si>
    <t>U11559</t>
  </si>
  <si>
    <t>HARNESS SOUTH PCN</t>
  </si>
  <si>
    <t>U13205</t>
  </si>
  <si>
    <t>WREKIN PCN</t>
  </si>
  <si>
    <t>OLDHAM CENTRAL PCN</t>
  </si>
  <si>
    <t>U21547</t>
  </si>
  <si>
    <t>SALISBURY PLAIN PCN</t>
  </si>
  <si>
    <t>PEOPLE'S HEALTH PARTNERSHIP PCN</t>
  </si>
  <si>
    <t>U28266</t>
  </si>
  <si>
    <t>COLTE PARTNERSHIP (ARA) PCN</t>
  </si>
  <si>
    <t>HIGH PEAK &amp; BUXTON PCN</t>
  </si>
  <si>
    <t>ROSEBANK PCN</t>
  </si>
  <si>
    <t>HEALTH VISION PARTNERSHIP PCN</t>
  </si>
  <si>
    <t>U33065</t>
  </si>
  <si>
    <t>CELADINE HEALTH &amp; METROCARE PCN</t>
  </si>
  <si>
    <t>U37339</t>
  </si>
  <si>
    <t>SITTINGBOURNE PCN</t>
  </si>
  <si>
    <t>U38328</t>
  </si>
  <si>
    <t>BROXBOURNE ALLIANCE PCN</t>
  </si>
  <si>
    <t>U40386</t>
  </si>
  <si>
    <t>COLTE PARTNERSHIP (WCW) PCN</t>
  </si>
  <si>
    <t>OLDHAM NORTH PCN</t>
  </si>
  <si>
    <t>U42142</t>
  </si>
  <si>
    <t>CLACTON PCN</t>
  </si>
  <si>
    <t>VICTORIA EASTBOURNE PCN</t>
  </si>
  <si>
    <t>OLDBURY &amp; SMETHWICK PCN</t>
  </si>
  <si>
    <t>U45670</t>
  </si>
  <si>
    <t>WEST OUTER AND NORTH EAST YORK PCN</t>
  </si>
  <si>
    <t>U49574</t>
  </si>
  <si>
    <t>ASCENT PCN</t>
  </si>
  <si>
    <t>U50767</t>
  </si>
  <si>
    <t>ASHFORD MEDICAL PARTNERSHIP PCN</t>
  </si>
  <si>
    <t>U54565</t>
  </si>
  <si>
    <t>WARWICKSHIRE NORTH PCN</t>
  </si>
  <si>
    <t>U56562</t>
  </si>
  <si>
    <t>PRIORY MEDICAL GROUP YORK PCN</t>
  </si>
  <si>
    <t>U58435</t>
  </si>
  <si>
    <t>FIRST COASTAL PCN</t>
  </si>
  <si>
    <t>OAKDALE PARK PCN</t>
  </si>
  <si>
    <t>NEWPORT AND CENTRAL PCN</t>
  </si>
  <si>
    <t>CAMBRIDGE CITY 4 PCN</t>
  </si>
  <si>
    <t>U72457</t>
  </si>
  <si>
    <t>COLTE PARTNERSHIP (TMR) PCN</t>
  </si>
  <si>
    <t>U73227</t>
  </si>
  <si>
    <t>SPINE PCN</t>
  </si>
  <si>
    <t>U75382</t>
  </si>
  <si>
    <t>ALLIANCE PCN</t>
  </si>
  <si>
    <t>U76977</t>
  </si>
  <si>
    <t>HADWEN QUEDGELEY PCN</t>
  </si>
  <si>
    <t>ONE ELLESMERE PORT PCN</t>
  </si>
  <si>
    <t>U87975</t>
  </si>
  <si>
    <t>TORENTUM PCN</t>
  </si>
  <si>
    <t>U90309</t>
  </si>
  <si>
    <t>NORTH BEDFORD PCN</t>
  </si>
  <si>
    <t>U93843</t>
  </si>
  <si>
    <t>PANACEA PCN</t>
  </si>
  <si>
    <t>U97101</t>
  </si>
  <si>
    <t>NORTH LINCOLNSHIRE NORTH PCN</t>
  </si>
  <si>
    <t>PCN Parent
CCG Code</t>
  </si>
  <si>
    <t>PCN Parent
CCG Name</t>
  </si>
  <si>
    <t>36L</t>
  </si>
  <si>
    <t>NHS SOUTH WEST LONDON CCG</t>
  </si>
  <si>
    <t>04C</t>
  </si>
  <si>
    <t>NHS LEICESTER CITY CCG</t>
  </si>
  <si>
    <t>01G</t>
  </si>
  <si>
    <t>NHS SALFORD CCG</t>
  </si>
  <si>
    <t>72Q</t>
  </si>
  <si>
    <t>NHS SOUTH EAST LONDON CCG</t>
  </si>
  <si>
    <t>15E</t>
  </si>
  <si>
    <t>NHS BIRMINGHAM AND SOLIHULL CCG</t>
  </si>
  <si>
    <t>08F</t>
  </si>
  <si>
    <t>NHS HAVERING CCG</t>
  </si>
  <si>
    <t>15C</t>
  </si>
  <si>
    <t>NHS BRISTOL, NORTH SOMERSET AND SOUTH GLOUCESTERSHIRE CCG</t>
  </si>
  <si>
    <t>01H</t>
  </si>
  <si>
    <t>NHS NORTH CUMBRIA CCG</t>
  </si>
  <si>
    <t>11X</t>
  </si>
  <si>
    <t>NHS SOMERSET CCG</t>
  </si>
  <si>
    <t>70F</t>
  </si>
  <si>
    <t>NHS WEST SUSSEX CCG</t>
  </si>
  <si>
    <t>07H</t>
  </si>
  <si>
    <t>NHS WEST ESSEX CCG</t>
  </si>
  <si>
    <t>06K</t>
  </si>
  <si>
    <t>NHS EAST AND NORTH HERTFORDSHIRE CCG</t>
  </si>
  <si>
    <t>10L</t>
  </si>
  <si>
    <t>NHS ISLE OF WIGHT CCG</t>
  </si>
  <si>
    <t>91Q</t>
  </si>
  <si>
    <t>NHS KENT AND MEDWAY CCG</t>
  </si>
  <si>
    <t>10Q</t>
  </si>
  <si>
    <t>NHS OXFORDSHIRE CCG</t>
  </si>
  <si>
    <t>05Y</t>
  </si>
  <si>
    <t>NHS WALSALL CCG</t>
  </si>
  <si>
    <t>01Y</t>
  </si>
  <si>
    <t>NHS TAMESIDE AND GLOSSOP CCG</t>
  </si>
  <si>
    <t>03L</t>
  </si>
  <si>
    <t>NHS ROTHERHAM CCG</t>
  </si>
  <si>
    <t>00X</t>
  </si>
  <si>
    <t>NHS CHORLEY AND SOUTH RIBBLE CCG</t>
  </si>
  <si>
    <t>14Y</t>
  </si>
  <si>
    <t>NHS BUCKINGHAMSHIRE CCG</t>
  </si>
  <si>
    <t>84H</t>
  </si>
  <si>
    <t>NHS COUNTY DURHAM CCG</t>
  </si>
  <si>
    <t>92A</t>
  </si>
  <si>
    <t>NHS SURREY HEARTLANDS CCG</t>
  </si>
  <si>
    <t>99G</t>
  </si>
  <si>
    <t>NHS SOUTHEND CCG</t>
  </si>
  <si>
    <t>11N</t>
  </si>
  <si>
    <t>NHS KERNOW CCG</t>
  </si>
  <si>
    <t>11M</t>
  </si>
  <si>
    <t>NHS GLOUCESTERSHIRE CCG</t>
  </si>
  <si>
    <t>16C</t>
  </si>
  <si>
    <t>NHS TEES VALLEY CCG</t>
  </si>
  <si>
    <t>27D</t>
  </si>
  <si>
    <t>NHS CHESHIRE CCG</t>
  </si>
  <si>
    <t>99A</t>
  </si>
  <si>
    <t>NHS LIVERPOOL CCG</t>
  </si>
  <si>
    <t>99C</t>
  </si>
  <si>
    <t>NHS NORTH TYNESIDE CCG</t>
  </si>
  <si>
    <t>11J</t>
  </si>
  <si>
    <t>NHS DORSET CCG</t>
  </si>
  <si>
    <t>09A</t>
  </si>
  <si>
    <t>NHS CENTRAL LONDON (WESTMINSTER) CCG</t>
  </si>
  <si>
    <t>99M</t>
  </si>
  <si>
    <t>NHS NORTH EAST HAMPSHIRE AND FARNHAM CCG</t>
  </si>
  <si>
    <t>42D</t>
  </si>
  <si>
    <t>NHS NORTH YORKSHIRE CCG</t>
  </si>
  <si>
    <t>06T</t>
  </si>
  <si>
    <t>NHS NORTH EAST ESSEX CCG</t>
  </si>
  <si>
    <t>08N</t>
  </si>
  <si>
    <t>NHS REDBRIDGE CCG</t>
  </si>
  <si>
    <t>10R</t>
  </si>
  <si>
    <t>NHS PORTSMOUTH CCG</t>
  </si>
  <si>
    <t>03F</t>
  </si>
  <si>
    <t>NHS HULL CCG</t>
  </si>
  <si>
    <t>03Q</t>
  </si>
  <si>
    <t>NHS VALE OF YORK CCG</t>
  </si>
  <si>
    <t>06L</t>
  </si>
  <si>
    <t>NHS IPSWICH AND EAST SUFFOLK CCG</t>
  </si>
  <si>
    <t>15A</t>
  </si>
  <si>
    <t>NHS BERKSHIRE WEST CCG</t>
  </si>
  <si>
    <t>26A</t>
  </si>
  <si>
    <t>NHS NORFOLK AND WAVENEY CCG</t>
  </si>
  <si>
    <t>05R</t>
  </si>
  <si>
    <t>NHS SOUTH WARWICKSHIRE CCG</t>
  </si>
  <si>
    <t>05V</t>
  </si>
  <si>
    <t>NHS STAFFORD AND SURROUNDS CCG</t>
  </si>
  <si>
    <t>01E</t>
  </si>
  <si>
    <t>NHS GREATER PRESTON CCG</t>
  </si>
  <si>
    <t>02Q</t>
  </si>
  <si>
    <t>NHS BASSETLAW CCG</t>
  </si>
  <si>
    <t>15M</t>
  </si>
  <si>
    <t>NHS DERBY AND DERBYSHIRE CCG</t>
  </si>
  <si>
    <t>92G</t>
  </si>
  <si>
    <t>NHS BATH AND NORTH EAST SOMERSET, SWINDON AND WILTSHIRE CCG</t>
  </si>
  <si>
    <t>07T</t>
  </si>
  <si>
    <t>NHS CITY AND HACKNEY CCG</t>
  </si>
  <si>
    <t>00P</t>
  </si>
  <si>
    <t>NHS SUNDERLAND CCG</t>
  </si>
  <si>
    <t>00L</t>
  </si>
  <si>
    <t>NHS NORTHUMBERLAND CCG</t>
  </si>
  <si>
    <t>00T</t>
  </si>
  <si>
    <t>NHS BOLTON CCG</t>
  </si>
  <si>
    <t>97R</t>
  </si>
  <si>
    <t>NHS EAST SUSSEX CCG</t>
  </si>
  <si>
    <t>05W</t>
  </si>
  <si>
    <t>NHS STOKE ON TRENT CCG</t>
  </si>
  <si>
    <t>08Y</t>
  </si>
  <si>
    <t>NHS WEST LONDON CCG</t>
  </si>
  <si>
    <t>93C</t>
  </si>
  <si>
    <t>NHS NORTH CENTRAL LONDON CCG</t>
  </si>
  <si>
    <t>06N</t>
  </si>
  <si>
    <t>NHS HERTS VALLEYS CCG</t>
  </si>
  <si>
    <t>03A</t>
  </si>
  <si>
    <t>NHS GREATER HUDDERSFIELD CCG</t>
  </si>
  <si>
    <t>07G</t>
  </si>
  <si>
    <t>NHS THURROCK CCG</t>
  </si>
  <si>
    <t>15N</t>
  </si>
  <si>
    <t>NHS DEVON CCG</t>
  </si>
  <si>
    <t>52R</t>
  </si>
  <si>
    <t>NHS NOTTINGHAM AND NOTTINGHAMSHIRE CCG</t>
  </si>
  <si>
    <t>05C</t>
  </si>
  <si>
    <t>NHS DUDLEY CCG</t>
  </si>
  <si>
    <t>08M</t>
  </si>
  <si>
    <t>NHS NEWHAM CCG</t>
  </si>
  <si>
    <t>09D</t>
  </si>
  <si>
    <t>NHS BRIGHTON AND HOVE CCG</t>
  </si>
  <si>
    <t>08G</t>
  </si>
  <si>
    <t>NHS HILLINGDON CCG</t>
  </si>
  <si>
    <t>14L</t>
  </si>
  <si>
    <t>NHS MANCHESTER CCG</t>
  </si>
  <si>
    <t>05A</t>
  </si>
  <si>
    <t>NHS COVENTRY AND RUGBY CCG</t>
  </si>
  <si>
    <t>78H</t>
  </si>
  <si>
    <t>NHS NORTHAMPTONSHIRE CCG</t>
  </si>
  <si>
    <t>01A</t>
  </si>
  <si>
    <t>NHS EAST LANCASHIRE CCG</t>
  </si>
  <si>
    <t>71E</t>
  </si>
  <si>
    <t>NHS LINCOLNSHIRE CCG</t>
  </si>
  <si>
    <t>03R</t>
  </si>
  <si>
    <t>NHS WAKEFIELD CCG</t>
  </si>
  <si>
    <t>10X</t>
  </si>
  <si>
    <t>NHS SOUTHAMPTON CCG</t>
  </si>
  <si>
    <t>08V</t>
  </si>
  <si>
    <t>NHS TOWER HAMLETS CCG</t>
  </si>
  <si>
    <t>03W</t>
  </si>
  <si>
    <t>NHS EAST LEICESTERSHIRE AND RUTLAND CCG</t>
  </si>
  <si>
    <t>06F</t>
  </si>
  <si>
    <t>NHS BEDFORDSHIRE CCG</t>
  </si>
  <si>
    <t>01F</t>
  </si>
  <si>
    <t>NHS HALTON CCG</t>
  </si>
  <si>
    <t>06Q</t>
  </si>
  <si>
    <t>NHS MID ESSEX CCG</t>
  </si>
  <si>
    <t>06H</t>
  </si>
  <si>
    <t>NHS CAMBRIDGESHIRE AND PETERBOROUGH CCG</t>
  </si>
  <si>
    <t>08E</t>
  </si>
  <si>
    <t>NHS HARROW CCG</t>
  </si>
  <si>
    <t>07K</t>
  </si>
  <si>
    <t>NHS WEST SUFFOLK CCG</t>
  </si>
  <si>
    <t>01J</t>
  </si>
  <si>
    <t>NHS KNOWSLEY CCG</t>
  </si>
  <si>
    <t>18C</t>
  </si>
  <si>
    <t>NHS HEREFORDSHIRE AND WORCESTERSHIRE CCG</t>
  </si>
  <si>
    <t>10J</t>
  </si>
  <si>
    <t>NHS NORTH HAMPSHIRE CCG</t>
  </si>
  <si>
    <t>11A</t>
  </si>
  <si>
    <t>NHS WEST HAMPSHIRE CCG</t>
  </si>
  <si>
    <t>07L</t>
  </si>
  <si>
    <t>NHS BARKING AND DAGENHAM CCG</t>
  </si>
  <si>
    <t>15F</t>
  </si>
  <si>
    <t>NHS LEEDS CCG</t>
  </si>
  <si>
    <t>07P</t>
  </si>
  <si>
    <t>NHS BRENT CCG</t>
  </si>
  <si>
    <t>05H</t>
  </si>
  <si>
    <t>NHS WARWICKSHIRE NORTH CCG</t>
  </si>
  <si>
    <t>05L</t>
  </si>
  <si>
    <t>NHS SANDWELL AND WEST BIRMINGHAM CCG</t>
  </si>
  <si>
    <t>04Y</t>
  </si>
  <si>
    <t>NHS CANNOCK CHASE CCG</t>
  </si>
  <si>
    <t>03N</t>
  </si>
  <si>
    <t>NHS SHEFFIELD CCG</t>
  </si>
  <si>
    <t>12F</t>
  </si>
  <si>
    <t>NHS WIRRAL CCG</t>
  </si>
  <si>
    <t>05G</t>
  </si>
  <si>
    <t>NHS NORTH STAFFORDSHIRE CCG</t>
  </si>
  <si>
    <t>05X</t>
  </si>
  <si>
    <t>NHS TELFORD AND WREKIN CCG</t>
  </si>
  <si>
    <t>13T</t>
  </si>
  <si>
    <t>NHS NEWCASTLE GATESHEAD CCG</t>
  </si>
  <si>
    <t>01W</t>
  </si>
  <si>
    <t>NHS STOCKPORT CCG</t>
  </si>
  <si>
    <t>02E</t>
  </si>
  <si>
    <t>NHS WARRINGTON CCG</t>
  </si>
  <si>
    <t>15D</t>
  </si>
  <si>
    <t>NHS EAST BERKSHIRE CCG</t>
  </si>
  <si>
    <t>00Y</t>
  </si>
  <si>
    <t>NHS OLDHAM CCG</t>
  </si>
  <si>
    <t>99E</t>
  </si>
  <si>
    <t>NHS BASILDON AND BRENTWOOD CCG</t>
  </si>
  <si>
    <t>07W</t>
  </si>
  <si>
    <t>NHS EALING CCG</t>
  </si>
  <si>
    <t>01D</t>
  </si>
  <si>
    <t>NHS HEYWOOD, MIDDLETON AND ROCHDALE CCG</t>
  </si>
  <si>
    <t>02P</t>
  </si>
  <si>
    <t>NHS BARNSLEY CCG</t>
  </si>
  <si>
    <t>03H</t>
  </si>
  <si>
    <t>NHS NORTH EAST LINCOLNSHIRE CCG</t>
  </si>
  <si>
    <t>10K</t>
  </si>
  <si>
    <t>NHS FAREHAM AND GOSPORT CCG</t>
  </si>
  <si>
    <t>36J</t>
  </si>
  <si>
    <t>NHS BRADFORD DISTRICT AND CRAVEN CCG</t>
  </si>
  <si>
    <t>08W</t>
  </si>
  <si>
    <t>NHS WALTHAM FOREST CCG</t>
  </si>
  <si>
    <t>01K</t>
  </si>
  <si>
    <t>NHS MORECAMBE BAY CCG</t>
  </si>
  <si>
    <t>08C</t>
  </si>
  <si>
    <t>NHS HAMMERSMITH AND FULHAM CCG</t>
  </si>
  <si>
    <t>06A</t>
  </si>
  <si>
    <t>NHS WOLVERHAMPTON CCG</t>
  </si>
  <si>
    <t>00N</t>
  </si>
  <si>
    <t>NHS SOUTH TYNESIDE CCG</t>
  </si>
  <si>
    <t>01X</t>
  </si>
  <si>
    <t>NHS ST HELENS CCG</t>
  </si>
  <si>
    <t>02G</t>
  </si>
  <si>
    <t>NHS WEST LANCASHIRE CCG</t>
  </si>
  <si>
    <t>02H</t>
  </si>
  <si>
    <t>NHS WIGAN BOROUGH CCG</t>
  </si>
  <si>
    <t>10V</t>
  </si>
  <si>
    <t>NHS SOUTH EASTERN HAMPSHIRE CCG</t>
  </si>
  <si>
    <t>01T</t>
  </si>
  <si>
    <t>NHS SOUTH SEFTON CCG</t>
  </si>
  <si>
    <t>07Y</t>
  </si>
  <si>
    <t>NHS HOUNSLOW CCG</t>
  </si>
  <si>
    <t>05N</t>
  </si>
  <si>
    <t>NHS SHROPSHIRE CCG</t>
  </si>
  <si>
    <t>02M</t>
  </si>
  <si>
    <t>NHS FYLDE AND WYRE CCG</t>
  </si>
  <si>
    <t>06P</t>
  </si>
  <si>
    <t>NHS LUTON CCG</t>
  </si>
  <si>
    <t>99F</t>
  </si>
  <si>
    <t>NHS CASTLE POINT AND ROCHFORD CCG</t>
  </si>
  <si>
    <t>02Y</t>
  </si>
  <si>
    <t>NHS EAST RIDING OF YORKSHIRE CCG</t>
  </si>
  <si>
    <t>02X</t>
  </si>
  <si>
    <t>NHS DONCASTER CCG</t>
  </si>
  <si>
    <t>04F</t>
  </si>
  <si>
    <t>NHS MILTON KEYNES CCG</t>
  </si>
  <si>
    <t>04V</t>
  </si>
  <si>
    <t>NHS WEST LEICESTERSHIRE CCG</t>
  </si>
  <si>
    <t>02T</t>
  </si>
  <si>
    <t>NHS CALDERDALE CCG</t>
  </si>
  <si>
    <t>00Q</t>
  </si>
  <si>
    <t>NHS BLACKBURN WITH DARWEN CCG</t>
  </si>
  <si>
    <t>02A</t>
  </si>
  <si>
    <t>NHS TRAFFORD CCG</t>
  </si>
  <si>
    <t>03K</t>
  </si>
  <si>
    <t>NHS NORTH LINCOLNSHIRE CCG</t>
  </si>
  <si>
    <t>01V</t>
  </si>
  <si>
    <t>NHS SOUTHPORT AND FORMBY CCG</t>
  </si>
  <si>
    <t>00R</t>
  </si>
  <si>
    <t>NHS BLACKPOOL CCG</t>
  </si>
  <si>
    <t>05Q</t>
  </si>
  <si>
    <t>NHS SOUTH EAST STAFFORDSHIRE AND SEISDON PENINSULA CCG</t>
  </si>
  <si>
    <t>00V</t>
  </si>
  <si>
    <t>NHS BURY CCG</t>
  </si>
  <si>
    <t>03J</t>
  </si>
  <si>
    <t>NHS NORTH KIRKLEES CCG</t>
  </si>
  <si>
    <t>05D</t>
  </si>
  <si>
    <t>NHS EAST STAFFORDSHIRE CCG</t>
  </si>
  <si>
    <t>10C</t>
  </si>
  <si>
    <t>NHS SURREY HEATH CCG</t>
  </si>
  <si>
    <t>CCG:</t>
  </si>
  <si>
    <t>PCN Code:</t>
  </si>
  <si>
    <t>PCN weighted population as at January 2020:</t>
  </si>
  <si>
    <t>Nursing Associates</t>
  </si>
  <si>
    <t>Trainee Nursing Associates</t>
  </si>
  <si>
    <r>
      <rPr>
        <b/>
        <sz val="14"/>
        <color rgb="FF002060"/>
        <rFont val="Calibri"/>
        <family val="2"/>
        <scheme val="minor"/>
      </rPr>
      <t xml:space="preserve">     Part A</t>
    </r>
    <r>
      <rPr>
        <b/>
        <sz val="14"/>
        <color rgb="FF0070C0"/>
        <rFont val="Calibri"/>
        <family val="2"/>
        <scheme val="minor"/>
      </rPr>
      <t xml:space="preserve"> </t>
    </r>
    <r>
      <rPr>
        <b/>
        <sz val="14"/>
        <color rgb="FFFF0000"/>
        <rFont val="Calibri"/>
        <family val="2"/>
        <scheme val="minor"/>
      </rPr>
      <t xml:space="preserve">(Required for all PCNs)	</t>
    </r>
    <r>
      <rPr>
        <b/>
        <sz val="14"/>
        <color rgb="FF0070C0"/>
        <rFont val="Calibri"/>
        <family val="2"/>
        <scheme val="minor"/>
      </rPr>
      <t xml:space="preserve">													</t>
    </r>
  </si>
  <si>
    <t>Staff in post (WTE) at end of quarter for 2021/22</t>
  </si>
  <si>
    <r>
      <t xml:space="preserve">Quarter 1
</t>
    </r>
    <r>
      <rPr>
        <sz val="11"/>
        <color rgb="FF002060"/>
        <rFont val="Calibri"/>
        <family val="2"/>
        <scheme val="minor"/>
      </rPr>
      <t>April - Jun
Actual</t>
    </r>
  </si>
  <si>
    <r>
      <t xml:space="preserve">Quarter 2
</t>
    </r>
    <r>
      <rPr>
        <sz val="11"/>
        <color rgb="FF002060"/>
        <rFont val="Calibri"/>
        <family val="2"/>
        <scheme val="minor"/>
      </rPr>
      <t>Jul - Sep
Plan</t>
    </r>
  </si>
  <si>
    <r>
      <t xml:space="preserve">Quarter 3
</t>
    </r>
    <r>
      <rPr>
        <sz val="11"/>
        <color rgb="FF002060"/>
        <rFont val="Calibri"/>
        <family val="2"/>
        <scheme val="minor"/>
      </rPr>
      <t>Oct - Dec
Plan</t>
    </r>
  </si>
  <si>
    <r>
      <t xml:space="preserve">Quarter 4
</t>
    </r>
    <r>
      <rPr>
        <sz val="11"/>
        <color rgb="FF002060"/>
        <rFont val="Calibri"/>
        <family val="2"/>
        <scheme val="minor"/>
      </rPr>
      <t>Jan - Mar
Plan</t>
    </r>
  </si>
  <si>
    <t>Indicative spend per role 2021/22</t>
  </si>
  <si>
    <t>MHP 1</t>
  </si>
  <si>
    <t>Band</t>
  </si>
  <si>
    <t>Role</t>
  </si>
  <si>
    <t>Primary Responsibility</t>
  </si>
  <si>
    <t>MHP 2</t>
  </si>
  <si>
    <t>MH Provider</t>
  </si>
  <si>
    <t>Advanced Practitioner (Clinical pharmacist)</t>
  </si>
  <si>
    <t>Advanced Practitioner (Physiotherapist)</t>
  </si>
  <si>
    <t>Advanced Practitioner (Dietitian)</t>
  </si>
  <si>
    <t>Advanced Practitioner (Podiatrist)</t>
  </si>
  <si>
    <t>Advanced Practitioner (Occupational Therapist)</t>
  </si>
  <si>
    <t>Advanced Practitioner (Paramedic)</t>
  </si>
  <si>
    <t>March 2023</t>
  </si>
  <si>
    <t>March 2024</t>
  </si>
  <si>
    <t>Paramedics</t>
  </si>
  <si>
    <t>MH Practitioners</t>
  </si>
  <si>
    <r>
      <t xml:space="preserve">WTE Recruitment intentions for 2021/22 </t>
    </r>
    <r>
      <rPr>
        <b/>
        <sz val="11"/>
        <color rgb="FFFF0000"/>
        <rFont val="Calibri"/>
        <family val="2"/>
        <scheme val="minor"/>
      </rPr>
      <t xml:space="preserve"> (due by 31 August)</t>
    </r>
  </si>
  <si>
    <r>
      <t xml:space="preserve">WTE Recruitment Intentions for future years </t>
    </r>
    <r>
      <rPr>
        <b/>
        <sz val="11"/>
        <color rgb="FFFF0000"/>
        <rFont val="Calibri"/>
        <family val="2"/>
        <scheme val="minor"/>
      </rPr>
      <t>(due by 31 October)</t>
    </r>
  </si>
  <si>
    <t>Additional MHPs (future years)</t>
  </si>
  <si>
    <r>
      <rPr>
        <b/>
        <sz val="14"/>
        <color rgb="FF002060"/>
        <rFont val="Calibri"/>
        <family val="2"/>
        <scheme val="minor"/>
      </rPr>
      <t xml:space="preserve">Part B </t>
    </r>
    <r>
      <rPr>
        <b/>
        <sz val="14"/>
        <color rgb="FFFF0000"/>
        <rFont val="Calibri"/>
        <family val="2"/>
        <scheme val="minor"/>
      </rPr>
      <t>(Non-mandatory for all PCNs)</t>
    </r>
  </si>
  <si>
    <t>PCN-level ARRS Allocation 2021/22:</t>
  </si>
  <si>
    <t>In post 31 March 2021</t>
  </si>
  <si>
    <t>Recruitment intentions for 2021/22 across the wider PCN team</t>
  </si>
  <si>
    <t>PCNs can now enter additional information on planned recruitment across the wider team to support skills mix planning.  This will support discussions with the primary care training hub to plan for the education, supervision and career support needs of the whole multi-disciplinary team. It will also feed into the development of recruitment and retention initiatives at CCG and system level.  The starting position as at end March 2021 should reflect latest workforce information provided by the PCN and its member practices to the National Workforce Reporting System. Numbers should be entered in whole time equivalent (WTE) terms, as per Part A.</t>
  </si>
  <si>
    <t>Staff in post (WTE) at end of year</t>
  </si>
  <si>
    <t>Giving a week buffer is fine but what happens if we still don't have 100% completion by then?</t>
  </si>
  <si>
    <t>Share with regional lead for comment *they cannot share with PCNs*</t>
  </si>
  <si>
    <t>Share with BMA</t>
  </si>
  <si>
    <t>Both for comment</t>
  </si>
  <si>
    <t>What order do we want these to be in?</t>
  </si>
  <si>
    <t>&lt;&lt; Drop down</t>
  </si>
  <si>
    <t>`</t>
  </si>
  <si>
    <t>Mental Health Practitioners</t>
  </si>
  <si>
    <t>with 'other' option?</t>
  </si>
  <si>
    <t>PCN weighted population as at January 2021:</t>
  </si>
  <si>
    <t>Staff in post (WTE) at end of each quarter for 2021/22</t>
  </si>
  <si>
    <r>
      <t xml:space="preserve">Quarter 2
</t>
    </r>
    <r>
      <rPr>
        <sz val="11"/>
        <color rgb="FF002060"/>
        <rFont val="Calibri"/>
        <family val="2"/>
        <scheme val="minor"/>
      </rPr>
      <t xml:space="preserve">Jul - Sep
</t>
    </r>
    <r>
      <rPr>
        <b/>
        <sz val="11"/>
        <color rgb="FFFF0000"/>
        <rFont val="Calibri"/>
        <family val="2"/>
        <scheme val="minor"/>
      </rPr>
      <t>Intention</t>
    </r>
  </si>
  <si>
    <t>Just fill out PCN Name - code then auto populates</t>
  </si>
  <si>
    <t>PCN ODS Code:</t>
  </si>
  <si>
    <t>Auto populate CCG</t>
  </si>
  <si>
    <t xml:space="preserve">&lt;&lt; ? </t>
  </si>
  <si>
    <t>&lt;&lt; ?</t>
  </si>
  <si>
    <t>Manual</t>
  </si>
  <si>
    <t>Ask the RWL for GP to PCN to CCG checks</t>
  </si>
  <si>
    <t>won't be able to get analysis on the free text 'other' box</t>
  </si>
  <si>
    <t>Free text?</t>
  </si>
  <si>
    <t>Up to 99,999k = 1 AP and MHP</t>
  </si>
  <si>
    <t>Over 100k = 2 AP and MHP</t>
  </si>
  <si>
    <t>Children and Young Persons Mental Health Practitioners</t>
  </si>
  <si>
    <t xml:space="preserve">Do we want to keep this in? Run the risk of PCNs asking for their version back? </t>
  </si>
  <si>
    <t>Is there a 'target' we want to achieve before we stop chasing? 100% I assume</t>
  </si>
  <si>
    <t>TM to send OK Max reimbursement rates to work out the 1/4 sums</t>
  </si>
  <si>
    <t>TM to send RWL ePCN file to confirm Gp to PCN to CCG are all correct.</t>
  </si>
  <si>
    <t>Remove</t>
  </si>
  <si>
    <t>ICS:</t>
  </si>
  <si>
    <t>Check the weighted pos with contracts</t>
  </si>
  <si>
    <t xml:space="preserve">1 row of AP with a drop down for the role and then </t>
  </si>
  <si>
    <t>Remaining funding</t>
  </si>
  <si>
    <t>Part B</t>
  </si>
  <si>
    <r>
      <rPr>
        <b/>
        <sz val="11"/>
        <color rgb="FF002060"/>
        <rFont val="Calibri"/>
        <family val="2"/>
        <scheme val="minor"/>
      </rPr>
      <t xml:space="preserve">Nursing </t>
    </r>
    <r>
      <rPr>
        <sz val="11"/>
        <color theme="1"/>
        <rFont val="Calibri"/>
        <family val="2"/>
        <scheme val="minor"/>
      </rPr>
      <t xml:space="preserve">Please indicate which branch of nursing you are considering (e.g. adults, children's, mental health, learning disability etc):  </t>
    </r>
    <r>
      <rPr>
        <sz val="11"/>
        <color rgb="FFFF0000"/>
        <rFont val="Calibri"/>
        <family val="2"/>
        <scheme val="minor"/>
      </rPr>
      <t>REMOVE?</t>
    </r>
  </si>
  <si>
    <t>From:</t>
  </si>
  <si>
    <t>NHSE/I Primary Care Workforce</t>
  </si>
  <si>
    <t xml:space="preserve">To: </t>
  </si>
  <si>
    <t>If you wish to contact us to discuss this report and its content please use the contact details below:</t>
  </si>
  <si>
    <t xml:space="preserve">Data provided by: </t>
  </si>
  <si>
    <t>NHSE/I Primary Care Workforce Team</t>
  </si>
  <si>
    <t>Team member:</t>
  </si>
  <si>
    <t>Email Address:</t>
  </si>
  <si>
    <t>Date Completed:</t>
  </si>
  <si>
    <t>This data content is supplied to you by NHSE/I Primary Care Workforce and must not be shared with any external organisation or named individuals without prior written permission from the NHSE/I Primary Care Workforce Team. 
This data has been supplied based on the purpose above and must not be used for any other reason, should you use this information for other purposes, NHSE/I reserve the right to remove you from future distributions of this report or any such report produced by this team.</t>
  </si>
  <si>
    <t>PCN ODS code</t>
  </si>
  <si>
    <t>Mental Health Provider</t>
  </si>
  <si>
    <t>Mental Health Practitioner</t>
  </si>
  <si>
    <t>Providers</t>
  </si>
  <si>
    <t>a</t>
  </si>
  <si>
    <t>b</t>
  </si>
  <si>
    <t>c</t>
  </si>
  <si>
    <t>8a</t>
  </si>
  <si>
    <t>Community Psychiatric Nurse</t>
  </si>
  <si>
    <t>Clinical Psychologist</t>
  </si>
  <si>
    <t>Mental Health and Wellbeing Practitioners (or other graduate psychological professionals with training in evidence-based psychological interventions)</t>
  </si>
  <si>
    <t>Mental Health Occupational Therapist</t>
  </si>
  <si>
    <t>Support for moderate-complex mental health needs and onward access to community mental health services</t>
  </si>
  <si>
    <t>Support for mid-moderate mental health needs, and onward access to IAPT services</t>
  </si>
  <si>
    <t>First contract practioner for most mental health needs</t>
  </si>
  <si>
    <t>Yes</t>
  </si>
  <si>
    <t>No</t>
  </si>
  <si>
    <t>PCN</t>
  </si>
  <si>
    <t>ANGMERING COPPICE FITZALAN (ACF) PCN</t>
  </si>
  <si>
    <t>ARUN INTEGRATED CARE (AIC) PCN</t>
  </si>
  <si>
    <t>BANBURY ALLIANCE PCN</t>
  </si>
  <si>
    <t>BANBURY CROSS PCN</t>
  </si>
  <si>
    <t>BRACCAN PCN</t>
  </si>
  <si>
    <t>COASTAL AND SOUTH DOWNS PCN</t>
  </si>
  <si>
    <t>COVENTRY CENTRAL PCN</t>
  </si>
  <si>
    <t>EAST &amp; CENTRAL BRIGHTON PCN</t>
  </si>
  <si>
    <t>EAST SUFFOLK PCN</t>
  </si>
  <si>
    <t>GORDANO VALLEY PCN</t>
  </si>
  <si>
    <t>GRIPC PCN</t>
  </si>
  <si>
    <t>LAUNCESTON AND TAMAR VALLEY PCN</t>
  </si>
  <si>
    <t>LIGA WIGAN PCN</t>
  </si>
  <si>
    <t>MENDIP VALE PCN</t>
  </si>
  <si>
    <t>MERCIAN PCN</t>
  </si>
  <si>
    <t>NEW CROSS ALLIANCE PCN</t>
  </si>
  <si>
    <t>NORTH 1 ISLINGTON PCN</t>
  </si>
  <si>
    <t>NORTH 2 ISLINGTON PCN</t>
  </si>
  <si>
    <t>NORTH ARDEN PCN</t>
  </si>
  <si>
    <t>NORTH SOLIHULL PCN</t>
  </si>
  <si>
    <t>PHOENIX PCN</t>
  </si>
  <si>
    <t>PRESTON NORTH &amp; EAST PCN</t>
  </si>
  <si>
    <t>RANWORTH PCN</t>
  </si>
  <si>
    <t>SARUM CATHEDRAL</t>
  </si>
  <si>
    <t>SARUM TRINITY PCN</t>
  </si>
  <si>
    <t>SEDGEFIELD NORTH PCN</t>
  </si>
  <si>
    <t>SKYWARD PCN</t>
  </si>
  <si>
    <t>SOUTH EAST OXFORD HEALTH ALLIANCE (SEOXHA) PCN</t>
  </si>
  <si>
    <t>SOUTH EAST TELFORD PCN</t>
  </si>
  <si>
    <t>SOUTHEND VICTORIA PCN</t>
  </si>
  <si>
    <t>SOUTHPORT &amp; FORMBY PCN</t>
  </si>
  <si>
    <t>SS9 PCN</t>
  </si>
  <si>
    <t>THE SWAN NETWORK</t>
  </si>
  <si>
    <t>TOWER NETWORK PCN</t>
  </si>
  <si>
    <t>WALTON PCN</t>
  </si>
  <si>
    <t>WEAR VALLEY PCN</t>
  </si>
  <si>
    <t>WEST AND CENTRAL PCN</t>
  </si>
  <si>
    <t>WISBECH PCN</t>
  </si>
  <si>
    <t>Cognitive Behavioural Therapist</t>
  </si>
  <si>
    <t>Other (please specify)</t>
  </si>
  <si>
    <t>4: Annual maximum reimbursable amount per role 
Additional Roles Reimbursement Scheme</t>
  </si>
  <si>
    <t>Table 1: Maximum reimbursable 
amounts</t>
  </si>
  <si>
    <t xml:space="preserve">Role </t>
  </si>
  <si>
    <t>Indicative AfC band</t>
  </si>
  <si>
    <t>Annual maximum reimbursable amount per role (2021/22)</t>
  </si>
  <si>
    <t>Maximum reimbursable 
amount per month (2021/22)</t>
  </si>
  <si>
    <t>Limit on staff eligible for reimbursement per PCN</t>
  </si>
  <si>
    <t>Annual maximum reimbursable 
amount per role (2021/22)
including Inner London rates</t>
  </si>
  <si>
    <t>Maximum reimbursable 
amount per month (2021/22)
including Inner London rates</t>
  </si>
  <si>
    <t>Annual maximum reimbursable 
amount per role (2021/22
including Outer London rates</t>
  </si>
  <si>
    <t>Maximum reimbursable 
amount per month (2021/22
including Outer London rates</t>
  </si>
  <si>
    <t>Clinical pharmacist</t>
  </si>
  <si>
    <t>7-8a</t>
  </si>
  <si>
    <t>No limit</t>
  </si>
  <si>
    <t>Advanced practitioner (Clinical pharmacist, Physiotherapist, Dietitian, Podiatrist, Occupational therapist, Paramedic)</t>
  </si>
  <si>
    <t>Limit of one WTE adult MHP where the PCN’s patients number 99,999 or fewer, and a limit of two where the PCN’s patients number 100,000 or over.</t>
  </si>
  <si>
    <t>Pharmacy technician</t>
  </si>
  <si>
    <t>Social prescribing link worker</t>
  </si>
  <si>
    <t>Up to 5</t>
  </si>
  <si>
    <t>Health and wellbeing coach</t>
  </si>
  <si>
    <t>Care coordinator</t>
  </si>
  <si>
    <t>Physician associate</t>
  </si>
  <si>
    <t>First contact physiotherapist</t>
  </si>
  <si>
    <t>Dietician</t>
  </si>
  <si>
    <t>Podiatrist</t>
  </si>
  <si>
    <t>Occupational therapist</t>
  </si>
  <si>
    <t xml:space="preserve">Trainee nursing associate </t>
  </si>
  <si>
    <t xml:space="preserve">Nursing associate </t>
  </si>
  <si>
    <t>Paramedic</t>
  </si>
  <si>
    <t>Adult Mental Health Practitioner
and
CYP Mental Health Practitioner</t>
  </si>
  <si>
    <t>A limit of one WTE CYP MHP where the PCN’s patients number 99,999 or fewer, and a limit of two where the PCN’s patients number 100,000 or over.</t>
  </si>
  <si>
    <t>Reimbursable amounts for inner and outer London</t>
  </si>
  <si>
    <t>PCNs within the London Region are entitled to claim the inner or outer London maximum reimbursement rate for its employed or engaged Additional Roles:
  a.	up to the relevant maximum reimbursable amount per role as outlined in tab 4. "Reimbursable amounts" for actual salary plus employer (NI and pension) on costs; 
  b.	within the PCN’s overall Additional Roles Reimbursement Sum; and
  c.	eligibility for either an inner or outer London maximum reimbursement rate will be determined by the commissioner based on the geographical location of the PCN’s Core Network Practices and the definition of the areas as outlined in Annex 8 of Agenda for Change.
 Where a PCN has Core Network Practices in both the inner and outer areas, or Core Network Practices in both the outer area and outwith the outer area, the commissioner will have discretion to determine the appropriate supplement (or, in the case of the latter, whether any supplement applies). The commissioner must ensure this discretion is consistently applied across the PCNs within its area.</t>
  </si>
  <si>
    <t>Note</t>
  </si>
  <si>
    <r>
      <t xml:space="preserve">The maximum reimbursable amount is the sum of:
(a) the weighted average salary for the specified AfC band </t>
    </r>
    <r>
      <rPr>
        <i/>
        <sz val="12"/>
        <rFont val="Arial"/>
        <family val="2"/>
      </rPr>
      <t>PLUS</t>
    </r>
    <r>
      <rPr>
        <sz val="12"/>
        <rFont val="Arial"/>
        <family val="2"/>
      </rPr>
      <t xml:space="preserve">
(b) associated employer on-costs
•  These amounts do not include any recruitment and reimbursement premiums that PCNs may choose to offer and which are not reimbursable
•  ** The commissioner may waive any limits in Table 1 where this is agreed by the PCN, the commissioner and the relevant Integrated Care System (ICS)</t>
    </r>
  </si>
  <si>
    <t>Region</t>
  </si>
  <si>
    <t>Region:</t>
  </si>
  <si>
    <t>CCG</t>
  </si>
  <si>
    <t>NHS KIRKLEES CCG</t>
  </si>
  <si>
    <t>NHS HAMPSHIRE, SOUTHAMPTON AND ISLE OF WIGHT CCG</t>
  </si>
  <si>
    <t>NHS NORTH WEST LONDON CCG</t>
  </si>
  <si>
    <t>NHS FRIMLEY CCG</t>
  </si>
  <si>
    <t>NHS COVENTRY AND WARWICKSHIRE CCG</t>
  </si>
  <si>
    <t>NHS BEDFORDSHIRE, LUTON AND MILTON KEYNES CCG</t>
  </si>
  <si>
    <t>NHS NORTH EAST LONDON CCG</t>
  </si>
  <si>
    <t>NHS BLACK COUNTRY AND WEST BIRMINGHAM CCG</t>
  </si>
  <si>
    <t>NHS SHROPSHIRE, TELFORD AND WREKIN CCG</t>
  </si>
  <si>
    <t>North East and Yorkshire</t>
  </si>
  <si>
    <t>West Yorkshire and Harrogate Health &amp; Care Partnership (STP)</t>
  </si>
  <si>
    <t>South Yorkshire and Bassetlaw STP</t>
  </si>
  <si>
    <t>South West</t>
  </si>
  <si>
    <t>Bristol, North Somerset and South Gloucestershire STP</t>
  </si>
  <si>
    <t>East of England</t>
  </si>
  <si>
    <t>Cambridgeshire and Peterborough STP</t>
  </si>
  <si>
    <t>South East</t>
  </si>
  <si>
    <t>Hampshire and the Isle of Wight STP</t>
  </si>
  <si>
    <t>Buckinghamshire, Oxfordshire and Berkshire West STP</t>
  </si>
  <si>
    <t>Hertfordshire and West Essex STP</t>
  </si>
  <si>
    <t>Kent and Medway STP</t>
  </si>
  <si>
    <t>Midlands</t>
  </si>
  <si>
    <t>Staffordshire &amp; Stoke on Trent STP</t>
  </si>
  <si>
    <t>London</t>
  </si>
  <si>
    <t>North West London Health &amp; Care Partnership (STP)</t>
  </si>
  <si>
    <t>Leicester, Leicestershire and Rutland STP</t>
  </si>
  <si>
    <t>Mid and South Essex STP</t>
  </si>
  <si>
    <t>North West</t>
  </si>
  <si>
    <t>Cheshire and Merseyside STP</t>
  </si>
  <si>
    <t>Frimley Health &amp; Care (STP)</t>
  </si>
  <si>
    <t>Joined Up Care Derbyshire STP</t>
  </si>
  <si>
    <t>Birmingham and Solihull STP</t>
  </si>
  <si>
    <t>Sussex Health and Care Partnership STP</t>
  </si>
  <si>
    <t>Greater Manchester Health &amp; Social Care Partnership</t>
  </si>
  <si>
    <t>Lincolnshire STP</t>
  </si>
  <si>
    <t>Our Healthier South East London STP</t>
  </si>
  <si>
    <t>Cornwall and the Isles of Scilly Health &amp; Social Care Partnership (STP)</t>
  </si>
  <si>
    <t>Coventry and Warwickshire STP</t>
  </si>
  <si>
    <t>Nottingham and Nottinghamshire Health and Care STP</t>
  </si>
  <si>
    <t>Bedfordshire, Luton and Milton Keynes STP</t>
  </si>
  <si>
    <t>Gloucestershire STP</t>
  </si>
  <si>
    <t>South West London Health &amp; Care Partnership (STP)</t>
  </si>
  <si>
    <t>Surrey Heartlands Health &amp; Care Partnership (STP)</t>
  </si>
  <si>
    <t>East London Health &amp; Care Partnership (STP)</t>
  </si>
  <si>
    <t>North London Partners in Health &amp; Care (STP)</t>
  </si>
  <si>
    <t>Devon STP</t>
  </si>
  <si>
    <t>Suffolk and North East Essex STP</t>
  </si>
  <si>
    <t>Healthier Lancashire and South Cumbria</t>
  </si>
  <si>
    <t>Bath and North East Somerset, Swindon and Wiltshire STP</t>
  </si>
  <si>
    <t>Humber, Coast and Vale STP</t>
  </si>
  <si>
    <t>Cumbria and North East STP</t>
  </si>
  <si>
    <t>Dorset STP</t>
  </si>
  <si>
    <t>Northamptonshire STP</t>
  </si>
  <si>
    <t>Norfolk and Waveney Health &amp; Care Partnership (STP)</t>
  </si>
  <si>
    <t>Somerset STP</t>
  </si>
  <si>
    <t>The Black Country and West Birmingham STP</t>
  </si>
  <si>
    <t>Herefordshire and Worcestershire STP</t>
  </si>
  <si>
    <t>Shropshire and Telford and Wrekin STP</t>
  </si>
  <si>
    <t>STP/ICS</t>
  </si>
  <si>
    <t>ODS Code</t>
  </si>
  <si>
    <t>U04748</t>
  </si>
  <si>
    <t>U62251</t>
  </si>
  <si>
    <t>U86433</t>
  </si>
  <si>
    <t>U29677</t>
  </si>
  <si>
    <t>U52997</t>
  </si>
  <si>
    <t>U94471</t>
  </si>
  <si>
    <t>U11625</t>
  </si>
  <si>
    <t>U90977</t>
  </si>
  <si>
    <t>U08578</t>
  </si>
  <si>
    <t>U02795</t>
  </si>
  <si>
    <t>U93165</t>
  </si>
  <si>
    <t>U29197</t>
  </si>
  <si>
    <t>U44713</t>
  </si>
  <si>
    <t>U38066</t>
  </si>
  <si>
    <t>U30256</t>
  </si>
  <si>
    <t>U62148</t>
  </si>
  <si>
    <t>U18460</t>
  </si>
  <si>
    <t>U63386</t>
  </si>
  <si>
    <t>U69520</t>
  </si>
  <si>
    <t>U34811</t>
  </si>
  <si>
    <t>Inner / Outer London</t>
  </si>
  <si>
    <t>Inner London</t>
  </si>
  <si>
    <t>Outer London</t>
  </si>
  <si>
    <t xml:space="preserve">To use this template: PCNs (or CCGs or primary care training hubs on their behalf) should complete all fields highlighted in this colour (as appropriate). </t>
  </si>
  <si>
    <t>Barrier</t>
  </si>
  <si>
    <t>Lack of appetite for the role</t>
  </si>
  <si>
    <t>Inability to agree scope between PCN and MH provider</t>
  </si>
  <si>
    <t>Inability to recruit successfully</t>
  </si>
  <si>
    <t>Add another</t>
  </si>
  <si>
    <t>All Primary Care Networks and Clinical Commissioning Groups</t>
  </si>
  <si>
    <r>
      <t>Quarter 2
Jul - Sept</t>
    </r>
    <r>
      <rPr>
        <sz val="11"/>
        <color rgb="FF002060"/>
        <rFont val="Calibri"/>
        <family val="2"/>
        <scheme val="minor"/>
      </rPr>
      <t xml:space="preserve">
Plan</t>
    </r>
  </si>
  <si>
    <t>Recruitment intentions for 2021/22 across the wider PCN and practice teams</t>
  </si>
  <si>
    <t>WTE Recruitment actuals for end of 2020/21 and Q1. WTE recruitment intentions for Q2 - Q4</t>
  </si>
  <si>
    <t>Advanced Nurse Practitioners</t>
  </si>
  <si>
    <t>WTE Recruitment Intentions for future years</t>
  </si>
  <si>
    <t>Totals</t>
  </si>
  <si>
    <t>Adult or CYP</t>
  </si>
  <si>
    <t>Adult Mental Health Practitioner</t>
  </si>
  <si>
    <t>Children and Young Persons Mental Health Practitioner</t>
  </si>
  <si>
    <t>Whole Time Equivalent (WTE)</t>
  </si>
  <si>
    <t>If you have faced any barriers to implementing this role, what has been the biggest one?</t>
  </si>
  <si>
    <t>Total WTE</t>
  </si>
  <si>
    <t>Total staff in post (WTE) at end of each quarter for 2021/22</t>
  </si>
  <si>
    <t>Total staff in post (WTE) at end of year</t>
  </si>
  <si>
    <t>Financial year end 2022/23</t>
  </si>
  <si>
    <t>Financial year end 2023/24</t>
  </si>
  <si>
    <t>Data Sharing Statement:</t>
  </si>
  <si>
    <t>Understanding and using this report</t>
  </si>
  <si>
    <t>MHP 3</t>
  </si>
  <si>
    <t>MHP 4</t>
  </si>
  <si>
    <t>MHP 5</t>
  </si>
  <si>
    <t>MHP 6</t>
  </si>
  <si>
    <t>MHP 7</t>
  </si>
  <si>
    <t>MHP 8</t>
  </si>
  <si>
    <t>AVON AND WILTSHIRE MENTAL HEALTH PARTNERSHIP NHS TRUST</t>
  </si>
  <si>
    <t>BARNET, ENFIELD AND HARINGEY MENTAL HEALTH NHS TRUST</t>
  </si>
  <si>
    <t>BERKSHIRE HEALTHCARE NHS FOUNDATION TRUST</t>
  </si>
  <si>
    <t>BIRMINGHAM AND SOLIHULL MENTAL HEALTH NHS FOUNDATION TRUST</t>
  </si>
  <si>
    <t>BLACK COUNTRY HEALTHCARE NHS FOUNDATION TRUST</t>
  </si>
  <si>
    <t>BRADFORD DISTRICT CARE NHS FOUNDATION TRUST</t>
  </si>
  <si>
    <t>CAMBRIDGESHIRE AND PETERBOROUGH NHS FOUNDATION TRUST</t>
  </si>
  <si>
    <t>CAMDEN AND ISLINGTON NHS FOUNDATION TRUST</t>
  </si>
  <si>
    <t>CENTRAL AND NORTH WEST LONDON NHS FOUNDATION TRUST</t>
  </si>
  <si>
    <t>CHESHIRE AND WIRRAL PARTNERSHIP NHS FOUNDATION TRUST</t>
  </si>
  <si>
    <t>CORNWALL PARTNERSHIP NHS FOUNDATION TRUST</t>
  </si>
  <si>
    <t>COVENTRY AND WARWICKSHIRE PARTNERSHIP NHS TRUST</t>
  </si>
  <si>
    <t>CUMBRIA, NORTHUMBERLAND, TYNE AND WEAR NHS FOUNDATION TRUST</t>
  </si>
  <si>
    <t>DERBYSHIRE HEALTHCARE NHS FOUNDATION TRUST</t>
  </si>
  <si>
    <t>DEVON PARTNERSHIP NHS TRUST</t>
  </si>
  <si>
    <t>DORSET HEALTHCARE UNIVERSITY NHS FOUNDATION TRUST</t>
  </si>
  <si>
    <t>EAST LONDON NHS FOUNDATION TRUST</t>
  </si>
  <si>
    <t>ESSEX PARTNERSHIP UNIVERSITY NHS FOUNDATION TRUST</t>
  </si>
  <si>
    <t>GLOUCESTERSHIRE HEALTH AND CARE NHS FOUNDATION TRUST</t>
  </si>
  <si>
    <t>GREATER MANCHESTER MENTAL HEALTH NHS FOUNDATION TRUST</t>
  </si>
  <si>
    <t>HERTFORDSHIRE PARTNERSHIP UNIVERSITY NHS FOUNDATION TRUST</t>
  </si>
  <si>
    <t>HUMBER TEACHING NHS FOUNDATION TRUST</t>
  </si>
  <si>
    <t>ISLE OF WIGHT NHS TRUST</t>
  </si>
  <si>
    <t>KENT AND MEDWAY NHS AND SOCIAL CARE PARTNERSHIP TRUST</t>
  </si>
  <si>
    <t>LANCASHIRE &amp; SOUTH CUMBRIA NHS FOUNDATION TRUST</t>
  </si>
  <si>
    <t>LEEDS AND YORK PARTNERSHIP NHS FOUNDATION TRUST</t>
  </si>
  <si>
    <t>LEICESTERSHIRE PARTNERSHIP NHS TRUST</t>
  </si>
  <si>
    <t>LINCOLNSHIRE PARTNERSHIP NHS FOUNDATION TRUST</t>
  </si>
  <si>
    <t>MERSEY CARE NHS FOUNDATION TRUST</t>
  </si>
  <si>
    <t>MIDLANDS PARTNERSHIP NHS FOUNDATION TRUST</t>
  </si>
  <si>
    <t>NORFOLK AND SUFFOLK NHS FOUNDATION TRUST</t>
  </si>
  <si>
    <t>NORTH EAST LONDON FOUNDATION TRUST</t>
  </si>
  <si>
    <t>NORTH STAFFORDSHIRE COMBINED HEALTHCARE NHS TRUST</t>
  </si>
  <si>
    <t>NORTH WEST BOROUGHS HEALTHCARE NHS FOUNDATION TRUST</t>
  </si>
  <si>
    <t>NORTHAMPTONSHIRE HEALTHCARE NHS FOUNDATION TRUST</t>
  </si>
  <si>
    <t>NOTTINGHAMSHIRE HEALTHCARE NHS FOUNDATION TRUST</t>
  </si>
  <si>
    <t>OXFORD HEALTH NHS FOUNDATION TRUST</t>
  </si>
  <si>
    <t>OXLEAS NHS FOUNDATION TRUST</t>
  </si>
  <si>
    <t>PENNINE CARE NHS FOUNDATION TRUST</t>
  </si>
  <si>
    <t>ROTHERHAM DONCASTER AND SOUTH HUMBER NHS FOUNDATION TRUST</t>
  </si>
  <si>
    <t>SHEFFIELD HEALTH &amp; SOCIAL CARE NHS FOUNDATION TRUST</t>
  </si>
  <si>
    <t>SOLENT NHS TRUST</t>
  </si>
  <si>
    <t>SOMERSET NHS FOUNDATION TRUST</t>
  </si>
  <si>
    <t>SOUTH LONDON AND MAUDSLEY NHS FOUNDATION TRUST</t>
  </si>
  <si>
    <t>SOUTH WEST LONDON AND ST GEORGE'S MENTAL HEALTH NHS TRUST</t>
  </si>
  <si>
    <t>SOUTH WEST YORKSHIRE PARTNERSHIP NHS FOUNDATION TRUST</t>
  </si>
  <si>
    <t>SOUTHERN HEALTH NHS FOUNDATION TRUST</t>
  </si>
  <si>
    <t>SURREY AND BORDERS PARTNERSHIP NHS FOUNDATION TRUST</t>
  </si>
  <si>
    <t>SUSSEX PARTNERSHIP NHS FOUNDATION TRUST</t>
  </si>
  <si>
    <t>TAVISTOCK AND PORTMAN NHS FOUNDATION TRUST</t>
  </si>
  <si>
    <t>TEES, ESK AND WEAR VALLEYS NHS FOUNDATION TRUST</t>
  </si>
  <si>
    <t>WEST LONDON NHS TRUST</t>
  </si>
  <si>
    <t>HEREFORDSHIRE AND WORCESTERSHIRE HEALTH AND CARE NHS TRUST</t>
  </si>
  <si>
    <t>Annual reimbursement amount</t>
  </si>
  <si>
    <t>Monthly reimbursement amount</t>
  </si>
  <si>
    <t>Time periods</t>
  </si>
  <si>
    <t>2021/22 Q1</t>
  </si>
  <si>
    <t>2021/22 Q2</t>
  </si>
  <si>
    <t>2021/22 Q3</t>
  </si>
  <si>
    <t>2021/22 Q4</t>
  </si>
  <si>
    <t>Please complete MH practitioner info for 2021/22 in section below; this section will auto-populate. However, for planned MH recruitment in 2022/23 and 2023/24 please use this section.</t>
  </si>
  <si>
    <t>Remaining funding (allocation minus indicative spend)</t>
  </si>
  <si>
    <t>PCN code</t>
  </si>
  <si>
    <t>PCN name</t>
  </si>
  <si>
    <t>PCN clinical director</t>
  </si>
  <si>
    <t>Last updated</t>
  </si>
  <si>
    <t>PCN weighted population 2021/22</t>
  </si>
  <si>
    <t>PCN ARRS allocation 2021/22</t>
  </si>
  <si>
    <t>CCG name</t>
  </si>
  <si>
    <t>ICS name</t>
  </si>
  <si>
    <t>Region name</t>
  </si>
  <si>
    <t>CCG code</t>
  </si>
  <si>
    <t>ICS code</t>
  </si>
  <si>
    <t>X2C4Y</t>
  </si>
  <si>
    <t>D9Y0V</t>
  </si>
  <si>
    <t>W2U3Z</t>
  </si>
  <si>
    <t>D4U1Y</t>
  </si>
  <si>
    <t>B2M3M</t>
  </si>
  <si>
    <t>M1J4Y</t>
  </si>
  <si>
    <t>A3A8R</t>
  </si>
  <si>
    <t>D2P2L</t>
  </si>
  <si>
    <t>M2L0M</t>
  </si>
  <si>
    <t>Region code</t>
  </si>
  <si>
    <t>Y63</t>
  </si>
  <si>
    <t>Y58</t>
  </si>
  <si>
    <t>Y60</t>
  </si>
  <si>
    <t>Y59</t>
  </si>
  <si>
    <t>Y61</t>
  </si>
  <si>
    <t>Y56</t>
  </si>
  <si>
    <t>Y62</t>
  </si>
  <si>
    <t>QWO</t>
  </si>
  <si>
    <t>QF7</t>
  </si>
  <si>
    <t>QUY</t>
  </si>
  <si>
    <t>QUE</t>
  </si>
  <si>
    <t>QRL</t>
  </si>
  <si>
    <t>QU9</t>
  </si>
  <si>
    <t>QM7</t>
  </si>
  <si>
    <t>QKS</t>
  </si>
  <si>
    <t>QNC</t>
  </si>
  <si>
    <t>QRV</t>
  </si>
  <si>
    <t>QK1</t>
  </si>
  <si>
    <t>QH8</t>
  </si>
  <si>
    <t>QYG</t>
  </si>
  <si>
    <t>QNQ</t>
  </si>
  <si>
    <t>QJ2</t>
  </si>
  <si>
    <t>QHL</t>
  </si>
  <si>
    <t>QNX</t>
  </si>
  <si>
    <t>QOP</t>
  </si>
  <si>
    <t>QJM</t>
  </si>
  <si>
    <t>QKK</t>
  </si>
  <si>
    <t>QT6</t>
  </si>
  <si>
    <t>QWU</t>
  </si>
  <si>
    <t>QT1</t>
  </si>
  <si>
    <t>QHG</t>
  </si>
  <si>
    <t>QR1</t>
  </si>
  <si>
    <t>QWE</t>
  </si>
  <si>
    <t>QXU</t>
  </si>
  <si>
    <t>QMF</t>
  </si>
  <si>
    <t>QMJ</t>
  </si>
  <si>
    <t>QJK</t>
  </si>
  <si>
    <t>QJG</t>
  </si>
  <si>
    <t>QE1</t>
  </si>
  <si>
    <t>QOX</t>
  </si>
  <si>
    <t>QOQ</t>
  </si>
  <si>
    <t>QHM</t>
  </si>
  <si>
    <t>QVV</t>
  </si>
  <si>
    <t>QPM</t>
  </si>
  <si>
    <t>QMM</t>
  </si>
  <si>
    <t>QSL</t>
  </si>
  <si>
    <t>QUA</t>
  </si>
  <si>
    <t>QGH</t>
  </si>
  <si>
    <t>QOC</t>
  </si>
  <si>
    <t>Remaining funding (allocation minus indicative spend) 2021/22</t>
  </si>
  <si>
    <t>Total WTE 2022/23</t>
  </si>
  <si>
    <t>Total WTE 2023/24</t>
  </si>
  <si>
    <t>Additional comments and supporting info</t>
  </si>
  <si>
    <t>Please provide further information if you have recruited / are recruiting a MHP in 2021/22</t>
  </si>
  <si>
    <t>Please provide further information if you have recruited / are recruiting a CYPMHP in 2021/22</t>
  </si>
  <si>
    <t>Band &amp; London?</t>
  </si>
  <si>
    <t>Max reimbursable amount WTE for relevant quarters</t>
  </si>
  <si>
    <t>Employed Q1?</t>
  </si>
  <si>
    <t>Employed Q2?</t>
  </si>
  <si>
    <t>Employed Q3?</t>
  </si>
  <si>
    <t>Employed Q4?</t>
  </si>
  <si>
    <t>Quarter when first employed</t>
  </si>
  <si>
    <t>Adult Mental Health Practitioner 1</t>
  </si>
  <si>
    <t>Adult Mental Health Practitioner 2</t>
  </si>
  <si>
    <t>Adult Mental Health Practitioner 3</t>
  </si>
  <si>
    <t>Adult Mental Health Practitioner 4</t>
  </si>
  <si>
    <t>Adult Mental Health Practitioner 5</t>
  </si>
  <si>
    <t>Adult Mental Health Practitioner 6</t>
  </si>
  <si>
    <t>Adult Mental Health Practitioner 7</t>
  </si>
  <si>
    <t>Adult Mental Health Practitioner 8</t>
  </si>
  <si>
    <t>Children and Young Persons Mental Health Practitioner 1</t>
  </si>
  <si>
    <t>Children and Young Persons Mental Health Practitioner 2</t>
  </si>
  <si>
    <t>Children and Young Persons Mental Health Practitioner 3</t>
  </si>
  <si>
    <t>Children and Young Persons Mental Health Practitioner 4</t>
  </si>
  <si>
    <t>Children and Young Persons Mental Health Practitioner 5</t>
  </si>
  <si>
    <t>Children and Young Persons Mental Health Practitioner 6</t>
  </si>
  <si>
    <t>Children and Young Persons Mental Health Practitioner 7</t>
  </si>
  <si>
    <t>Children and Young Persons Mental Health Practitioner 8</t>
  </si>
  <si>
    <t>Pharmacy technicians WTE March 2021</t>
  </si>
  <si>
    <t>Pharmacy technicians WTE Q1 2021/22</t>
  </si>
  <si>
    <t>Pharmacy technicians WTE Q2 2021/22</t>
  </si>
  <si>
    <t>Pharmacy technicians WTE Q3 2021/22</t>
  </si>
  <si>
    <t>Pharmacy technicians WTE Q4 2021/22</t>
  </si>
  <si>
    <t>Pharmacy technicians Indicative spend 2021/22</t>
  </si>
  <si>
    <t>Pharmacy technicians WTE FY 2022/23</t>
  </si>
  <si>
    <t>Pharmacy technicians WTE FY 2023/24</t>
  </si>
  <si>
    <t>Clinical pharmacists (excluding advanced practitioner) WTE March 2021</t>
  </si>
  <si>
    <t>Clinical pharmacists (excluding advanced practitioner) WTE Q1 2021/22</t>
  </si>
  <si>
    <t>Clinical pharmacists (excluding advanced practitioner) WTE Q2 2021/22</t>
  </si>
  <si>
    <t>Clinical pharmacists (excluding advanced practitioner) WTE Q3 2021/22</t>
  </si>
  <si>
    <t>Clinical pharmacists (excluding advanced practitioner) WTE Q4 2021/22</t>
  </si>
  <si>
    <t>Clinical pharmacists (excluding advanced practitioner) Indicative spend 2021/22</t>
  </si>
  <si>
    <t>Clinical pharmacists (excluding advanced practitioner) WTE FY 2022/23</t>
  </si>
  <si>
    <t>Clinical pharmacists (excluding advanced practitioner) WTE FY 2023/24</t>
  </si>
  <si>
    <t>Advanced Practitioner (Clinical pharmacist) WTE March 2021</t>
  </si>
  <si>
    <t>Advanced Practitioner (Clinical pharmacist) WTE Q1 2021/22</t>
  </si>
  <si>
    <t>Advanced Practitioner (Clinical pharmacist) WTE Q2 2021/22</t>
  </si>
  <si>
    <t>Advanced Practitioner (Clinical pharmacist) WTE Q3 2021/22</t>
  </si>
  <si>
    <t>Advanced Practitioner (Clinical pharmacist) WTE Q4 2021/22</t>
  </si>
  <si>
    <t>Advanced Practitioner (Clinical pharmacist) Indicative spend 2021/22</t>
  </si>
  <si>
    <t>Advanced Practitioner (Clinical pharmacist) WTE FY 2022/23</t>
  </si>
  <si>
    <t>Advanced Practitioner (Clinical pharmacist) WTE FY 2023/24</t>
  </si>
  <si>
    <t>Dietitians (excluding advanced practitioner) WTE March 2021</t>
  </si>
  <si>
    <t>Dietitians (excluding advanced practitioner) WTE Q1 2021/22</t>
  </si>
  <si>
    <t>Dietitians (excluding advanced practitioner) WTE Q2 2021/22</t>
  </si>
  <si>
    <t>Dietitians (excluding advanced practitioner) WTE Q3 2021/22</t>
  </si>
  <si>
    <t>Dietitians (excluding advanced practitioner) WTE Q4 2021/22</t>
  </si>
  <si>
    <t>Dietitians (excluding advanced practitioner) Indicative spend 2021/22</t>
  </si>
  <si>
    <t>Dietitians (excluding advanced practitioner) WTE FY 2022/23</t>
  </si>
  <si>
    <t>Dietitians (excluding advanced practitioner) WTE FY 2023/24</t>
  </si>
  <si>
    <t>Advanced Practitioner (Dietitian) WTE March 2021</t>
  </si>
  <si>
    <t>Advanced Practitioner (Dietitian) WTE Q1 2021/22</t>
  </si>
  <si>
    <t>Advanced Practitioner (Dietitian) WTE Q2 2021/22</t>
  </si>
  <si>
    <t>Advanced Practitioner (Dietitian) WTE Q3 2021/22</t>
  </si>
  <si>
    <t>Advanced Practitioner (Dietitian) WTE Q4 2021/22</t>
  </si>
  <si>
    <t>Advanced Practitioner (Dietitian) Indicative spend 2021/22</t>
  </si>
  <si>
    <t>Advanced Practitioner (Dietitian) WTE FY 2022/23</t>
  </si>
  <si>
    <t>Advanced Practitioner (Dietitian) WTE FY 2023/24</t>
  </si>
  <si>
    <t>First contact physiotherapists (excluding advanced practitioner) WTE March 2021</t>
  </si>
  <si>
    <t>First contact physiotherapists (excluding advanced practitioner) WTE Q1 2021/22</t>
  </si>
  <si>
    <t>First contact physiotherapists (excluding advanced practitioner) WTE Q2 2021/22</t>
  </si>
  <si>
    <t>First contact physiotherapists (excluding advanced practitioner) WTE Q3 2021/22</t>
  </si>
  <si>
    <t>First contact physiotherapists (excluding advanced practitioner) WTE Q4 2021/22</t>
  </si>
  <si>
    <t>First contact physiotherapists (excluding advanced practitioner) Indicative spend 2021/22</t>
  </si>
  <si>
    <t>First contact physiotherapists (excluding advanced practitioner) WTE FY 2022/23</t>
  </si>
  <si>
    <t>First contact physiotherapists (excluding advanced practitioner) WTE FY 2023/24</t>
  </si>
  <si>
    <t>Advanced Practitioner (Physiotherapist) WTE March 2021</t>
  </si>
  <si>
    <t>Advanced Practitioner (Physiotherapist) WTE Q1 2021/22</t>
  </si>
  <si>
    <t>Advanced Practitioner (Physiotherapist) WTE Q2 2021/22</t>
  </si>
  <si>
    <t>Advanced Practitioner (Physiotherapist) WTE Q3 2021/22</t>
  </si>
  <si>
    <t>Advanced Practitioner (Physiotherapist) WTE Q4 2021/22</t>
  </si>
  <si>
    <t>Advanced Practitioner (Physiotherapist) Indicative spend 2021/22</t>
  </si>
  <si>
    <t>Advanced Practitioner (Physiotherapist) WTE FY 2022/23</t>
  </si>
  <si>
    <t>Advanced Practitioner (Physiotherapist) WTE FY 2023/24</t>
  </si>
  <si>
    <t>Occupational therapists (excluding advanced practitioner) WTE March 2021</t>
  </si>
  <si>
    <t>Occupational therapists (excluding advanced practitioner) WTE Q1 2021/22</t>
  </si>
  <si>
    <t>Occupational therapists (excluding advanced practitioner) WTE Q2 2021/22</t>
  </si>
  <si>
    <t>Occupational therapists (excluding advanced practitioner) WTE Q3 2021/22</t>
  </si>
  <si>
    <t>Occupational therapists (excluding advanced practitioner) WTE Q4 2021/22</t>
  </si>
  <si>
    <t>Occupational therapists (excluding advanced practitioner) Indicative spend 2021/22</t>
  </si>
  <si>
    <t>Occupational therapists (excluding advanced practitioner) WTE FY 2022/23</t>
  </si>
  <si>
    <t>Occupational therapists (excluding advanced practitioner) WTE FY 2023/24</t>
  </si>
  <si>
    <t>Advanced Practitioner (Occupational Therapist) WTE March 2021</t>
  </si>
  <si>
    <t>Advanced Practitioner (Occupational Therapist) WTE Q1 2021/22</t>
  </si>
  <si>
    <t>Advanced Practitioner (Occupational Therapist) WTE Q2 2021/22</t>
  </si>
  <si>
    <t>Advanced Practitioner (Occupational Therapist) WTE Q3 2021/22</t>
  </si>
  <si>
    <t>Advanced Practitioner (Occupational Therapist) WTE Q4 2021/22</t>
  </si>
  <si>
    <t>Advanced Practitioner (Occupational Therapist) Indicative spend 2021/22</t>
  </si>
  <si>
    <t>Advanced Practitioner (Occupational Therapist) WTE FY 2022/23</t>
  </si>
  <si>
    <t>Advanced Practitioner (Occupational Therapist) WTE FY 2023/24</t>
  </si>
  <si>
    <t>Paramedics (excluding advanced practitioner) WTE March 2021</t>
  </si>
  <si>
    <t>Paramedics (excluding advanced practitioner) WTE Q1 2021/22</t>
  </si>
  <si>
    <t>Paramedics (excluding advanced practitioner) WTE Q2 2021/22</t>
  </si>
  <si>
    <t>Paramedics (excluding advanced practitioner) WTE Q3 2021/22</t>
  </si>
  <si>
    <t>Paramedics (excluding advanced practitioner) WTE Q4 2021/22</t>
  </si>
  <si>
    <t>Paramedics (excluding advanced practitioner) Indicative spend 2021/22</t>
  </si>
  <si>
    <t>Paramedics (excluding advanced practitioner) WTE FY 2022/23</t>
  </si>
  <si>
    <t>Paramedics (excluding advanced practitioner) WTE FY 2023/24</t>
  </si>
  <si>
    <t>Advanced Practitioner (Paramedic) WTE March 2021</t>
  </si>
  <si>
    <t>Advanced Practitioner (Paramedic) WTE Q1 2021/22</t>
  </si>
  <si>
    <t>Advanced Practitioner (Paramedic) WTE Q2 2021/22</t>
  </si>
  <si>
    <t>Advanced Practitioner (Paramedic) WTE Q3 2021/22</t>
  </si>
  <si>
    <t>Advanced Practitioner (Paramedic) WTE Q4 2021/22</t>
  </si>
  <si>
    <t>Advanced Practitioner (Paramedic) Indicative spend 2021/22</t>
  </si>
  <si>
    <t>Advanced Practitioner (Paramedic) WTE FY 2022/23</t>
  </si>
  <si>
    <t>Advanced Practitioner (Paramedic) WTE FY 2023/24</t>
  </si>
  <si>
    <t>Podiatrists (excluding advanced practitioner) WTE March 2021</t>
  </si>
  <si>
    <t>Podiatrists (excluding advanced practitioner) WTE Q1 2021/22</t>
  </si>
  <si>
    <t>Podiatrists (excluding advanced practitioner) WTE Q2 2021/22</t>
  </si>
  <si>
    <t>Podiatrists (excluding advanced practitioner) WTE Q3 2021/22</t>
  </si>
  <si>
    <t>Podiatrists (excluding advanced practitioner) WTE Q4 2021/22</t>
  </si>
  <si>
    <t>Podiatrists (excluding advanced practitioner) Indicative spend 2021/22</t>
  </si>
  <si>
    <t>Podiatrists (excluding advanced practitioner) WTE FY 2022/23</t>
  </si>
  <si>
    <t>Podiatrists (excluding advanced practitioner) WTE FY 2023/24</t>
  </si>
  <si>
    <t>Advanced Practitioner (Podiatrist) WTE March 2021</t>
  </si>
  <si>
    <t>Advanced Practitioner (Podiatrist) WTE Q1 2021/22</t>
  </si>
  <si>
    <t>Advanced Practitioner (Podiatrist) WTE Q2 2021/22</t>
  </si>
  <si>
    <t>Advanced Practitioner (Podiatrist) WTE Q3 2021/22</t>
  </si>
  <si>
    <t>Advanced Practitioner (Podiatrist) WTE Q4 2021/22</t>
  </si>
  <si>
    <t>Advanced Practitioner (Podiatrist) Indicative spend 2021/22</t>
  </si>
  <si>
    <t>Advanced Practitioner (Podiatrist) WTE FY 2022/23</t>
  </si>
  <si>
    <t>Advanced Practitioner (Podiatrist) WTE FY 2023/24</t>
  </si>
  <si>
    <t>Physician associates WTE March 2021</t>
  </si>
  <si>
    <t>Physician associates WTE Q1 2021/22</t>
  </si>
  <si>
    <t>Physician associates WTE Q2 2021/22</t>
  </si>
  <si>
    <t>Physician associates WTE Q3 2021/22</t>
  </si>
  <si>
    <t>Physician associates WTE Q4 2021/22</t>
  </si>
  <si>
    <t>Physician associates Indicative spend 2021/22</t>
  </si>
  <si>
    <t>Physician associates WTE FY 2022/23</t>
  </si>
  <si>
    <t>Physician associates WTE FY 2023/24</t>
  </si>
  <si>
    <t>Care co-ordinators WTE March 2021</t>
  </si>
  <si>
    <t>Care co-ordinators WTE Q1 2021/22</t>
  </si>
  <si>
    <t>Care co-ordinators WTE Q2 2021/22</t>
  </si>
  <si>
    <t>Care co-ordinators WTE Q3 2021/22</t>
  </si>
  <si>
    <t>Care co-ordinators WTE Q4 2021/22</t>
  </si>
  <si>
    <t>Care co-ordinators Indicative spend 2021/22</t>
  </si>
  <si>
    <t>Care co-ordinators WTE FY 2022/23</t>
  </si>
  <si>
    <t>Care co-ordinators WTE FY 2023/24</t>
  </si>
  <si>
    <t>Health and wellbeing coaches WTE March 2021</t>
  </si>
  <si>
    <t>Health and wellbeing coaches WTE Q1 2021/22</t>
  </si>
  <si>
    <t>Health and wellbeing coaches WTE Q2 2021/22</t>
  </si>
  <si>
    <t>Health and wellbeing coaches WTE Q3 2021/22</t>
  </si>
  <si>
    <t>Health and wellbeing coaches WTE Q4 2021/22</t>
  </si>
  <si>
    <t>Health and wellbeing coaches Indicative spend 2021/22</t>
  </si>
  <si>
    <t>Health and wellbeing coaches WTE FY 2022/23</t>
  </si>
  <si>
    <t>Health and wellbeing coaches WTE FY 2023/24</t>
  </si>
  <si>
    <t>Social prescribing link workers  WTE March 2021</t>
  </si>
  <si>
    <t>Social prescribing link workers  WTE Q1 2021/22</t>
  </si>
  <si>
    <t>Social prescribing link workers  WTE Q2 2021/22</t>
  </si>
  <si>
    <t>Social prescribing link workers  WTE Q3 2021/22</t>
  </si>
  <si>
    <t>Social prescribing link workers  WTE Q4 2021/22</t>
  </si>
  <si>
    <t>Social prescribing link workers  Indicative spend 2021/22</t>
  </si>
  <si>
    <t>Social prescribing link workers  WTE FY 2022/23</t>
  </si>
  <si>
    <t>Social prescribing link workers  WTE FY 2023/24</t>
  </si>
  <si>
    <t>Nursing Associates WTE March 2021</t>
  </si>
  <si>
    <t>Nursing Associates WTE Q1 2021/22</t>
  </si>
  <si>
    <t>Nursing Associates WTE Q2 2021/22</t>
  </si>
  <si>
    <t>Nursing Associates WTE Q3 2021/22</t>
  </si>
  <si>
    <t>Nursing Associates WTE Q4 2021/22</t>
  </si>
  <si>
    <t>Nursing Associates Indicative spend 2021/22</t>
  </si>
  <si>
    <t>Nursing Associates WTE FY 2022/23</t>
  </si>
  <si>
    <t>Nursing Associates WTE FY 2023/24</t>
  </si>
  <si>
    <t>Trainee Nursing Associates WTE March 2021</t>
  </si>
  <si>
    <t>Trainee Nursing Associates WTE Q1 2021/22</t>
  </si>
  <si>
    <t>Trainee Nursing Associates WTE Q2 2021/22</t>
  </si>
  <si>
    <t>Trainee Nursing Associates WTE Q3 2021/22</t>
  </si>
  <si>
    <t>Trainee Nursing Associates WTE Q4 2021/22</t>
  </si>
  <si>
    <t>Trainee Nursing Associates Indicative spend 2021/22</t>
  </si>
  <si>
    <t>Trainee Nursing Associates WTE FY 2022/23</t>
  </si>
  <si>
    <t>Trainee Nursing Associates WTE FY 2023/24</t>
  </si>
  <si>
    <t>Adult Mental Health Practitioner WTE March 2021</t>
  </si>
  <si>
    <t>Adult Mental Health Practitioner WTE Q1 2021/22</t>
  </si>
  <si>
    <t>Adult Mental Health Practitioner WTE Q2 2021/22</t>
  </si>
  <si>
    <t>Adult Mental Health Practitioner WTE Q3 2021/22</t>
  </si>
  <si>
    <t>Adult Mental Health Practitioner WTE Q4 2021/22</t>
  </si>
  <si>
    <t>Adult Mental Health Practitioner Indicative spend 2021/22</t>
  </si>
  <si>
    <t>Adult Mental Health Practitioner WTE FY 2022/23</t>
  </si>
  <si>
    <t>Adult Mental Health Practitioner WTE FY 2023/24</t>
  </si>
  <si>
    <t>Children and Young Persons Mental Health Practitioner WTE March 2021</t>
  </si>
  <si>
    <t>Children and Young Persons Mental Health Practitioner WTE Q1 2021/22</t>
  </si>
  <si>
    <t>Children and Young Persons Mental Health Practitioner WTE Q2 2021/22</t>
  </si>
  <si>
    <t>Children and Young Persons Mental Health Practitioner WTE Q3 2021/22</t>
  </si>
  <si>
    <t>Children and Young Persons Mental Health Practitioner WTE Q4 2021/22</t>
  </si>
  <si>
    <t>Children and Young Persons Mental Health Practitioner Indicative spend 2021/22</t>
  </si>
  <si>
    <t>Children and Young Persons Mental Health Practitioner WTE FY 2022/23</t>
  </si>
  <si>
    <t>Children and Young Persons Mental Health Practitioner WTE FY 2023/24</t>
  </si>
  <si>
    <t>Adult Mental Health Practitioner 1MH provider MHP 1</t>
  </si>
  <si>
    <t>Adult Mental Health Practitioner 2MH provider MHP 2</t>
  </si>
  <si>
    <t>Adult Mental Health Practitioner 3MH provider MHP 3</t>
  </si>
  <si>
    <t>Adult Mental Health Practitioner 4MH provider MHP 4</t>
  </si>
  <si>
    <t>Adult Mental Health Practitioner 5MH provider MHP 5</t>
  </si>
  <si>
    <t>Adult Mental Health Practitioner 6MH provider MHP 6</t>
  </si>
  <si>
    <t>Adult Mental Health Practitioner 7MH provider MHP 7</t>
  </si>
  <si>
    <t>Adult Mental Health Practitioner 8MH provider MHP 8</t>
  </si>
  <si>
    <t>Adult Mental Health Practitioner 1Pay band MHP 1</t>
  </si>
  <si>
    <t>Adult Mental Health Practitioner 2Pay band MHP 2</t>
  </si>
  <si>
    <t>Adult Mental Health Practitioner 3Pay band MHP 3</t>
  </si>
  <si>
    <t>Adult Mental Health Practitioner 4Pay band MHP 4</t>
  </si>
  <si>
    <t>Adult Mental Health Practitioner 5Pay band MHP 5</t>
  </si>
  <si>
    <t>Adult Mental Health Practitioner 6Pay band MHP 6</t>
  </si>
  <si>
    <t>Adult Mental Health Practitioner 7Pay band MHP 7</t>
  </si>
  <si>
    <t>Adult Mental Health Practitioner 8Pay band MHP 8</t>
  </si>
  <si>
    <t>Adult Mental Health Practitioner 1Time period MHP 1</t>
  </si>
  <si>
    <t>Adult Mental Health Practitioner 2Time period MHP 2</t>
  </si>
  <si>
    <t>Adult Mental Health Practitioner 3Time period MHP 3</t>
  </si>
  <si>
    <t>Adult Mental Health Practitioner 4Time period MHP 4</t>
  </si>
  <si>
    <t>Adult Mental Health Practitioner 5Time period MHP 5</t>
  </si>
  <si>
    <t>Adult Mental Health Practitioner 6Time period MHP 6</t>
  </si>
  <si>
    <t>Adult Mental Health Practitioner 7Time period MHP 7</t>
  </si>
  <si>
    <t>Adult Mental Health Practitioner 8Time period MHP 8</t>
  </si>
  <si>
    <t>Adult Mental Health Practitioner 1WTE MHP 1</t>
  </si>
  <si>
    <t>Adult Mental Health Practitioner 2WTE MHP 2</t>
  </si>
  <si>
    <t>Adult Mental Health Practitioner 3WTE MHP 3</t>
  </si>
  <si>
    <t>Adult Mental Health Practitioner 4WTE MHP 4</t>
  </si>
  <si>
    <t>Adult Mental Health Practitioner 5WTE MHP 5</t>
  </si>
  <si>
    <t>Adult Mental Health Practitioner 6WTE MHP 6</t>
  </si>
  <si>
    <t>Adult Mental Health Practitioner 7WTE MHP 7</t>
  </si>
  <si>
    <t>Adult Mental Health Practitioner 8WTE MHP 8</t>
  </si>
  <si>
    <t>Adult Mental Health Practitioner 1Role MHP 1</t>
  </si>
  <si>
    <t>Adult Mental Health Practitioner 2Role MHP 2</t>
  </si>
  <si>
    <t>Adult Mental Health Practitioner 3Role MHP 3</t>
  </si>
  <si>
    <t>Adult Mental Health Practitioner 4Role MHP 4</t>
  </si>
  <si>
    <t>Adult Mental Health Practitioner 5Role MHP 5</t>
  </si>
  <si>
    <t>Adult Mental Health Practitioner 6Role MHP 6</t>
  </si>
  <si>
    <t>Adult Mental Health Practitioner 7Role MHP 7</t>
  </si>
  <si>
    <t>Adult Mental Health Practitioner 8Role MHP 8</t>
  </si>
  <si>
    <t>Adult Mental Health Practitioner 1Primary responsibility MHP 1</t>
  </si>
  <si>
    <t>Adult Mental Health Practitioner 2Primary responsibility MHP 2</t>
  </si>
  <si>
    <t>Adult Mental Health Practitioner 3Primary responsibility MHP 3</t>
  </si>
  <si>
    <t>Adult Mental Health Practitioner 4Primary responsibility MHP 4</t>
  </si>
  <si>
    <t>Adult Mental Health Practitioner 5Primary responsibility MHP 5</t>
  </si>
  <si>
    <t>Adult Mental Health Practitioner 6Primary responsibility MHP 6</t>
  </si>
  <si>
    <t>Adult Mental Health Practitioner 7Primary responsibility MHP 7</t>
  </si>
  <si>
    <t>Adult Mental Health Practitioner 8Primary responsibility MHP 8</t>
  </si>
  <si>
    <t>Adult Mental Health Practitioner 1Barriers to implementing role MHP 1</t>
  </si>
  <si>
    <t>Adult Mental Health Practitioner 2Barriers to implementing role MHP 2</t>
  </si>
  <si>
    <t>Adult Mental Health Practitioner 3Barriers to implementing role MHP 3</t>
  </si>
  <si>
    <t>Adult Mental Health Practitioner 4Barriers to implementing role MHP 4</t>
  </si>
  <si>
    <t>Adult Mental Health Practitioner 5Barriers to implementing role MHP 5</t>
  </si>
  <si>
    <t>Adult Mental Health Practitioner 6Barriers to implementing role MHP 6</t>
  </si>
  <si>
    <t>Adult Mental Health Practitioner 7Barriers to implementing role MHP 7</t>
  </si>
  <si>
    <t>Adult Mental Health Practitioner 8Barriers to implementing role MHP 8</t>
  </si>
  <si>
    <t>Children and Young Persons Mental Health Practitioner 1MH provider MHP 1</t>
  </si>
  <si>
    <t>Children and Young Persons Mental Health Practitioner 2MH provider MHP 2</t>
  </si>
  <si>
    <t>Children and Young Persons Mental Health Practitioner 3MH provider MHP 3</t>
  </si>
  <si>
    <t>Children and Young Persons Mental Health Practitioner 4MH provider MHP 4</t>
  </si>
  <si>
    <t>Children and Young Persons Mental Health Practitioner 5MH provider MHP 5</t>
  </si>
  <si>
    <t>Children and Young Persons Mental Health Practitioner 6MH provider MHP 6</t>
  </si>
  <si>
    <t>Children and Young Persons Mental Health Practitioner 7MH provider MHP 7</t>
  </si>
  <si>
    <t>Children and Young Persons Mental Health Practitioner 8MH provider MHP 8</t>
  </si>
  <si>
    <t>Children and Young Persons Mental Health Practitioner 1Pay band MHP 1</t>
  </si>
  <si>
    <t>Children and Young Persons Mental Health Practitioner 2Pay band MHP 2</t>
  </si>
  <si>
    <t>Children and Young Persons Mental Health Practitioner 3Pay band MHP 3</t>
  </si>
  <si>
    <t>Children and Young Persons Mental Health Practitioner 4Pay band MHP 4</t>
  </si>
  <si>
    <t>Children and Young Persons Mental Health Practitioner 5Pay band MHP 5</t>
  </si>
  <si>
    <t>Children and Young Persons Mental Health Practitioner 6Pay band MHP 6</t>
  </si>
  <si>
    <t>Children and Young Persons Mental Health Practitioner 7Pay band MHP 7</t>
  </si>
  <si>
    <t>Children and Young Persons Mental Health Practitioner 8Pay band MHP 8</t>
  </si>
  <si>
    <t>Children and Young Persons Mental Health Practitioner 1Time period MHP 1</t>
  </si>
  <si>
    <t>Children and Young Persons Mental Health Practitioner 2Time period MHP 2</t>
  </si>
  <si>
    <t>Children and Young Persons Mental Health Practitioner 3Time period MHP 3</t>
  </si>
  <si>
    <t>Children and Young Persons Mental Health Practitioner 4Time period MHP 4</t>
  </si>
  <si>
    <t>Children and Young Persons Mental Health Practitioner 5Time period MHP 5</t>
  </si>
  <si>
    <t>Children and Young Persons Mental Health Practitioner 6Time period MHP 6</t>
  </si>
  <si>
    <t>Children and Young Persons Mental Health Practitioner 7Time period MHP 7</t>
  </si>
  <si>
    <t>Children and Young Persons Mental Health Practitioner 8Time period MHP 8</t>
  </si>
  <si>
    <t>Children and Young Persons Mental Health Practitioner 1WTE MHP 1</t>
  </si>
  <si>
    <t>Children and Young Persons Mental Health Practitioner 2WTE MHP 2</t>
  </si>
  <si>
    <t>Children and Young Persons Mental Health Practitioner 3WTE MHP 3</t>
  </si>
  <si>
    <t>Children and Young Persons Mental Health Practitioner 4WTE MHP 4</t>
  </si>
  <si>
    <t>Children and Young Persons Mental Health Practitioner 5WTE MHP 5</t>
  </si>
  <si>
    <t>Children and Young Persons Mental Health Practitioner 6WTE MHP 6</t>
  </si>
  <si>
    <t>Children and Young Persons Mental Health Practitioner 7WTE MHP 7</t>
  </si>
  <si>
    <t>Children and Young Persons Mental Health Practitioner 8WTE MHP 8</t>
  </si>
  <si>
    <t>Children and Young Persons Mental Health Practitioner 1Role MHP 1</t>
  </si>
  <si>
    <t>Children and Young Persons Mental Health Practitioner 2Role MHP 2</t>
  </si>
  <si>
    <t>Children and Young Persons Mental Health Practitioner 3Role MHP 3</t>
  </si>
  <si>
    <t>Children and Young Persons Mental Health Practitioner 4Role MHP 4</t>
  </si>
  <si>
    <t>Children and Young Persons Mental Health Practitioner 5Role MHP 5</t>
  </si>
  <si>
    <t>Children and Young Persons Mental Health Practitioner 6Role MHP 6</t>
  </si>
  <si>
    <t>Children and Young Persons Mental Health Practitioner 7Role MHP 7</t>
  </si>
  <si>
    <t>Children and Young Persons Mental Health Practitioner 8Role MHP 8</t>
  </si>
  <si>
    <t>Children and Young Persons Mental Health Practitioner 1Primary responsibility MHP 1</t>
  </si>
  <si>
    <t>Children and Young Persons Mental Health Practitioner 2Primary responsibility MHP 2</t>
  </si>
  <si>
    <t>Children and Young Persons Mental Health Practitioner 3Primary responsibility MHP 3</t>
  </si>
  <si>
    <t>Children and Young Persons Mental Health Practitioner 4Primary responsibility MHP 4</t>
  </si>
  <si>
    <t>Children and Young Persons Mental Health Practitioner 5Primary responsibility MHP 5</t>
  </si>
  <si>
    <t>Children and Young Persons Mental Health Practitioner 6Primary responsibility MHP 6</t>
  </si>
  <si>
    <t>Children and Young Persons Mental Health Practitioner 7Primary responsibility MHP 7</t>
  </si>
  <si>
    <t>Children and Young Persons Mental Health Practitioner 8Primary responsibility MHP 8</t>
  </si>
  <si>
    <t>Children and Young Persons Mental Health Practitioner 1Barriers to implementing role MHP 1</t>
  </si>
  <si>
    <t>Children and Young Persons Mental Health Practitioner 2Barriers to implementing role MHP 2</t>
  </si>
  <si>
    <t>Children and Young Persons Mental Health Practitioner 3Barriers to implementing role MHP 3</t>
  </si>
  <si>
    <t>Children and Young Persons Mental Health Practitioner 4Barriers to implementing role MHP 4</t>
  </si>
  <si>
    <t>Children and Young Persons Mental Health Practitioner 5Barriers to implementing role MHP 5</t>
  </si>
  <si>
    <t>Children and Young Persons Mental Health Practitioner 6Barriers to implementing role MHP 6</t>
  </si>
  <si>
    <t>Children and Young Persons Mental Health Practitioner 7Barriers to implementing role MHP 7</t>
  </si>
  <si>
    <t>Children and Young Persons Mental Health Practitioner 8Barriers to implementing role MHP 8</t>
  </si>
  <si>
    <t>GPs (excluding registrars and locums) WTE March 2021</t>
  </si>
  <si>
    <t>GPs (excluding registrars and locums) WTE Q1 2021/22</t>
  </si>
  <si>
    <t>GPs (excluding registrars and locums) WTE Q2 2021/22</t>
  </si>
  <si>
    <t>GPs (excluding registrars and locums) WTE Q3 2021/22</t>
  </si>
  <si>
    <t>GPs (excluding registrars and locums) WTE Q4 2021/22</t>
  </si>
  <si>
    <t>GPs (excluding registrars and locums) WTE FY 2022/23</t>
  </si>
  <si>
    <t>GPs (excluding registrars and locums) WTE FY 2023/24</t>
  </si>
  <si>
    <t>Nurses  WTE March 2021</t>
  </si>
  <si>
    <t>Nurses  WTE Q1 2021/22</t>
  </si>
  <si>
    <t>Nurses  WTE Q2 2021/22</t>
  </si>
  <si>
    <t>Nurses  WTE Q3 2021/22</t>
  </si>
  <si>
    <t>Nurses  WTE Q4 2021/22</t>
  </si>
  <si>
    <t>Nurses  WTE FY 2022/23</t>
  </si>
  <si>
    <t>Nurses  WTE FY 2023/24</t>
  </si>
  <si>
    <t>Advanced Nurse Practitioners WTE March 2021</t>
  </si>
  <si>
    <t>Advanced Nurse Practitioners WTE Q1 2021/22</t>
  </si>
  <si>
    <t>Advanced Nurse Practitioners WTE Q2 2021/22</t>
  </si>
  <si>
    <t>Advanced Nurse Practitioners WTE Q3 2021/22</t>
  </si>
  <si>
    <t>Advanced Nurse Practitioners WTE Q4 2021/22</t>
  </si>
  <si>
    <t>Advanced Nurse Practitioners WTE FY 2022/23</t>
  </si>
  <si>
    <t>Advanced Nurse Practitioners WTE FY 2023/24</t>
  </si>
  <si>
    <t>PCN Clinical Directors WTE March 2021</t>
  </si>
  <si>
    <t>PCN Clinical Directors WTE Q1 2021/22</t>
  </si>
  <si>
    <t>PCN Clinical Directors WTE Q2 2021/22</t>
  </si>
  <si>
    <t>PCN Clinical Directors WTE Q3 2021/22</t>
  </si>
  <si>
    <t>PCN Clinical Directors WTE Q4 2021/22</t>
  </si>
  <si>
    <t>PCN Clinical Directors WTE FY 2022/23</t>
  </si>
  <si>
    <t>PCN Clinical Directors WTE FY 2023/24</t>
  </si>
  <si>
    <t>Other direct patient care staff (outside of ARRS) WTE March 2021</t>
  </si>
  <si>
    <t>Other direct patient care staff (outside of ARRS) WTE Q1 2021/22</t>
  </si>
  <si>
    <t>Other direct patient care staff (outside of ARRS) WTE Q2 2021/22</t>
  </si>
  <si>
    <t>Other direct patient care staff (outside of ARRS) WTE Q3 2021/22</t>
  </si>
  <si>
    <t>Other direct patient care staff (outside of ARRS) WTE Q4 2021/22</t>
  </si>
  <si>
    <t>Other direct patient care staff (outside of ARRS) WTE FY 2022/23</t>
  </si>
  <si>
    <t>Other direct patient care staff (outside of ARRS) WTE FY 2023/24</t>
  </si>
  <si>
    <t>Non-clinical / admin roles WTE March 2021</t>
  </si>
  <si>
    <t>Non-clinical / admin roles WTE Q1 2021/22</t>
  </si>
  <si>
    <t>Non-clinical / admin roles WTE Q2 2021/22</t>
  </si>
  <si>
    <t>Non-clinical / admin roles WTE Q3 2021/22</t>
  </si>
  <si>
    <t>Non-clinical / admin roles WTE Q4 2021/22</t>
  </si>
  <si>
    <t>Non-clinical / admin roles WTE FY 2022/23</t>
  </si>
  <si>
    <t>Non-clinical / admin roles WTE FY 2023/24</t>
  </si>
  <si>
    <t>Total WTE March 2021</t>
  </si>
  <si>
    <t>Total WTE Q1 2021/22</t>
  </si>
  <si>
    <t>Total WTE Q2 2021/22</t>
  </si>
  <si>
    <t>Total WTE Q3 2021/22</t>
  </si>
  <si>
    <t>Total WTE Q4 2021/22</t>
  </si>
  <si>
    <t>Total WTE FY 2022/23</t>
  </si>
  <si>
    <t>Total WTE FY 2023/24</t>
  </si>
  <si>
    <t>Total number of quarters employed in 2021/22</t>
  </si>
  <si>
    <t>Max number of quarters can be employed in 21/22</t>
  </si>
  <si>
    <t>Tom Mayor</t>
  </si>
  <si>
    <t>Add another Mental Health Practitioner?</t>
  </si>
  <si>
    <r>
      <rPr>
        <b/>
        <sz val="11"/>
        <color rgb="FF002060"/>
        <rFont val="Arial"/>
        <family val="2"/>
      </rPr>
      <t xml:space="preserve">     Part A</t>
    </r>
    <r>
      <rPr>
        <b/>
        <sz val="11"/>
        <color rgb="FF0070C0"/>
        <rFont val="Arial"/>
        <family val="2"/>
      </rPr>
      <t xml:space="preserve">											</t>
    </r>
  </si>
  <si>
    <r>
      <t xml:space="preserve">WTE Intentions for future years </t>
    </r>
    <r>
      <rPr>
        <b/>
        <sz val="11"/>
        <color rgb="FFFF0000"/>
        <rFont val="Arial"/>
        <family val="2"/>
      </rPr>
      <t>(due by 31 October)</t>
    </r>
  </si>
  <si>
    <r>
      <t xml:space="preserve">Quarter 1
</t>
    </r>
    <r>
      <rPr>
        <sz val="11"/>
        <color rgb="FF002060"/>
        <rFont val="Arial"/>
        <family val="2"/>
      </rPr>
      <t>April - Jun
Actual</t>
    </r>
  </si>
  <si>
    <r>
      <t>Quarter 2
Jul - Sept</t>
    </r>
    <r>
      <rPr>
        <sz val="11"/>
        <color rgb="FF002060"/>
        <rFont val="Arial"/>
        <family val="2"/>
      </rPr>
      <t xml:space="preserve">
Plan</t>
    </r>
  </si>
  <si>
    <r>
      <t xml:space="preserve">Quarter 3
</t>
    </r>
    <r>
      <rPr>
        <sz val="11"/>
        <color rgb="FF002060"/>
        <rFont val="Arial"/>
        <family val="2"/>
      </rPr>
      <t>Oct - Dec
Plan</t>
    </r>
  </si>
  <si>
    <r>
      <t xml:space="preserve">Quarter 4
</t>
    </r>
    <r>
      <rPr>
        <sz val="11"/>
        <color rgb="FF002060"/>
        <rFont val="Arial"/>
        <family val="2"/>
      </rPr>
      <t>Jan - Mar
Plan</t>
    </r>
  </si>
  <si>
    <r>
      <t xml:space="preserve">Quarter 2
</t>
    </r>
    <r>
      <rPr>
        <sz val="11"/>
        <color rgb="FF002060"/>
        <rFont val="Arial"/>
        <family val="2"/>
      </rPr>
      <t>Jul-Sep
Plan</t>
    </r>
  </si>
  <si>
    <r>
      <rPr>
        <b/>
        <sz val="11"/>
        <color rgb="FF002060"/>
        <rFont val="Arial"/>
        <family val="2"/>
      </rPr>
      <t xml:space="preserve">Additional comments </t>
    </r>
    <r>
      <rPr>
        <sz val="11"/>
        <rFont val="Arial"/>
        <family val="2"/>
      </rPr>
      <t xml:space="preserve">(please ensure you do not include any personally identifiable information in this section). </t>
    </r>
  </si>
  <si>
    <r>
      <rPr>
        <b/>
        <sz val="11"/>
        <color rgb="FF002060"/>
        <rFont val="Arial"/>
        <family val="2"/>
      </rPr>
      <t>Supporting information and / or requests for support</t>
    </r>
    <r>
      <rPr>
        <b/>
        <sz val="11"/>
        <rFont val="Arial"/>
        <family val="2"/>
      </rPr>
      <t xml:space="preserve"> </t>
    </r>
    <r>
      <rPr>
        <sz val="11"/>
        <rFont val="Arial"/>
        <family val="2"/>
      </rPr>
      <t xml:space="preserve">Please provide any supporting information below, or indicate if your PCN requires any further support to help progress recruitment workforce planning activity. </t>
    </r>
  </si>
  <si>
    <t>PCN Workforce Planning Submission Template</t>
  </si>
  <si>
    <r>
      <t xml:space="preserve">Details:
</t>
    </r>
    <r>
      <rPr>
        <sz val="11"/>
        <rFont val="Arial"/>
        <family val="2"/>
      </rPr>
      <t>The Network Contract DES states PCNs need to submit yearly workforce planning returns to NHSE/I and CCGs. These returns inform future planning towards the 26k manifesto commitment and shape how investment, training, and resource is directed across the primary care workforce ensuring the right support goes to the right place at the right time. In addition, the returns provide an updated view of hiring to date</t>
    </r>
    <r>
      <rPr>
        <b/>
        <sz val="11"/>
        <rFont val="Arial"/>
        <family val="2"/>
      </rPr>
      <t xml:space="preserve">
</t>
    </r>
  </si>
  <si>
    <r>
      <rPr>
        <b/>
        <i/>
        <sz val="11"/>
        <rFont val="Arial"/>
        <family val="2"/>
      </rPr>
      <t>Part A:</t>
    </r>
    <r>
      <rPr>
        <sz val="11"/>
        <rFont val="Arial"/>
        <family val="2"/>
      </rPr>
      <t xml:space="preserve">
Mandatory for all PCNs to complete. Complete all sections in yellow to indicated in year recruitment intentions. Note that Q1 is this year (2021/22) actual and Q2 - Q4 are what you intend to recruit. Please note that recruitment figures are CUMULATIVE, e.g. if you recruited 0.5 WTE pharmacists in Q1 and will recruit a further 1 in Q2, then the correct value for Q2 is 1.5. 
Future years submissions (columns AH and AJ) - are not mandatory in the first (August 31st) submissions, but are needed for the second (October 31st). 
</t>
    </r>
    <r>
      <rPr>
        <b/>
        <i/>
        <sz val="11"/>
        <rFont val="Arial"/>
        <family val="2"/>
      </rPr>
      <t xml:space="preserve">Part B: </t>
    </r>
    <r>
      <rPr>
        <sz val="11"/>
        <rFont val="Arial"/>
        <family val="2"/>
      </rPr>
      <t xml:space="preserve">
Not mandatory but PCNs have the ability to enter information on planned recruitment across the wider team to support skills mix planning.  This will support discussions with the primary care training hub to plan for the education, supervision and career support needs of the whole multi-disciplinary team. It will also feed into the development of recruitment and retention initiatives at CCG and system level.  The starting position as at end March 2021 should reflect latest workforce information provided by the PCN and its member practices to the National Workforce Reporting Service. Numbers should be entered in whole time equivalent (WTE) terms, as per Part A.
</t>
    </r>
    <r>
      <rPr>
        <b/>
        <i/>
        <sz val="11"/>
        <rFont val="Arial"/>
        <family val="2"/>
      </rPr>
      <t>Completing this template</t>
    </r>
    <r>
      <rPr>
        <i/>
        <sz val="11"/>
        <rFont val="Arial"/>
        <family val="2"/>
      </rPr>
      <t xml:space="preserve">
</t>
    </r>
    <r>
      <rPr>
        <sz val="11"/>
        <rFont val="Arial"/>
        <family val="2"/>
      </rPr>
      <t xml:space="preserve">Step 1. Select your PCN from the drop down, this will auto fill the ODS code, CCG, ICS, and Region.
Step 2. Manually type in the name of your Clinical Director.
Step 3. If you're a London PCN, select whether you are inner or outer London. 
Step 4. Manually type in your PCN's weighted population. Your CCG should be able to provide this if you don't have it. This will auto fill your PCN's ARRS funding allocation.
Step 5. Enter the date you're completing the template.
Step 6. In Part A, work through all the roles, entering the actual hired figures (for 2020/21 and Q1 of 2021/22) and intended recruitment for the remainder of this year
Step 7: complete the Mental Health Practitioner (MHP) section by selecting the relevant options from each drop down and entering the WTE for each MHP you have in place currently or intend to recruit
Step 8: Complete future years section (not mandatory in first round of submissions)
Step 9: Complete Part B (not mandatory)
Step 10: Once completed submit to your CCG under the filename </t>
    </r>
    <r>
      <rPr>
        <b/>
        <sz val="11"/>
        <rFont val="Arial"/>
        <family val="2"/>
      </rPr>
      <t>wftemplate-[Your PCN code].xlsx</t>
    </r>
    <r>
      <rPr>
        <sz val="11"/>
        <rFont val="Arial"/>
        <family val="2"/>
      </rPr>
      <t xml:space="preserve">. So e.g. for 3 Centres PCN use the filename </t>
    </r>
    <r>
      <rPr>
        <b/>
        <sz val="11"/>
        <rFont val="Arial"/>
        <family val="2"/>
      </rPr>
      <t>wftemplate-U60176.xlsx</t>
    </r>
    <r>
      <rPr>
        <sz val="11"/>
        <rFont val="Arial"/>
        <family val="2"/>
      </rPr>
      <t>.</t>
    </r>
  </si>
  <si>
    <t xml:space="preserve">ePCN file - https://digital.nhs.uk/services/organisation-data-service/file-downloads/gp-and-gp-practice-related-data
PCN Allocations - https://www.england.nhs.uk/publication/general-medical-services-gms-ready-reckoner-2021-22/
NHS Futures supporting information - https://future.nhs.uk/primarycareworkforce/view?objectID=27053072
</t>
  </si>
  <si>
    <t>Supporting Information</t>
  </si>
  <si>
    <t>Please provide information of further roles here</t>
  </si>
  <si>
    <r>
      <t xml:space="preserve">WTE actuals for end of 2020/21 and Q1. WTE intentions for Q2 - Q4 </t>
    </r>
    <r>
      <rPr>
        <b/>
        <sz val="11"/>
        <color rgb="FFFF0000"/>
        <rFont val="Arial"/>
        <family val="2"/>
      </rPr>
      <t>(Due by 31 August)</t>
    </r>
  </si>
  <si>
    <t>WTE Q1</t>
  </si>
  <si>
    <t>WTE Q2</t>
  </si>
  <si>
    <t>WTE Q3</t>
  </si>
  <si>
    <t>WTE Q4</t>
  </si>
  <si>
    <t>MaxQtrSum</t>
  </si>
  <si>
    <t>Total WTE Q1</t>
  </si>
  <si>
    <t>Total WTE Q2</t>
  </si>
  <si>
    <t>Total WTE Q3</t>
  </si>
  <si>
    <t>Total WTE Q4</t>
  </si>
  <si>
    <t>Children and Young Persons Mental Health PractitionerOtherRoles</t>
  </si>
  <si>
    <t>Adult Mental Health PractitionerOther Roles</t>
  </si>
  <si>
    <t>If you have faced any barriers to implementing this role, what has been the biggest one? (If you haven't faced any barriers please leave blank)</t>
  </si>
  <si>
    <t>Total WTE 2021/22 Q1</t>
  </si>
  <si>
    <t>Total WTE 2021/22 Q2</t>
  </si>
  <si>
    <t>Total WTE 2021/22 Q3</t>
  </si>
  <si>
    <t>Total WTE 2021/22 Q4</t>
  </si>
  <si>
    <t>Total WTE 2020/21</t>
  </si>
  <si>
    <t>england.primarycareworkforce@nhs.net</t>
  </si>
  <si>
    <t>Pharmacy Technicians</t>
  </si>
  <si>
    <t>Clinical Pharmacists (excluding Advanced Practitioner)</t>
  </si>
  <si>
    <t>Advanced Practitioner (Clinical Pharmacist)</t>
  </si>
  <si>
    <t>Dietitians (excluding Advanced Practitioner)</t>
  </si>
  <si>
    <t>First Contact Physiotherapists (excluding Advanced Practitioner)</t>
  </si>
  <si>
    <t>Occupational Therapists (excluding Advanced Practitioner)</t>
  </si>
  <si>
    <t>Paramedics (excluding Advanced Practitioner)</t>
  </si>
  <si>
    <t>Podiatrists (excluding Advanced Practitioner)</t>
  </si>
  <si>
    <t>Physician Associates</t>
  </si>
  <si>
    <t>Care Co-Ordinators</t>
  </si>
  <si>
    <t>Health and Wellbeing Coaches</t>
  </si>
  <si>
    <t xml:space="preserve">Social Prescribing Link Workers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</si>
</sst>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
    <numFmt numFmtId="165" formatCode="&quot;£&quot;#,##0.00"/>
    <numFmt numFmtId="166" formatCode="[$-809]dd\ mmmm\ yyyy;@"/>
    <numFmt numFmtId="167" formatCode="_-[$£-809]* #,##0.00_-;\-[$£-809]* #,##0.00_-;_-[$£-809]* &quot;-&quot;??_-;_-@_-"/>
  </numFmts>
  <fonts count="114">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color rgb="FFFF0000"/>
      <name val="Calibri"/>
      <family val="2"/>
      <scheme val="minor"/>
    </font>
    <font>
      <b/>
      <sz val="1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8"/>
      <color theme="1"/>
      <name val="Calibri"/>
      <family val="2"/>
    </font>
    <font>
      <sz val="8"/>
      <color indexed="8"/>
      <name val="Calibri"/>
      <family val="2"/>
    </font>
    <font>
      <sz val="10"/>
      <color indexed="8"/>
      <name val="Arial"/>
      <family val="2"/>
    </font>
    <font>
      <sz val="11"/>
      <color indexed="8"/>
      <name val="Calibri"/>
      <family val="2"/>
    </font>
    <font>
      <sz val="10"/>
      <color indexed="9"/>
      <name val="Arial"/>
      <family val="2"/>
    </font>
    <font>
      <sz val="11"/>
      <color indexed="9"/>
      <name val="Calibri"/>
      <family val="2"/>
    </font>
    <font>
      <sz val="10"/>
      <color indexed="20"/>
      <name val="Arial"/>
      <family val="2"/>
    </font>
    <font>
      <sz val="11"/>
      <color indexed="20"/>
      <name val="Calibri"/>
      <family val="2"/>
    </font>
    <font>
      <b/>
      <sz val="10"/>
      <color indexed="52"/>
      <name val="Arial"/>
      <family val="2"/>
    </font>
    <font>
      <b/>
      <sz val="11"/>
      <color indexed="52"/>
      <name val="Calibri"/>
      <family val="2"/>
    </font>
    <font>
      <b/>
      <sz val="10"/>
      <color indexed="9"/>
      <name val="Arial"/>
      <family val="2"/>
    </font>
    <font>
      <b/>
      <sz val="11"/>
      <color indexed="9"/>
      <name val="Calibri"/>
      <family val="2"/>
    </font>
    <font>
      <sz val="10"/>
      <name val="Arial"/>
      <family val="2"/>
    </font>
    <font>
      <i/>
      <sz val="10"/>
      <color indexed="23"/>
      <name val="Arial"/>
      <family val="2"/>
    </font>
    <font>
      <i/>
      <sz val="11"/>
      <color indexed="23"/>
      <name val="Calibri"/>
      <family val="2"/>
    </font>
    <font>
      <sz val="10"/>
      <color indexed="17"/>
      <name val="Arial"/>
      <family val="2"/>
    </font>
    <font>
      <sz val="11"/>
      <color indexed="17"/>
      <name val="Calibri"/>
      <family val="2"/>
    </font>
    <font>
      <b/>
      <sz val="14"/>
      <color indexed="60"/>
      <name val="Arial"/>
      <family val="2"/>
    </font>
    <font>
      <b/>
      <sz val="12"/>
      <color indexed="60"/>
      <name val="Arial"/>
      <family val="2"/>
    </font>
    <font>
      <b/>
      <sz val="15"/>
      <color indexed="56"/>
      <name val="Arial"/>
      <family val="2"/>
    </font>
    <font>
      <b/>
      <sz val="15"/>
      <color indexed="56"/>
      <name val="Calibri"/>
      <family val="2"/>
    </font>
    <font>
      <b/>
      <sz val="13"/>
      <color indexed="56"/>
      <name val="Arial"/>
      <family val="2"/>
    </font>
    <font>
      <b/>
      <sz val="13"/>
      <color indexed="56"/>
      <name val="Calibri"/>
      <family val="2"/>
    </font>
    <font>
      <b/>
      <sz val="11"/>
      <color indexed="56"/>
      <name val="Arial"/>
      <family val="2"/>
    </font>
    <font>
      <b/>
      <sz val="11"/>
      <color indexed="56"/>
      <name val="Calibri"/>
      <family val="2"/>
    </font>
    <font>
      <u/>
      <sz val="10"/>
      <color indexed="12"/>
      <name val="MS Sans Serif"/>
      <family val="2"/>
    </font>
    <font>
      <sz val="10"/>
      <color indexed="62"/>
      <name val="Arial"/>
      <family val="2"/>
    </font>
    <font>
      <sz val="11"/>
      <color indexed="62"/>
      <name val="Calibri"/>
      <family val="2"/>
    </font>
    <font>
      <sz val="10"/>
      <color indexed="52"/>
      <name val="Arial"/>
      <family val="2"/>
    </font>
    <font>
      <sz val="11"/>
      <color indexed="52"/>
      <name val="Calibri"/>
      <family val="2"/>
    </font>
    <font>
      <sz val="10"/>
      <color indexed="60"/>
      <name val="Arial"/>
      <family val="2"/>
    </font>
    <font>
      <sz val="11"/>
      <color indexed="60"/>
      <name val="Calibri"/>
      <family val="2"/>
    </font>
    <font>
      <sz val="11"/>
      <color indexed="63"/>
      <name val="InterFace Light"/>
      <family val="2"/>
    </font>
    <font>
      <b/>
      <sz val="10"/>
      <color indexed="63"/>
      <name val="Arial"/>
      <family val="2"/>
    </font>
    <font>
      <b/>
      <sz val="11"/>
      <color indexed="63"/>
      <name val="Calibri"/>
      <family val="2"/>
    </font>
    <font>
      <sz val="10"/>
      <name val="Geneva"/>
    </font>
    <font>
      <b/>
      <sz val="18"/>
      <color indexed="56"/>
      <name val="Cambria"/>
      <family val="2"/>
    </font>
    <font>
      <b/>
      <sz val="10"/>
      <color indexed="8"/>
      <name val="Arial"/>
      <family val="2"/>
    </font>
    <font>
      <b/>
      <sz val="11"/>
      <color indexed="8"/>
      <name val="Calibri"/>
      <family val="2"/>
    </font>
    <font>
      <sz val="10"/>
      <color indexed="10"/>
      <name val="Arial"/>
      <family val="2"/>
    </font>
    <font>
      <sz val="11"/>
      <color indexed="10"/>
      <name val="Calibri"/>
      <family val="2"/>
    </font>
    <font>
      <sz val="10"/>
      <name val="MS Sans Serif"/>
      <family val="2"/>
    </font>
    <font>
      <sz val="12"/>
      <name val="Arial MT"/>
    </font>
    <font>
      <sz val="11"/>
      <color indexed="8"/>
      <name val="Arial"/>
      <family val="2"/>
    </font>
    <font>
      <u/>
      <sz val="11"/>
      <color theme="10"/>
      <name val="Calibri"/>
      <family val="2"/>
      <scheme val="minor"/>
    </font>
    <font>
      <sz val="11"/>
      <color rgb="FF9C6500"/>
      <name val="Calibri"/>
      <family val="2"/>
      <scheme val="minor"/>
    </font>
    <font>
      <sz val="11"/>
      <color theme="1"/>
      <name val="Arial"/>
      <family val="2"/>
    </font>
    <font>
      <b/>
      <sz val="18"/>
      <color theme="3"/>
      <name val="Cambria"/>
      <family val="2"/>
    </font>
    <font>
      <b/>
      <sz val="18"/>
      <color theme="3"/>
      <name val="Calibri Light"/>
      <family val="2"/>
      <scheme val="major"/>
    </font>
    <font>
      <u/>
      <sz val="11"/>
      <color theme="10"/>
      <name val="Arial"/>
      <family val="2"/>
    </font>
    <font>
      <b/>
      <sz val="11"/>
      <color theme="4"/>
      <name val="Calibri"/>
      <family val="2"/>
      <scheme val="minor"/>
    </font>
    <font>
      <b/>
      <sz val="11"/>
      <color rgb="FF002060"/>
      <name val="Calibri"/>
      <family val="2"/>
      <scheme val="minor"/>
    </font>
    <font>
      <sz val="11"/>
      <color theme="4"/>
      <name val="Calibri"/>
      <family val="2"/>
      <scheme val="minor"/>
    </font>
    <font>
      <sz val="11"/>
      <color theme="8" tint="-0.499984740745262"/>
      <name val="Calibri"/>
      <family val="2"/>
      <scheme val="minor"/>
    </font>
    <font>
      <i/>
      <sz val="11"/>
      <name val="Calibri"/>
      <family val="2"/>
      <scheme val="minor"/>
    </font>
    <font>
      <b/>
      <sz val="14"/>
      <color theme="4"/>
      <name val="Calibri"/>
      <family val="2"/>
      <scheme val="minor"/>
    </font>
    <font>
      <sz val="11"/>
      <color rgb="FF002060"/>
      <name val="Calibri"/>
      <family val="2"/>
      <scheme val="minor"/>
    </font>
    <font>
      <sz val="12"/>
      <name val="Calibri"/>
      <family val="2"/>
      <scheme val="minor"/>
    </font>
    <font>
      <b/>
      <sz val="14"/>
      <color rgb="FF002060"/>
      <name val="Calibri"/>
      <family val="2"/>
      <scheme val="minor"/>
    </font>
    <font>
      <b/>
      <sz val="14"/>
      <color rgb="FF0070C0"/>
      <name val="Calibri"/>
      <family val="2"/>
      <scheme val="minor"/>
    </font>
    <font>
      <sz val="11"/>
      <color rgb="FF0070C0"/>
      <name val="Calibri"/>
      <family val="2"/>
      <scheme val="minor"/>
    </font>
    <font>
      <b/>
      <sz val="14"/>
      <color rgb="FFFF0000"/>
      <name val="Calibri"/>
      <family val="2"/>
      <scheme val="minor"/>
    </font>
    <font>
      <b/>
      <sz val="11"/>
      <color theme="1"/>
      <name val="Arial"/>
      <family val="2"/>
    </font>
    <font>
      <b/>
      <sz val="11"/>
      <color rgb="FF666666"/>
      <name val="Segoe UI"/>
      <family val="2"/>
    </font>
    <font>
      <sz val="10"/>
      <color rgb="FF333333"/>
      <name val="Segoe UI"/>
      <family val="2"/>
    </font>
    <font>
      <sz val="10"/>
      <color theme="1"/>
      <name val="Calibri"/>
      <family val="2"/>
      <scheme val="minor"/>
    </font>
    <font>
      <sz val="9"/>
      <color theme="1"/>
      <name val="Calibri"/>
      <family val="2"/>
      <scheme val="minor"/>
    </font>
    <font>
      <sz val="8"/>
      <name val="Calibri"/>
      <family val="2"/>
      <scheme val="minor"/>
    </font>
    <font>
      <sz val="8"/>
      <color rgb="FFFF0000"/>
      <name val="Calibri"/>
      <family val="2"/>
      <scheme val="minor"/>
    </font>
    <font>
      <sz val="11"/>
      <name val="Calibri"/>
      <family val="2"/>
    </font>
    <font>
      <b/>
      <sz val="16"/>
      <color theme="0"/>
      <name val="Arial"/>
      <family val="2"/>
    </font>
    <font>
      <b/>
      <sz val="12"/>
      <name val="Arial"/>
      <family val="2"/>
    </font>
    <font>
      <sz val="12"/>
      <name val="Arial"/>
      <family val="2"/>
    </font>
    <font>
      <b/>
      <sz val="12"/>
      <color rgb="FFFF0000"/>
      <name val="Arial"/>
      <family val="2"/>
    </font>
    <font>
      <i/>
      <sz val="12"/>
      <name val="Arial"/>
      <family val="2"/>
    </font>
    <font>
      <sz val="10"/>
      <name val="Calibri"/>
      <family val="2"/>
    </font>
    <font>
      <b/>
      <sz val="10"/>
      <color theme="1"/>
      <name val="Calibri"/>
      <family val="2"/>
      <scheme val="minor"/>
    </font>
    <font>
      <sz val="11"/>
      <name val="Arial"/>
      <family val="2"/>
    </font>
    <font>
      <b/>
      <sz val="11"/>
      <name val="Arial"/>
      <family val="2"/>
    </font>
    <font>
      <sz val="11"/>
      <color rgb="FFFF0000"/>
      <name val="Arial"/>
      <family val="2"/>
    </font>
    <font>
      <i/>
      <sz val="11"/>
      <name val="Arial"/>
      <family val="2"/>
    </font>
    <font>
      <b/>
      <sz val="11"/>
      <color rgb="FF0070C0"/>
      <name val="Arial"/>
      <family val="2"/>
    </font>
    <font>
      <b/>
      <sz val="11"/>
      <color rgb="FF002060"/>
      <name val="Arial"/>
      <family val="2"/>
    </font>
    <font>
      <b/>
      <sz val="11"/>
      <color theme="4"/>
      <name val="Arial"/>
      <family val="2"/>
    </font>
    <font>
      <b/>
      <sz val="12"/>
      <color rgb="FF002060"/>
      <name val="Arial"/>
      <family val="2"/>
    </font>
    <font>
      <sz val="11"/>
      <color theme="0"/>
      <name val="Arial"/>
      <family val="2"/>
    </font>
    <font>
      <b/>
      <sz val="11"/>
      <color rgb="FFFF0000"/>
      <name val="Arial"/>
      <family val="2"/>
    </font>
    <font>
      <b/>
      <sz val="11"/>
      <color theme="3"/>
      <name val="Arial"/>
      <family val="2"/>
    </font>
    <font>
      <sz val="11"/>
      <color theme="8" tint="-0.499984740745262"/>
      <name val="Arial"/>
      <family val="2"/>
    </font>
    <font>
      <sz val="11"/>
      <color rgb="FF002060"/>
      <name val="Arial"/>
      <family val="2"/>
    </font>
    <font>
      <sz val="10"/>
      <color theme="1"/>
      <name val="Arial"/>
      <family val="2"/>
    </font>
    <font>
      <sz val="11"/>
      <color theme="4"/>
      <name val="Arial"/>
      <family val="2"/>
    </font>
    <font>
      <b/>
      <sz val="11"/>
      <color theme="0"/>
      <name val="Arial"/>
      <family val="2"/>
    </font>
    <font>
      <b/>
      <i/>
      <sz val="11"/>
      <name val="Arial"/>
      <family val="2"/>
    </font>
    <font>
      <b/>
      <sz val="10"/>
      <name val="Arial"/>
      <family val="2"/>
    </font>
  </fonts>
  <fills count="6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rgb="FFFFFFFF"/>
        <bgColor rgb="FFFFFFFF"/>
      </patternFill>
    </fill>
    <fill>
      <patternFill patternType="solid">
        <fgColor rgb="FFFFFF00"/>
        <bgColor indexed="64"/>
      </patternFill>
    </fill>
    <fill>
      <patternFill patternType="solid">
        <fgColor theme="5" tint="0.59999389629810485"/>
        <bgColor indexed="64"/>
      </patternFill>
    </fill>
    <fill>
      <patternFill patternType="solid">
        <fgColor rgb="FF033F85"/>
        <bgColor indexed="64"/>
      </patternFill>
    </fill>
    <fill>
      <patternFill patternType="solid">
        <fgColor theme="0" tint="-4.9989318521683403E-2"/>
        <bgColor indexed="64"/>
      </patternFill>
    </fill>
    <fill>
      <patternFill patternType="solid">
        <fgColor rgb="FFB3CDFF"/>
        <bgColor indexed="64"/>
      </patternFill>
    </fill>
    <fill>
      <patternFill patternType="solid">
        <fgColor rgb="FFFFC000"/>
        <bgColor indexed="64"/>
      </patternFill>
    </fill>
    <fill>
      <patternFill patternType="solid">
        <fgColor rgb="FFFFFFFF"/>
        <bgColor rgb="FF000000"/>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053">
    <xf numFmtId="0" fontId="0" fillId="0" borderId="0"/>
    <xf numFmtId="0" fontId="19" fillId="0" borderId="0"/>
    <xf numFmtId="0" fontId="21" fillId="35" borderId="0" applyNumberFormat="0" applyBorder="0" applyAlignment="0" applyProtection="0"/>
    <xf numFmtId="0" fontId="22" fillId="35" borderId="0" applyNumberFormat="0" applyBorder="0" applyAlignment="0" applyProtection="0"/>
    <xf numFmtId="0" fontId="6" fillId="12" borderId="0" applyNumberFormat="0" applyBorder="0" applyAlignment="0" applyProtection="0"/>
    <xf numFmtId="0" fontId="21" fillId="36" borderId="0" applyNumberFormat="0" applyBorder="0" applyAlignment="0" applyProtection="0"/>
    <xf numFmtId="0" fontId="22" fillId="36" borderId="0" applyNumberFormat="0" applyBorder="0" applyAlignment="0" applyProtection="0"/>
    <xf numFmtId="0" fontId="6" fillId="16" borderId="0" applyNumberFormat="0" applyBorder="0" applyAlignment="0" applyProtection="0"/>
    <xf numFmtId="0" fontId="21" fillId="37" borderId="0" applyNumberFormat="0" applyBorder="0" applyAlignment="0" applyProtection="0"/>
    <xf numFmtId="0" fontId="22" fillId="37" borderId="0" applyNumberFormat="0" applyBorder="0" applyAlignment="0" applyProtection="0"/>
    <xf numFmtId="0" fontId="6" fillId="20" borderId="0" applyNumberFormat="0" applyBorder="0" applyAlignment="0" applyProtection="0"/>
    <xf numFmtId="0" fontId="21" fillId="38" borderId="0" applyNumberFormat="0" applyBorder="0" applyAlignment="0" applyProtection="0"/>
    <xf numFmtId="0" fontId="22" fillId="38" borderId="0" applyNumberFormat="0" applyBorder="0" applyAlignment="0" applyProtection="0"/>
    <xf numFmtId="0" fontId="6" fillId="24" borderId="0" applyNumberFormat="0" applyBorder="0" applyAlignment="0" applyProtection="0"/>
    <xf numFmtId="0" fontId="21" fillId="39" borderId="0" applyNumberFormat="0" applyBorder="0" applyAlignment="0" applyProtection="0"/>
    <xf numFmtId="0" fontId="22" fillId="39" borderId="0" applyNumberFormat="0" applyBorder="0" applyAlignment="0" applyProtection="0"/>
    <xf numFmtId="0" fontId="6" fillId="28" borderId="0" applyNumberFormat="0" applyBorder="0" applyAlignment="0" applyProtection="0"/>
    <xf numFmtId="0" fontId="21" fillId="40" borderId="0" applyNumberFormat="0" applyBorder="0" applyAlignment="0" applyProtection="0"/>
    <xf numFmtId="0" fontId="22" fillId="40" borderId="0" applyNumberFormat="0" applyBorder="0" applyAlignment="0" applyProtection="0"/>
    <xf numFmtId="0" fontId="6" fillId="32" borderId="0" applyNumberFormat="0" applyBorder="0" applyAlignment="0" applyProtection="0"/>
    <xf numFmtId="0" fontId="21" fillId="41" borderId="0" applyNumberFormat="0" applyBorder="0" applyAlignment="0" applyProtection="0"/>
    <xf numFmtId="0" fontId="22" fillId="41" borderId="0" applyNumberFormat="0" applyBorder="0" applyAlignment="0" applyProtection="0"/>
    <xf numFmtId="0" fontId="6" fillId="13" borderId="0" applyNumberFormat="0" applyBorder="0" applyAlignment="0" applyProtection="0"/>
    <xf numFmtId="0" fontId="21" fillId="42" borderId="0" applyNumberFormat="0" applyBorder="0" applyAlignment="0" applyProtection="0"/>
    <xf numFmtId="0" fontId="22" fillId="42" borderId="0" applyNumberFormat="0" applyBorder="0" applyAlignment="0" applyProtection="0"/>
    <xf numFmtId="0" fontId="6" fillId="17" borderId="0" applyNumberFormat="0" applyBorder="0" applyAlignment="0" applyProtection="0"/>
    <xf numFmtId="0" fontId="21" fillId="43" borderId="0" applyNumberFormat="0" applyBorder="0" applyAlignment="0" applyProtection="0"/>
    <xf numFmtId="0" fontId="22" fillId="43" borderId="0" applyNumberFormat="0" applyBorder="0" applyAlignment="0" applyProtection="0"/>
    <xf numFmtId="0" fontId="6" fillId="21" borderId="0" applyNumberFormat="0" applyBorder="0" applyAlignment="0" applyProtection="0"/>
    <xf numFmtId="0" fontId="21" fillId="38" borderId="0" applyNumberFormat="0" applyBorder="0" applyAlignment="0" applyProtection="0"/>
    <xf numFmtId="0" fontId="22" fillId="38" borderId="0" applyNumberFormat="0" applyBorder="0" applyAlignment="0" applyProtection="0"/>
    <xf numFmtId="0" fontId="6" fillId="25" borderId="0" applyNumberFormat="0" applyBorder="0" applyAlignment="0" applyProtection="0"/>
    <xf numFmtId="0" fontId="21" fillId="41" borderId="0" applyNumberFormat="0" applyBorder="0" applyAlignment="0" applyProtection="0"/>
    <xf numFmtId="0" fontId="22" fillId="41" borderId="0" applyNumberFormat="0" applyBorder="0" applyAlignment="0" applyProtection="0"/>
    <xf numFmtId="0" fontId="6" fillId="29" borderId="0" applyNumberFormat="0" applyBorder="0" applyAlignment="0" applyProtection="0"/>
    <xf numFmtId="0" fontId="21" fillId="44" borderId="0" applyNumberFormat="0" applyBorder="0" applyAlignment="0" applyProtection="0"/>
    <xf numFmtId="0" fontId="22" fillId="44" borderId="0" applyNumberFormat="0" applyBorder="0" applyAlignment="0" applyProtection="0"/>
    <xf numFmtId="0" fontId="6" fillId="33" borderId="0" applyNumberFormat="0" applyBorder="0" applyAlignment="0" applyProtection="0"/>
    <xf numFmtId="0" fontId="23" fillId="45" borderId="0" applyNumberFormat="0" applyBorder="0" applyAlignment="0" applyProtection="0"/>
    <xf numFmtId="0" fontId="24" fillId="45" borderId="0" applyNumberFormat="0" applyBorder="0" applyAlignment="0" applyProtection="0"/>
    <xf numFmtId="0" fontId="18" fillId="14" borderId="0" applyNumberFormat="0" applyBorder="0" applyAlignment="0" applyProtection="0"/>
    <xf numFmtId="0" fontId="23" fillId="42" borderId="0" applyNumberFormat="0" applyBorder="0" applyAlignment="0" applyProtection="0"/>
    <xf numFmtId="0" fontId="24" fillId="42" borderId="0" applyNumberFormat="0" applyBorder="0" applyAlignment="0" applyProtection="0"/>
    <xf numFmtId="0" fontId="18" fillId="18" borderId="0" applyNumberFormat="0" applyBorder="0" applyAlignment="0" applyProtection="0"/>
    <xf numFmtId="0" fontId="23" fillId="43" borderId="0" applyNumberFormat="0" applyBorder="0" applyAlignment="0" applyProtection="0"/>
    <xf numFmtId="0" fontId="24" fillId="43" borderId="0" applyNumberFormat="0" applyBorder="0" applyAlignment="0" applyProtection="0"/>
    <xf numFmtId="0" fontId="18" fillId="22"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18" fillId="26"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18" fillId="30" borderId="0" applyNumberFormat="0" applyBorder="0" applyAlignment="0" applyProtection="0"/>
    <xf numFmtId="0" fontId="23" fillId="48" borderId="0" applyNumberFormat="0" applyBorder="0" applyAlignment="0" applyProtection="0"/>
    <xf numFmtId="0" fontId="24" fillId="48" borderId="0" applyNumberFormat="0" applyBorder="0" applyAlignment="0" applyProtection="0"/>
    <xf numFmtId="0" fontId="18" fillId="34" borderId="0" applyNumberFormat="0" applyBorder="0" applyAlignment="0" applyProtection="0"/>
    <xf numFmtId="0" fontId="23" fillId="49" borderId="0" applyNumberFormat="0" applyBorder="0" applyAlignment="0" applyProtection="0"/>
    <xf numFmtId="0" fontId="24" fillId="49" borderId="0" applyNumberFormat="0" applyBorder="0" applyAlignment="0" applyProtection="0"/>
    <xf numFmtId="0" fontId="18" fillId="11" borderId="0" applyNumberFormat="0" applyBorder="0" applyAlignment="0" applyProtection="0"/>
    <xf numFmtId="0" fontId="23" fillId="50" borderId="0" applyNumberFormat="0" applyBorder="0" applyAlignment="0" applyProtection="0"/>
    <xf numFmtId="0" fontId="18" fillId="15" borderId="0" applyNumberFormat="0" applyBorder="0" applyAlignment="0" applyProtection="0"/>
    <xf numFmtId="0" fontId="24" fillId="50" borderId="0" applyNumberFormat="0" applyBorder="0" applyAlignment="0" applyProtection="0"/>
    <xf numFmtId="0" fontId="18" fillId="15" borderId="0" applyNumberFormat="0" applyBorder="0" applyAlignment="0" applyProtection="0"/>
    <xf numFmtId="0" fontId="23" fillId="51" borderId="0" applyNumberFormat="0" applyBorder="0" applyAlignment="0" applyProtection="0"/>
    <xf numFmtId="0" fontId="24" fillId="51" borderId="0" applyNumberFormat="0" applyBorder="0" applyAlignment="0" applyProtection="0"/>
    <xf numFmtId="0" fontId="18" fillId="19" borderId="0" applyNumberFormat="0" applyBorder="0" applyAlignment="0" applyProtection="0"/>
    <xf numFmtId="0" fontId="23" fillId="46" borderId="0" applyNumberFormat="0" applyBorder="0" applyAlignment="0" applyProtection="0"/>
    <xf numFmtId="0" fontId="24" fillId="46" borderId="0" applyNumberFormat="0" applyBorder="0" applyAlignment="0" applyProtection="0"/>
    <xf numFmtId="0" fontId="18" fillId="23" borderId="0" applyNumberFormat="0" applyBorder="0" applyAlignment="0" applyProtection="0"/>
    <xf numFmtId="0" fontId="23" fillId="47" borderId="0" applyNumberFormat="0" applyBorder="0" applyAlignment="0" applyProtection="0"/>
    <xf numFmtId="0" fontId="24" fillId="47" borderId="0" applyNumberFormat="0" applyBorder="0" applyAlignment="0" applyProtection="0"/>
    <xf numFmtId="0" fontId="18" fillId="27" borderId="0" applyNumberFormat="0" applyBorder="0" applyAlignment="0" applyProtection="0"/>
    <xf numFmtId="0" fontId="23" fillId="52" borderId="0" applyNumberFormat="0" applyBorder="0" applyAlignment="0" applyProtection="0"/>
    <xf numFmtId="0" fontId="24" fillId="52" borderId="0" applyNumberFormat="0" applyBorder="0" applyAlignment="0" applyProtection="0"/>
    <xf numFmtId="0" fontId="18" fillId="31" borderId="0" applyNumberFormat="0" applyBorder="0" applyAlignment="0" applyProtection="0"/>
    <xf numFmtId="0" fontId="25" fillId="36" borderId="0" applyNumberFormat="0" applyBorder="0" applyAlignment="0" applyProtection="0"/>
    <xf numFmtId="0" fontId="26" fillId="36" borderId="0" applyNumberFormat="0" applyBorder="0" applyAlignment="0" applyProtection="0"/>
    <xf numFmtId="0" fontId="11" fillId="5" borderId="0" applyNumberFormat="0" applyBorder="0" applyAlignment="0" applyProtection="0"/>
    <xf numFmtId="0" fontId="27" fillId="53" borderId="10" applyNumberFormat="0" applyAlignment="0" applyProtection="0"/>
    <xf numFmtId="0" fontId="28" fillId="53" borderId="10" applyNumberFormat="0" applyAlignment="0" applyProtection="0"/>
    <xf numFmtId="0" fontId="14" fillId="8" borderId="4" applyNumberFormat="0" applyAlignment="0" applyProtection="0"/>
    <xf numFmtId="0" fontId="29" fillId="54" borderId="11" applyNumberFormat="0" applyAlignment="0" applyProtection="0"/>
    <xf numFmtId="0" fontId="30" fillId="54" borderId="11" applyNumberFormat="0" applyAlignment="0" applyProtection="0"/>
    <xf numFmtId="0" fontId="16" fillId="9" borderId="7" applyNumberFormat="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31"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0" fontId="22" fillId="0" borderId="0"/>
    <xf numFmtId="0" fontId="32" fillId="0" borderId="0" applyNumberFormat="0" applyFill="0" applyBorder="0" applyAlignment="0" applyProtection="0"/>
    <xf numFmtId="0" fontId="33" fillId="0" borderId="0" applyNumberFormat="0" applyFill="0" applyBorder="0" applyAlignment="0" applyProtection="0"/>
    <xf numFmtId="0" fontId="17" fillId="0" borderId="0" applyNumberFormat="0" applyFill="0" applyBorder="0" applyAlignment="0" applyProtection="0"/>
    <xf numFmtId="0" fontId="31" fillId="0" borderId="0" applyFill="0" applyProtection="0"/>
    <xf numFmtId="0" fontId="31" fillId="0" borderId="0" applyFill="0" applyProtection="0"/>
    <xf numFmtId="0" fontId="21" fillId="0" borderId="0" applyNumberFormat="0" applyFont="0" applyBorder="0" applyAlignment="0" applyProtection="0"/>
    <xf numFmtId="0" fontId="34" fillId="37" borderId="0" applyNumberFormat="0" applyBorder="0" applyAlignment="0" applyProtection="0"/>
    <xf numFmtId="0" fontId="35" fillId="37" borderId="0" applyNumberFormat="0" applyBorder="0" applyAlignment="0" applyProtection="0"/>
    <xf numFmtId="0" fontId="10" fillId="4" borderId="0" applyNumberFormat="0" applyBorder="0" applyAlignment="0" applyProtection="0"/>
    <xf numFmtId="0" fontId="36" fillId="0" borderId="0">
      <alignment horizontal="left"/>
    </xf>
    <xf numFmtId="0" fontId="37" fillId="0" borderId="0">
      <alignment horizontal="left" indent="1"/>
    </xf>
    <xf numFmtId="0" fontId="38" fillId="0" borderId="12" applyNumberFormat="0" applyFill="0" applyAlignment="0" applyProtection="0"/>
    <xf numFmtId="0" fontId="39" fillId="0" borderId="12" applyNumberFormat="0" applyFill="0" applyAlignment="0" applyProtection="0"/>
    <xf numFmtId="0" fontId="7" fillId="0" borderId="1" applyNumberFormat="0" applyFill="0" applyAlignment="0" applyProtection="0"/>
    <xf numFmtId="0" fontId="40" fillId="0" borderId="13" applyNumberFormat="0" applyFill="0" applyAlignment="0" applyProtection="0"/>
    <xf numFmtId="0" fontId="41" fillId="0" borderId="13" applyNumberFormat="0" applyFill="0" applyAlignment="0" applyProtection="0"/>
    <xf numFmtId="0" fontId="8" fillId="0" borderId="2" applyNumberFormat="0" applyFill="0" applyAlignment="0" applyProtection="0"/>
    <xf numFmtId="0" fontId="42" fillId="0" borderId="14" applyNumberFormat="0" applyFill="0" applyAlignment="0" applyProtection="0"/>
    <xf numFmtId="0" fontId="43" fillId="0" borderId="14" applyNumberFormat="0" applyFill="0" applyAlignment="0" applyProtection="0"/>
    <xf numFmtId="0" fontId="9" fillId="0" borderId="3" applyNumberFormat="0" applyFill="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9" fillId="0" borderId="0" applyNumberFormat="0" applyFill="0" applyBorder="0" applyAlignment="0" applyProtection="0"/>
    <xf numFmtId="0" fontId="44" fillId="0" borderId="0" applyNumberFormat="0" applyFill="0" applyBorder="0" applyAlignment="0" applyProtection="0"/>
    <xf numFmtId="0" fontId="31" fillId="0" borderId="0" applyNumberFormat="0" applyFill="0" applyBorder="0" applyAlignment="0" applyProtection="0"/>
    <xf numFmtId="0" fontId="63" fillId="0" borderId="0" applyNumberFormat="0" applyFill="0" applyBorder="0" applyAlignment="0" applyProtection="0"/>
    <xf numFmtId="0" fontId="31" fillId="0" borderId="0">
      <alignment horizontal="left" vertical="top" wrapText="1" indent="2"/>
    </xf>
    <xf numFmtId="0" fontId="31" fillId="0" borderId="0">
      <alignment horizontal="left" vertical="top" wrapText="1" indent="2"/>
    </xf>
    <xf numFmtId="0" fontId="45" fillId="40" borderId="10" applyNumberFormat="0" applyAlignment="0" applyProtection="0"/>
    <xf numFmtId="0" fontId="46" fillId="40" borderId="10" applyNumberFormat="0" applyAlignment="0" applyProtection="0"/>
    <xf numFmtId="0" fontId="12" fillId="7" borderId="4" applyNumberFormat="0" applyAlignment="0" applyProtection="0"/>
    <xf numFmtId="0" fontId="47" fillId="0" borderId="15" applyNumberFormat="0" applyFill="0" applyAlignment="0" applyProtection="0"/>
    <xf numFmtId="0" fontId="48" fillId="0" borderId="15" applyNumberFormat="0" applyFill="0" applyAlignment="0" applyProtection="0"/>
    <xf numFmtId="0" fontId="15" fillId="0" borderId="6" applyNumberFormat="0" applyFill="0" applyAlignment="0" applyProtection="0"/>
    <xf numFmtId="0" fontId="49" fillId="55" borderId="0" applyNumberFormat="0" applyBorder="0" applyAlignment="0" applyProtection="0"/>
    <xf numFmtId="0" fontId="50" fillId="55" borderId="0" applyNumberFormat="0" applyBorder="0" applyAlignment="0" applyProtection="0"/>
    <xf numFmtId="0" fontId="64" fillId="6"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xf numFmtId="0" fontId="31"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19" fillId="0" borderId="0"/>
    <xf numFmtId="0" fontId="19"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xf numFmtId="0" fontId="31" fillId="0" borderId="0"/>
    <xf numFmtId="0" fontId="6"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9" fillId="0" borderId="0"/>
    <xf numFmtId="0" fontId="61"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56" borderId="16" applyNumberFormat="0" applyFont="0" applyAlignment="0" applyProtection="0"/>
    <xf numFmtId="0" fontId="22" fillId="10" borderId="8" applyNumberFormat="0" applyFont="0" applyAlignment="0" applyProtection="0"/>
    <xf numFmtId="0" fontId="22" fillId="10" borderId="8" applyNumberFormat="0" applyFont="0" applyAlignment="0" applyProtection="0"/>
    <xf numFmtId="0" fontId="52" fillId="53" borderId="17" applyNumberFormat="0" applyAlignment="0" applyProtection="0"/>
    <xf numFmtId="0" fontId="53" fillId="53" borderId="17" applyNumberFormat="0" applyAlignment="0" applyProtection="0"/>
    <xf numFmtId="0" fontId="13" fillId="8" borderId="5" applyNumberFormat="0" applyAlignment="0" applyProtection="0"/>
    <xf numFmtId="9" fontId="3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2" fillId="0" borderId="0" applyFont="0" applyFill="0" applyBorder="0" applyAlignment="0" applyProtection="0"/>
    <xf numFmtId="9" fontId="22" fillId="0" borderId="0" applyFont="0" applyFill="0" applyBorder="0" applyAlignment="0" applyProtection="0"/>
    <xf numFmtId="9" fontId="62"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0"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6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31" fillId="0" borderId="0">
      <alignment horizontal="left" wrapText="1" indent="1"/>
    </xf>
    <xf numFmtId="0" fontId="31" fillId="0" borderId="0">
      <alignment horizontal="left" wrapText="1" indent="1"/>
    </xf>
    <xf numFmtId="0" fontId="54" fillId="0" borderId="0"/>
    <xf numFmtId="0" fontId="66" fillId="0" borderId="0" applyNumberFormat="0" applyFill="0" applyBorder="0" applyAlignment="0" applyProtection="0"/>
    <xf numFmtId="0" fontId="55" fillId="0" borderId="0" applyNumberFormat="0" applyFill="0" applyBorder="0" applyAlignment="0" applyProtection="0"/>
    <xf numFmtId="0" fontId="66" fillId="0" borderId="0" applyNumberFormat="0" applyFill="0" applyBorder="0" applyAlignment="0" applyProtection="0"/>
    <xf numFmtId="0" fontId="56" fillId="0" borderId="18" applyNumberFormat="0" applyFill="0" applyAlignment="0" applyProtection="0"/>
    <xf numFmtId="0" fontId="57" fillId="0" borderId="18" applyNumberFormat="0" applyFill="0" applyAlignment="0" applyProtection="0"/>
    <xf numFmtId="0" fontId="2" fillId="0" borderId="9" applyNumberFormat="0" applyFill="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1" fillId="0" borderId="0" applyNumberFormat="0" applyFill="0" applyBorder="0" applyAlignment="0" applyProtection="0"/>
    <xf numFmtId="0" fontId="6" fillId="0" borderId="0"/>
    <xf numFmtId="0" fontId="19" fillId="0" borderId="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43" fontId="20"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20" fillId="0" borderId="0" applyFont="0" applyFill="0" applyBorder="0" applyAlignment="0" applyProtection="0"/>
    <xf numFmtId="0" fontId="66" fillId="0" borderId="0" applyNumberFormat="0" applyFill="0" applyBorder="0" applyAlignment="0" applyProtection="0"/>
    <xf numFmtId="0" fontId="31" fillId="0" borderId="0"/>
    <xf numFmtId="0" fontId="6" fillId="0" borderId="0"/>
    <xf numFmtId="0" fontId="67" fillId="0" borderId="0" applyNumberFormat="0" applyFill="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20" borderId="0" applyNumberFormat="0" applyBorder="0" applyAlignment="0" applyProtection="0"/>
    <xf numFmtId="0" fontId="6" fillId="24" borderId="0" applyNumberFormat="0" applyBorder="0" applyAlignment="0" applyProtection="0"/>
    <xf numFmtId="0" fontId="6" fillId="28" borderId="0" applyNumberFormat="0" applyBorder="0" applyAlignment="0" applyProtection="0"/>
    <xf numFmtId="0" fontId="6" fillId="32" borderId="0" applyNumberFormat="0" applyBorder="0" applyAlignment="0" applyProtection="0"/>
    <xf numFmtId="0" fontId="6" fillId="13" borderId="0" applyNumberFormat="0" applyBorder="0" applyAlignment="0" applyProtection="0"/>
    <xf numFmtId="0" fontId="6" fillId="17" borderId="0" applyNumberFormat="0" applyBorder="0" applyAlignment="0" applyProtection="0"/>
    <xf numFmtId="0" fontId="6" fillId="21" borderId="0" applyNumberFormat="0" applyBorder="0" applyAlignment="0" applyProtection="0"/>
    <xf numFmtId="0" fontId="6" fillId="25" borderId="0" applyNumberFormat="0" applyBorder="0" applyAlignment="0" applyProtection="0"/>
    <xf numFmtId="0" fontId="6" fillId="29" borderId="0" applyNumberFormat="0" applyBorder="0" applyAlignment="0" applyProtection="0"/>
    <xf numFmtId="0" fontId="6" fillId="3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8" fillId="0" borderId="0" applyNumberFormat="0" applyFill="0" applyBorder="0" applyAlignment="0" applyProtection="0"/>
    <xf numFmtId="9" fontId="65"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5" fillId="0" borderId="0"/>
    <xf numFmtId="44" fontId="6" fillId="0" borderId="0" applyFont="0" applyFill="0" applyBorder="0" applyAlignment="0" applyProtection="0"/>
  </cellStyleXfs>
  <cellXfs count="436">
    <xf numFmtId="0" fontId="0" fillId="0" borderId="0" xfId="0"/>
    <xf numFmtId="0" fontId="0" fillId="3" borderId="0" xfId="0" applyFill="1" applyBorder="1"/>
    <xf numFmtId="0" fontId="2" fillId="3" borderId="0" xfId="0" applyFont="1" applyFill="1" applyBorder="1" applyAlignment="1">
      <alignment wrapText="1"/>
    </xf>
    <xf numFmtId="0" fontId="0" fillId="3" borderId="0" xfId="0" applyFill="1"/>
    <xf numFmtId="2" fontId="4" fillId="3" borderId="0" xfId="0" applyNumberFormat="1" applyFont="1" applyFill="1" applyBorder="1" applyAlignment="1">
      <alignment horizontal="right" vertical="center" wrapText="1"/>
    </xf>
    <xf numFmtId="0" fontId="2" fillId="2" borderId="0" xfId="0" applyFont="1" applyFill="1" applyBorder="1" applyAlignment="1">
      <alignment horizontal="right"/>
    </xf>
    <xf numFmtId="0" fontId="3" fillId="3" borderId="0" xfId="0" applyFont="1" applyFill="1" applyBorder="1" applyAlignment="1">
      <alignment horizontal="right" vertical="top"/>
    </xf>
    <xf numFmtId="0" fontId="0" fillId="2" borderId="0" xfId="0" applyFill="1"/>
    <xf numFmtId="165" fontId="0" fillId="2" borderId="0" xfId="0" applyNumberFormat="1" applyFill="1"/>
    <xf numFmtId="0" fontId="4" fillId="2" borderId="0" xfId="0" applyFont="1" applyFill="1" applyAlignment="1">
      <alignment wrapText="1"/>
    </xf>
    <xf numFmtId="0" fontId="2" fillId="2" borderId="0" xfId="0" applyFont="1" applyFill="1" applyBorder="1" applyAlignment="1">
      <alignment wrapText="1"/>
    </xf>
    <xf numFmtId="0" fontId="5" fillId="2" borderId="0" xfId="0" applyFont="1" applyFill="1" applyBorder="1" applyAlignment="1">
      <alignment horizontal="right" vertical="top"/>
    </xf>
    <xf numFmtId="2" fontId="4" fillId="2" borderId="0" xfId="0" applyNumberFormat="1" applyFont="1" applyFill="1" applyBorder="1" applyAlignment="1">
      <alignment horizontal="right" vertical="center" wrapText="1"/>
    </xf>
    <xf numFmtId="0" fontId="3" fillId="2" borderId="0" xfId="0" applyFont="1" applyFill="1" applyBorder="1" applyAlignment="1">
      <alignment horizontal="right" vertical="top"/>
    </xf>
    <xf numFmtId="2" fontId="4" fillId="3" borderId="0" xfId="0" applyNumberFormat="1" applyFont="1" applyFill="1" applyBorder="1" applyAlignment="1">
      <alignment horizontal="left" vertical="center" wrapText="1"/>
    </xf>
    <xf numFmtId="0" fontId="70" fillId="3" borderId="0" xfId="0" applyFont="1" applyFill="1" applyBorder="1" applyAlignment="1">
      <alignment horizontal="left" vertical="top"/>
    </xf>
    <xf numFmtId="2" fontId="0" fillId="3" borderId="0" xfId="0" applyNumberFormat="1" applyFill="1"/>
    <xf numFmtId="2" fontId="2" fillId="3" borderId="0" xfId="0" applyNumberFormat="1" applyFont="1" applyFill="1" applyBorder="1" applyAlignment="1">
      <alignment horizontal="right"/>
    </xf>
    <xf numFmtId="0" fontId="0" fillId="3" borderId="0" xfId="0" applyFill="1" applyBorder="1" applyAlignment="1">
      <alignment vertical="top" wrapText="1"/>
    </xf>
    <xf numFmtId="0" fontId="2" fillId="3" borderId="0" xfId="0" applyFont="1" applyFill="1" applyBorder="1" applyAlignment="1">
      <alignment horizontal="right"/>
    </xf>
    <xf numFmtId="0" fontId="1" fillId="3" borderId="0" xfId="0" applyFont="1" applyFill="1"/>
    <xf numFmtId="0" fontId="4" fillId="3" borderId="0" xfId="0" applyFont="1" applyFill="1" applyAlignment="1">
      <alignment wrapText="1"/>
    </xf>
    <xf numFmtId="2" fontId="70" fillId="3" borderId="0" xfId="0" applyNumberFormat="1" applyFont="1" applyFill="1" applyBorder="1" applyAlignment="1">
      <alignment horizontal="center" vertical="center" wrapText="1"/>
    </xf>
    <xf numFmtId="0" fontId="5" fillId="3" borderId="0" xfId="0" applyFont="1" applyFill="1" applyBorder="1" applyAlignment="1">
      <alignment horizontal="right" vertical="center"/>
    </xf>
    <xf numFmtId="2" fontId="69" fillId="3" borderId="0" xfId="0" applyNumberFormat="1" applyFont="1" applyFill="1" applyBorder="1" applyAlignment="1">
      <alignment horizontal="right" vertical="center" wrapText="1"/>
    </xf>
    <xf numFmtId="0" fontId="0" fillId="3" borderId="0" xfId="0" applyFill="1" applyBorder="1" applyAlignment="1">
      <alignment horizontal="right"/>
    </xf>
    <xf numFmtId="2" fontId="3" fillId="3" borderId="0" xfId="0" applyNumberFormat="1" applyFont="1" applyFill="1" applyBorder="1" applyAlignment="1">
      <alignment horizontal="right" vertical="center" wrapText="1"/>
    </xf>
    <xf numFmtId="2" fontId="3" fillId="3" borderId="0" xfId="0" applyNumberFormat="1" applyFont="1" applyFill="1" applyBorder="1" applyAlignment="1">
      <alignment wrapText="1"/>
    </xf>
    <xf numFmtId="0" fontId="71" fillId="3" borderId="0" xfId="0" applyFont="1" applyFill="1"/>
    <xf numFmtId="0" fontId="9" fillId="3" borderId="0" xfId="0" applyFont="1" applyFill="1" applyBorder="1" applyAlignment="1">
      <alignment horizontal="left" vertical="top"/>
    </xf>
    <xf numFmtId="2" fontId="4" fillId="2" borderId="0" xfId="0" applyNumberFormat="1" applyFont="1" applyFill="1" applyBorder="1" applyAlignment="1">
      <alignment horizontal="left" vertical="center" wrapText="1"/>
    </xf>
    <xf numFmtId="0" fontId="0" fillId="2" borderId="0" xfId="0" applyFill="1" applyBorder="1" applyAlignment="1">
      <alignment horizontal="right"/>
    </xf>
    <xf numFmtId="0" fontId="3" fillId="2" borderId="0" xfId="0" applyFont="1" applyFill="1" applyBorder="1" applyAlignment="1">
      <alignment horizontal="left" vertical="top" wrapText="1"/>
    </xf>
    <xf numFmtId="0" fontId="3" fillId="3" borderId="0" xfId="0" applyFont="1" applyFill="1" applyBorder="1" applyAlignment="1">
      <alignment vertical="top" wrapText="1"/>
    </xf>
    <xf numFmtId="0" fontId="3" fillId="2" borderId="0" xfId="0" applyFont="1" applyFill="1" applyBorder="1" applyAlignment="1">
      <alignment vertical="top" wrapText="1"/>
    </xf>
    <xf numFmtId="0" fontId="5" fillId="3" borderId="0" xfId="0" applyFont="1" applyFill="1" applyAlignment="1">
      <alignment horizontal="right"/>
    </xf>
    <xf numFmtId="0" fontId="70" fillId="3" borderId="0" xfId="0" applyFont="1" applyFill="1" applyBorder="1" applyAlignment="1">
      <alignment horizontal="center" vertical="center" wrapText="1"/>
    </xf>
    <xf numFmtId="0" fontId="70" fillId="3" borderId="0" xfId="0" applyFont="1" applyFill="1" applyAlignment="1">
      <alignment horizontal="center" vertical="center" wrapText="1"/>
    </xf>
    <xf numFmtId="0" fontId="1" fillId="3" borderId="0" xfId="0" applyFont="1" applyFill="1" applyBorder="1" applyAlignment="1">
      <alignment horizontal="left"/>
    </xf>
    <xf numFmtId="164" fontId="70" fillId="3" borderId="0" xfId="0" applyNumberFormat="1" applyFont="1" applyFill="1" applyAlignment="1">
      <alignment horizontal="right" vertical="top" wrapText="1"/>
    </xf>
    <xf numFmtId="164" fontId="70" fillId="3" borderId="0" xfId="0" applyNumberFormat="1" applyFont="1" applyFill="1" applyAlignment="1">
      <alignment horizontal="right" vertical="center"/>
    </xf>
    <xf numFmtId="0" fontId="1" fillId="3" borderId="0" xfId="0" applyFont="1" applyFill="1" applyBorder="1" applyAlignment="1"/>
    <xf numFmtId="2" fontId="2" fillId="3" borderId="0" xfId="0" applyNumberFormat="1" applyFont="1" applyFill="1" applyBorder="1" applyAlignment="1">
      <alignment horizontal="left"/>
    </xf>
    <xf numFmtId="165" fontId="0" fillId="3" borderId="0" xfId="0" applyNumberFormat="1" applyFill="1"/>
    <xf numFmtId="0" fontId="74" fillId="3" borderId="0" xfId="0" applyFont="1" applyFill="1" applyAlignment="1">
      <alignment horizontal="center"/>
    </xf>
    <xf numFmtId="2" fontId="71" fillId="3" borderId="0" xfId="0" applyNumberFormat="1" applyFont="1" applyFill="1" applyBorder="1" applyAlignment="1">
      <alignment horizontal="left" vertical="top" wrapText="1"/>
    </xf>
    <xf numFmtId="0" fontId="69" fillId="2" borderId="0" xfId="0" applyFont="1" applyFill="1" applyBorder="1" applyAlignment="1">
      <alignment horizontal="left" vertical="top" wrapText="1"/>
    </xf>
    <xf numFmtId="0" fontId="2" fillId="2" borderId="0" xfId="0" applyFont="1" applyFill="1" applyBorder="1" applyAlignment="1">
      <alignment horizontal="left" wrapText="1"/>
    </xf>
    <xf numFmtId="0" fontId="76" fillId="2" borderId="0" xfId="0" applyFont="1" applyFill="1" applyBorder="1" applyAlignment="1">
      <alignment horizontal="center" vertical="top" wrapText="1"/>
    </xf>
    <xf numFmtId="0" fontId="72" fillId="2" borderId="0" xfId="0" applyFont="1" applyFill="1" applyBorder="1"/>
    <xf numFmtId="0" fontId="79" fillId="3" borderId="0" xfId="0" applyFont="1" applyFill="1"/>
    <xf numFmtId="0" fontId="79" fillId="3" borderId="0" xfId="0" applyFont="1" applyFill="1" applyBorder="1" applyAlignment="1">
      <alignment horizontal="left" vertical="top" wrapText="1"/>
    </xf>
    <xf numFmtId="0" fontId="70" fillId="3" borderId="0" xfId="0" applyFont="1" applyFill="1" applyBorder="1" applyAlignment="1">
      <alignment horizontal="right" vertical="top"/>
    </xf>
    <xf numFmtId="0" fontId="70" fillId="3" borderId="0" xfId="0" applyFont="1" applyFill="1" applyBorder="1" applyAlignment="1">
      <alignment horizontal="right"/>
    </xf>
    <xf numFmtId="2" fontId="70" fillId="3" borderId="0" xfId="0" applyNumberFormat="1" applyFont="1" applyFill="1" applyBorder="1" applyAlignment="1">
      <alignment horizontal="right"/>
    </xf>
    <xf numFmtId="2" fontId="75" fillId="3" borderId="0" xfId="0" applyNumberFormat="1" applyFont="1" applyFill="1"/>
    <xf numFmtId="0" fontId="75" fillId="3" borderId="0" xfId="0" applyFont="1" applyFill="1" applyBorder="1" applyAlignment="1">
      <alignment horizontal="left" vertical="top" wrapText="1"/>
    </xf>
    <xf numFmtId="164" fontId="70" fillId="3" borderId="0" xfId="0" applyNumberFormat="1" applyFont="1" applyFill="1" applyBorder="1" applyAlignment="1">
      <alignment horizontal="right" vertical="center"/>
    </xf>
    <xf numFmtId="0" fontId="4" fillId="3" borderId="0" xfId="0" applyFont="1" applyFill="1" applyBorder="1" applyAlignment="1">
      <alignment horizontal="right" vertical="top"/>
    </xf>
    <xf numFmtId="164" fontId="4" fillId="3" borderId="0" xfId="0" applyNumberFormat="1" applyFont="1" applyFill="1" applyAlignment="1">
      <alignment horizontal="right" vertical="top" wrapText="1"/>
    </xf>
    <xf numFmtId="2" fontId="3" fillId="57" borderId="0" xfId="0" applyNumberFormat="1" applyFont="1" applyFill="1" applyBorder="1" applyAlignment="1" applyProtection="1">
      <alignment horizontal="right" vertical="center" wrapText="1"/>
      <protection locked="0"/>
    </xf>
    <xf numFmtId="2" fontId="3" fillId="57" borderId="0" xfId="0" applyNumberFormat="1" applyFont="1" applyFill="1" applyBorder="1" applyAlignment="1" applyProtection="1">
      <alignment wrapText="1"/>
      <protection locked="0"/>
    </xf>
    <xf numFmtId="2" fontId="75" fillId="57" borderId="0" xfId="0" applyNumberFormat="1" applyFont="1" applyFill="1" applyBorder="1" applyAlignment="1" applyProtection="1">
      <alignment horizontal="right" vertical="center" wrapText="1"/>
      <protection locked="0"/>
    </xf>
    <xf numFmtId="2" fontId="75" fillId="57" borderId="0" xfId="0" applyNumberFormat="1" applyFont="1" applyFill="1" applyBorder="1" applyAlignment="1" applyProtection="1">
      <alignment wrapText="1"/>
      <protection locked="0"/>
    </xf>
    <xf numFmtId="0" fontId="81" fillId="58" borderId="0" xfId="0" applyFont="1" applyFill="1" applyBorder="1"/>
    <xf numFmtId="0" fontId="0" fillId="0" borderId="19" xfId="0" applyFont="1" applyBorder="1" applyAlignment="1">
      <alignment horizontal="left"/>
    </xf>
    <xf numFmtId="0" fontId="0" fillId="0" borderId="19" xfId="0" applyBorder="1" applyAlignment="1">
      <alignment horizontal="left" indent="1"/>
    </xf>
    <xf numFmtId="0" fontId="0" fillId="0" borderId="19" xfId="0" applyNumberFormat="1" applyBorder="1"/>
    <xf numFmtId="3" fontId="5" fillId="0" borderId="0" xfId="0" applyNumberFormat="1" applyFont="1" applyFill="1" applyBorder="1" applyAlignment="1" applyProtection="1">
      <alignment horizontal="right" vertical="center" wrapText="1"/>
    </xf>
    <xf numFmtId="0" fontId="3" fillId="3" borderId="0" xfId="0" applyFont="1" applyFill="1" applyAlignment="1">
      <alignment horizontal="left" vertical="top" wrapText="1"/>
    </xf>
    <xf numFmtId="0" fontId="70" fillId="3" borderId="0" xfId="0" applyFont="1" applyFill="1" applyAlignment="1">
      <alignment horizontal="left" wrapText="1"/>
    </xf>
    <xf numFmtId="0" fontId="3" fillId="57" borderId="0" xfId="0" applyFont="1" applyFill="1" applyAlignment="1" applyProtection="1">
      <alignment horizontal="left"/>
      <protection locked="0"/>
    </xf>
    <xf numFmtId="0" fontId="0" fillId="0" borderId="0" xfId="0" applyAlignment="1">
      <alignment horizontal="left"/>
    </xf>
    <xf numFmtId="2" fontId="70" fillId="3" borderId="0" xfId="0" applyNumberFormat="1" applyFont="1" applyFill="1" applyAlignment="1">
      <alignment horizontal="left"/>
    </xf>
    <xf numFmtId="0" fontId="70" fillId="3" borderId="0" xfId="0" applyFont="1" applyFill="1" applyAlignment="1">
      <alignment horizontal="left"/>
    </xf>
    <xf numFmtId="166" fontId="3" fillId="57" borderId="0" xfId="0" applyNumberFormat="1" applyFont="1" applyFill="1" applyAlignment="1" applyProtection="1">
      <alignment horizontal="left"/>
      <protection locked="0"/>
    </xf>
    <xf numFmtId="0" fontId="70" fillId="3" borderId="0" xfId="0" applyFont="1" applyFill="1"/>
    <xf numFmtId="0" fontId="3" fillId="3" borderId="0" xfId="0" applyFont="1" applyFill="1" applyAlignment="1">
      <alignment vertical="top"/>
    </xf>
    <xf numFmtId="3" fontId="5" fillId="57" borderId="0" xfId="0" applyNumberFormat="1" applyFont="1" applyFill="1" applyAlignment="1" applyProtection="1">
      <alignment horizontal="right" vertical="center" wrapText="1"/>
      <protection locked="0"/>
    </xf>
    <xf numFmtId="0" fontId="3" fillId="3" borderId="0" xfId="0" applyFont="1" applyFill="1" applyAlignment="1">
      <alignment horizontal="right" vertical="top"/>
    </xf>
    <xf numFmtId="2" fontId="70" fillId="3" borderId="0" xfId="0" applyNumberFormat="1" applyFont="1" applyFill="1" applyAlignment="1">
      <alignment horizontal="center" vertical="center" wrapText="1"/>
    </xf>
    <xf numFmtId="2" fontId="3" fillId="57" borderId="0" xfId="0" applyNumberFormat="1" applyFont="1" applyFill="1" applyAlignment="1" applyProtection="1">
      <alignment horizontal="right" vertical="center" wrapText="1"/>
      <protection locked="0"/>
    </xf>
    <xf numFmtId="2" fontId="3" fillId="3" borderId="0" xfId="0" applyNumberFormat="1" applyFont="1" applyFill="1" applyAlignment="1">
      <alignment horizontal="right" vertical="center" wrapText="1"/>
    </xf>
    <xf numFmtId="49" fontId="70" fillId="3" borderId="0" xfId="0" applyNumberFormat="1" applyFont="1" applyFill="1" applyAlignment="1">
      <alignment horizontal="center" vertical="center" wrapText="1"/>
    </xf>
    <xf numFmtId="0" fontId="5" fillId="3" borderId="0" xfId="0" applyFont="1" applyFill="1" applyAlignment="1">
      <alignment horizontal="right" vertical="top"/>
    </xf>
    <xf numFmtId="0" fontId="70" fillId="3" borderId="0" xfId="0" applyFont="1" applyFill="1" applyAlignment="1">
      <alignment horizontal="center" wrapText="1"/>
    </xf>
    <xf numFmtId="0" fontId="2" fillId="3" borderId="0" xfId="0" applyFont="1" applyFill="1" applyAlignment="1">
      <alignment horizontal="left" vertical="top"/>
    </xf>
    <xf numFmtId="0" fontId="70" fillId="3" borderId="0" xfId="0" applyFont="1" applyFill="1" applyAlignment="1">
      <alignment horizontal="left" vertical="top"/>
    </xf>
    <xf numFmtId="3" fontId="5" fillId="0" borderId="0" xfId="0" applyNumberFormat="1" applyFont="1" applyFill="1" applyAlignment="1" applyProtection="1">
      <alignment horizontal="right" vertical="center" wrapText="1"/>
      <protection locked="0"/>
    </xf>
    <xf numFmtId="0" fontId="70" fillId="3" borderId="0" xfId="0" applyFont="1" applyFill="1" applyAlignment="1">
      <alignment horizontal="right" vertical="top"/>
    </xf>
    <xf numFmtId="2" fontId="3" fillId="0" borderId="0" xfId="0" applyNumberFormat="1" applyFont="1" applyFill="1" applyAlignment="1" applyProtection="1">
      <alignment horizontal="right" vertical="center" wrapText="1"/>
      <protection locked="0"/>
    </xf>
    <xf numFmtId="0" fontId="0" fillId="2" borderId="0" xfId="0" applyFill="1" applyProtection="1"/>
    <xf numFmtId="0" fontId="0" fillId="3" borderId="0" xfId="0" applyFill="1" applyProtection="1"/>
    <xf numFmtId="0" fontId="0" fillId="2" borderId="0" xfId="0" applyFill="1" applyBorder="1" applyProtection="1"/>
    <xf numFmtId="165" fontId="0" fillId="2" borderId="0" xfId="0" applyNumberFormat="1" applyFill="1" applyProtection="1"/>
    <xf numFmtId="0" fontId="4" fillId="2" borderId="0" xfId="0" applyFont="1" applyFill="1" applyAlignment="1" applyProtection="1">
      <alignment wrapText="1"/>
    </xf>
    <xf numFmtId="0" fontId="2" fillId="3" borderId="0" xfId="0" applyFont="1" applyFill="1" applyBorder="1" applyAlignment="1" applyProtection="1">
      <alignment horizontal="right"/>
    </xf>
    <xf numFmtId="0" fontId="1" fillId="3" borderId="0" xfId="0" applyFont="1" applyFill="1" applyBorder="1" applyAlignment="1" applyProtection="1">
      <alignment horizontal="left"/>
    </xf>
    <xf numFmtId="0" fontId="2" fillId="3" borderId="0" xfId="0" applyFont="1" applyFill="1" applyAlignment="1" applyProtection="1">
      <alignment vertical="top" wrapText="1"/>
    </xf>
    <xf numFmtId="0" fontId="1" fillId="3" borderId="0" xfId="0" applyFont="1" applyFill="1" applyProtection="1"/>
    <xf numFmtId="0" fontId="70" fillId="3" borderId="0" xfId="0" applyFont="1" applyFill="1" applyBorder="1" applyAlignment="1" applyProtection="1">
      <alignment horizontal="left" vertical="top"/>
    </xf>
    <xf numFmtId="2" fontId="4" fillId="3" borderId="0" xfId="0" applyNumberFormat="1" applyFont="1" applyFill="1" applyBorder="1" applyAlignment="1" applyProtection="1">
      <alignment horizontal="right" vertical="center" wrapText="1"/>
    </xf>
    <xf numFmtId="0" fontId="2" fillId="3" borderId="0" xfId="0" applyFont="1" applyFill="1" applyBorder="1" applyAlignment="1" applyProtection="1">
      <alignment wrapText="1"/>
    </xf>
    <xf numFmtId="0" fontId="5" fillId="3" borderId="0" xfId="0" applyFont="1" applyFill="1" applyAlignment="1" applyProtection="1">
      <alignment horizontal="right" vertical="top" wrapText="1"/>
    </xf>
    <xf numFmtId="0" fontId="3" fillId="3" borderId="0" xfId="0" applyFont="1" applyFill="1" applyBorder="1" applyAlignment="1" applyProtection="1">
      <alignment horizontal="right" vertical="top"/>
    </xf>
    <xf numFmtId="2" fontId="70" fillId="3" borderId="0" xfId="0" applyNumberFormat="1" applyFont="1" applyFill="1" applyBorder="1" applyAlignment="1" applyProtection="1">
      <alignment horizontal="center" vertical="center" wrapText="1"/>
    </xf>
    <xf numFmtId="0" fontId="5" fillId="3" borderId="0" xfId="0" applyFont="1" applyFill="1" applyBorder="1" applyAlignment="1" applyProtection="1">
      <alignment horizontal="left" vertical="top"/>
    </xf>
    <xf numFmtId="0" fontId="5" fillId="3" borderId="0" xfId="0" applyFont="1" applyFill="1" applyBorder="1" applyAlignment="1" applyProtection="1">
      <alignment horizontal="right" vertical="top"/>
    </xf>
    <xf numFmtId="0" fontId="70" fillId="3" borderId="0" xfId="0" applyFont="1" applyFill="1" applyBorder="1" applyAlignment="1" applyProtection="1">
      <alignment horizontal="right" vertical="top"/>
    </xf>
    <xf numFmtId="2" fontId="75" fillId="3" borderId="0" xfId="0" applyNumberFormat="1" applyFont="1" applyFill="1" applyBorder="1" applyAlignment="1" applyProtection="1">
      <alignment horizontal="right" vertical="center" wrapText="1"/>
    </xf>
    <xf numFmtId="2" fontId="3" fillId="3" borderId="0" xfId="0" applyNumberFormat="1" applyFont="1" applyFill="1" applyBorder="1" applyAlignment="1" applyProtection="1">
      <alignment horizontal="right" vertical="center" wrapText="1"/>
    </xf>
    <xf numFmtId="2" fontId="3" fillId="3" borderId="0" xfId="0" applyNumberFormat="1" applyFont="1" applyFill="1" applyBorder="1" applyAlignment="1" applyProtection="1">
      <alignment wrapText="1"/>
    </xf>
    <xf numFmtId="2" fontId="5" fillId="3" borderId="0" xfId="0" applyNumberFormat="1" applyFont="1" applyFill="1" applyBorder="1" applyAlignment="1" applyProtection="1">
      <alignment horizontal="right" vertical="center" wrapText="1"/>
    </xf>
    <xf numFmtId="2" fontId="5" fillId="3" borderId="0" xfId="0" applyNumberFormat="1" applyFont="1" applyFill="1" applyBorder="1" applyAlignment="1" applyProtection="1">
      <alignment wrapText="1"/>
    </xf>
    <xf numFmtId="0" fontId="73" fillId="3" borderId="0" xfId="0" applyFont="1" applyFill="1" applyBorder="1" applyAlignment="1" applyProtection="1">
      <alignment horizontal="right" vertical="top"/>
    </xf>
    <xf numFmtId="2" fontId="73" fillId="3" borderId="0" xfId="0" applyNumberFormat="1" applyFont="1" applyFill="1" applyBorder="1" applyAlignment="1" applyProtection="1">
      <alignment horizontal="right" vertical="center" wrapText="1"/>
    </xf>
    <xf numFmtId="2" fontId="73" fillId="3" borderId="0" xfId="0" applyNumberFormat="1" applyFont="1" applyFill="1" applyBorder="1" applyAlignment="1" applyProtection="1">
      <alignment wrapText="1"/>
    </xf>
    <xf numFmtId="0" fontId="3" fillId="3" borderId="0" xfId="0" applyFont="1" applyFill="1" applyAlignment="1" applyProtection="1">
      <alignment vertical="top" wrapText="1"/>
    </xf>
    <xf numFmtId="0" fontId="3" fillId="3" borderId="0" xfId="0" applyFont="1" applyFill="1" applyBorder="1" applyAlignment="1" applyProtection="1">
      <alignment vertical="top" wrapText="1"/>
    </xf>
    <xf numFmtId="0" fontId="1" fillId="3" borderId="0" xfId="0" applyFont="1" applyFill="1" applyAlignment="1" applyProtection="1">
      <alignment vertical="top" wrapText="1"/>
    </xf>
    <xf numFmtId="0" fontId="0" fillId="0" borderId="19" xfId="0" applyBorder="1"/>
    <xf numFmtId="0" fontId="0" fillId="0" borderId="0" xfId="0" applyFill="1" applyProtection="1"/>
    <xf numFmtId="0" fontId="83" fillId="59" borderId="20" xfId="0" applyFont="1" applyFill="1" applyBorder="1" applyAlignment="1">
      <alignment vertical="top" readingOrder="1"/>
    </xf>
    <xf numFmtId="0" fontId="82" fillId="59" borderId="20" xfId="0" applyFont="1" applyFill="1" applyBorder="1" applyAlignment="1">
      <alignment vertical="top" readingOrder="1"/>
    </xf>
    <xf numFmtId="2" fontId="70" fillId="3" borderId="0" xfId="0" applyNumberFormat="1" applyFont="1" applyFill="1" applyBorder="1" applyAlignment="1">
      <alignment horizontal="right" vertical="center"/>
    </xf>
    <xf numFmtId="0" fontId="74" fillId="3" borderId="0" xfId="0" applyFont="1" applyFill="1" applyAlignment="1">
      <alignment horizontal="center" vertical="center"/>
    </xf>
    <xf numFmtId="0" fontId="70" fillId="3" borderId="0" xfId="0" applyFont="1" applyFill="1" applyBorder="1" applyAlignment="1">
      <alignment horizontal="right" vertical="center" wrapText="1"/>
    </xf>
    <xf numFmtId="0" fontId="0" fillId="60" borderId="19" xfId="0" applyNumberFormat="1" applyFill="1" applyBorder="1"/>
    <xf numFmtId="0" fontId="3" fillId="3" borderId="0" xfId="0" applyFont="1" applyFill="1" applyBorder="1" applyAlignment="1">
      <alignment horizontal="left" vertical="top" wrapText="1"/>
    </xf>
    <xf numFmtId="0" fontId="74" fillId="3" borderId="0" xfId="0" applyFont="1" applyFill="1" applyAlignment="1" applyProtection="1">
      <alignment horizontal="center"/>
    </xf>
    <xf numFmtId="0" fontId="3" fillId="3" borderId="0" xfId="0" applyFont="1" applyFill="1" applyAlignment="1" applyProtection="1">
      <alignment horizontal="left" vertical="top" wrapText="1"/>
    </xf>
    <xf numFmtId="0" fontId="0" fillId="2" borderId="0" xfId="0" applyFill="1" applyAlignment="1">
      <alignment horizontal="left"/>
    </xf>
    <xf numFmtId="0" fontId="0" fillId="3" borderId="0" xfId="0" applyFill="1" applyAlignment="1">
      <alignment horizontal="left"/>
    </xf>
    <xf numFmtId="0" fontId="0" fillId="2" borderId="0" xfId="0" applyFill="1" applyBorder="1" applyAlignment="1">
      <alignment horizontal="left"/>
    </xf>
    <xf numFmtId="0" fontId="0" fillId="3" borderId="0" xfId="0" applyFill="1" applyAlignment="1">
      <alignment horizontal="right"/>
    </xf>
    <xf numFmtId="2" fontId="3" fillId="0" borderId="0" xfId="0" applyNumberFormat="1" applyFont="1" applyFill="1" applyBorder="1" applyAlignment="1" applyProtection="1">
      <alignment horizontal="right" vertical="center" wrapText="1"/>
      <protection locked="0"/>
    </xf>
    <xf numFmtId="2" fontId="3" fillId="0" borderId="0" xfId="0" applyNumberFormat="1" applyFont="1" applyFill="1" applyBorder="1" applyAlignment="1">
      <alignment horizontal="right" vertical="center" wrapText="1"/>
    </xf>
    <xf numFmtId="2" fontId="3" fillId="0" borderId="0" xfId="0" applyNumberFormat="1" applyFont="1" applyFill="1" applyBorder="1" applyAlignment="1" applyProtection="1">
      <alignment wrapText="1"/>
      <protection locked="0"/>
    </xf>
    <xf numFmtId="0" fontId="0" fillId="0" borderId="0" xfId="0" applyFill="1"/>
    <xf numFmtId="0" fontId="0" fillId="0" borderId="0" xfId="0" applyFill="1" applyAlignment="1">
      <alignment horizontal="left"/>
    </xf>
    <xf numFmtId="0" fontId="3" fillId="0" borderId="0" xfId="0" applyFont="1" applyFill="1" applyBorder="1" applyAlignment="1">
      <alignment horizontal="right" vertical="top"/>
    </xf>
    <xf numFmtId="2" fontId="4" fillId="0" borderId="0" xfId="0" applyNumberFormat="1" applyFont="1" applyFill="1" applyBorder="1" applyAlignment="1">
      <alignment horizontal="right" vertical="center" wrapText="1"/>
    </xf>
    <xf numFmtId="0" fontId="2" fillId="0" borderId="0" xfId="0" applyFont="1" applyFill="1" applyBorder="1" applyAlignment="1">
      <alignment wrapText="1"/>
    </xf>
    <xf numFmtId="0" fontId="3" fillId="3" borderId="0" xfId="0" applyFont="1" applyFill="1" applyAlignment="1" applyProtection="1">
      <alignment horizontal="left" vertical="top" wrapText="1"/>
    </xf>
    <xf numFmtId="0" fontId="3" fillId="3" borderId="0" xfId="0" applyFont="1" applyFill="1" applyBorder="1" applyAlignment="1">
      <alignment horizontal="left" vertical="top" wrapText="1"/>
    </xf>
    <xf numFmtId="0" fontId="86" fillId="3" borderId="0" xfId="0" applyFont="1" applyFill="1" applyBorder="1" applyAlignment="1">
      <alignment horizontal="right" vertical="top"/>
    </xf>
    <xf numFmtId="2" fontId="3" fillId="3" borderId="0" xfId="0" applyNumberFormat="1" applyFont="1" applyFill="1" applyBorder="1" applyAlignment="1" applyProtection="1">
      <alignment horizontal="right" vertical="center" wrapText="1"/>
      <protection locked="0"/>
    </xf>
    <xf numFmtId="0" fontId="85" fillId="0" borderId="0" xfId="0" applyFont="1" applyAlignment="1">
      <alignment vertical="center"/>
    </xf>
    <xf numFmtId="2" fontId="3" fillId="3" borderId="0" xfId="0" applyNumberFormat="1" applyFont="1" applyFill="1" applyBorder="1" applyAlignment="1" applyProtection="1">
      <alignment wrapText="1"/>
      <protection locked="0"/>
    </xf>
    <xf numFmtId="0" fontId="1" fillId="0" borderId="0" xfId="0" applyFont="1"/>
    <xf numFmtId="0" fontId="1" fillId="2" borderId="0" xfId="0" applyFont="1" applyFill="1"/>
    <xf numFmtId="0" fontId="1" fillId="3" borderId="0" xfId="0" applyFont="1" applyFill="1" applyBorder="1" applyAlignment="1">
      <alignment horizontal="right" vertical="top"/>
    </xf>
    <xf numFmtId="0" fontId="1" fillId="3" borderId="0" xfId="0" applyFont="1" applyFill="1" applyBorder="1" applyAlignment="1">
      <alignment vertical="top"/>
    </xf>
    <xf numFmtId="0" fontId="87" fillId="3" borderId="0" xfId="0" applyFont="1" applyFill="1" applyBorder="1" applyAlignment="1">
      <alignment horizontal="right" vertical="top"/>
    </xf>
    <xf numFmtId="2" fontId="87" fillId="57" borderId="0" xfId="0" applyNumberFormat="1" applyFont="1" applyFill="1" applyBorder="1" applyAlignment="1" applyProtection="1">
      <alignment horizontal="right" vertical="center" wrapText="1"/>
      <protection locked="0"/>
    </xf>
    <xf numFmtId="2" fontId="4" fillId="3" borderId="0" xfId="0" applyNumberFormat="1" applyFont="1" applyFill="1" applyBorder="1" applyAlignment="1">
      <alignment horizontal="left"/>
    </xf>
    <xf numFmtId="3" fontId="5" fillId="3" borderId="0" xfId="0" applyNumberFormat="1" applyFont="1" applyFill="1" applyBorder="1" applyAlignment="1" applyProtection="1">
      <alignment horizontal="right" vertical="center" wrapText="1"/>
    </xf>
    <xf numFmtId="0" fontId="87" fillId="3" borderId="0" xfId="0" applyFont="1" applyFill="1" applyAlignment="1">
      <alignment horizontal="left"/>
    </xf>
    <xf numFmtId="2" fontId="87" fillId="3" borderId="0" xfId="0" applyNumberFormat="1" applyFont="1" applyFill="1" applyBorder="1" applyAlignment="1" applyProtection="1">
      <alignment horizontal="right" vertical="center" wrapText="1"/>
      <protection locked="0"/>
    </xf>
    <xf numFmtId="0" fontId="4" fillId="3" borderId="0" xfId="0" applyFont="1" applyFill="1" applyBorder="1" applyAlignment="1">
      <alignment wrapText="1"/>
    </xf>
    <xf numFmtId="0" fontId="90" fillId="0" borderId="0" xfId="0" applyFont="1" applyAlignment="1">
      <alignment horizontal="center" vertical="top" wrapText="1"/>
    </xf>
    <xf numFmtId="0" fontId="91" fillId="0" borderId="0" xfId="0" applyFont="1" applyAlignment="1">
      <alignment horizontal="left" vertical="top" wrapText="1"/>
    </xf>
    <xf numFmtId="0" fontId="91" fillId="0" borderId="0" xfId="0" applyFont="1" applyAlignment="1">
      <alignment horizontal="left" vertical="top"/>
    </xf>
    <xf numFmtId="0" fontId="90" fillId="0" borderId="0" xfId="0" applyFont="1" applyAlignment="1">
      <alignment horizontal="left" vertical="top" wrapText="1"/>
    </xf>
    <xf numFmtId="0" fontId="90" fillId="63" borderId="26" xfId="0" applyFont="1" applyFill="1" applyBorder="1" applyAlignment="1">
      <alignment horizontal="left" vertical="top" wrapText="1"/>
    </xf>
    <xf numFmtId="0" fontId="90" fillId="0" borderId="0" xfId="0" applyFont="1" applyAlignment="1">
      <alignment horizontal="left" vertical="top"/>
    </xf>
    <xf numFmtId="0" fontId="92" fillId="0" borderId="0" xfId="0" applyFont="1" applyAlignment="1">
      <alignment horizontal="left" vertical="top" wrapText="1"/>
    </xf>
    <xf numFmtId="0" fontId="90" fillId="64" borderId="26" xfId="0" applyFont="1" applyFill="1" applyBorder="1" applyAlignment="1">
      <alignment horizontal="left" vertical="top"/>
    </xf>
    <xf numFmtId="0" fontId="90" fillId="64" borderId="26" xfId="0" applyFont="1" applyFill="1" applyBorder="1" applyAlignment="1">
      <alignment horizontal="left" vertical="top" wrapText="1"/>
    </xf>
    <xf numFmtId="0" fontId="90" fillId="64" borderId="26" xfId="0" applyFont="1" applyFill="1" applyBorder="1" applyAlignment="1">
      <alignment horizontal="center" vertical="top" wrapText="1"/>
    </xf>
    <xf numFmtId="0" fontId="91" fillId="0" borderId="26" xfId="0" applyFont="1" applyBorder="1" applyAlignment="1">
      <alignment horizontal="left" vertical="top"/>
    </xf>
    <xf numFmtId="167" fontId="91" fillId="0" borderId="26" xfId="3052" applyNumberFormat="1" applyFont="1" applyBorder="1" applyAlignment="1" applyProtection="1">
      <alignment horizontal="left" vertical="top"/>
    </xf>
    <xf numFmtId="0" fontId="91" fillId="0" borderId="26" xfId="0" applyFont="1" applyBorder="1" applyAlignment="1">
      <alignment horizontal="left" vertical="top" wrapText="1"/>
    </xf>
    <xf numFmtId="44" fontId="91" fillId="0" borderId="26" xfId="0" applyNumberFormat="1" applyFont="1" applyBorder="1" applyAlignment="1">
      <alignment horizontal="left" vertical="top"/>
    </xf>
    <xf numFmtId="44" fontId="91" fillId="0" borderId="0" xfId="0" applyNumberFormat="1" applyFont="1" applyAlignment="1">
      <alignment horizontal="left" vertical="top"/>
    </xf>
    <xf numFmtId="167" fontId="91" fillId="0" borderId="26" xfId="3052" applyNumberFormat="1" applyFont="1" applyFill="1" applyBorder="1" applyAlignment="1" applyProtection="1">
      <alignment horizontal="left" vertical="top"/>
    </xf>
    <xf numFmtId="167" fontId="91" fillId="0" borderId="26" xfId="0" applyNumberFormat="1" applyFont="1" applyBorder="1" applyAlignment="1">
      <alignment horizontal="left" vertical="top"/>
    </xf>
    <xf numFmtId="167" fontId="91" fillId="0" borderId="0" xfId="3052" applyNumberFormat="1" applyFont="1" applyBorder="1" applyAlignment="1" applyProtection="1">
      <alignment horizontal="left" vertical="top"/>
    </xf>
    <xf numFmtId="0" fontId="90" fillId="64" borderId="0" xfId="0" applyFont="1" applyFill="1" applyAlignment="1">
      <alignment horizontal="left" vertical="top"/>
    </xf>
    <xf numFmtId="0" fontId="91" fillId="0" borderId="0" xfId="0" applyFont="1" applyAlignment="1">
      <alignment vertical="top"/>
    </xf>
    <xf numFmtId="0" fontId="90" fillId="65" borderId="26" xfId="0" applyFont="1" applyFill="1" applyBorder="1" applyAlignment="1">
      <alignment horizontal="left" vertical="top"/>
    </xf>
    <xf numFmtId="0" fontId="91" fillId="63" borderId="0" xfId="0" applyFont="1" applyFill="1" applyAlignment="1">
      <alignment horizontal="left" vertical="top" wrapText="1"/>
    </xf>
    <xf numFmtId="0" fontId="91" fillId="0" borderId="0" xfId="0" applyFont="1" applyAlignment="1">
      <alignment vertical="top" wrapText="1"/>
    </xf>
    <xf numFmtId="0" fontId="84" fillId="3" borderId="0" xfId="0" applyFont="1" applyFill="1" applyAlignment="1">
      <alignment horizontal="right"/>
    </xf>
    <xf numFmtId="0" fontId="84" fillId="3" borderId="0" xfId="0" applyFont="1" applyFill="1" applyAlignment="1"/>
    <xf numFmtId="0" fontId="94" fillId="3" borderId="0" xfId="0" applyFont="1" applyFill="1" applyAlignment="1"/>
    <xf numFmtId="0" fontId="95" fillId="3" borderId="0" xfId="0" applyFont="1" applyFill="1" applyAlignment="1"/>
    <xf numFmtId="0" fontId="88" fillId="3" borderId="0" xfId="0" applyFont="1" applyFill="1"/>
    <xf numFmtId="0" fontId="0" fillId="3" borderId="34" xfId="0" applyFill="1" applyBorder="1" applyAlignment="1">
      <alignment horizontal="left" vertical="center"/>
    </xf>
    <xf numFmtId="0" fontId="0" fillId="0" borderId="34" xfId="0" applyBorder="1" applyAlignment="1">
      <alignment horizontal="left" vertical="center"/>
    </xf>
    <xf numFmtId="0" fontId="91" fillId="0" borderId="34" xfId="0" applyFont="1" applyBorder="1" applyAlignment="1">
      <alignment horizontal="left" vertical="center"/>
    </xf>
    <xf numFmtId="0" fontId="0" fillId="0" borderId="34" xfId="0" applyBorder="1" applyAlignment="1">
      <alignment horizontal="left"/>
    </xf>
    <xf numFmtId="0" fontId="0" fillId="3" borderId="34" xfId="0" applyFill="1" applyBorder="1" applyAlignment="1">
      <alignment horizontal="left"/>
    </xf>
    <xf numFmtId="0" fontId="0" fillId="0" borderId="35" xfId="0" applyBorder="1" applyAlignment="1">
      <alignment horizontal="left" vertical="center"/>
    </xf>
    <xf numFmtId="2" fontId="70" fillId="0" borderId="0" xfId="0" applyNumberFormat="1" applyFont="1" applyFill="1" applyBorder="1" applyAlignment="1" applyProtection="1">
      <alignment vertical="center" wrapText="1"/>
      <protection locked="0"/>
    </xf>
    <xf numFmtId="2" fontId="70" fillId="0" borderId="0" xfId="0" applyNumberFormat="1" applyFont="1" applyFill="1" applyBorder="1" applyAlignment="1" applyProtection="1">
      <alignment horizontal="center" vertical="center" wrapText="1"/>
      <protection locked="0"/>
    </xf>
    <xf numFmtId="0" fontId="70" fillId="0" borderId="0" xfId="0" applyFont="1" applyFill="1" applyBorder="1" applyAlignment="1" applyProtection="1">
      <alignment horizontal="center" vertical="center" wrapText="1"/>
      <protection locked="0"/>
    </xf>
    <xf numFmtId="44" fontId="0" fillId="0" borderId="0" xfId="0" applyNumberFormat="1"/>
    <xf numFmtId="167" fontId="0" fillId="0" borderId="0" xfId="0" applyNumberFormat="1"/>
    <xf numFmtId="2" fontId="0" fillId="0" borderId="0" xfId="0" applyNumberFormat="1"/>
    <xf numFmtId="14" fontId="0" fillId="0" borderId="0" xfId="0" applyNumberFormat="1"/>
    <xf numFmtId="3" fontId="0" fillId="0" borderId="0" xfId="0" applyNumberFormat="1"/>
    <xf numFmtId="0" fontId="96" fillId="3" borderId="0" xfId="0" applyFont="1" applyFill="1" applyBorder="1"/>
    <xf numFmtId="0" fontId="96" fillId="3" borderId="0" xfId="0" applyFont="1" applyFill="1"/>
    <xf numFmtId="0" fontId="97" fillId="3" borderId="25" xfId="0" applyFont="1" applyFill="1" applyBorder="1"/>
    <xf numFmtId="0" fontId="96" fillId="3" borderId="25" xfId="0" applyFont="1" applyFill="1" applyBorder="1"/>
    <xf numFmtId="0" fontId="97" fillId="3" borderId="24" xfId="0" applyFont="1" applyFill="1" applyBorder="1"/>
    <xf numFmtId="0" fontId="96" fillId="3" borderId="24" xfId="0" applyFont="1" applyFill="1" applyBorder="1"/>
    <xf numFmtId="0" fontId="96" fillId="3" borderId="0" xfId="0" applyFont="1" applyFill="1" applyAlignment="1">
      <alignment horizontal="left" vertical="top"/>
    </xf>
    <xf numFmtId="0" fontId="97" fillId="3" borderId="0" xfId="0" applyFont="1" applyFill="1" applyBorder="1" applyAlignment="1">
      <alignment vertical="top" wrapText="1"/>
    </xf>
    <xf numFmtId="0" fontId="97" fillId="3" borderId="0" xfId="0" applyFont="1" applyFill="1"/>
    <xf numFmtId="0" fontId="65" fillId="3" borderId="0" xfId="0" applyFont="1" applyFill="1" applyProtection="1"/>
    <xf numFmtId="0" fontId="65" fillId="3" borderId="24" xfId="0" applyFont="1" applyFill="1" applyBorder="1" applyAlignment="1" applyProtection="1">
      <alignment horizontal="center"/>
    </xf>
    <xf numFmtId="0" fontId="65" fillId="3" borderId="0" xfId="0" applyFont="1" applyFill="1" applyAlignment="1" applyProtection="1">
      <alignment horizontal="left"/>
    </xf>
    <xf numFmtId="0" fontId="102" fillId="3" borderId="0" xfId="0" applyFont="1" applyFill="1" applyAlignment="1" applyProtection="1">
      <alignment horizontal="center"/>
    </xf>
    <xf numFmtId="2" fontId="101" fillId="3" borderId="0" xfId="0" applyNumberFormat="1" applyFont="1" applyFill="1" applyBorder="1" applyAlignment="1" applyProtection="1">
      <alignment horizontal="right" vertical="center"/>
    </xf>
    <xf numFmtId="0" fontId="101" fillId="3" borderId="0" xfId="0" applyFont="1" applyFill="1" applyAlignment="1" applyProtection="1">
      <alignment horizontal="center" vertical="center"/>
    </xf>
    <xf numFmtId="0" fontId="102" fillId="3" borderId="0" xfId="0" applyFont="1" applyFill="1" applyAlignment="1" applyProtection="1">
      <alignment horizontal="center" vertical="center"/>
    </xf>
    <xf numFmtId="0" fontId="97" fillId="3" borderId="0" xfId="0" applyFont="1" applyFill="1" applyAlignment="1" applyProtection="1">
      <alignment horizontal="center"/>
    </xf>
    <xf numFmtId="0" fontId="65" fillId="3" borderId="0" xfId="0" applyFont="1" applyFill="1" applyAlignment="1" applyProtection="1">
      <alignment vertical="center"/>
    </xf>
    <xf numFmtId="2" fontId="101" fillId="3" borderId="0" xfId="0" applyNumberFormat="1" applyFont="1" applyFill="1" applyBorder="1" applyAlignment="1" applyProtection="1">
      <alignment horizontal="right"/>
    </xf>
    <xf numFmtId="0" fontId="97" fillId="3" borderId="0" xfId="0" applyFont="1" applyFill="1" applyBorder="1" applyAlignment="1" applyProtection="1">
      <alignment horizontal="center" vertical="center"/>
    </xf>
    <xf numFmtId="2" fontId="101" fillId="3" borderId="0" xfId="0" applyNumberFormat="1" applyFont="1" applyFill="1" applyBorder="1" applyAlignment="1" applyProtection="1">
      <alignment vertical="center"/>
    </xf>
    <xf numFmtId="0" fontId="101" fillId="3" borderId="0" xfId="0" applyFont="1" applyFill="1" applyBorder="1" applyAlignment="1" applyProtection="1">
      <alignment horizontal="right"/>
    </xf>
    <xf numFmtId="0" fontId="96" fillId="3" borderId="0" xfId="0" applyFont="1" applyFill="1" applyBorder="1" applyAlignment="1" applyProtection="1">
      <alignment horizontal="center" vertical="center"/>
    </xf>
    <xf numFmtId="0" fontId="65" fillId="0" borderId="0" xfId="0" applyFont="1" applyProtection="1"/>
    <xf numFmtId="0" fontId="104" fillId="3" borderId="0" xfId="0" applyFont="1" applyFill="1" applyProtection="1"/>
    <xf numFmtId="0" fontId="81" fillId="3" borderId="0" xfId="0" applyFont="1" applyFill="1" applyBorder="1" applyAlignment="1" applyProtection="1">
      <alignment horizontal="right"/>
    </xf>
    <xf numFmtId="2" fontId="105" fillId="3" borderId="0" xfId="0" applyNumberFormat="1" applyFont="1" applyFill="1" applyBorder="1" applyAlignment="1" applyProtection="1">
      <alignment horizontal="left"/>
    </xf>
    <xf numFmtId="2" fontId="65" fillId="3" borderId="0" xfId="0" applyNumberFormat="1" applyFont="1" applyFill="1" applyProtection="1"/>
    <xf numFmtId="2" fontId="81" fillId="3" borderId="0" xfId="0" applyNumberFormat="1" applyFont="1" applyFill="1" applyBorder="1" applyAlignment="1" applyProtection="1">
      <alignment horizontal="right"/>
    </xf>
    <xf numFmtId="0" fontId="98" fillId="3" borderId="0" xfId="0" applyFont="1" applyFill="1" applyBorder="1" applyAlignment="1" applyProtection="1">
      <alignment horizontal="left"/>
    </xf>
    <xf numFmtId="0" fontId="98" fillId="3" borderId="0" xfId="0" applyFont="1" applyFill="1" applyProtection="1"/>
    <xf numFmtId="0" fontId="106" fillId="3" borderId="0" xfId="0" applyFont="1" applyFill="1" applyBorder="1" applyAlignment="1" applyProtection="1">
      <alignment horizontal="left" vertical="top"/>
    </xf>
    <xf numFmtId="2" fontId="105" fillId="3" borderId="0" xfId="0" applyNumberFormat="1" applyFont="1" applyFill="1" applyBorder="1" applyAlignment="1" applyProtection="1">
      <alignment horizontal="left" vertical="center" wrapText="1"/>
    </xf>
    <xf numFmtId="0" fontId="81" fillId="3" borderId="0" xfId="0" applyFont="1" applyFill="1" applyBorder="1" applyAlignment="1" applyProtection="1">
      <alignment wrapText="1"/>
    </xf>
    <xf numFmtId="0" fontId="81" fillId="3" borderId="0" xfId="0" applyFont="1" applyFill="1" applyBorder="1" applyAlignment="1" applyProtection="1">
      <alignment horizontal="left" wrapText="1"/>
    </xf>
    <xf numFmtId="0" fontId="65" fillId="3" borderId="0" xfId="0" applyFont="1" applyFill="1" applyBorder="1" applyAlignment="1" applyProtection="1">
      <alignment horizontal="right"/>
    </xf>
    <xf numFmtId="0" fontId="81" fillId="3" borderId="0" xfId="0" applyFont="1" applyFill="1" applyProtection="1"/>
    <xf numFmtId="0" fontId="96" fillId="3" borderId="0" xfId="0" applyFont="1" applyFill="1" applyBorder="1" applyAlignment="1" applyProtection="1">
      <alignment vertical="top" wrapText="1"/>
    </xf>
    <xf numFmtId="0" fontId="96" fillId="3" borderId="0" xfId="0" applyFont="1" applyFill="1" applyBorder="1" applyAlignment="1" applyProtection="1">
      <alignment horizontal="left" vertical="top" wrapText="1"/>
    </xf>
    <xf numFmtId="0" fontId="96" fillId="3" borderId="0" xfId="0" applyFont="1" applyFill="1" applyBorder="1" applyAlignment="1" applyProtection="1">
      <alignment horizontal="center" vertical="top" wrapText="1"/>
    </xf>
    <xf numFmtId="0" fontId="107" fillId="3" borderId="0" xfId="0" applyFont="1" applyFill="1" applyBorder="1" applyProtection="1"/>
    <xf numFmtId="0" fontId="108" fillId="3" borderId="0" xfId="0" applyFont="1" applyFill="1" applyBorder="1" applyAlignment="1" applyProtection="1">
      <alignment horizontal="left" vertical="top" wrapText="1"/>
    </xf>
    <xf numFmtId="0" fontId="65" fillId="3" borderId="0" xfId="0" applyFont="1" applyFill="1" applyBorder="1" applyProtection="1"/>
    <xf numFmtId="0" fontId="109" fillId="3" borderId="0" xfId="0" applyFont="1" applyFill="1" applyAlignment="1" applyProtection="1"/>
    <xf numFmtId="0" fontId="98" fillId="0" borderId="0" xfId="0" applyFont="1" applyProtection="1"/>
    <xf numFmtId="0" fontId="96" fillId="3" borderId="0" xfId="0" applyFont="1" applyFill="1" applyBorder="1" applyAlignment="1" applyProtection="1">
      <alignment horizontal="right" vertical="top"/>
    </xf>
    <xf numFmtId="0" fontId="101" fillId="3" borderId="0" xfId="0" applyFont="1" applyFill="1" applyBorder="1" applyAlignment="1" applyProtection="1">
      <alignment horizontal="center" vertical="center" wrapText="1"/>
    </xf>
    <xf numFmtId="2" fontId="101" fillId="3" borderId="0" xfId="0" applyNumberFormat="1" applyFont="1" applyFill="1" applyBorder="1" applyAlignment="1" applyProtection="1">
      <alignment horizontal="center" vertical="center" wrapText="1"/>
    </xf>
    <xf numFmtId="0" fontId="101" fillId="3" borderId="0" xfId="0" applyFont="1" applyFill="1" applyAlignment="1" applyProtection="1">
      <alignment horizontal="center" vertical="center" wrapText="1"/>
    </xf>
    <xf numFmtId="2" fontId="96" fillId="3" borderId="0" xfId="0" applyNumberFormat="1" applyFont="1" applyFill="1" applyBorder="1" applyAlignment="1" applyProtection="1">
      <alignment horizontal="right" vertical="center" wrapText="1"/>
    </xf>
    <xf numFmtId="2" fontId="96" fillId="3" borderId="0" xfId="0" applyNumberFormat="1" applyFont="1" applyFill="1" applyBorder="1" applyAlignment="1" applyProtection="1">
      <alignment wrapText="1"/>
    </xf>
    <xf numFmtId="164" fontId="101" fillId="3" borderId="0" xfId="0" applyNumberFormat="1" applyFont="1" applyFill="1" applyAlignment="1" applyProtection="1">
      <alignment horizontal="right" vertical="center"/>
    </xf>
    <xf numFmtId="2" fontId="96" fillId="57" borderId="0" xfId="0" applyNumberFormat="1" applyFont="1" applyFill="1" applyBorder="1" applyAlignment="1" applyProtection="1">
      <alignment horizontal="right" vertical="center" wrapText="1"/>
      <protection locked="0"/>
    </xf>
    <xf numFmtId="2" fontId="96" fillId="57" borderId="0" xfId="0" applyNumberFormat="1" applyFont="1" applyFill="1" applyBorder="1" applyAlignment="1" applyProtection="1">
      <alignment wrapText="1"/>
      <protection locked="0"/>
    </xf>
    <xf numFmtId="164" fontId="101" fillId="3" borderId="0" xfId="0" applyNumberFormat="1" applyFont="1" applyFill="1" applyBorder="1" applyAlignment="1" applyProtection="1">
      <alignment horizontal="center" vertical="center"/>
    </xf>
    <xf numFmtId="164" fontId="101" fillId="3" borderId="0" xfId="0" applyNumberFormat="1" applyFont="1" applyFill="1" applyAlignment="1" applyProtection="1">
      <alignment horizontal="center" vertical="center"/>
    </xf>
    <xf numFmtId="0" fontId="65" fillId="3" borderId="0" xfId="0" applyFont="1" applyFill="1" applyAlignment="1" applyProtection="1">
      <alignment horizontal="left" wrapText="1"/>
    </xf>
    <xf numFmtId="0" fontId="97" fillId="3" borderId="0" xfId="0" applyFont="1" applyFill="1" applyBorder="1" applyAlignment="1" applyProtection="1">
      <alignment horizontal="right" vertical="top"/>
    </xf>
    <xf numFmtId="0" fontId="96" fillId="57" borderId="0" xfId="0" applyNumberFormat="1" applyFont="1" applyFill="1" applyBorder="1" applyAlignment="1" applyProtection="1">
      <alignment horizontal="right" vertical="center" wrapText="1"/>
      <protection locked="0"/>
    </xf>
    <xf numFmtId="2" fontId="96" fillId="0" borderId="0" xfId="0" applyNumberFormat="1" applyFont="1" applyFill="1" applyBorder="1" applyAlignment="1" applyProtection="1">
      <alignment horizontal="right" vertical="center" wrapText="1"/>
    </xf>
    <xf numFmtId="0" fontId="98" fillId="3" borderId="0" xfId="0" applyFont="1" applyFill="1" applyBorder="1" applyAlignment="1" applyProtection="1">
      <alignment vertical="top"/>
    </xf>
    <xf numFmtId="0" fontId="96" fillId="3" borderId="0" xfId="0" applyFont="1" applyFill="1" applyBorder="1" applyAlignment="1" applyProtection="1">
      <alignment horizontal="right" vertical="center"/>
    </xf>
    <xf numFmtId="0" fontId="110" fillId="3" borderId="0" xfId="0" applyFont="1" applyFill="1" applyProtection="1"/>
    <xf numFmtId="2" fontId="102" fillId="3" borderId="0" xfId="0" applyNumberFormat="1" applyFont="1" applyFill="1" applyBorder="1" applyAlignment="1" applyProtection="1">
      <alignment horizontal="right" vertical="center" wrapText="1"/>
    </xf>
    <xf numFmtId="2" fontId="105" fillId="3" borderId="0" xfId="0" applyNumberFormat="1" applyFont="1" applyFill="1" applyBorder="1" applyAlignment="1" applyProtection="1">
      <alignment horizontal="right" vertical="center" wrapText="1"/>
    </xf>
    <xf numFmtId="164" fontId="97" fillId="3" borderId="0" xfId="0" applyNumberFormat="1" applyFont="1" applyFill="1" applyBorder="1" applyAlignment="1" applyProtection="1">
      <alignment horizontal="center" vertical="top" wrapText="1"/>
    </xf>
    <xf numFmtId="164" fontId="97" fillId="3" borderId="0" xfId="0" applyNumberFormat="1" applyFont="1" applyFill="1" applyBorder="1" applyAlignment="1" applyProtection="1">
      <alignment horizontal="center" vertical="center" wrapText="1"/>
    </xf>
    <xf numFmtId="0" fontId="105" fillId="3" borderId="0" xfId="0" applyFont="1" applyFill="1" applyBorder="1" applyAlignment="1" applyProtection="1">
      <alignment wrapText="1"/>
    </xf>
    <xf numFmtId="0" fontId="111" fillId="3" borderId="0" xfId="0" applyFont="1" applyFill="1" applyAlignment="1" applyProtection="1">
      <alignment horizontal="center"/>
    </xf>
    <xf numFmtId="0" fontId="65" fillId="3" borderId="0" xfId="0" applyFont="1" applyFill="1" applyAlignment="1" applyProtection="1">
      <alignment horizontal="center" wrapText="1"/>
    </xf>
    <xf numFmtId="0" fontId="96" fillId="3" borderId="0" xfId="0" applyFont="1" applyFill="1" applyBorder="1" applyAlignment="1" applyProtection="1">
      <alignment horizontal="center" vertical="center" wrapText="1"/>
    </xf>
    <xf numFmtId="0" fontId="96" fillId="3" borderId="0" xfId="0" applyFont="1" applyFill="1" applyBorder="1" applyAlignment="1" applyProtection="1">
      <alignment horizontal="right" vertical="top" wrapText="1"/>
    </xf>
    <xf numFmtId="0" fontId="65" fillId="3" borderId="0" xfId="0" applyFont="1" applyFill="1" applyAlignment="1" applyProtection="1">
      <alignment wrapText="1"/>
    </xf>
    <xf numFmtId="0" fontId="96" fillId="3" borderId="0" xfId="0" applyFont="1" applyFill="1" applyAlignment="1" applyProtection="1">
      <alignment horizontal="center" vertical="center"/>
    </xf>
    <xf numFmtId="0" fontId="96" fillId="3" borderId="0" xfId="0" applyFont="1" applyFill="1" applyProtection="1"/>
    <xf numFmtId="2" fontId="97" fillId="3" borderId="0" xfId="0" applyNumberFormat="1" applyFont="1" applyFill="1" applyBorder="1" applyAlignment="1" applyProtection="1">
      <alignment horizontal="right" vertical="center" wrapText="1"/>
    </xf>
    <xf numFmtId="0" fontId="65" fillId="3" borderId="0" xfId="0" applyFont="1" applyFill="1" applyAlignment="1" applyProtection="1">
      <alignment horizontal="center" vertical="center"/>
    </xf>
    <xf numFmtId="2" fontId="96" fillId="3" borderId="0" xfId="0" applyNumberFormat="1" applyFont="1" applyFill="1" applyBorder="1" applyAlignment="1" applyProtection="1">
      <alignment horizontal="center" vertical="center" wrapText="1"/>
    </xf>
    <xf numFmtId="0" fontId="98" fillId="3" borderId="0" xfId="0" applyFont="1" applyFill="1" applyBorder="1" applyAlignment="1" applyProtection="1">
      <alignment horizontal="right" vertical="top"/>
    </xf>
    <xf numFmtId="0" fontId="96" fillId="57" borderId="0" xfId="0" applyFont="1" applyFill="1" applyBorder="1" applyAlignment="1" applyProtection="1">
      <alignment horizontal="center" vertical="center" wrapText="1"/>
      <protection locked="0"/>
    </xf>
    <xf numFmtId="0" fontId="96" fillId="57" borderId="0" xfId="0" applyFont="1" applyFill="1" applyBorder="1" applyAlignment="1" applyProtection="1">
      <alignment vertical="center"/>
      <protection locked="0"/>
    </xf>
    <xf numFmtId="0" fontId="96" fillId="3" borderId="0" xfId="0" applyFont="1" applyFill="1" applyBorder="1" applyAlignment="1" applyProtection="1">
      <alignment vertical="center"/>
    </xf>
    <xf numFmtId="2" fontId="96" fillId="57" borderId="0" xfId="0" applyNumberFormat="1" applyFont="1" applyFill="1" applyBorder="1" applyAlignment="1" applyProtection="1">
      <alignment horizontal="center" vertical="center"/>
      <protection locked="0"/>
    </xf>
    <xf numFmtId="2" fontId="96" fillId="57" borderId="0" xfId="0" applyNumberFormat="1" applyFont="1" applyFill="1" applyBorder="1" applyAlignment="1" applyProtection="1">
      <alignment horizontal="center" vertical="center" wrapText="1"/>
      <protection locked="0"/>
    </xf>
    <xf numFmtId="0" fontId="104" fillId="3" borderId="0" xfId="0" applyFont="1" applyFill="1" applyAlignment="1" applyProtection="1">
      <alignment horizontal="center" vertical="center"/>
    </xf>
    <xf numFmtId="0" fontId="96" fillId="3" borderId="0" xfId="0" applyFont="1" applyFill="1" applyAlignment="1" applyProtection="1">
      <alignment horizontal="center"/>
    </xf>
    <xf numFmtId="0" fontId="65" fillId="3" borderId="0" xfId="0" applyFont="1" applyFill="1" applyAlignment="1" applyProtection="1">
      <alignment horizontal="center"/>
    </xf>
    <xf numFmtId="2" fontId="104" fillId="3" borderId="0" xfId="0" applyNumberFormat="1" applyFont="1" applyFill="1" applyBorder="1" applyAlignment="1" applyProtection="1">
      <alignment wrapText="1"/>
    </xf>
    <xf numFmtId="0" fontId="65" fillId="3" borderId="0" xfId="0" applyFont="1" applyFill="1" applyAlignment="1" applyProtection="1">
      <alignment horizontal="right"/>
    </xf>
    <xf numFmtId="2" fontId="98" fillId="3" borderId="0" xfId="0" applyNumberFormat="1" applyFont="1" applyFill="1" applyBorder="1" applyAlignment="1" applyProtection="1">
      <alignment horizontal="right" vertical="center" wrapText="1"/>
    </xf>
    <xf numFmtId="0" fontId="101" fillId="3" borderId="0" xfId="0" applyFont="1" applyFill="1" applyBorder="1" applyAlignment="1" applyProtection="1">
      <alignment horizontal="left" vertical="top"/>
    </xf>
    <xf numFmtId="0" fontId="101" fillId="2" borderId="0" xfId="0" applyFont="1" applyFill="1" applyBorder="1" applyAlignment="1" applyProtection="1">
      <alignment vertical="center" wrapText="1"/>
    </xf>
    <xf numFmtId="0" fontId="97" fillId="3" borderId="0" xfId="0" applyFont="1" applyFill="1" applyBorder="1" applyAlignment="1" applyProtection="1">
      <alignment horizontal="left" vertical="top"/>
    </xf>
    <xf numFmtId="0" fontId="101" fillId="66" borderId="0" xfId="0" applyFont="1" applyFill="1" applyAlignment="1" applyProtection="1">
      <alignment horizontal="right" vertical="top"/>
    </xf>
    <xf numFmtId="2" fontId="108" fillId="57" borderId="0" xfId="0" applyNumberFormat="1" applyFont="1" applyFill="1" applyBorder="1" applyAlignment="1" applyProtection="1">
      <alignment horizontal="right" vertical="center" wrapText="1"/>
      <protection locked="0"/>
    </xf>
    <xf numFmtId="2" fontId="108" fillId="3" borderId="0" xfId="0" applyNumberFormat="1" applyFont="1" applyFill="1" applyBorder="1" applyAlignment="1" applyProtection="1">
      <alignment horizontal="right" vertical="center" wrapText="1"/>
    </xf>
    <xf numFmtId="2" fontId="108" fillId="57" borderId="0" xfId="0" applyNumberFormat="1" applyFont="1" applyFill="1" applyBorder="1" applyAlignment="1" applyProtection="1">
      <alignment wrapText="1"/>
      <protection locked="0"/>
    </xf>
    <xf numFmtId="0" fontId="96" fillId="66" borderId="0" xfId="0" applyFont="1" applyFill="1" applyAlignment="1" applyProtection="1">
      <alignment horizontal="right" vertical="top"/>
    </xf>
    <xf numFmtId="2" fontId="108" fillId="3" borderId="0" xfId="0" applyNumberFormat="1" applyFont="1" applyFill="1" applyBorder="1" applyAlignment="1" applyProtection="1">
      <alignment wrapText="1"/>
    </xf>
    <xf numFmtId="2" fontId="99" fillId="3" borderId="0" xfId="0" applyNumberFormat="1" applyFont="1" applyFill="1" applyBorder="1" applyAlignment="1" applyProtection="1">
      <alignment horizontal="right" vertical="center" wrapText="1"/>
    </xf>
    <xf numFmtId="2" fontId="99" fillId="3" borderId="0" xfId="0" applyNumberFormat="1" applyFont="1" applyFill="1" applyBorder="1" applyAlignment="1" applyProtection="1">
      <alignment wrapText="1"/>
    </xf>
    <xf numFmtId="0" fontId="96" fillId="3" borderId="0" xfId="0" applyFont="1" applyFill="1" applyAlignment="1" applyProtection="1">
      <alignment vertical="top" wrapText="1"/>
    </xf>
    <xf numFmtId="0" fontId="113" fillId="3" borderId="0" xfId="0" applyFont="1" applyFill="1" applyBorder="1" applyAlignment="1" applyProtection="1">
      <alignment horizontal="center" vertical="center" wrapText="1"/>
    </xf>
    <xf numFmtId="1" fontId="96" fillId="57" borderId="0" xfId="0" applyNumberFormat="1" applyFont="1" applyFill="1" applyBorder="1" applyAlignment="1" applyProtection="1">
      <alignment horizontal="center" vertical="center" wrapText="1"/>
      <protection locked="0"/>
    </xf>
    <xf numFmtId="0" fontId="101" fillId="3" borderId="0" xfId="0" applyFont="1" applyFill="1" applyBorder="1" applyAlignment="1" applyProtection="1">
      <alignment horizontal="right" vertical="top"/>
    </xf>
    <xf numFmtId="0" fontId="101" fillId="3" borderId="0" xfId="0" applyFont="1" applyFill="1" applyBorder="1" applyAlignment="1" applyProtection="1">
      <alignment horizontal="center" vertical="top" wrapText="1"/>
    </xf>
    <xf numFmtId="0" fontId="101" fillId="0" borderId="0" xfId="0" applyFont="1" applyAlignment="1" applyProtection="1">
      <alignment horizontal="center"/>
    </xf>
    <xf numFmtId="0" fontId="81" fillId="3" borderId="0" xfId="0" applyFont="1" applyFill="1" applyAlignment="1" applyProtection="1">
      <alignment horizontal="center"/>
    </xf>
    <xf numFmtId="0" fontId="96" fillId="3" borderId="0" xfId="0" applyFont="1" applyFill="1" applyAlignment="1" applyProtection="1">
      <alignment horizontal="left" vertical="top" wrapText="1"/>
    </xf>
    <xf numFmtId="0" fontId="108" fillId="3" borderId="0" xfId="0" applyFont="1" applyFill="1" applyAlignment="1" applyProtection="1">
      <alignment horizontal="left" vertical="top" wrapText="1"/>
    </xf>
    <xf numFmtId="0" fontId="65" fillId="3" borderId="0" xfId="0" applyFont="1" applyFill="1" applyAlignment="1" applyProtection="1">
      <alignment horizontal="center" vertical="center" wrapText="1"/>
    </xf>
    <xf numFmtId="0" fontId="101" fillId="3" borderId="0" xfId="0" applyFont="1" applyFill="1" applyBorder="1" applyAlignment="1" applyProtection="1">
      <alignment horizontal="right" vertical="center"/>
    </xf>
    <xf numFmtId="0" fontId="96" fillId="57" borderId="0" xfId="0" applyFont="1" applyFill="1" applyBorder="1" applyAlignment="1" applyProtection="1">
      <alignment horizontal="center" vertical="center"/>
      <protection locked="0"/>
    </xf>
    <xf numFmtId="0" fontId="104" fillId="3" borderId="0" xfId="0" applyFont="1" applyFill="1" applyProtection="1">
      <protection hidden="1"/>
    </xf>
    <xf numFmtId="0" fontId="65" fillId="0" borderId="0" xfId="0" applyFont="1" applyProtection="1">
      <protection hidden="1"/>
    </xf>
    <xf numFmtId="164" fontId="101" fillId="61" borderId="30" xfId="0" applyNumberFormat="1" applyFont="1" applyFill="1" applyBorder="1" applyAlignment="1" applyProtection="1">
      <alignment horizontal="center" vertical="center"/>
      <protection hidden="1"/>
    </xf>
    <xf numFmtId="164" fontId="101" fillId="3" borderId="0" xfId="0" applyNumberFormat="1" applyFont="1" applyFill="1" applyBorder="1" applyAlignment="1" applyProtection="1">
      <alignment horizontal="center" vertical="center"/>
      <protection hidden="1"/>
    </xf>
    <xf numFmtId="2" fontId="96" fillId="61" borderId="0" xfId="0" applyNumberFormat="1" applyFont="1" applyFill="1" applyBorder="1" applyAlignment="1" applyProtection="1">
      <alignment horizontal="right" vertical="center" wrapText="1"/>
      <protection hidden="1"/>
    </xf>
    <xf numFmtId="2" fontId="96" fillId="61" borderId="0" xfId="0" applyNumberFormat="1" applyFont="1" applyFill="1" applyBorder="1" applyAlignment="1" applyProtection="1">
      <alignment wrapText="1"/>
      <protection hidden="1"/>
    </xf>
    <xf numFmtId="2" fontId="102" fillId="3" borderId="0" xfId="0" applyNumberFormat="1" applyFont="1" applyFill="1" applyBorder="1" applyAlignment="1" applyProtection="1">
      <alignment horizontal="right" vertical="center" wrapText="1"/>
      <protection hidden="1"/>
    </xf>
    <xf numFmtId="164" fontId="97" fillId="61" borderId="30" xfId="0" applyNumberFormat="1" applyFont="1" applyFill="1" applyBorder="1" applyAlignment="1" applyProtection="1">
      <alignment horizontal="center" vertical="center" wrapText="1"/>
      <protection hidden="1"/>
    </xf>
    <xf numFmtId="0" fontId="96" fillId="3" borderId="0" xfId="0" applyFont="1" applyFill="1" applyBorder="1" applyAlignment="1" applyProtection="1">
      <alignment horizontal="center" vertical="center"/>
      <protection hidden="1"/>
    </xf>
    <xf numFmtId="0" fontId="96" fillId="3" borderId="0" xfId="0" applyFont="1" applyFill="1" applyProtection="1">
      <protection hidden="1"/>
    </xf>
    <xf numFmtId="2" fontId="108" fillId="61" borderId="30" xfId="0" applyNumberFormat="1" applyFont="1" applyFill="1" applyBorder="1" applyAlignment="1" applyProtection="1">
      <alignment horizontal="right" vertical="center" wrapText="1"/>
      <protection hidden="1"/>
    </xf>
    <xf numFmtId="2" fontId="108" fillId="61" borderId="30" xfId="0" applyNumberFormat="1" applyFont="1" applyFill="1" applyBorder="1" applyAlignment="1" applyProtection="1">
      <alignment wrapText="1"/>
      <protection hidden="1"/>
    </xf>
    <xf numFmtId="2" fontId="96" fillId="61" borderId="30" xfId="0" applyNumberFormat="1" applyFont="1" applyFill="1" applyBorder="1" applyAlignment="1" applyProtection="1">
      <alignment wrapText="1"/>
      <protection hidden="1"/>
    </xf>
    <xf numFmtId="164" fontId="97" fillId="3" borderId="30" xfId="0" applyNumberFormat="1" applyFont="1" applyFill="1" applyBorder="1" applyAlignment="1" applyProtection="1">
      <alignment horizontal="right" vertical="center" wrapText="1"/>
    </xf>
    <xf numFmtId="2" fontId="97" fillId="61" borderId="30" xfId="0" applyNumberFormat="1" applyFont="1" applyFill="1" applyBorder="1" applyAlignment="1" applyProtection="1">
      <alignment horizontal="right" vertical="center" wrapText="1"/>
      <protection hidden="1"/>
    </xf>
    <xf numFmtId="164" fontId="97" fillId="3" borderId="0" xfId="0" applyNumberFormat="1" applyFont="1" applyFill="1" applyBorder="1" applyAlignment="1" applyProtection="1">
      <alignment horizontal="right" vertical="top" wrapText="1"/>
    </xf>
    <xf numFmtId="0" fontId="65" fillId="3" borderId="0" xfId="0" applyFont="1" applyFill="1" applyAlignment="1" applyProtection="1">
      <alignment horizontal="right" vertical="center"/>
    </xf>
    <xf numFmtId="0" fontId="96" fillId="3" borderId="0" xfId="0" applyFont="1" applyFill="1" applyProtection="1">
      <protection locked="0"/>
    </xf>
    <xf numFmtId="0" fontId="65" fillId="3" borderId="0" xfId="0" applyFont="1" applyFill="1" applyProtection="1">
      <protection locked="0"/>
    </xf>
    <xf numFmtId="2" fontId="96" fillId="3" borderId="0" xfId="0" applyNumberFormat="1" applyFont="1" applyFill="1" applyBorder="1" applyAlignment="1" applyProtection="1">
      <alignment horizontal="center" vertical="center" wrapText="1"/>
      <protection locked="0"/>
    </xf>
    <xf numFmtId="0" fontId="96" fillId="3" borderId="0" xfId="0" applyFont="1" applyFill="1" applyBorder="1" applyAlignment="1" applyProtection="1">
      <alignment horizontal="center" vertical="center"/>
      <protection locked="0" hidden="1"/>
    </xf>
    <xf numFmtId="0" fontId="96" fillId="3" borderId="0" xfId="0" applyFont="1" applyFill="1" applyBorder="1" applyAlignment="1" applyProtection="1">
      <alignment horizontal="center" vertical="center"/>
      <protection locked="0"/>
    </xf>
    <xf numFmtId="1" fontId="96" fillId="3" borderId="0" xfId="0" applyNumberFormat="1" applyFont="1" applyFill="1" applyBorder="1" applyAlignment="1" applyProtection="1">
      <alignment horizontal="center" vertical="center" wrapText="1"/>
      <protection locked="0"/>
    </xf>
    <xf numFmtId="0" fontId="96" fillId="3" borderId="0" xfId="0" applyFont="1" applyFill="1" applyProtection="1">
      <protection locked="0" hidden="1"/>
    </xf>
    <xf numFmtId="2" fontId="97" fillId="3" borderId="0" xfId="0" applyNumberFormat="1" applyFont="1" applyFill="1" applyBorder="1" applyAlignment="1" applyProtection="1">
      <alignment horizontal="right" vertical="center" wrapText="1"/>
      <protection locked="0"/>
    </xf>
    <xf numFmtId="2" fontId="105" fillId="3" borderId="0" xfId="0" applyNumberFormat="1" applyFont="1" applyFill="1" applyBorder="1" applyAlignment="1" applyProtection="1">
      <alignment horizontal="right" vertical="center" wrapText="1"/>
      <protection locked="0"/>
    </xf>
    <xf numFmtId="0" fontId="96" fillId="3" borderId="0" xfId="0" applyFont="1" applyFill="1" applyBorder="1" applyAlignment="1" applyProtection="1">
      <alignment vertical="center"/>
      <protection locked="0"/>
    </xf>
    <xf numFmtId="0" fontId="96" fillId="3" borderId="0" xfId="0" applyFont="1" applyFill="1" applyBorder="1" applyAlignment="1" applyProtection="1">
      <alignment horizontal="right" vertical="top"/>
      <protection locked="0"/>
    </xf>
    <xf numFmtId="0" fontId="98" fillId="3" borderId="0" xfId="0" applyFont="1" applyFill="1" applyBorder="1" applyAlignment="1" applyProtection="1">
      <alignment horizontal="right" vertical="top"/>
      <protection locked="0"/>
    </xf>
    <xf numFmtId="0" fontId="104" fillId="3" borderId="0" xfId="0" applyFont="1" applyFill="1" applyProtection="1">
      <protection locked="0"/>
    </xf>
    <xf numFmtId="0" fontId="104" fillId="3" borderId="0" xfId="0" applyFont="1" applyFill="1" applyProtection="1">
      <protection locked="0" hidden="1"/>
    </xf>
    <xf numFmtId="0" fontId="104" fillId="3" borderId="0" xfId="0" applyFont="1" applyFill="1" applyBorder="1" applyAlignment="1" applyProtection="1">
      <alignment horizontal="right" vertical="top"/>
      <protection locked="0"/>
    </xf>
    <xf numFmtId="2" fontId="108" fillId="3" borderId="0" xfId="0" applyNumberFormat="1" applyFont="1" applyFill="1" applyBorder="1" applyAlignment="1" applyProtection="1">
      <alignment horizontal="right" vertical="center" wrapText="1"/>
      <protection locked="0"/>
    </xf>
    <xf numFmtId="2" fontId="108" fillId="3" borderId="0" xfId="0" applyNumberFormat="1" applyFont="1" applyFill="1" applyBorder="1" applyAlignment="1" applyProtection="1">
      <alignment wrapText="1"/>
      <protection locked="0"/>
    </xf>
    <xf numFmtId="0" fontId="96" fillId="3" borderId="0" xfId="0" applyFont="1" applyFill="1" applyBorder="1" applyAlignment="1">
      <alignment horizontal="left" vertical="top" wrapText="1"/>
    </xf>
    <xf numFmtId="0" fontId="96" fillId="3" borderId="24" xfId="0" applyFont="1" applyFill="1" applyBorder="1" applyAlignment="1">
      <alignment horizontal="left" vertical="top" wrapText="1"/>
    </xf>
    <xf numFmtId="0" fontId="97" fillId="3" borderId="0" xfId="0" applyFont="1" applyFill="1" applyAlignment="1">
      <alignment horizontal="center" vertical="center"/>
    </xf>
    <xf numFmtId="0" fontId="97" fillId="3" borderId="24" xfId="0" applyFont="1" applyFill="1" applyBorder="1" applyAlignment="1">
      <alignment horizontal="center" vertical="center"/>
    </xf>
    <xf numFmtId="0" fontId="97" fillId="3" borderId="25" xfId="0" applyFont="1" applyFill="1" applyBorder="1" applyAlignment="1">
      <alignment horizontal="left" vertical="top" wrapText="1"/>
    </xf>
    <xf numFmtId="0" fontId="97" fillId="3" borderId="0" xfId="0" applyFont="1" applyFill="1" applyBorder="1" applyAlignment="1">
      <alignment horizontal="left" vertical="top" wrapText="1"/>
    </xf>
    <xf numFmtId="0" fontId="97" fillId="3" borderId="24" xfId="0" applyFont="1" applyFill="1" applyBorder="1" applyAlignment="1">
      <alignment horizontal="left" vertical="top" wrapText="1"/>
    </xf>
    <xf numFmtId="0" fontId="97" fillId="3" borderId="25" xfId="0" applyFont="1" applyFill="1" applyBorder="1" applyAlignment="1">
      <alignment horizontal="left"/>
    </xf>
    <xf numFmtId="0" fontId="97" fillId="3" borderId="0" xfId="0" applyFont="1" applyFill="1" applyAlignment="1">
      <alignment horizontal="left"/>
    </xf>
    <xf numFmtId="0" fontId="96" fillId="3" borderId="0" xfId="0" applyFont="1" applyFill="1" applyBorder="1" applyAlignment="1">
      <alignment horizontal="left" vertical="center" wrapText="1"/>
    </xf>
    <xf numFmtId="0" fontId="96" fillId="3" borderId="0" xfId="0" applyFont="1" applyFill="1" applyBorder="1" applyAlignment="1">
      <alignment horizontal="left" vertical="center"/>
    </xf>
    <xf numFmtId="0" fontId="96" fillId="3" borderId="24" xfId="0" applyFont="1" applyFill="1" applyBorder="1" applyAlignment="1">
      <alignment horizontal="left" vertical="center"/>
    </xf>
    <xf numFmtId="0" fontId="96" fillId="3" borderId="0" xfId="0" applyFont="1" applyFill="1" applyAlignment="1">
      <alignment horizontal="left"/>
    </xf>
    <xf numFmtId="14" fontId="96" fillId="3" borderId="0" xfId="0" applyNumberFormat="1" applyFont="1" applyFill="1" applyAlignment="1">
      <alignment horizontal="left"/>
    </xf>
    <xf numFmtId="0" fontId="78" fillId="60" borderId="21" xfId="0" applyFont="1" applyFill="1" applyBorder="1" applyAlignment="1">
      <alignment horizontal="center"/>
    </xf>
    <xf numFmtId="0" fontId="78" fillId="60" borderId="22" xfId="0" applyFont="1" applyFill="1" applyBorder="1" applyAlignment="1">
      <alignment horizontal="center"/>
    </xf>
    <xf numFmtId="0" fontId="78" fillId="60" borderId="23" xfId="0" applyFont="1" applyFill="1" applyBorder="1" applyAlignment="1">
      <alignment horizontal="center"/>
    </xf>
    <xf numFmtId="0" fontId="74" fillId="60" borderId="21" xfId="0" applyFont="1" applyFill="1" applyBorder="1" applyAlignment="1" applyProtection="1">
      <alignment horizontal="center"/>
    </xf>
    <xf numFmtId="0" fontId="74" fillId="60" borderId="22" xfId="0" applyFont="1" applyFill="1" applyBorder="1" applyAlignment="1" applyProtection="1">
      <alignment horizontal="center"/>
    </xf>
    <xf numFmtId="0" fontId="74" fillId="60" borderId="23" xfId="0" applyFont="1" applyFill="1" applyBorder="1" applyAlignment="1" applyProtection="1">
      <alignment horizontal="center"/>
    </xf>
    <xf numFmtId="0" fontId="3" fillId="0" borderId="0" xfId="0" applyFont="1" applyFill="1" applyBorder="1" applyAlignment="1" applyProtection="1">
      <alignment horizontal="left"/>
    </xf>
    <xf numFmtId="166" fontId="3" fillId="57" borderId="0" xfId="0" applyNumberFormat="1" applyFont="1" applyFill="1" applyBorder="1" applyAlignment="1" applyProtection="1">
      <alignment horizontal="left"/>
      <protection locked="0"/>
    </xf>
    <xf numFmtId="0" fontId="70" fillId="2" borderId="0" xfId="0" applyFont="1" applyFill="1" applyBorder="1" applyAlignment="1">
      <alignment horizontal="center" vertical="top"/>
    </xf>
    <xf numFmtId="0" fontId="3" fillId="57" borderId="0" xfId="0" applyFont="1" applyFill="1" applyBorder="1" applyAlignment="1" applyProtection="1">
      <alignment horizontal="left"/>
      <protection locked="0"/>
    </xf>
    <xf numFmtId="0" fontId="3" fillId="3" borderId="0" xfId="0" applyFont="1" applyFill="1" applyBorder="1" applyAlignment="1">
      <alignment horizontal="left" vertical="top" wrapText="1"/>
    </xf>
    <xf numFmtId="0" fontId="70" fillId="3" borderId="0" xfId="0" applyFont="1" applyFill="1" applyBorder="1" applyAlignment="1">
      <alignment horizontal="center" vertical="top" wrapText="1"/>
    </xf>
    <xf numFmtId="0" fontId="2" fillId="0" borderId="0" xfId="0" applyFont="1" applyAlignment="1">
      <alignment horizontal="center"/>
    </xf>
    <xf numFmtId="0" fontId="3" fillId="3" borderId="0" xfId="0" applyFont="1" applyFill="1" applyBorder="1" applyAlignment="1" applyProtection="1">
      <alignment horizontal="left" vertical="top" wrapText="1"/>
    </xf>
    <xf numFmtId="0" fontId="3" fillId="3" borderId="0" xfId="0" applyFont="1" applyFill="1" applyAlignment="1" applyProtection="1">
      <alignment horizontal="left" vertical="top" wrapText="1"/>
    </xf>
    <xf numFmtId="0" fontId="75" fillId="3" borderId="0" xfId="0" applyFont="1" applyFill="1" applyAlignment="1" applyProtection="1">
      <alignment horizontal="left" vertical="top" wrapText="1"/>
    </xf>
    <xf numFmtId="0" fontId="0" fillId="3" borderId="0" xfId="0" applyFont="1" applyFill="1" applyAlignment="1" applyProtection="1">
      <alignment horizontal="left" vertical="top" wrapText="1"/>
    </xf>
    <xf numFmtId="0" fontId="0" fillId="57" borderId="0" xfId="0" applyFill="1" applyAlignment="1" applyProtection="1">
      <alignment horizontal="left" vertical="top" wrapText="1"/>
      <protection locked="0"/>
    </xf>
    <xf numFmtId="0" fontId="0" fillId="57" borderId="0" xfId="0" applyFont="1" applyFill="1" applyAlignment="1" applyProtection="1">
      <alignment horizontal="left" vertical="top" wrapText="1"/>
      <protection locked="0"/>
    </xf>
    <xf numFmtId="0" fontId="85" fillId="3" borderId="0" xfId="0" applyFont="1" applyFill="1" applyAlignment="1">
      <alignment horizontal="center" vertical="center" wrapText="1"/>
    </xf>
    <xf numFmtId="0" fontId="70" fillId="2" borderId="0" xfId="0" applyFont="1" applyFill="1" applyBorder="1" applyAlignment="1">
      <alignment horizontal="center" vertical="top" wrapText="1"/>
    </xf>
    <xf numFmtId="0" fontId="77" fillId="60" borderId="21" xfId="0" applyFont="1" applyFill="1" applyBorder="1" applyAlignment="1" applyProtection="1">
      <alignment horizontal="center"/>
    </xf>
    <xf numFmtId="0" fontId="80" fillId="3" borderId="0" xfId="0" applyFont="1" applyFill="1" applyAlignment="1">
      <alignment horizontal="center" vertical="center"/>
    </xf>
    <xf numFmtId="0" fontId="96" fillId="57" borderId="0" xfId="0" applyFont="1" applyFill="1" applyAlignment="1" applyProtection="1">
      <alignment horizontal="center" vertical="center" wrapText="1"/>
      <protection locked="0"/>
    </xf>
    <xf numFmtId="0" fontId="105" fillId="3" borderId="0" xfId="0" applyFont="1" applyFill="1" applyAlignment="1" applyProtection="1">
      <alignment horizontal="right" vertical="top" wrapText="1"/>
    </xf>
    <xf numFmtId="0" fontId="101" fillId="3" borderId="25" xfId="0" applyFont="1" applyFill="1" applyBorder="1" applyAlignment="1" applyProtection="1">
      <alignment horizontal="center" vertical="top"/>
    </xf>
    <xf numFmtId="0" fontId="65" fillId="2" borderId="24" xfId="0" applyFont="1" applyFill="1" applyBorder="1" applyAlignment="1" applyProtection="1">
      <alignment horizontal="center"/>
    </xf>
    <xf numFmtId="0" fontId="103" fillId="57" borderId="31" xfId="0" applyFont="1" applyFill="1" applyBorder="1" applyAlignment="1" applyProtection="1">
      <alignment horizontal="center" vertical="center"/>
    </xf>
    <xf numFmtId="0" fontId="103" fillId="57" borderId="32" xfId="0" applyFont="1" applyFill="1" applyBorder="1" applyAlignment="1" applyProtection="1">
      <alignment horizontal="center" vertical="center"/>
    </xf>
    <xf numFmtId="0" fontId="103" fillId="57" borderId="33" xfId="0" applyFont="1" applyFill="1" applyBorder="1" applyAlignment="1" applyProtection="1">
      <alignment horizontal="center" vertical="center"/>
    </xf>
    <xf numFmtId="0" fontId="97" fillId="57" borderId="0" xfId="0" applyFont="1" applyFill="1" applyBorder="1" applyAlignment="1" applyProtection="1">
      <alignment horizontal="center" vertical="center"/>
      <protection locked="0"/>
    </xf>
    <xf numFmtId="0" fontId="96" fillId="57" borderId="0" xfId="0" applyFont="1" applyFill="1" applyBorder="1" applyAlignment="1" applyProtection="1">
      <alignment horizontal="center" vertical="center"/>
      <protection locked="0"/>
    </xf>
    <xf numFmtId="0" fontId="101" fillId="3" borderId="0" xfId="0" applyFont="1" applyFill="1" applyBorder="1" applyAlignment="1" applyProtection="1">
      <alignment horizontal="right" vertical="center"/>
    </xf>
    <xf numFmtId="0" fontId="101" fillId="3" borderId="0" xfId="0" applyFont="1" applyFill="1" applyAlignment="1" applyProtection="1">
      <alignment horizontal="right" vertical="center"/>
      <protection hidden="1"/>
    </xf>
    <xf numFmtId="0" fontId="101" fillId="61" borderId="0" xfId="0" applyFont="1" applyFill="1" applyAlignment="1" applyProtection="1">
      <alignment horizontal="center" vertical="center"/>
      <protection hidden="1"/>
    </xf>
    <xf numFmtId="2" fontId="101" fillId="61" borderId="0" xfId="0" applyNumberFormat="1" applyFont="1" applyFill="1" applyBorder="1" applyAlignment="1" applyProtection="1">
      <alignment vertical="center"/>
      <protection hidden="1"/>
    </xf>
    <xf numFmtId="0" fontId="100" fillId="60" borderId="21" xfId="0" applyFont="1" applyFill="1" applyBorder="1" applyAlignment="1" applyProtection="1">
      <alignment horizontal="center"/>
    </xf>
    <xf numFmtId="0" fontId="100" fillId="60" borderId="22" xfId="0" applyFont="1" applyFill="1" applyBorder="1" applyAlignment="1" applyProtection="1">
      <alignment horizontal="center"/>
    </xf>
    <xf numFmtId="0" fontId="100" fillId="60" borderId="23" xfId="0" applyFont="1" applyFill="1" applyBorder="1" applyAlignment="1" applyProtection="1">
      <alignment horizontal="center"/>
    </xf>
    <xf numFmtId="0" fontId="81" fillId="3" borderId="0" xfId="0" applyFont="1" applyFill="1" applyAlignment="1" applyProtection="1">
      <alignment horizontal="center"/>
      <protection locked="0"/>
    </xf>
    <xf numFmtId="0" fontId="65" fillId="2" borderId="0" xfId="0" applyFont="1" applyFill="1" applyBorder="1" applyAlignment="1" applyProtection="1">
      <alignment horizontal="center"/>
    </xf>
    <xf numFmtId="14" fontId="97" fillId="57" borderId="0" xfId="0" applyNumberFormat="1" applyFont="1" applyFill="1" applyBorder="1" applyAlignment="1" applyProtection="1">
      <alignment horizontal="center" vertical="center"/>
      <protection locked="0"/>
    </xf>
    <xf numFmtId="3" fontId="97" fillId="57" borderId="0" xfId="0" applyNumberFormat="1" applyFont="1" applyFill="1" applyBorder="1" applyAlignment="1" applyProtection="1">
      <alignment vertical="center"/>
      <protection locked="0"/>
    </xf>
    <xf numFmtId="164" fontId="97" fillId="61" borderId="0" xfId="0" applyNumberFormat="1" applyFont="1" applyFill="1" applyBorder="1" applyAlignment="1" applyProtection="1">
      <alignment vertical="center"/>
      <protection hidden="1"/>
    </xf>
    <xf numFmtId="0" fontId="101" fillId="3" borderId="0" xfId="0" applyFont="1" applyFill="1" applyBorder="1" applyAlignment="1" applyProtection="1">
      <alignment horizontal="right" vertical="top"/>
    </xf>
    <xf numFmtId="0" fontId="65" fillId="3" borderId="0" xfId="0" applyFont="1" applyFill="1" applyAlignment="1" applyProtection="1">
      <alignment horizontal="center" vertical="center" wrapText="1"/>
    </xf>
    <xf numFmtId="0" fontId="101" fillId="3" borderId="0" xfId="0" applyFont="1" applyFill="1" applyBorder="1" applyAlignment="1" applyProtection="1">
      <alignment horizontal="right" vertical="center" wrapText="1"/>
    </xf>
    <xf numFmtId="0" fontId="97" fillId="57" borderId="0" xfId="0" applyFont="1" applyFill="1" applyAlignment="1" applyProtection="1">
      <alignment horizontal="center"/>
      <protection locked="0"/>
    </xf>
    <xf numFmtId="0" fontId="101" fillId="3" borderId="0" xfId="0" applyFont="1" applyFill="1" applyBorder="1" applyAlignment="1" applyProtection="1">
      <alignment horizontal="center" vertical="top"/>
    </xf>
    <xf numFmtId="0" fontId="65" fillId="2" borderId="0" xfId="0" applyFont="1" applyFill="1" applyAlignment="1" applyProtection="1">
      <alignment horizontal="center"/>
    </xf>
    <xf numFmtId="0" fontId="65" fillId="57" borderId="0" xfId="0" applyFont="1" applyFill="1" applyAlignment="1" applyProtection="1">
      <alignment horizontal="center" vertical="top" wrapText="1"/>
      <protection locked="0"/>
    </xf>
    <xf numFmtId="0" fontId="101" fillId="2" borderId="0" xfId="0" applyFont="1" applyFill="1" applyBorder="1" applyAlignment="1" applyProtection="1">
      <alignment horizontal="center" vertical="center" wrapText="1"/>
    </xf>
    <xf numFmtId="0" fontId="101" fillId="3" borderId="0" xfId="0" applyFont="1" applyFill="1" applyBorder="1" applyAlignment="1" applyProtection="1">
      <alignment horizontal="center" vertical="top" wrapText="1"/>
    </xf>
    <xf numFmtId="0" fontId="101" fillId="0" borderId="0" xfId="0" applyFont="1" applyAlignment="1" applyProtection="1">
      <alignment horizontal="center"/>
    </xf>
    <xf numFmtId="0" fontId="101" fillId="60" borderId="21" xfId="0" applyFont="1" applyFill="1" applyBorder="1" applyAlignment="1" applyProtection="1">
      <alignment horizontal="center"/>
    </xf>
    <xf numFmtId="0" fontId="101" fillId="60" borderId="22" xfId="0" applyFont="1" applyFill="1" applyBorder="1" applyAlignment="1" applyProtection="1">
      <alignment horizontal="center"/>
    </xf>
    <xf numFmtId="0" fontId="101" fillId="60" borderId="23" xfId="0" applyFont="1" applyFill="1" applyBorder="1" applyAlignment="1" applyProtection="1">
      <alignment horizontal="center"/>
    </xf>
    <xf numFmtId="0" fontId="101" fillId="2" borderId="0" xfId="0" applyFont="1" applyFill="1" applyBorder="1" applyAlignment="1" applyProtection="1">
      <alignment horizontal="center" vertical="top" wrapText="1"/>
    </xf>
    <xf numFmtId="0" fontId="81" fillId="3" borderId="0" xfId="0" applyFont="1" applyFill="1" applyAlignment="1" applyProtection="1">
      <alignment horizontal="center"/>
    </xf>
    <xf numFmtId="0" fontId="96" fillId="3" borderId="0" xfId="0" applyFont="1" applyFill="1" applyAlignment="1" applyProtection="1">
      <alignment horizontal="left" vertical="top" wrapText="1"/>
    </xf>
    <xf numFmtId="0" fontId="108" fillId="3" borderId="0" xfId="0" applyFont="1" applyFill="1" applyAlignment="1" applyProtection="1">
      <alignment horizontal="left" vertical="top" wrapText="1"/>
    </xf>
    <xf numFmtId="0" fontId="95" fillId="3" borderId="0" xfId="0" applyFont="1" applyFill="1" applyAlignment="1">
      <alignment horizontal="center"/>
    </xf>
    <xf numFmtId="0" fontId="91" fillId="63" borderId="26" xfId="0" applyFont="1" applyFill="1" applyBorder="1" applyAlignment="1">
      <alignment horizontal="left" vertical="top" wrapText="1"/>
    </xf>
    <xf numFmtId="0" fontId="89" fillId="62" borderId="26" xfId="0" applyFont="1" applyFill="1" applyBorder="1" applyAlignment="1">
      <alignment vertical="top" wrapText="1"/>
    </xf>
    <xf numFmtId="0" fontId="90" fillId="64" borderId="27" xfId="0" applyFont="1" applyFill="1" applyBorder="1" applyAlignment="1">
      <alignment horizontal="center" vertical="center" wrapText="1"/>
    </xf>
    <xf numFmtId="0" fontId="90" fillId="64" borderId="28" xfId="0" applyFont="1" applyFill="1" applyBorder="1" applyAlignment="1">
      <alignment horizontal="center" vertical="center"/>
    </xf>
    <xf numFmtId="0" fontId="90" fillId="64" borderId="29" xfId="0" applyFont="1" applyFill="1" applyBorder="1" applyAlignment="1">
      <alignment horizontal="center" vertical="center"/>
    </xf>
    <xf numFmtId="0" fontId="91" fillId="0" borderId="26" xfId="0" applyFont="1" applyBorder="1" applyAlignment="1">
      <alignment horizontal="left" vertical="center" wrapText="1"/>
    </xf>
    <xf numFmtId="0" fontId="91" fillId="0" borderId="27" xfId="0" applyFont="1" applyBorder="1" applyAlignment="1">
      <alignment horizontal="left" vertical="center" wrapText="1"/>
    </xf>
    <xf numFmtId="0" fontId="91" fillId="0" borderId="29" xfId="0" applyFont="1" applyBorder="1" applyAlignment="1">
      <alignment horizontal="left" vertical="center" wrapText="1"/>
    </xf>
    <xf numFmtId="0" fontId="90" fillId="0" borderId="26" xfId="0" applyFont="1" applyBorder="1" applyAlignment="1">
      <alignment horizontal="center" vertical="top"/>
    </xf>
    <xf numFmtId="0" fontId="91" fillId="0" borderId="26" xfId="0" applyFont="1" applyBorder="1" applyAlignment="1">
      <alignment horizontal="left" vertical="top" wrapText="1"/>
    </xf>
    <xf numFmtId="0" fontId="0" fillId="0" borderId="0" xfId="0" applyAlignment="1">
      <alignment horizontal="left" wrapText="1"/>
    </xf>
  </cellXfs>
  <cellStyles count="3053">
    <cellStyle name="20% - Accent1 2" xfId="2" xr:uid="{00000000-0005-0000-0000-000000000000}"/>
    <cellStyle name="20% - Accent1 3" xfId="3" xr:uid="{00000000-0005-0000-0000-000001000000}"/>
    <cellStyle name="20% - Accent1 4" xfId="4" xr:uid="{00000000-0005-0000-0000-000002000000}"/>
    <cellStyle name="20% - Accent1 4 2" xfId="1246" xr:uid="{00000000-0005-0000-0000-000003000000}"/>
    <cellStyle name="20% - Accent1 4 3" xfId="2149" xr:uid="{00000000-0005-0000-0000-000004000000}"/>
    <cellStyle name="20% - Accent2 2" xfId="5" xr:uid="{00000000-0005-0000-0000-000005000000}"/>
    <cellStyle name="20% - Accent2 3" xfId="6" xr:uid="{00000000-0005-0000-0000-000006000000}"/>
    <cellStyle name="20% - Accent2 4" xfId="7" xr:uid="{00000000-0005-0000-0000-000007000000}"/>
    <cellStyle name="20% - Accent2 4 2" xfId="1247" xr:uid="{00000000-0005-0000-0000-000008000000}"/>
    <cellStyle name="20% - Accent2 4 3" xfId="2150" xr:uid="{00000000-0005-0000-0000-000009000000}"/>
    <cellStyle name="20% - Accent3 2" xfId="8" xr:uid="{00000000-0005-0000-0000-00000A000000}"/>
    <cellStyle name="20% - Accent3 3" xfId="9" xr:uid="{00000000-0005-0000-0000-00000B000000}"/>
    <cellStyle name="20% - Accent3 4" xfId="10" xr:uid="{00000000-0005-0000-0000-00000C000000}"/>
    <cellStyle name="20% - Accent3 4 2" xfId="1248" xr:uid="{00000000-0005-0000-0000-00000D000000}"/>
    <cellStyle name="20% - Accent3 4 3" xfId="2151" xr:uid="{00000000-0005-0000-0000-00000E000000}"/>
    <cellStyle name="20% - Accent4 2" xfId="11" xr:uid="{00000000-0005-0000-0000-00000F000000}"/>
    <cellStyle name="20% - Accent4 3" xfId="12" xr:uid="{00000000-0005-0000-0000-000010000000}"/>
    <cellStyle name="20% - Accent4 4" xfId="13" xr:uid="{00000000-0005-0000-0000-000011000000}"/>
    <cellStyle name="20% - Accent4 4 2" xfId="1249" xr:uid="{00000000-0005-0000-0000-000012000000}"/>
    <cellStyle name="20% - Accent4 4 3" xfId="2152" xr:uid="{00000000-0005-0000-0000-000013000000}"/>
    <cellStyle name="20% - Accent5 2" xfId="14" xr:uid="{00000000-0005-0000-0000-000014000000}"/>
    <cellStyle name="20% - Accent5 3" xfId="15" xr:uid="{00000000-0005-0000-0000-000015000000}"/>
    <cellStyle name="20% - Accent5 4" xfId="16" xr:uid="{00000000-0005-0000-0000-000016000000}"/>
    <cellStyle name="20% - Accent5 4 2" xfId="1250" xr:uid="{00000000-0005-0000-0000-000017000000}"/>
    <cellStyle name="20% - Accent5 4 3" xfId="2153" xr:uid="{00000000-0005-0000-0000-000018000000}"/>
    <cellStyle name="20% - Accent6 2" xfId="17" xr:uid="{00000000-0005-0000-0000-000019000000}"/>
    <cellStyle name="20% - Accent6 3" xfId="18" xr:uid="{00000000-0005-0000-0000-00001A000000}"/>
    <cellStyle name="20% - Accent6 4" xfId="19" xr:uid="{00000000-0005-0000-0000-00001B000000}"/>
    <cellStyle name="20% - Accent6 4 2" xfId="1251" xr:uid="{00000000-0005-0000-0000-00001C000000}"/>
    <cellStyle name="20% - Accent6 4 3" xfId="2154" xr:uid="{00000000-0005-0000-0000-00001D000000}"/>
    <cellStyle name="40% - Accent1 2" xfId="20" xr:uid="{00000000-0005-0000-0000-00001E000000}"/>
    <cellStyle name="40% - Accent1 3" xfId="21" xr:uid="{00000000-0005-0000-0000-00001F000000}"/>
    <cellStyle name="40% - Accent1 4" xfId="22" xr:uid="{00000000-0005-0000-0000-000020000000}"/>
    <cellStyle name="40% - Accent1 4 2" xfId="1252" xr:uid="{00000000-0005-0000-0000-000021000000}"/>
    <cellStyle name="40% - Accent1 4 3" xfId="2155" xr:uid="{00000000-0005-0000-0000-000022000000}"/>
    <cellStyle name="40% - Accent2 2" xfId="23" xr:uid="{00000000-0005-0000-0000-000023000000}"/>
    <cellStyle name="40% - Accent2 3" xfId="24" xr:uid="{00000000-0005-0000-0000-000024000000}"/>
    <cellStyle name="40% - Accent2 4" xfId="25" xr:uid="{00000000-0005-0000-0000-000025000000}"/>
    <cellStyle name="40% - Accent2 4 2" xfId="1253" xr:uid="{00000000-0005-0000-0000-000026000000}"/>
    <cellStyle name="40% - Accent2 4 3" xfId="2156" xr:uid="{00000000-0005-0000-0000-000027000000}"/>
    <cellStyle name="40% - Accent3 2" xfId="26" xr:uid="{00000000-0005-0000-0000-000028000000}"/>
    <cellStyle name="40% - Accent3 3" xfId="27" xr:uid="{00000000-0005-0000-0000-000029000000}"/>
    <cellStyle name="40% - Accent3 4" xfId="28" xr:uid="{00000000-0005-0000-0000-00002A000000}"/>
    <cellStyle name="40% - Accent3 4 2" xfId="1254" xr:uid="{00000000-0005-0000-0000-00002B000000}"/>
    <cellStyle name="40% - Accent3 4 3" xfId="2157" xr:uid="{00000000-0005-0000-0000-00002C000000}"/>
    <cellStyle name="40% - Accent4 2" xfId="29" xr:uid="{00000000-0005-0000-0000-00002D000000}"/>
    <cellStyle name="40% - Accent4 3" xfId="30" xr:uid="{00000000-0005-0000-0000-00002E000000}"/>
    <cellStyle name="40% - Accent4 4" xfId="31" xr:uid="{00000000-0005-0000-0000-00002F000000}"/>
    <cellStyle name="40% - Accent4 4 2" xfId="1255" xr:uid="{00000000-0005-0000-0000-000030000000}"/>
    <cellStyle name="40% - Accent4 4 3" xfId="2158" xr:uid="{00000000-0005-0000-0000-000031000000}"/>
    <cellStyle name="40% - Accent5 2" xfId="32" xr:uid="{00000000-0005-0000-0000-000032000000}"/>
    <cellStyle name="40% - Accent5 3" xfId="33" xr:uid="{00000000-0005-0000-0000-000033000000}"/>
    <cellStyle name="40% - Accent5 4" xfId="34" xr:uid="{00000000-0005-0000-0000-000034000000}"/>
    <cellStyle name="40% - Accent5 4 2" xfId="1256" xr:uid="{00000000-0005-0000-0000-000035000000}"/>
    <cellStyle name="40% - Accent5 4 3" xfId="2159" xr:uid="{00000000-0005-0000-0000-000036000000}"/>
    <cellStyle name="40% - Accent6 2" xfId="35" xr:uid="{00000000-0005-0000-0000-000037000000}"/>
    <cellStyle name="40% - Accent6 3" xfId="36" xr:uid="{00000000-0005-0000-0000-000038000000}"/>
    <cellStyle name="40% - Accent6 4" xfId="37" xr:uid="{00000000-0005-0000-0000-000039000000}"/>
    <cellStyle name="40% - Accent6 4 2" xfId="1257" xr:uid="{00000000-0005-0000-0000-00003A000000}"/>
    <cellStyle name="40% - Accent6 4 3" xfId="2160" xr:uid="{00000000-0005-0000-0000-00003B000000}"/>
    <cellStyle name="60% - Accent1 2" xfId="38" xr:uid="{00000000-0005-0000-0000-00003C000000}"/>
    <cellStyle name="60% - Accent1 3" xfId="39" xr:uid="{00000000-0005-0000-0000-00003D000000}"/>
    <cellStyle name="60% - Accent1 4" xfId="40" xr:uid="{00000000-0005-0000-0000-00003E000000}"/>
    <cellStyle name="60% - Accent2 2" xfId="41" xr:uid="{00000000-0005-0000-0000-00003F000000}"/>
    <cellStyle name="60% - Accent2 3" xfId="42" xr:uid="{00000000-0005-0000-0000-000040000000}"/>
    <cellStyle name="60% - Accent2 4" xfId="43" xr:uid="{00000000-0005-0000-0000-000041000000}"/>
    <cellStyle name="60% - Accent3 2" xfId="44" xr:uid="{00000000-0005-0000-0000-000042000000}"/>
    <cellStyle name="60% - Accent3 3" xfId="45" xr:uid="{00000000-0005-0000-0000-000043000000}"/>
    <cellStyle name="60% - Accent3 4" xfId="46" xr:uid="{00000000-0005-0000-0000-000044000000}"/>
    <cellStyle name="60% - Accent4 2" xfId="47" xr:uid="{00000000-0005-0000-0000-000045000000}"/>
    <cellStyle name="60% - Accent4 3" xfId="48" xr:uid="{00000000-0005-0000-0000-000046000000}"/>
    <cellStyle name="60% - Accent4 4" xfId="49" xr:uid="{00000000-0005-0000-0000-000047000000}"/>
    <cellStyle name="60% - Accent5 2" xfId="50" xr:uid="{00000000-0005-0000-0000-000048000000}"/>
    <cellStyle name="60% - Accent5 3" xfId="51" xr:uid="{00000000-0005-0000-0000-000049000000}"/>
    <cellStyle name="60% - Accent5 4" xfId="52" xr:uid="{00000000-0005-0000-0000-00004A000000}"/>
    <cellStyle name="60% - Accent6 2" xfId="53" xr:uid="{00000000-0005-0000-0000-00004B000000}"/>
    <cellStyle name="60% - Accent6 3" xfId="54" xr:uid="{00000000-0005-0000-0000-00004C000000}"/>
    <cellStyle name="60% - Accent6 4" xfId="55" xr:uid="{00000000-0005-0000-0000-00004D000000}"/>
    <cellStyle name="Accent1 2" xfId="56" xr:uid="{00000000-0005-0000-0000-00004E000000}"/>
    <cellStyle name="Accent1 3" xfId="57" xr:uid="{00000000-0005-0000-0000-00004F000000}"/>
    <cellStyle name="Accent1 4" xfId="58" xr:uid="{00000000-0005-0000-0000-000050000000}"/>
    <cellStyle name="Accent2 2" xfId="59" xr:uid="{00000000-0005-0000-0000-000051000000}"/>
    <cellStyle name="Accent2 2 2" xfId="60" xr:uid="{00000000-0005-0000-0000-000052000000}"/>
    <cellStyle name="Accent2 3" xfId="61" xr:uid="{00000000-0005-0000-0000-000053000000}"/>
    <cellStyle name="Accent2 4" xfId="62" xr:uid="{00000000-0005-0000-0000-000054000000}"/>
    <cellStyle name="Accent3 2" xfId="63" xr:uid="{00000000-0005-0000-0000-000055000000}"/>
    <cellStyle name="Accent3 3" xfId="64" xr:uid="{00000000-0005-0000-0000-000056000000}"/>
    <cellStyle name="Accent3 4" xfId="65" xr:uid="{00000000-0005-0000-0000-000057000000}"/>
    <cellStyle name="Accent4 2" xfId="66" xr:uid="{00000000-0005-0000-0000-000058000000}"/>
    <cellStyle name="Accent4 3" xfId="67" xr:uid="{00000000-0005-0000-0000-000059000000}"/>
    <cellStyle name="Accent4 4" xfId="68" xr:uid="{00000000-0005-0000-0000-00005A000000}"/>
    <cellStyle name="Accent5 2" xfId="69" xr:uid="{00000000-0005-0000-0000-00005B000000}"/>
    <cellStyle name="Accent5 3" xfId="70" xr:uid="{00000000-0005-0000-0000-00005C000000}"/>
    <cellStyle name="Accent5 4" xfId="71" xr:uid="{00000000-0005-0000-0000-00005D000000}"/>
    <cellStyle name="Accent6 2" xfId="72" xr:uid="{00000000-0005-0000-0000-00005E000000}"/>
    <cellStyle name="Accent6 3" xfId="73" xr:uid="{00000000-0005-0000-0000-00005F000000}"/>
    <cellStyle name="Accent6 4" xfId="74" xr:uid="{00000000-0005-0000-0000-000060000000}"/>
    <cellStyle name="Bad 2" xfId="75" xr:uid="{00000000-0005-0000-0000-000061000000}"/>
    <cellStyle name="Bad 3" xfId="76" xr:uid="{00000000-0005-0000-0000-000062000000}"/>
    <cellStyle name="Bad 4" xfId="77" xr:uid="{00000000-0005-0000-0000-000063000000}"/>
    <cellStyle name="Calculation 2" xfId="78" xr:uid="{00000000-0005-0000-0000-000064000000}"/>
    <cellStyle name="Calculation 3" xfId="79" xr:uid="{00000000-0005-0000-0000-000065000000}"/>
    <cellStyle name="Calculation 4" xfId="80" xr:uid="{00000000-0005-0000-0000-000066000000}"/>
    <cellStyle name="Check Cell 2" xfId="81" xr:uid="{00000000-0005-0000-0000-000067000000}"/>
    <cellStyle name="Check Cell 3" xfId="82" xr:uid="{00000000-0005-0000-0000-000068000000}"/>
    <cellStyle name="Check Cell 4" xfId="83" xr:uid="{00000000-0005-0000-0000-000069000000}"/>
    <cellStyle name="Comma 2" xfId="84" xr:uid="{00000000-0005-0000-0000-00006B000000}"/>
    <cellStyle name="Comma 2 2" xfId="85" xr:uid="{00000000-0005-0000-0000-00006C000000}"/>
    <cellStyle name="Comma 2 2 2" xfId="86" xr:uid="{00000000-0005-0000-0000-00006D000000}"/>
    <cellStyle name="Comma 2 3" xfId="87" xr:uid="{00000000-0005-0000-0000-00006E000000}"/>
    <cellStyle name="Comma 2 3 2" xfId="88" xr:uid="{00000000-0005-0000-0000-00006F000000}"/>
    <cellStyle name="Comma 2 3 2 2" xfId="89" xr:uid="{00000000-0005-0000-0000-000070000000}"/>
    <cellStyle name="Comma 2 3 3" xfId="90" xr:uid="{00000000-0005-0000-0000-000071000000}"/>
    <cellStyle name="Comma 2 4" xfId="91" xr:uid="{00000000-0005-0000-0000-000072000000}"/>
    <cellStyle name="Comma 2 4 2" xfId="92" xr:uid="{00000000-0005-0000-0000-000073000000}"/>
    <cellStyle name="Comma 2 5" xfId="93" xr:uid="{00000000-0005-0000-0000-000074000000}"/>
    <cellStyle name="Comma 2 6" xfId="3050" xr:uid="{AF22F8F8-6046-4E3C-87D1-5381EF7B72CC}"/>
    <cellStyle name="Comma 3" xfId="94" xr:uid="{00000000-0005-0000-0000-000075000000}"/>
    <cellStyle name="Comma 3 2" xfId="95" xr:uid="{00000000-0005-0000-0000-000076000000}"/>
    <cellStyle name="Comma 3 2 2" xfId="96" xr:uid="{00000000-0005-0000-0000-000077000000}"/>
    <cellStyle name="Comma 3 3" xfId="97" xr:uid="{00000000-0005-0000-0000-000078000000}"/>
    <cellStyle name="Comma 4" xfId="98" xr:uid="{00000000-0005-0000-0000-000079000000}"/>
    <cellStyle name="Comma 4 2" xfId="99" xr:uid="{00000000-0005-0000-0000-00007A000000}"/>
    <cellStyle name="Comma 4 2 2" xfId="100" xr:uid="{00000000-0005-0000-0000-00007B000000}"/>
    <cellStyle name="Comma 4 2 2 2" xfId="101" xr:uid="{00000000-0005-0000-0000-00007C000000}"/>
    <cellStyle name="Comma 4 2 2 2 2" xfId="102" xr:uid="{00000000-0005-0000-0000-00007D000000}"/>
    <cellStyle name="Comma 4 2 2 3" xfId="103" xr:uid="{00000000-0005-0000-0000-00007E000000}"/>
    <cellStyle name="Comma 4 2 3" xfId="104" xr:uid="{00000000-0005-0000-0000-00007F000000}"/>
    <cellStyle name="Comma 4 2 3 2" xfId="105" xr:uid="{00000000-0005-0000-0000-000080000000}"/>
    <cellStyle name="Comma 4 2 4" xfId="106" xr:uid="{00000000-0005-0000-0000-000081000000}"/>
    <cellStyle name="Comma 4 3" xfId="107" xr:uid="{00000000-0005-0000-0000-000082000000}"/>
    <cellStyle name="Comma 4 3 2" xfId="108" xr:uid="{00000000-0005-0000-0000-000083000000}"/>
    <cellStyle name="Comma 4 3 2 2" xfId="109" xr:uid="{00000000-0005-0000-0000-000084000000}"/>
    <cellStyle name="Comma 4 3 3" xfId="110" xr:uid="{00000000-0005-0000-0000-000085000000}"/>
    <cellStyle name="Comma 4 4" xfId="111" xr:uid="{00000000-0005-0000-0000-000086000000}"/>
    <cellStyle name="Comma 4 4 2" xfId="112" xr:uid="{00000000-0005-0000-0000-000087000000}"/>
    <cellStyle name="Comma 4 4 2 2" xfId="113" xr:uid="{00000000-0005-0000-0000-000088000000}"/>
    <cellStyle name="Comma 4 4 3" xfId="114" xr:uid="{00000000-0005-0000-0000-000089000000}"/>
    <cellStyle name="Comma 4 5" xfId="115" xr:uid="{00000000-0005-0000-0000-00008A000000}"/>
    <cellStyle name="Comma 4 5 2" xfId="116" xr:uid="{00000000-0005-0000-0000-00008B000000}"/>
    <cellStyle name="Comma 4 6" xfId="117" xr:uid="{00000000-0005-0000-0000-00008C000000}"/>
    <cellStyle name="Comma 5" xfId="118" xr:uid="{00000000-0005-0000-0000-00008D000000}"/>
    <cellStyle name="Comma 5 2" xfId="119" xr:uid="{00000000-0005-0000-0000-00008E000000}"/>
    <cellStyle name="Comma 6" xfId="120" xr:uid="{00000000-0005-0000-0000-00008F000000}"/>
    <cellStyle name="Comma 6 2" xfId="121" xr:uid="{00000000-0005-0000-0000-000090000000}"/>
    <cellStyle name="Comma 7" xfId="122" xr:uid="{00000000-0005-0000-0000-000091000000}"/>
    <cellStyle name="Comma 8" xfId="1258" xr:uid="{00000000-0005-0000-0000-000092000000}"/>
    <cellStyle name="Currency" xfId="3052" builtinId="4"/>
    <cellStyle name="Excel Built-in Normal" xfId="123" xr:uid="{00000000-0005-0000-0000-000093000000}"/>
    <cellStyle name="Explanatory Text 2" xfId="124" xr:uid="{00000000-0005-0000-0000-000094000000}"/>
    <cellStyle name="Explanatory Text 3" xfId="125" xr:uid="{00000000-0005-0000-0000-000095000000}"/>
    <cellStyle name="Explanatory Text 4" xfId="126" xr:uid="{00000000-0005-0000-0000-000096000000}"/>
    <cellStyle name="ExportHeaderStyleLeft" xfId="127" xr:uid="{00000000-0005-0000-0000-000097000000}"/>
    <cellStyle name="ExportHeaderStyleRight" xfId="128" xr:uid="{00000000-0005-0000-0000-000098000000}"/>
    <cellStyle name="ExportLogo" xfId="129" xr:uid="{00000000-0005-0000-0000-000099000000}"/>
    <cellStyle name="Good 2" xfId="130" xr:uid="{00000000-0005-0000-0000-00009A000000}"/>
    <cellStyle name="Good 3" xfId="131" xr:uid="{00000000-0005-0000-0000-00009B000000}"/>
    <cellStyle name="Good 4" xfId="132" xr:uid="{00000000-0005-0000-0000-00009C000000}"/>
    <cellStyle name="H1" xfId="133" xr:uid="{00000000-0005-0000-0000-00009D000000}"/>
    <cellStyle name="H2" xfId="134" xr:uid="{00000000-0005-0000-0000-00009E000000}"/>
    <cellStyle name="Heading 1 2" xfId="135" xr:uid="{00000000-0005-0000-0000-00009F000000}"/>
    <cellStyle name="Heading 1 3" xfId="136" xr:uid="{00000000-0005-0000-0000-0000A0000000}"/>
    <cellStyle name="Heading 1 4" xfId="137" xr:uid="{00000000-0005-0000-0000-0000A1000000}"/>
    <cellStyle name="Heading 2 2" xfId="138" xr:uid="{00000000-0005-0000-0000-0000A2000000}"/>
    <cellStyle name="Heading 2 3" xfId="139" xr:uid="{00000000-0005-0000-0000-0000A3000000}"/>
    <cellStyle name="Heading 2 4" xfId="140" xr:uid="{00000000-0005-0000-0000-0000A4000000}"/>
    <cellStyle name="Heading 3 2" xfId="141" xr:uid="{00000000-0005-0000-0000-0000A5000000}"/>
    <cellStyle name="Heading 3 3" xfId="142" xr:uid="{00000000-0005-0000-0000-0000A6000000}"/>
    <cellStyle name="Heading 3 4" xfId="143" xr:uid="{00000000-0005-0000-0000-0000A7000000}"/>
    <cellStyle name="Heading 4 2" xfId="144" xr:uid="{00000000-0005-0000-0000-0000A8000000}"/>
    <cellStyle name="Heading 4 3" xfId="145" xr:uid="{00000000-0005-0000-0000-0000A9000000}"/>
    <cellStyle name="Heading 4 4" xfId="146" xr:uid="{00000000-0005-0000-0000-0000AA000000}"/>
    <cellStyle name="Hyperlink 2" xfId="147" xr:uid="{00000000-0005-0000-0000-0000AC000000}"/>
    <cellStyle name="Hyperlink 2 2" xfId="148" xr:uid="{00000000-0005-0000-0000-0000AD000000}"/>
    <cellStyle name="Hyperlink 3" xfId="149" xr:uid="{00000000-0005-0000-0000-0000AE000000}"/>
    <cellStyle name="Hyperlink 4" xfId="3046" xr:uid="{2CEE30B2-3C69-475B-8056-9DE508BF74A1}"/>
    <cellStyle name="IndentedPlain" xfId="150" xr:uid="{00000000-0005-0000-0000-0000AF000000}"/>
    <cellStyle name="IndentedPlain 2" xfId="151" xr:uid="{00000000-0005-0000-0000-0000B0000000}"/>
    <cellStyle name="Input 2" xfId="152" xr:uid="{00000000-0005-0000-0000-0000B1000000}"/>
    <cellStyle name="Input 3" xfId="153" xr:uid="{00000000-0005-0000-0000-0000B2000000}"/>
    <cellStyle name="Input 4" xfId="154" xr:uid="{00000000-0005-0000-0000-0000B3000000}"/>
    <cellStyle name="Linked Cell 2" xfId="155" xr:uid="{00000000-0005-0000-0000-0000B4000000}"/>
    <cellStyle name="Linked Cell 3" xfId="156" xr:uid="{00000000-0005-0000-0000-0000B5000000}"/>
    <cellStyle name="Linked Cell 4" xfId="157" xr:uid="{00000000-0005-0000-0000-0000B6000000}"/>
    <cellStyle name="Neutral 2" xfId="158" xr:uid="{00000000-0005-0000-0000-0000B7000000}"/>
    <cellStyle name="Neutral 3" xfId="159" xr:uid="{00000000-0005-0000-0000-0000B8000000}"/>
    <cellStyle name="Neutral 4" xfId="160" xr:uid="{00000000-0005-0000-0000-0000B9000000}"/>
    <cellStyle name="Normal" xfId="0" builtinId="0"/>
    <cellStyle name="Normal 10" xfId="161" xr:uid="{00000000-0005-0000-0000-0000BB000000}"/>
    <cellStyle name="Normal 10 2" xfId="162" xr:uid="{00000000-0005-0000-0000-0000BC000000}"/>
    <cellStyle name="Normal 10 2 2" xfId="163" xr:uid="{00000000-0005-0000-0000-0000BD000000}"/>
    <cellStyle name="Normal 10 2 2 2" xfId="164" xr:uid="{00000000-0005-0000-0000-0000BE000000}"/>
    <cellStyle name="Normal 10 2 2 2 2" xfId="165" xr:uid="{00000000-0005-0000-0000-0000BF000000}"/>
    <cellStyle name="Normal 10 2 2 2 2 2" xfId="166" xr:uid="{00000000-0005-0000-0000-0000C0000000}"/>
    <cellStyle name="Normal 10 2 2 2 2 2 2" xfId="1264" xr:uid="{00000000-0005-0000-0000-0000C1000000}"/>
    <cellStyle name="Normal 10 2 2 2 2 2 3" xfId="2166" xr:uid="{00000000-0005-0000-0000-0000C2000000}"/>
    <cellStyle name="Normal 10 2 2 2 2 3" xfId="1263" xr:uid="{00000000-0005-0000-0000-0000C3000000}"/>
    <cellStyle name="Normal 10 2 2 2 2 4" xfId="2165" xr:uid="{00000000-0005-0000-0000-0000C4000000}"/>
    <cellStyle name="Normal 10 2 2 2 3" xfId="167" xr:uid="{00000000-0005-0000-0000-0000C5000000}"/>
    <cellStyle name="Normal 10 2 2 2 3 2" xfId="1265" xr:uid="{00000000-0005-0000-0000-0000C6000000}"/>
    <cellStyle name="Normal 10 2 2 2 3 3" xfId="2167" xr:uid="{00000000-0005-0000-0000-0000C7000000}"/>
    <cellStyle name="Normal 10 2 2 2 4" xfId="1262" xr:uid="{00000000-0005-0000-0000-0000C8000000}"/>
    <cellStyle name="Normal 10 2 2 2 5" xfId="2164" xr:uid="{00000000-0005-0000-0000-0000C9000000}"/>
    <cellStyle name="Normal 10 2 2 3" xfId="168" xr:uid="{00000000-0005-0000-0000-0000CA000000}"/>
    <cellStyle name="Normal 10 2 2 3 2" xfId="169" xr:uid="{00000000-0005-0000-0000-0000CB000000}"/>
    <cellStyle name="Normal 10 2 2 3 2 2" xfId="1267" xr:uid="{00000000-0005-0000-0000-0000CC000000}"/>
    <cellStyle name="Normal 10 2 2 3 2 3" xfId="2169" xr:uid="{00000000-0005-0000-0000-0000CD000000}"/>
    <cellStyle name="Normal 10 2 2 3 3" xfId="1266" xr:uid="{00000000-0005-0000-0000-0000CE000000}"/>
    <cellStyle name="Normal 10 2 2 3 4" xfId="2168" xr:uid="{00000000-0005-0000-0000-0000CF000000}"/>
    <cellStyle name="Normal 10 2 2 4" xfId="170" xr:uid="{00000000-0005-0000-0000-0000D0000000}"/>
    <cellStyle name="Normal 10 2 2 4 2" xfId="1268" xr:uid="{00000000-0005-0000-0000-0000D1000000}"/>
    <cellStyle name="Normal 10 2 2 4 3" xfId="2170" xr:uid="{00000000-0005-0000-0000-0000D2000000}"/>
    <cellStyle name="Normal 10 2 2 5" xfId="1261" xr:uid="{00000000-0005-0000-0000-0000D3000000}"/>
    <cellStyle name="Normal 10 2 2 6" xfId="2163" xr:uid="{00000000-0005-0000-0000-0000D4000000}"/>
    <cellStyle name="Normal 10 2 3" xfId="171" xr:uid="{00000000-0005-0000-0000-0000D5000000}"/>
    <cellStyle name="Normal 10 2 3 2" xfId="172" xr:uid="{00000000-0005-0000-0000-0000D6000000}"/>
    <cellStyle name="Normal 10 2 3 2 2" xfId="173" xr:uid="{00000000-0005-0000-0000-0000D7000000}"/>
    <cellStyle name="Normal 10 2 3 2 2 2" xfId="174" xr:uid="{00000000-0005-0000-0000-0000D8000000}"/>
    <cellStyle name="Normal 10 2 3 2 2 2 2" xfId="1272" xr:uid="{00000000-0005-0000-0000-0000D9000000}"/>
    <cellStyle name="Normal 10 2 3 2 2 2 3" xfId="2174" xr:uid="{00000000-0005-0000-0000-0000DA000000}"/>
    <cellStyle name="Normal 10 2 3 2 2 3" xfId="1271" xr:uid="{00000000-0005-0000-0000-0000DB000000}"/>
    <cellStyle name="Normal 10 2 3 2 2 4" xfId="2173" xr:uid="{00000000-0005-0000-0000-0000DC000000}"/>
    <cellStyle name="Normal 10 2 3 2 3" xfId="175" xr:uid="{00000000-0005-0000-0000-0000DD000000}"/>
    <cellStyle name="Normal 10 2 3 2 3 2" xfId="1273" xr:uid="{00000000-0005-0000-0000-0000DE000000}"/>
    <cellStyle name="Normal 10 2 3 2 3 3" xfId="2175" xr:uid="{00000000-0005-0000-0000-0000DF000000}"/>
    <cellStyle name="Normal 10 2 3 2 4" xfId="1270" xr:uid="{00000000-0005-0000-0000-0000E0000000}"/>
    <cellStyle name="Normal 10 2 3 2 5" xfId="2172" xr:uid="{00000000-0005-0000-0000-0000E1000000}"/>
    <cellStyle name="Normal 10 2 3 3" xfId="176" xr:uid="{00000000-0005-0000-0000-0000E2000000}"/>
    <cellStyle name="Normal 10 2 3 3 2" xfId="177" xr:uid="{00000000-0005-0000-0000-0000E3000000}"/>
    <cellStyle name="Normal 10 2 3 3 2 2" xfId="1275" xr:uid="{00000000-0005-0000-0000-0000E4000000}"/>
    <cellStyle name="Normal 10 2 3 3 2 3" xfId="2177" xr:uid="{00000000-0005-0000-0000-0000E5000000}"/>
    <cellStyle name="Normal 10 2 3 3 3" xfId="1274" xr:uid="{00000000-0005-0000-0000-0000E6000000}"/>
    <cellStyle name="Normal 10 2 3 3 4" xfId="2176" xr:uid="{00000000-0005-0000-0000-0000E7000000}"/>
    <cellStyle name="Normal 10 2 3 4" xfId="178" xr:uid="{00000000-0005-0000-0000-0000E8000000}"/>
    <cellStyle name="Normal 10 2 3 4 2" xfId="1276" xr:uid="{00000000-0005-0000-0000-0000E9000000}"/>
    <cellStyle name="Normal 10 2 3 4 3" xfId="2178" xr:uid="{00000000-0005-0000-0000-0000EA000000}"/>
    <cellStyle name="Normal 10 2 3 5" xfId="1269" xr:uid="{00000000-0005-0000-0000-0000EB000000}"/>
    <cellStyle name="Normal 10 2 3 6" xfId="2171" xr:uid="{00000000-0005-0000-0000-0000EC000000}"/>
    <cellStyle name="Normal 10 2 4" xfId="179" xr:uid="{00000000-0005-0000-0000-0000ED000000}"/>
    <cellStyle name="Normal 10 2 4 2" xfId="180" xr:uid="{00000000-0005-0000-0000-0000EE000000}"/>
    <cellStyle name="Normal 10 2 4 2 2" xfId="181" xr:uid="{00000000-0005-0000-0000-0000EF000000}"/>
    <cellStyle name="Normal 10 2 4 2 2 2" xfId="1279" xr:uid="{00000000-0005-0000-0000-0000F0000000}"/>
    <cellStyle name="Normal 10 2 4 2 2 3" xfId="2181" xr:uid="{00000000-0005-0000-0000-0000F1000000}"/>
    <cellStyle name="Normal 10 2 4 2 3" xfId="1278" xr:uid="{00000000-0005-0000-0000-0000F2000000}"/>
    <cellStyle name="Normal 10 2 4 2 4" xfId="2180" xr:uid="{00000000-0005-0000-0000-0000F3000000}"/>
    <cellStyle name="Normal 10 2 4 3" xfId="182" xr:uid="{00000000-0005-0000-0000-0000F4000000}"/>
    <cellStyle name="Normal 10 2 4 3 2" xfId="1280" xr:uid="{00000000-0005-0000-0000-0000F5000000}"/>
    <cellStyle name="Normal 10 2 4 3 3" xfId="2182" xr:uid="{00000000-0005-0000-0000-0000F6000000}"/>
    <cellStyle name="Normal 10 2 4 4" xfId="1277" xr:uid="{00000000-0005-0000-0000-0000F7000000}"/>
    <cellStyle name="Normal 10 2 4 5" xfId="2179" xr:uid="{00000000-0005-0000-0000-0000F8000000}"/>
    <cellStyle name="Normal 10 2 5" xfId="183" xr:uid="{00000000-0005-0000-0000-0000F9000000}"/>
    <cellStyle name="Normal 10 2 5 2" xfId="184" xr:uid="{00000000-0005-0000-0000-0000FA000000}"/>
    <cellStyle name="Normal 10 2 5 2 2" xfId="1282" xr:uid="{00000000-0005-0000-0000-0000FB000000}"/>
    <cellStyle name="Normal 10 2 5 2 3" xfId="2184" xr:uid="{00000000-0005-0000-0000-0000FC000000}"/>
    <cellStyle name="Normal 10 2 5 3" xfId="1281" xr:uid="{00000000-0005-0000-0000-0000FD000000}"/>
    <cellStyle name="Normal 10 2 5 4" xfId="2183" xr:uid="{00000000-0005-0000-0000-0000FE000000}"/>
    <cellStyle name="Normal 10 2 6" xfId="185" xr:uid="{00000000-0005-0000-0000-0000FF000000}"/>
    <cellStyle name="Normal 10 2 6 2" xfId="1283" xr:uid="{00000000-0005-0000-0000-000000010000}"/>
    <cellStyle name="Normal 10 2 6 3" xfId="2185" xr:uid="{00000000-0005-0000-0000-000001010000}"/>
    <cellStyle name="Normal 10 2 7" xfId="1260" xr:uid="{00000000-0005-0000-0000-000002010000}"/>
    <cellStyle name="Normal 10 2 8" xfId="2162" xr:uid="{00000000-0005-0000-0000-000003010000}"/>
    <cellStyle name="Normal 10 3" xfId="186" xr:uid="{00000000-0005-0000-0000-000004010000}"/>
    <cellStyle name="Normal 10 3 2" xfId="187" xr:uid="{00000000-0005-0000-0000-000005010000}"/>
    <cellStyle name="Normal 10 3 2 2" xfId="188" xr:uid="{00000000-0005-0000-0000-000006010000}"/>
    <cellStyle name="Normal 10 3 2 2 2" xfId="189" xr:uid="{00000000-0005-0000-0000-000007010000}"/>
    <cellStyle name="Normal 10 3 2 2 2 2" xfId="1287" xr:uid="{00000000-0005-0000-0000-000008010000}"/>
    <cellStyle name="Normal 10 3 2 2 2 3" xfId="2189" xr:uid="{00000000-0005-0000-0000-000009010000}"/>
    <cellStyle name="Normal 10 3 2 2 3" xfId="1286" xr:uid="{00000000-0005-0000-0000-00000A010000}"/>
    <cellStyle name="Normal 10 3 2 2 4" xfId="2188" xr:uid="{00000000-0005-0000-0000-00000B010000}"/>
    <cellStyle name="Normal 10 3 2 3" xfId="190" xr:uid="{00000000-0005-0000-0000-00000C010000}"/>
    <cellStyle name="Normal 10 3 2 3 2" xfId="1288" xr:uid="{00000000-0005-0000-0000-00000D010000}"/>
    <cellStyle name="Normal 10 3 2 3 3" xfId="2190" xr:uid="{00000000-0005-0000-0000-00000E010000}"/>
    <cellStyle name="Normal 10 3 2 4" xfId="1285" xr:uid="{00000000-0005-0000-0000-00000F010000}"/>
    <cellStyle name="Normal 10 3 2 5" xfId="2187" xr:uid="{00000000-0005-0000-0000-000010010000}"/>
    <cellStyle name="Normal 10 3 3" xfId="191" xr:uid="{00000000-0005-0000-0000-000011010000}"/>
    <cellStyle name="Normal 10 3 3 2" xfId="192" xr:uid="{00000000-0005-0000-0000-000012010000}"/>
    <cellStyle name="Normal 10 3 3 2 2" xfId="1290" xr:uid="{00000000-0005-0000-0000-000013010000}"/>
    <cellStyle name="Normal 10 3 3 2 3" xfId="2192" xr:uid="{00000000-0005-0000-0000-000014010000}"/>
    <cellStyle name="Normal 10 3 3 3" xfId="1289" xr:uid="{00000000-0005-0000-0000-000015010000}"/>
    <cellStyle name="Normal 10 3 3 4" xfId="2191" xr:uid="{00000000-0005-0000-0000-000016010000}"/>
    <cellStyle name="Normal 10 3 4" xfId="193" xr:uid="{00000000-0005-0000-0000-000017010000}"/>
    <cellStyle name="Normal 10 3 4 2" xfId="1291" xr:uid="{00000000-0005-0000-0000-000018010000}"/>
    <cellStyle name="Normal 10 3 4 3" xfId="2193" xr:uid="{00000000-0005-0000-0000-000019010000}"/>
    <cellStyle name="Normal 10 3 5" xfId="1284" xr:uid="{00000000-0005-0000-0000-00001A010000}"/>
    <cellStyle name="Normal 10 3 6" xfId="2186" xr:uid="{00000000-0005-0000-0000-00001B010000}"/>
    <cellStyle name="Normal 10 4" xfId="194" xr:uid="{00000000-0005-0000-0000-00001C010000}"/>
    <cellStyle name="Normal 10 4 2" xfId="195" xr:uid="{00000000-0005-0000-0000-00001D010000}"/>
    <cellStyle name="Normal 10 4 2 2" xfId="196" xr:uid="{00000000-0005-0000-0000-00001E010000}"/>
    <cellStyle name="Normal 10 4 2 2 2" xfId="197" xr:uid="{00000000-0005-0000-0000-00001F010000}"/>
    <cellStyle name="Normal 10 4 2 2 2 2" xfId="1295" xr:uid="{00000000-0005-0000-0000-000020010000}"/>
    <cellStyle name="Normal 10 4 2 2 2 3" xfId="2197" xr:uid="{00000000-0005-0000-0000-000021010000}"/>
    <cellStyle name="Normal 10 4 2 2 3" xfId="1294" xr:uid="{00000000-0005-0000-0000-000022010000}"/>
    <cellStyle name="Normal 10 4 2 2 4" xfId="2196" xr:uid="{00000000-0005-0000-0000-000023010000}"/>
    <cellStyle name="Normal 10 4 2 3" xfId="198" xr:uid="{00000000-0005-0000-0000-000024010000}"/>
    <cellStyle name="Normal 10 4 2 3 2" xfId="1296" xr:uid="{00000000-0005-0000-0000-000025010000}"/>
    <cellStyle name="Normal 10 4 2 3 3" xfId="2198" xr:uid="{00000000-0005-0000-0000-000026010000}"/>
    <cellStyle name="Normal 10 4 2 4" xfId="1293" xr:uid="{00000000-0005-0000-0000-000027010000}"/>
    <cellStyle name="Normal 10 4 2 5" xfId="2195" xr:uid="{00000000-0005-0000-0000-000028010000}"/>
    <cellStyle name="Normal 10 4 3" xfId="199" xr:uid="{00000000-0005-0000-0000-000029010000}"/>
    <cellStyle name="Normal 10 4 3 2" xfId="200" xr:uid="{00000000-0005-0000-0000-00002A010000}"/>
    <cellStyle name="Normal 10 4 3 2 2" xfId="1298" xr:uid="{00000000-0005-0000-0000-00002B010000}"/>
    <cellStyle name="Normal 10 4 3 2 3" xfId="2200" xr:uid="{00000000-0005-0000-0000-00002C010000}"/>
    <cellStyle name="Normal 10 4 3 3" xfId="1297" xr:uid="{00000000-0005-0000-0000-00002D010000}"/>
    <cellStyle name="Normal 10 4 3 4" xfId="2199" xr:uid="{00000000-0005-0000-0000-00002E010000}"/>
    <cellStyle name="Normal 10 4 4" xfId="201" xr:uid="{00000000-0005-0000-0000-00002F010000}"/>
    <cellStyle name="Normal 10 4 4 2" xfId="1299" xr:uid="{00000000-0005-0000-0000-000030010000}"/>
    <cellStyle name="Normal 10 4 4 3" xfId="2201" xr:uid="{00000000-0005-0000-0000-000031010000}"/>
    <cellStyle name="Normal 10 4 5" xfId="1292" xr:uid="{00000000-0005-0000-0000-000032010000}"/>
    <cellStyle name="Normal 10 4 6" xfId="2194" xr:uid="{00000000-0005-0000-0000-000033010000}"/>
    <cellStyle name="Normal 10 5" xfId="202" xr:uid="{00000000-0005-0000-0000-000034010000}"/>
    <cellStyle name="Normal 10 5 2" xfId="203" xr:uid="{00000000-0005-0000-0000-000035010000}"/>
    <cellStyle name="Normal 10 5 2 2" xfId="204" xr:uid="{00000000-0005-0000-0000-000036010000}"/>
    <cellStyle name="Normal 10 5 2 2 2" xfId="1302" xr:uid="{00000000-0005-0000-0000-000037010000}"/>
    <cellStyle name="Normal 10 5 2 2 3" xfId="2204" xr:uid="{00000000-0005-0000-0000-000038010000}"/>
    <cellStyle name="Normal 10 5 2 3" xfId="1301" xr:uid="{00000000-0005-0000-0000-000039010000}"/>
    <cellStyle name="Normal 10 5 2 4" xfId="2203" xr:uid="{00000000-0005-0000-0000-00003A010000}"/>
    <cellStyle name="Normal 10 5 3" xfId="205" xr:uid="{00000000-0005-0000-0000-00003B010000}"/>
    <cellStyle name="Normal 10 5 3 2" xfId="1303" xr:uid="{00000000-0005-0000-0000-00003C010000}"/>
    <cellStyle name="Normal 10 5 3 3" xfId="2205" xr:uid="{00000000-0005-0000-0000-00003D010000}"/>
    <cellStyle name="Normal 10 5 4" xfId="1300" xr:uid="{00000000-0005-0000-0000-00003E010000}"/>
    <cellStyle name="Normal 10 5 5" xfId="2202" xr:uid="{00000000-0005-0000-0000-00003F010000}"/>
    <cellStyle name="Normal 10 6" xfId="206" xr:uid="{00000000-0005-0000-0000-000040010000}"/>
    <cellStyle name="Normal 10 6 2" xfId="207" xr:uid="{00000000-0005-0000-0000-000041010000}"/>
    <cellStyle name="Normal 10 6 2 2" xfId="1305" xr:uid="{00000000-0005-0000-0000-000042010000}"/>
    <cellStyle name="Normal 10 6 2 3" xfId="2207" xr:uid="{00000000-0005-0000-0000-000043010000}"/>
    <cellStyle name="Normal 10 6 3" xfId="1304" xr:uid="{00000000-0005-0000-0000-000044010000}"/>
    <cellStyle name="Normal 10 6 4" xfId="2206" xr:uid="{00000000-0005-0000-0000-000045010000}"/>
    <cellStyle name="Normal 10 7" xfId="208" xr:uid="{00000000-0005-0000-0000-000046010000}"/>
    <cellStyle name="Normal 10 7 2" xfId="1306" xr:uid="{00000000-0005-0000-0000-000047010000}"/>
    <cellStyle name="Normal 10 7 3" xfId="2208" xr:uid="{00000000-0005-0000-0000-000048010000}"/>
    <cellStyle name="Normal 10 8" xfId="1259" xr:uid="{00000000-0005-0000-0000-000049010000}"/>
    <cellStyle name="Normal 10 9" xfId="2161" xr:uid="{00000000-0005-0000-0000-00004A010000}"/>
    <cellStyle name="Normal 11" xfId="209" xr:uid="{00000000-0005-0000-0000-00004B010000}"/>
    <cellStyle name="Normal 11 2" xfId="210" xr:uid="{00000000-0005-0000-0000-00004C010000}"/>
    <cellStyle name="Normal 11 2 2" xfId="211" xr:uid="{00000000-0005-0000-0000-00004D010000}"/>
    <cellStyle name="Normal 11 2 2 2" xfId="212" xr:uid="{00000000-0005-0000-0000-00004E010000}"/>
    <cellStyle name="Normal 11 2 2 2 2" xfId="1310" xr:uid="{00000000-0005-0000-0000-00004F010000}"/>
    <cellStyle name="Normal 11 2 2 2 3" xfId="2212" xr:uid="{00000000-0005-0000-0000-000050010000}"/>
    <cellStyle name="Normal 11 2 2 3" xfId="1309" xr:uid="{00000000-0005-0000-0000-000051010000}"/>
    <cellStyle name="Normal 11 2 2 4" xfId="2211" xr:uid="{00000000-0005-0000-0000-000052010000}"/>
    <cellStyle name="Normal 11 2 3" xfId="213" xr:uid="{00000000-0005-0000-0000-000053010000}"/>
    <cellStyle name="Normal 11 2 3 2" xfId="1311" xr:uid="{00000000-0005-0000-0000-000054010000}"/>
    <cellStyle name="Normal 11 2 3 3" xfId="2213" xr:uid="{00000000-0005-0000-0000-000055010000}"/>
    <cellStyle name="Normal 11 2 4" xfId="1308" xr:uid="{00000000-0005-0000-0000-000056010000}"/>
    <cellStyle name="Normal 11 2 5" xfId="2210" xr:uid="{00000000-0005-0000-0000-000057010000}"/>
    <cellStyle name="Normal 11 3" xfId="214" xr:uid="{00000000-0005-0000-0000-000058010000}"/>
    <cellStyle name="Normal 11 3 2" xfId="215" xr:uid="{00000000-0005-0000-0000-000059010000}"/>
    <cellStyle name="Normal 11 3 2 2" xfId="1313" xr:uid="{00000000-0005-0000-0000-00005A010000}"/>
    <cellStyle name="Normal 11 3 2 3" xfId="2215" xr:uid="{00000000-0005-0000-0000-00005B010000}"/>
    <cellStyle name="Normal 11 3 3" xfId="1312" xr:uid="{00000000-0005-0000-0000-00005C010000}"/>
    <cellStyle name="Normal 11 3 4" xfId="2214" xr:uid="{00000000-0005-0000-0000-00005D010000}"/>
    <cellStyle name="Normal 11 4" xfId="216" xr:uid="{00000000-0005-0000-0000-00005E010000}"/>
    <cellStyle name="Normal 11 4 2" xfId="1314" xr:uid="{00000000-0005-0000-0000-00005F010000}"/>
    <cellStyle name="Normal 11 4 3" xfId="2216" xr:uid="{00000000-0005-0000-0000-000060010000}"/>
    <cellStyle name="Normal 11 5" xfId="1307" xr:uid="{00000000-0005-0000-0000-000061010000}"/>
    <cellStyle name="Normal 11 6" xfId="2209" xr:uid="{00000000-0005-0000-0000-000062010000}"/>
    <cellStyle name="Normal 12" xfId="217" xr:uid="{00000000-0005-0000-0000-000063010000}"/>
    <cellStyle name="Normal 12 2" xfId="218" xr:uid="{00000000-0005-0000-0000-000064010000}"/>
    <cellStyle name="Normal 12 3" xfId="219" xr:uid="{00000000-0005-0000-0000-000065010000}"/>
    <cellStyle name="Normal 12 3 2" xfId="220" xr:uid="{00000000-0005-0000-0000-000066010000}"/>
    <cellStyle name="Normal 12 3 2 2" xfId="221" xr:uid="{00000000-0005-0000-0000-000067010000}"/>
    <cellStyle name="Normal 12 3 2 2 2" xfId="1318" xr:uid="{00000000-0005-0000-0000-000068010000}"/>
    <cellStyle name="Normal 12 3 2 2 3" xfId="2220" xr:uid="{00000000-0005-0000-0000-000069010000}"/>
    <cellStyle name="Normal 12 3 2 3" xfId="1317" xr:uid="{00000000-0005-0000-0000-00006A010000}"/>
    <cellStyle name="Normal 12 3 2 4" xfId="2219" xr:uid="{00000000-0005-0000-0000-00006B010000}"/>
    <cellStyle name="Normal 12 3 3" xfId="222" xr:uid="{00000000-0005-0000-0000-00006C010000}"/>
    <cellStyle name="Normal 12 3 3 2" xfId="1319" xr:uid="{00000000-0005-0000-0000-00006D010000}"/>
    <cellStyle name="Normal 12 3 3 3" xfId="2221" xr:uid="{00000000-0005-0000-0000-00006E010000}"/>
    <cellStyle name="Normal 12 3 4" xfId="1316" xr:uid="{00000000-0005-0000-0000-00006F010000}"/>
    <cellStyle name="Normal 12 3 5" xfId="2218" xr:uid="{00000000-0005-0000-0000-000070010000}"/>
    <cellStyle name="Normal 12 4" xfId="223" xr:uid="{00000000-0005-0000-0000-000071010000}"/>
    <cellStyle name="Normal 12 4 2" xfId="224" xr:uid="{00000000-0005-0000-0000-000072010000}"/>
    <cellStyle name="Normal 12 4 2 2" xfId="1321" xr:uid="{00000000-0005-0000-0000-000073010000}"/>
    <cellStyle name="Normal 12 4 2 3" xfId="2223" xr:uid="{00000000-0005-0000-0000-000074010000}"/>
    <cellStyle name="Normal 12 4 3" xfId="1320" xr:uid="{00000000-0005-0000-0000-000075010000}"/>
    <cellStyle name="Normal 12 4 4" xfId="2222" xr:uid="{00000000-0005-0000-0000-000076010000}"/>
    <cellStyle name="Normal 12 5" xfId="225" xr:uid="{00000000-0005-0000-0000-000077010000}"/>
    <cellStyle name="Normal 12 5 2" xfId="1322" xr:uid="{00000000-0005-0000-0000-000078010000}"/>
    <cellStyle name="Normal 12 5 3" xfId="2224" xr:uid="{00000000-0005-0000-0000-000079010000}"/>
    <cellStyle name="Normal 12 6" xfId="1315" xr:uid="{00000000-0005-0000-0000-00007A010000}"/>
    <cellStyle name="Normal 12 7" xfId="2217" xr:uid="{00000000-0005-0000-0000-00007B010000}"/>
    <cellStyle name="Normal 123" xfId="226" xr:uid="{00000000-0005-0000-0000-00007C010000}"/>
    <cellStyle name="Normal 123 2" xfId="1323" xr:uid="{00000000-0005-0000-0000-00007D010000}"/>
    <cellStyle name="Normal 123 3" xfId="2225" xr:uid="{00000000-0005-0000-0000-00007E010000}"/>
    <cellStyle name="Normal 13" xfId="227" xr:uid="{00000000-0005-0000-0000-00007F010000}"/>
    <cellStyle name="Normal 13 2" xfId="228" xr:uid="{00000000-0005-0000-0000-000080010000}"/>
    <cellStyle name="Normal 13 2 2" xfId="229" xr:uid="{00000000-0005-0000-0000-000081010000}"/>
    <cellStyle name="Normal 13 2 2 2" xfId="230" xr:uid="{00000000-0005-0000-0000-000082010000}"/>
    <cellStyle name="Normal 13 2 2 2 2" xfId="1327" xr:uid="{00000000-0005-0000-0000-000083010000}"/>
    <cellStyle name="Normal 13 2 2 2 3" xfId="2229" xr:uid="{00000000-0005-0000-0000-000084010000}"/>
    <cellStyle name="Normal 13 2 2 3" xfId="1326" xr:uid="{00000000-0005-0000-0000-000085010000}"/>
    <cellStyle name="Normal 13 2 2 4" xfId="2228" xr:uid="{00000000-0005-0000-0000-000086010000}"/>
    <cellStyle name="Normal 13 2 3" xfId="231" xr:uid="{00000000-0005-0000-0000-000087010000}"/>
    <cellStyle name="Normal 13 2 3 2" xfId="1328" xr:uid="{00000000-0005-0000-0000-000088010000}"/>
    <cellStyle name="Normal 13 2 3 3" xfId="2230" xr:uid="{00000000-0005-0000-0000-000089010000}"/>
    <cellStyle name="Normal 13 2 4" xfId="1325" xr:uid="{00000000-0005-0000-0000-00008A010000}"/>
    <cellStyle name="Normal 13 2 5" xfId="2227" xr:uid="{00000000-0005-0000-0000-00008B010000}"/>
    <cellStyle name="Normal 13 3" xfId="232" xr:uid="{00000000-0005-0000-0000-00008C010000}"/>
    <cellStyle name="Normal 13 3 2" xfId="233" xr:uid="{00000000-0005-0000-0000-00008D010000}"/>
    <cellStyle name="Normal 13 3 2 2" xfId="1330" xr:uid="{00000000-0005-0000-0000-00008E010000}"/>
    <cellStyle name="Normal 13 3 2 3" xfId="2232" xr:uid="{00000000-0005-0000-0000-00008F010000}"/>
    <cellStyle name="Normal 13 3 3" xfId="1329" xr:uid="{00000000-0005-0000-0000-000090010000}"/>
    <cellStyle name="Normal 13 3 4" xfId="2231" xr:uid="{00000000-0005-0000-0000-000091010000}"/>
    <cellStyle name="Normal 13 4" xfId="234" xr:uid="{00000000-0005-0000-0000-000092010000}"/>
    <cellStyle name="Normal 13 4 2" xfId="1331" xr:uid="{00000000-0005-0000-0000-000093010000}"/>
    <cellStyle name="Normal 13 4 3" xfId="2233" xr:uid="{00000000-0005-0000-0000-000094010000}"/>
    <cellStyle name="Normal 13 5" xfId="1324" xr:uid="{00000000-0005-0000-0000-000095010000}"/>
    <cellStyle name="Normal 13 6" xfId="2226" xr:uid="{00000000-0005-0000-0000-000096010000}"/>
    <cellStyle name="Normal 14" xfId="235" xr:uid="{00000000-0005-0000-0000-000097010000}"/>
    <cellStyle name="Normal 14 2" xfId="236" xr:uid="{00000000-0005-0000-0000-000098010000}"/>
    <cellStyle name="Normal 14 2 2" xfId="237" xr:uid="{00000000-0005-0000-0000-000099010000}"/>
    <cellStyle name="Normal 14 2 2 2" xfId="238" xr:uid="{00000000-0005-0000-0000-00009A010000}"/>
    <cellStyle name="Normal 14 2 2 2 2" xfId="239" xr:uid="{00000000-0005-0000-0000-00009B010000}"/>
    <cellStyle name="Normal 14 2 2 2 2 2" xfId="1336" xr:uid="{00000000-0005-0000-0000-00009C010000}"/>
    <cellStyle name="Normal 14 2 2 2 2 3" xfId="2238" xr:uid="{00000000-0005-0000-0000-00009D010000}"/>
    <cellStyle name="Normal 14 2 2 2 3" xfId="1335" xr:uid="{00000000-0005-0000-0000-00009E010000}"/>
    <cellStyle name="Normal 14 2 2 2 4" xfId="2237" xr:uid="{00000000-0005-0000-0000-00009F010000}"/>
    <cellStyle name="Normal 14 2 2 3" xfId="240" xr:uid="{00000000-0005-0000-0000-0000A0010000}"/>
    <cellStyle name="Normal 14 2 2 3 2" xfId="1337" xr:uid="{00000000-0005-0000-0000-0000A1010000}"/>
    <cellStyle name="Normal 14 2 2 3 3" xfId="2239" xr:uid="{00000000-0005-0000-0000-0000A2010000}"/>
    <cellStyle name="Normal 14 2 2 4" xfId="1334" xr:uid="{00000000-0005-0000-0000-0000A3010000}"/>
    <cellStyle name="Normal 14 2 2 5" xfId="2236" xr:uid="{00000000-0005-0000-0000-0000A4010000}"/>
    <cellStyle name="Normal 14 2 3" xfId="241" xr:uid="{00000000-0005-0000-0000-0000A5010000}"/>
    <cellStyle name="Normal 14 2 3 2" xfId="242" xr:uid="{00000000-0005-0000-0000-0000A6010000}"/>
    <cellStyle name="Normal 14 2 3 2 2" xfId="1339" xr:uid="{00000000-0005-0000-0000-0000A7010000}"/>
    <cellStyle name="Normal 14 2 3 2 3" xfId="2241" xr:uid="{00000000-0005-0000-0000-0000A8010000}"/>
    <cellStyle name="Normal 14 2 3 3" xfId="1338" xr:uid="{00000000-0005-0000-0000-0000A9010000}"/>
    <cellStyle name="Normal 14 2 3 4" xfId="2240" xr:uid="{00000000-0005-0000-0000-0000AA010000}"/>
    <cellStyle name="Normal 14 2 4" xfId="243" xr:uid="{00000000-0005-0000-0000-0000AB010000}"/>
    <cellStyle name="Normal 14 2 4 2" xfId="1340" xr:uid="{00000000-0005-0000-0000-0000AC010000}"/>
    <cellStyle name="Normal 14 2 4 3" xfId="2242" xr:uid="{00000000-0005-0000-0000-0000AD010000}"/>
    <cellStyle name="Normal 14 2 5" xfId="1333" xr:uid="{00000000-0005-0000-0000-0000AE010000}"/>
    <cellStyle name="Normal 14 2 6" xfId="2235" xr:uid="{00000000-0005-0000-0000-0000AF010000}"/>
    <cellStyle name="Normal 14 3" xfId="244" xr:uid="{00000000-0005-0000-0000-0000B0010000}"/>
    <cellStyle name="Normal 14 3 2" xfId="245" xr:uid="{00000000-0005-0000-0000-0000B1010000}"/>
    <cellStyle name="Normal 14 3 2 2" xfId="246" xr:uid="{00000000-0005-0000-0000-0000B2010000}"/>
    <cellStyle name="Normal 14 3 2 2 2" xfId="247" xr:uid="{00000000-0005-0000-0000-0000B3010000}"/>
    <cellStyle name="Normal 14 3 2 2 2 2" xfId="248" xr:uid="{00000000-0005-0000-0000-0000B4010000}"/>
    <cellStyle name="Normal 14 3 2 2 2 2 2" xfId="1345" xr:uid="{00000000-0005-0000-0000-0000B5010000}"/>
    <cellStyle name="Normal 14 3 2 2 2 2 3" xfId="2247" xr:uid="{00000000-0005-0000-0000-0000B6010000}"/>
    <cellStyle name="Normal 14 3 2 2 2 3" xfId="1344" xr:uid="{00000000-0005-0000-0000-0000B7010000}"/>
    <cellStyle name="Normal 14 3 2 2 2 4" xfId="2246" xr:uid="{00000000-0005-0000-0000-0000B8010000}"/>
    <cellStyle name="Normal 14 3 2 2 3" xfId="249" xr:uid="{00000000-0005-0000-0000-0000B9010000}"/>
    <cellStyle name="Normal 14 3 2 2 3 2" xfId="1346" xr:uid="{00000000-0005-0000-0000-0000BA010000}"/>
    <cellStyle name="Normal 14 3 2 2 3 3" xfId="2248" xr:uid="{00000000-0005-0000-0000-0000BB010000}"/>
    <cellStyle name="Normal 14 3 2 2 4" xfId="1343" xr:uid="{00000000-0005-0000-0000-0000BC010000}"/>
    <cellStyle name="Normal 14 3 2 2 5" xfId="2245" xr:uid="{00000000-0005-0000-0000-0000BD010000}"/>
    <cellStyle name="Normal 14 3 2 3" xfId="250" xr:uid="{00000000-0005-0000-0000-0000BE010000}"/>
    <cellStyle name="Normal 14 3 2 3 2" xfId="251" xr:uid="{00000000-0005-0000-0000-0000BF010000}"/>
    <cellStyle name="Normal 14 3 2 3 2 2" xfId="1348" xr:uid="{00000000-0005-0000-0000-0000C0010000}"/>
    <cellStyle name="Normal 14 3 2 3 2 3" xfId="2250" xr:uid="{00000000-0005-0000-0000-0000C1010000}"/>
    <cellStyle name="Normal 14 3 2 3 3" xfId="1347" xr:uid="{00000000-0005-0000-0000-0000C2010000}"/>
    <cellStyle name="Normal 14 3 2 3 4" xfId="2249" xr:uid="{00000000-0005-0000-0000-0000C3010000}"/>
    <cellStyle name="Normal 14 3 2 4" xfId="252" xr:uid="{00000000-0005-0000-0000-0000C4010000}"/>
    <cellStyle name="Normal 14 3 2 4 2" xfId="1349" xr:uid="{00000000-0005-0000-0000-0000C5010000}"/>
    <cellStyle name="Normal 14 3 2 4 3" xfId="2251" xr:uid="{00000000-0005-0000-0000-0000C6010000}"/>
    <cellStyle name="Normal 14 3 2 5" xfId="1342" xr:uid="{00000000-0005-0000-0000-0000C7010000}"/>
    <cellStyle name="Normal 14 3 2 6" xfId="2244" xr:uid="{00000000-0005-0000-0000-0000C8010000}"/>
    <cellStyle name="Normal 14 3 3" xfId="253" xr:uid="{00000000-0005-0000-0000-0000C9010000}"/>
    <cellStyle name="Normal 14 3 3 2" xfId="254" xr:uid="{00000000-0005-0000-0000-0000CA010000}"/>
    <cellStyle name="Normal 14 3 3 2 2" xfId="1351" xr:uid="{00000000-0005-0000-0000-0000CB010000}"/>
    <cellStyle name="Normal 14 3 3 2 3" xfId="2253" xr:uid="{00000000-0005-0000-0000-0000CC010000}"/>
    <cellStyle name="Normal 14 3 3 3" xfId="1350" xr:uid="{00000000-0005-0000-0000-0000CD010000}"/>
    <cellStyle name="Normal 14 3 3 4" xfId="2252" xr:uid="{00000000-0005-0000-0000-0000CE010000}"/>
    <cellStyle name="Normal 14 3 4" xfId="255" xr:uid="{00000000-0005-0000-0000-0000CF010000}"/>
    <cellStyle name="Normal 14 3 4 2" xfId="1352" xr:uid="{00000000-0005-0000-0000-0000D0010000}"/>
    <cellStyle name="Normal 14 3 4 3" xfId="2254" xr:uid="{00000000-0005-0000-0000-0000D1010000}"/>
    <cellStyle name="Normal 14 3 5" xfId="1341" xr:uid="{00000000-0005-0000-0000-0000D2010000}"/>
    <cellStyle name="Normal 14 3 6" xfId="2243" xr:uid="{00000000-0005-0000-0000-0000D3010000}"/>
    <cellStyle name="Normal 14 4" xfId="256" xr:uid="{00000000-0005-0000-0000-0000D4010000}"/>
    <cellStyle name="Normal 14 4 2" xfId="257" xr:uid="{00000000-0005-0000-0000-0000D5010000}"/>
    <cellStyle name="Normal 14 4 2 2" xfId="258" xr:uid="{00000000-0005-0000-0000-0000D6010000}"/>
    <cellStyle name="Normal 14 4 2 2 2" xfId="1355" xr:uid="{00000000-0005-0000-0000-0000D7010000}"/>
    <cellStyle name="Normal 14 4 2 2 3" xfId="2257" xr:uid="{00000000-0005-0000-0000-0000D8010000}"/>
    <cellStyle name="Normal 14 4 2 3" xfId="1354" xr:uid="{00000000-0005-0000-0000-0000D9010000}"/>
    <cellStyle name="Normal 14 4 2 4" xfId="2256" xr:uid="{00000000-0005-0000-0000-0000DA010000}"/>
    <cellStyle name="Normal 14 4 3" xfId="259" xr:uid="{00000000-0005-0000-0000-0000DB010000}"/>
    <cellStyle name="Normal 14 4 3 2" xfId="1356" xr:uid="{00000000-0005-0000-0000-0000DC010000}"/>
    <cellStyle name="Normal 14 4 3 3" xfId="2258" xr:uid="{00000000-0005-0000-0000-0000DD010000}"/>
    <cellStyle name="Normal 14 4 4" xfId="260" xr:uid="{00000000-0005-0000-0000-0000DE010000}"/>
    <cellStyle name="Normal 14 4 4 2" xfId="1357" xr:uid="{00000000-0005-0000-0000-0000DF010000}"/>
    <cellStyle name="Normal 14 4 4 3" xfId="2259" xr:uid="{00000000-0005-0000-0000-0000E0010000}"/>
    <cellStyle name="Normal 14 4 5" xfId="1353" xr:uid="{00000000-0005-0000-0000-0000E1010000}"/>
    <cellStyle name="Normal 14 4 6" xfId="2255" xr:uid="{00000000-0005-0000-0000-0000E2010000}"/>
    <cellStyle name="Normal 14 5" xfId="261" xr:uid="{00000000-0005-0000-0000-0000E3010000}"/>
    <cellStyle name="Normal 14 5 2" xfId="262" xr:uid="{00000000-0005-0000-0000-0000E4010000}"/>
    <cellStyle name="Normal 14 5 2 2" xfId="263" xr:uid="{00000000-0005-0000-0000-0000E5010000}"/>
    <cellStyle name="Normal 14 5 2 2 2" xfId="1360" xr:uid="{00000000-0005-0000-0000-0000E6010000}"/>
    <cellStyle name="Normal 14 5 2 2 3" xfId="2262" xr:uid="{00000000-0005-0000-0000-0000E7010000}"/>
    <cellStyle name="Normal 14 5 2 3" xfId="1359" xr:uid="{00000000-0005-0000-0000-0000E8010000}"/>
    <cellStyle name="Normal 14 5 2 4" xfId="2261" xr:uid="{00000000-0005-0000-0000-0000E9010000}"/>
    <cellStyle name="Normal 14 5 3" xfId="264" xr:uid="{00000000-0005-0000-0000-0000EA010000}"/>
    <cellStyle name="Normal 14 5 3 2" xfId="1361" xr:uid="{00000000-0005-0000-0000-0000EB010000}"/>
    <cellStyle name="Normal 14 5 3 3" xfId="2263" xr:uid="{00000000-0005-0000-0000-0000EC010000}"/>
    <cellStyle name="Normal 14 5 4" xfId="1358" xr:uid="{00000000-0005-0000-0000-0000ED010000}"/>
    <cellStyle name="Normal 14 5 5" xfId="2260" xr:uid="{00000000-0005-0000-0000-0000EE010000}"/>
    <cellStyle name="Normal 14 6" xfId="265" xr:uid="{00000000-0005-0000-0000-0000EF010000}"/>
    <cellStyle name="Normal 14 6 2" xfId="266" xr:uid="{00000000-0005-0000-0000-0000F0010000}"/>
    <cellStyle name="Normal 14 6 2 2" xfId="1363" xr:uid="{00000000-0005-0000-0000-0000F1010000}"/>
    <cellStyle name="Normal 14 6 2 3" xfId="2265" xr:uid="{00000000-0005-0000-0000-0000F2010000}"/>
    <cellStyle name="Normal 14 6 3" xfId="1362" xr:uid="{00000000-0005-0000-0000-0000F3010000}"/>
    <cellStyle name="Normal 14 6 4" xfId="2264" xr:uid="{00000000-0005-0000-0000-0000F4010000}"/>
    <cellStyle name="Normal 14 7" xfId="267" xr:uid="{00000000-0005-0000-0000-0000F5010000}"/>
    <cellStyle name="Normal 14 7 2" xfId="1364" xr:uid="{00000000-0005-0000-0000-0000F6010000}"/>
    <cellStyle name="Normal 14 7 3" xfId="2266" xr:uid="{00000000-0005-0000-0000-0000F7010000}"/>
    <cellStyle name="Normal 14 8" xfId="1332" xr:uid="{00000000-0005-0000-0000-0000F8010000}"/>
    <cellStyle name="Normal 14 9" xfId="2234" xr:uid="{00000000-0005-0000-0000-0000F9010000}"/>
    <cellStyle name="Normal 15" xfId="268" xr:uid="{00000000-0005-0000-0000-0000FA010000}"/>
    <cellStyle name="Normal 15 2" xfId="269" xr:uid="{00000000-0005-0000-0000-0000FB010000}"/>
    <cellStyle name="Normal 15 2 2" xfId="270" xr:uid="{00000000-0005-0000-0000-0000FC010000}"/>
    <cellStyle name="Normal 15 2 2 2" xfId="1367" xr:uid="{00000000-0005-0000-0000-0000FD010000}"/>
    <cellStyle name="Normal 15 2 2 3" xfId="2269" xr:uid="{00000000-0005-0000-0000-0000FE010000}"/>
    <cellStyle name="Normal 15 2 3" xfId="1366" xr:uid="{00000000-0005-0000-0000-0000FF010000}"/>
    <cellStyle name="Normal 15 2 4" xfId="2268" xr:uid="{00000000-0005-0000-0000-000000020000}"/>
    <cellStyle name="Normal 15 3" xfId="271" xr:uid="{00000000-0005-0000-0000-000001020000}"/>
    <cellStyle name="Normal 15 3 2" xfId="1368" xr:uid="{00000000-0005-0000-0000-000002020000}"/>
    <cellStyle name="Normal 15 3 3" xfId="2270" xr:uid="{00000000-0005-0000-0000-000003020000}"/>
    <cellStyle name="Normal 15 4" xfId="272" xr:uid="{00000000-0005-0000-0000-000004020000}"/>
    <cellStyle name="Normal 15 4 2" xfId="1369" xr:uid="{00000000-0005-0000-0000-000005020000}"/>
    <cellStyle name="Normal 15 4 3" xfId="2271" xr:uid="{00000000-0005-0000-0000-000006020000}"/>
    <cellStyle name="Normal 15 5" xfId="1365" xr:uid="{00000000-0005-0000-0000-000007020000}"/>
    <cellStyle name="Normal 15 6" xfId="2267" xr:uid="{00000000-0005-0000-0000-000008020000}"/>
    <cellStyle name="Normal 16" xfId="273" xr:uid="{00000000-0005-0000-0000-000009020000}"/>
    <cellStyle name="Normal 16 2" xfId="274" xr:uid="{00000000-0005-0000-0000-00000A020000}"/>
    <cellStyle name="Normal 16 2 2" xfId="275" xr:uid="{00000000-0005-0000-0000-00000B020000}"/>
    <cellStyle name="Normal 16 2 2 2" xfId="276" xr:uid="{00000000-0005-0000-0000-00000C020000}"/>
    <cellStyle name="Normal 16 2 2 2 2" xfId="1373" xr:uid="{00000000-0005-0000-0000-00000D020000}"/>
    <cellStyle name="Normal 16 2 2 2 3" xfId="2275" xr:uid="{00000000-0005-0000-0000-00000E020000}"/>
    <cellStyle name="Normal 16 2 2 3" xfId="1372" xr:uid="{00000000-0005-0000-0000-00000F020000}"/>
    <cellStyle name="Normal 16 2 2 4" xfId="2274" xr:uid="{00000000-0005-0000-0000-000010020000}"/>
    <cellStyle name="Normal 16 2 3" xfId="277" xr:uid="{00000000-0005-0000-0000-000011020000}"/>
    <cellStyle name="Normal 16 2 3 2" xfId="1374" xr:uid="{00000000-0005-0000-0000-000012020000}"/>
    <cellStyle name="Normal 16 2 3 3" xfId="2276" xr:uid="{00000000-0005-0000-0000-000013020000}"/>
    <cellStyle name="Normal 16 2 4" xfId="1371" xr:uid="{00000000-0005-0000-0000-000014020000}"/>
    <cellStyle name="Normal 16 2 5" xfId="2273" xr:uid="{00000000-0005-0000-0000-000015020000}"/>
    <cellStyle name="Normal 16 3" xfId="278" xr:uid="{00000000-0005-0000-0000-000016020000}"/>
    <cellStyle name="Normal 16 3 2" xfId="279" xr:uid="{00000000-0005-0000-0000-000017020000}"/>
    <cellStyle name="Normal 16 3 2 2" xfId="1376" xr:uid="{00000000-0005-0000-0000-000018020000}"/>
    <cellStyle name="Normal 16 3 2 3" xfId="2278" xr:uid="{00000000-0005-0000-0000-000019020000}"/>
    <cellStyle name="Normal 16 3 3" xfId="1375" xr:uid="{00000000-0005-0000-0000-00001A020000}"/>
    <cellStyle name="Normal 16 3 4" xfId="2277" xr:uid="{00000000-0005-0000-0000-00001B020000}"/>
    <cellStyle name="Normal 16 4" xfId="280" xr:uid="{00000000-0005-0000-0000-00001C020000}"/>
    <cellStyle name="Normal 16 4 2" xfId="1377" xr:uid="{00000000-0005-0000-0000-00001D020000}"/>
    <cellStyle name="Normal 16 4 3" xfId="2279" xr:uid="{00000000-0005-0000-0000-00001E020000}"/>
    <cellStyle name="Normal 16 5" xfId="1370" xr:uid="{00000000-0005-0000-0000-00001F020000}"/>
    <cellStyle name="Normal 16 6" xfId="2272" xr:uid="{00000000-0005-0000-0000-000020020000}"/>
    <cellStyle name="Normal 17" xfId="281" xr:uid="{00000000-0005-0000-0000-000021020000}"/>
    <cellStyle name="Normal 17 2" xfId="282" xr:uid="{00000000-0005-0000-0000-000022020000}"/>
    <cellStyle name="Normal 17 2 2" xfId="283" xr:uid="{00000000-0005-0000-0000-000023020000}"/>
    <cellStyle name="Normal 17 2 2 2" xfId="1380" xr:uid="{00000000-0005-0000-0000-000024020000}"/>
    <cellStyle name="Normal 17 2 2 3" xfId="2282" xr:uid="{00000000-0005-0000-0000-000025020000}"/>
    <cellStyle name="Normal 17 2 3" xfId="1379" xr:uid="{00000000-0005-0000-0000-000026020000}"/>
    <cellStyle name="Normal 17 2 4" xfId="2281" xr:uid="{00000000-0005-0000-0000-000027020000}"/>
    <cellStyle name="Normal 17 3" xfId="284" xr:uid="{00000000-0005-0000-0000-000028020000}"/>
    <cellStyle name="Normal 17 3 2" xfId="1381" xr:uid="{00000000-0005-0000-0000-000029020000}"/>
    <cellStyle name="Normal 17 3 3" xfId="2283" xr:uid="{00000000-0005-0000-0000-00002A020000}"/>
    <cellStyle name="Normal 17 4" xfId="1378" xr:uid="{00000000-0005-0000-0000-00002B020000}"/>
    <cellStyle name="Normal 17 5" xfId="2280" xr:uid="{00000000-0005-0000-0000-00002C020000}"/>
    <cellStyle name="Normal 18" xfId="285" xr:uid="{00000000-0005-0000-0000-00002D020000}"/>
    <cellStyle name="Normal 19" xfId="286" xr:uid="{00000000-0005-0000-0000-00002E020000}"/>
    <cellStyle name="Normal 19 2" xfId="287" xr:uid="{00000000-0005-0000-0000-00002F020000}"/>
    <cellStyle name="Normal 2" xfId="288" xr:uid="{00000000-0005-0000-0000-000030020000}"/>
    <cellStyle name="Normal 2 10" xfId="289" xr:uid="{00000000-0005-0000-0000-000031020000}"/>
    <cellStyle name="Normal 2 10 2" xfId="290" xr:uid="{00000000-0005-0000-0000-000032020000}"/>
    <cellStyle name="Normal 2 10 2 2" xfId="291" xr:uid="{00000000-0005-0000-0000-000033020000}"/>
    <cellStyle name="Normal 2 10 2 2 2" xfId="292" xr:uid="{00000000-0005-0000-0000-000034020000}"/>
    <cellStyle name="Normal 2 10 2 2 2 2" xfId="1385" xr:uid="{00000000-0005-0000-0000-000035020000}"/>
    <cellStyle name="Normal 2 10 2 2 2 3" xfId="2287" xr:uid="{00000000-0005-0000-0000-000036020000}"/>
    <cellStyle name="Normal 2 10 2 2 3" xfId="1384" xr:uid="{00000000-0005-0000-0000-000037020000}"/>
    <cellStyle name="Normal 2 10 2 2 4" xfId="2286" xr:uid="{00000000-0005-0000-0000-000038020000}"/>
    <cellStyle name="Normal 2 10 2 3" xfId="293" xr:uid="{00000000-0005-0000-0000-000039020000}"/>
    <cellStyle name="Normal 2 10 2 3 2" xfId="1386" xr:uid="{00000000-0005-0000-0000-00003A020000}"/>
    <cellStyle name="Normal 2 10 2 3 3" xfId="2288" xr:uid="{00000000-0005-0000-0000-00003B020000}"/>
    <cellStyle name="Normal 2 10 2 4" xfId="1383" xr:uid="{00000000-0005-0000-0000-00003C020000}"/>
    <cellStyle name="Normal 2 10 2 5" xfId="2285" xr:uid="{00000000-0005-0000-0000-00003D020000}"/>
    <cellStyle name="Normal 2 10 3" xfId="294" xr:uid="{00000000-0005-0000-0000-00003E020000}"/>
    <cellStyle name="Normal 2 10 3 2" xfId="295" xr:uid="{00000000-0005-0000-0000-00003F020000}"/>
    <cellStyle name="Normal 2 10 3 2 2" xfId="1388" xr:uid="{00000000-0005-0000-0000-000040020000}"/>
    <cellStyle name="Normal 2 10 3 2 3" xfId="2290" xr:uid="{00000000-0005-0000-0000-000041020000}"/>
    <cellStyle name="Normal 2 10 3 3" xfId="1387" xr:uid="{00000000-0005-0000-0000-000042020000}"/>
    <cellStyle name="Normal 2 10 3 4" xfId="2289" xr:uid="{00000000-0005-0000-0000-000043020000}"/>
    <cellStyle name="Normal 2 10 4" xfId="296" xr:uid="{00000000-0005-0000-0000-000044020000}"/>
    <cellStyle name="Normal 2 10 4 2" xfId="1389" xr:uid="{00000000-0005-0000-0000-000045020000}"/>
    <cellStyle name="Normal 2 10 4 3" xfId="2291" xr:uid="{00000000-0005-0000-0000-000046020000}"/>
    <cellStyle name="Normal 2 10 5" xfId="1382" xr:uid="{00000000-0005-0000-0000-000047020000}"/>
    <cellStyle name="Normal 2 10 6" xfId="2284" xr:uid="{00000000-0005-0000-0000-000048020000}"/>
    <cellStyle name="Normal 2 11" xfId="297" xr:uid="{00000000-0005-0000-0000-000049020000}"/>
    <cellStyle name="Normal 2 11 2" xfId="298" xr:uid="{00000000-0005-0000-0000-00004A020000}"/>
    <cellStyle name="Normal 2 11 2 2" xfId="299" xr:uid="{00000000-0005-0000-0000-00004B020000}"/>
    <cellStyle name="Normal 2 11 2 2 2" xfId="1392" xr:uid="{00000000-0005-0000-0000-00004C020000}"/>
    <cellStyle name="Normal 2 11 2 2 3" xfId="2294" xr:uid="{00000000-0005-0000-0000-00004D020000}"/>
    <cellStyle name="Normal 2 11 2 3" xfId="1391" xr:uid="{00000000-0005-0000-0000-00004E020000}"/>
    <cellStyle name="Normal 2 11 2 4" xfId="2293" xr:uid="{00000000-0005-0000-0000-00004F020000}"/>
    <cellStyle name="Normal 2 11 3" xfId="300" xr:uid="{00000000-0005-0000-0000-000050020000}"/>
    <cellStyle name="Normal 2 11 3 2" xfId="1393" xr:uid="{00000000-0005-0000-0000-000051020000}"/>
    <cellStyle name="Normal 2 11 3 3" xfId="2295" xr:uid="{00000000-0005-0000-0000-000052020000}"/>
    <cellStyle name="Normal 2 11 4" xfId="1390" xr:uid="{00000000-0005-0000-0000-000053020000}"/>
    <cellStyle name="Normal 2 11 5" xfId="2292" xr:uid="{00000000-0005-0000-0000-000054020000}"/>
    <cellStyle name="Normal 2 12" xfId="301" xr:uid="{00000000-0005-0000-0000-000055020000}"/>
    <cellStyle name="Normal 2 12 2" xfId="302" xr:uid="{00000000-0005-0000-0000-000056020000}"/>
    <cellStyle name="Normal 2 12 2 2" xfId="303" xr:uid="{00000000-0005-0000-0000-000057020000}"/>
    <cellStyle name="Normal 2 12 2 2 2" xfId="1396" xr:uid="{00000000-0005-0000-0000-000058020000}"/>
    <cellStyle name="Normal 2 12 2 2 3" xfId="2298" xr:uid="{00000000-0005-0000-0000-000059020000}"/>
    <cellStyle name="Normal 2 12 2 3" xfId="1395" xr:uid="{00000000-0005-0000-0000-00005A020000}"/>
    <cellStyle name="Normal 2 12 2 4" xfId="2297" xr:uid="{00000000-0005-0000-0000-00005B020000}"/>
    <cellStyle name="Normal 2 12 3" xfId="304" xr:uid="{00000000-0005-0000-0000-00005C020000}"/>
    <cellStyle name="Normal 2 12 3 2" xfId="1397" xr:uid="{00000000-0005-0000-0000-00005D020000}"/>
    <cellStyle name="Normal 2 12 3 3" xfId="2299" xr:uid="{00000000-0005-0000-0000-00005E020000}"/>
    <cellStyle name="Normal 2 12 4" xfId="1394" xr:uid="{00000000-0005-0000-0000-00005F020000}"/>
    <cellStyle name="Normal 2 12 5" xfId="2296" xr:uid="{00000000-0005-0000-0000-000060020000}"/>
    <cellStyle name="Normal 2 13" xfId="305" xr:uid="{00000000-0005-0000-0000-000061020000}"/>
    <cellStyle name="Normal 2 13 2" xfId="306" xr:uid="{00000000-0005-0000-0000-000062020000}"/>
    <cellStyle name="Normal 2 13 2 2" xfId="307" xr:uid="{00000000-0005-0000-0000-000063020000}"/>
    <cellStyle name="Normal 2 13 2 2 2" xfId="308" xr:uid="{00000000-0005-0000-0000-000064020000}"/>
    <cellStyle name="Normal 2 13 2 2 2 2" xfId="1401" xr:uid="{00000000-0005-0000-0000-000065020000}"/>
    <cellStyle name="Normal 2 13 2 2 2 3" xfId="2303" xr:uid="{00000000-0005-0000-0000-000066020000}"/>
    <cellStyle name="Normal 2 13 2 2 3" xfId="1400" xr:uid="{00000000-0005-0000-0000-000067020000}"/>
    <cellStyle name="Normal 2 13 2 2 4" xfId="2302" xr:uid="{00000000-0005-0000-0000-000068020000}"/>
    <cellStyle name="Normal 2 13 2 3" xfId="309" xr:uid="{00000000-0005-0000-0000-000069020000}"/>
    <cellStyle name="Normal 2 13 2 3 2" xfId="1402" xr:uid="{00000000-0005-0000-0000-00006A020000}"/>
    <cellStyle name="Normal 2 13 2 3 3" xfId="2304" xr:uid="{00000000-0005-0000-0000-00006B020000}"/>
    <cellStyle name="Normal 2 13 2 4" xfId="1399" xr:uid="{00000000-0005-0000-0000-00006C020000}"/>
    <cellStyle name="Normal 2 13 2 5" xfId="2301" xr:uid="{00000000-0005-0000-0000-00006D020000}"/>
    <cellStyle name="Normal 2 13 3" xfId="310" xr:uid="{00000000-0005-0000-0000-00006E020000}"/>
    <cellStyle name="Normal 2 13 3 2" xfId="311" xr:uid="{00000000-0005-0000-0000-00006F020000}"/>
    <cellStyle name="Normal 2 13 3 2 2" xfId="1404" xr:uid="{00000000-0005-0000-0000-000070020000}"/>
    <cellStyle name="Normal 2 13 3 2 3" xfId="2306" xr:uid="{00000000-0005-0000-0000-000071020000}"/>
    <cellStyle name="Normal 2 13 3 3" xfId="1403" xr:uid="{00000000-0005-0000-0000-000072020000}"/>
    <cellStyle name="Normal 2 13 3 4" xfId="2305" xr:uid="{00000000-0005-0000-0000-000073020000}"/>
    <cellStyle name="Normal 2 13 4" xfId="312" xr:uid="{00000000-0005-0000-0000-000074020000}"/>
    <cellStyle name="Normal 2 13 4 2" xfId="1405" xr:uid="{00000000-0005-0000-0000-000075020000}"/>
    <cellStyle name="Normal 2 13 4 3" xfId="2307" xr:uid="{00000000-0005-0000-0000-000076020000}"/>
    <cellStyle name="Normal 2 13 5" xfId="1398" xr:uid="{00000000-0005-0000-0000-000077020000}"/>
    <cellStyle name="Normal 2 13 6" xfId="2300" xr:uid="{00000000-0005-0000-0000-000078020000}"/>
    <cellStyle name="Normal 2 14" xfId="313" xr:uid="{00000000-0005-0000-0000-000079020000}"/>
    <cellStyle name="Normal 2 14 2" xfId="314" xr:uid="{00000000-0005-0000-0000-00007A020000}"/>
    <cellStyle name="Normal 2 14 2 2" xfId="315" xr:uid="{00000000-0005-0000-0000-00007B020000}"/>
    <cellStyle name="Normal 2 14 2 2 2" xfId="1408" xr:uid="{00000000-0005-0000-0000-00007C020000}"/>
    <cellStyle name="Normal 2 14 2 2 3" xfId="2310" xr:uid="{00000000-0005-0000-0000-00007D020000}"/>
    <cellStyle name="Normal 2 14 2 3" xfId="1407" xr:uid="{00000000-0005-0000-0000-00007E020000}"/>
    <cellStyle name="Normal 2 14 2 4" xfId="2309" xr:uid="{00000000-0005-0000-0000-00007F020000}"/>
    <cellStyle name="Normal 2 14 3" xfId="316" xr:uid="{00000000-0005-0000-0000-000080020000}"/>
    <cellStyle name="Normal 2 14 3 2" xfId="1409" xr:uid="{00000000-0005-0000-0000-000081020000}"/>
    <cellStyle name="Normal 2 14 3 3" xfId="2311" xr:uid="{00000000-0005-0000-0000-000082020000}"/>
    <cellStyle name="Normal 2 14 4" xfId="1406" xr:uid="{00000000-0005-0000-0000-000083020000}"/>
    <cellStyle name="Normal 2 14 5" xfId="2308" xr:uid="{00000000-0005-0000-0000-000084020000}"/>
    <cellStyle name="Normal 2 15" xfId="317" xr:uid="{00000000-0005-0000-0000-000085020000}"/>
    <cellStyle name="Normal 2 15 2" xfId="318" xr:uid="{00000000-0005-0000-0000-000086020000}"/>
    <cellStyle name="Normal 2 15 2 2" xfId="1411" xr:uid="{00000000-0005-0000-0000-000087020000}"/>
    <cellStyle name="Normal 2 15 2 3" xfId="2313" xr:uid="{00000000-0005-0000-0000-000088020000}"/>
    <cellStyle name="Normal 2 15 3" xfId="1410" xr:uid="{00000000-0005-0000-0000-000089020000}"/>
    <cellStyle name="Normal 2 15 4" xfId="2312" xr:uid="{00000000-0005-0000-0000-00008A020000}"/>
    <cellStyle name="Normal 2 16" xfId="319" xr:uid="{00000000-0005-0000-0000-00008B020000}"/>
    <cellStyle name="Normal 2 16 2" xfId="1412" xr:uid="{00000000-0005-0000-0000-00008C020000}"/>
    <cellStyle name="Normal 2 16 3" xfId="2314" xr:uid="{00000000-0005-0000-0000-00008D020000}"/>
    <cellStyle name="Normal 2 17" xfId="3048" xr:uid="{DC94733B-D909-4D10-B6D5-7570CF309205}"/>
    <cellStyle name="Normal 2 2" xfId="320" xr:uid="{00000000-0005-0000-0000-00008E020000}"/>
    <cellStyle name="Normal 2 2 10" xfId="321" xr:uid="{00000000-0005-0000-0000-00008F020000}"/>
    <cellStyle name="Normal 2 2 10 2" xfId="322" xr:uid="{00000000-0005-0000-0000-000090020000}"/>
    <cellStyle name="Normal 2 2 10 2 2" xfId="323" xr:uid="{00000000-0005-0000-0000-000091020000}"/>
    <cellStyle name="Normal 2 2 10 2 2 2" xfId="1415" xr:uid="{00000000-0005-0000-0000-000092020000}"/>
    <cellStyle name="Normal 2 2 10 2 2 3" xfId="2317" xr:uid="{00000000-0005-0000-0000-000093020000}"/>
    <cellStyle name="Normal 2 2 10 2 3" xfId="1414" xr:uid="{00000000-0005-0000-0000-000094020000}"/>
    <cellStyle name="Normal 2 2 10 2 4" xfId="2316" xr:uid="{00000000-0005-0000-0000-000095020000}"/>
    <cellStyle name="Normal 2 2 10 3" xfId="324" xr:uid="{00000000-0005-0000-0000-000096020000}"/>
    <cellStyle name="Normal 2 2 10 3 2" xfId="1416" xr:uid="{00000000-0005-0000-0000-000097020000}"/>
    <cellStyle name="Normal 2 2 10 3 3" xfId="2318" xr:uid="{00000000-0005-0000-0000-000098020000}"/>
    <cellStyle name="Normal 2 2 10 4" xfId="1413" xr:uid="{00000000-0005-0000-0000-000099020000}"/>
    <cellStyle name="Normal 2 2 10 5" xfId="2315" xr:uid="{00000000-0005-0000-0000-00009A020000}"/>
    <cellStyle name="Normal 2 2 11" xfId="325" xr:uid="{00000000-0005-0000-0000-00009B020000}"/>
    <cellStyle name="Normal 2 2 11 2" xfId="326" xr:uid="{00000000-0005-0000-0000-00009C020000}"/>
    <cellStyle name="Normal 2 2 11 2 2" xfId="1418" xr:uid="{00000000-0005-0000-0000-00009D020000}"/>
    <cellStyle name="Normal 2 2 11 2 3" xfId="2320" xr:uid="{00000000-0005-0000-0000-00009E020000}"/>
    <cellStyle name="Normal 2 2 11 3" xfId="1417" xr:uid="{00000000-0005-0000-0000-00009F020000}"/>
    <cellStyle name="Normal 2 2 11 4" xfId="2319" xr:uid="{00000000-0005-0000-0000-0000A0020000}"/>
    <cellStyle name="Normal 2 2 12" xfId="327" xr:uid="{00000000-0005-0000-0000-0000A1020000}"/>
    <cellStyle name="Normal 2 2 12 2" xfId="1419" xr:uid="{00000000-0005-0000-0000-0000A2020000}"/>
    <cellStyle name="Normal 2 2 12 3" xfId="2321" xr:uid="{00000000-0005-0000-0000-0000A3020000}"/>
    <cellStyle name="Normal 2 2 13" xfId="328" xr:uid="{00000000-0005-0000-0000-0000A4020000}"/>
    <cellStyle name="Normal 2 2 13 2" xfId="1420" xr:uid="{00000000-0005-0000-0000-0000A5020000}"/>
    <cellStyle name="Normal 2 2 13 3" xfId="2322" xr:uid="{00000000-0005-0000-0000-0000A6020000}"/>
    <cellStyle name="Normal 2 2 2" xfId="329" xr:uid="{00000000-0005-0000-0000-0000A7020000}"/>
    <cellStyle name="Normal 2 2 2 2" xfId="330" xr:uid="{00000000-0005-0000-0000-0000A8020000}"/>
    <cellStyle name="Normal 2 2 2 2 2" xfId="331" xr:uid="{00000000-0005-0000-0000-0000A9020000}"/>
    <cellStyle name="Normal 2 2 2 2 2 2" xfId="332" xr:uid="{00000000-0005-0000-0000-0000AA020000}"/>
    <cellStyle name="Normal 2 2 2 2 2 2 2" xfId="333" xr:uid="{00000000-0005-0000-0000-0000AB020000}"/>
    <cellStyle name="Normal 2 2 2 2 2 2 2 2" xfId="1424" xr:uid="{00000000-0005-0000-0000-0000AC020000}"/>
    <cellStyle name="Normal 2 2 2 2 2 2 2 3" xfId="2326" xr:uid="{00000000-0005-0000-0000-0000AD020000}"/>
    <cellStyle name="Normal 2 2 2 2 2 2 3" xfId="1423" xr:uid="{00000000-0005-0000-0000-0000AE020000}"/>
    <cellStyle name="Normal 2 2 2 2 2 2 4" xfId="2325" xr:uid="{00000000-0005-0000-0000-0000AF020000}"/>
    <cellStyle name="Normal 2 2 2 2 2 3" xfId="334" xr:uid="{00000000-0005-0000-0000-0000B0020000}"/>
    <cellStyle name="Normal 2 2 2 2 2 3 2" xfId="1425" xr:uid="{00000000-0005-0000-0000-0000B1020000}"/>
    <cellStyle name="Normal 2 2 2 2 2 3 3" xfId="2327" xr:uid="{00000000-0005-0000-0000-0000B2020000}"/>
    <cellStyle name="Normal 2 2 2 2 2 4" xfId="1422" xr:uid="{00000000-0005-0000-0000-0000B3020000}"/>
    <cellStyle name="Normal 2 2 2 2 2 5" xfId="2324" xr:uid="{00000000-0005-0000-0000-0000B4020000}"/>
    <cellStyle name="Normal 2 2 2 2 3" xfId="335" xr:uid="{00000000-0005-0000-0000-0000B5020000}"/>
    <cellStyle name="Normal 2 2 2 2 3 2" xfId="336" xr:uid="{00000000-0005-0000-0000-0000B6020000}"/>
    <cellStyle name="Normal 2 2 2 2 3 2 2" xfId="1427" xr:uid="{00000000-0005-0000-0000-0000B7020000}"/>
    <cellStyle name="Normal 2 2 2 2 3 2 3" xfId="2329" xr:uid="{00000000-0005-0000-0000-0000B8020000}"/>
    <cellStyle name="Normal 2 2 2 2 3 3" xfId="1426" xr:uid="{00000000-0005-0000-0000-0000B9020000}"/>
    <cellStyle name="Normal 2 2 2 2 3 4" xfId="2328" xr:uid="{00000000-0005-0000-0000-0000BA020000}"/>
    <cellStyle name="Normal 2 2 2 2 4" xfId="337" xr:uid="{00000000-0005-0000-0000-0000BB020000}"/>
    <cellStyle name="Normal 2 2 2 2 4 2" xfId="1428" xr:uid="{00000000-0005-0000-0000-0000BC020000}"/>
    <cellStyle name="Normal 2 2 2 2 4 3" xfId="2330" xr:uid="{00000000-0005-0000-0000-0000BD020000}"/>
    <cellStyle name="Normal 2 2 2 2 5" xfId="1421" xr:uid="{00000000-0005-0000-0000-0000BE020000}"/>
    <cellStyle name="Normal 2 2 2 2 6" xfId="2323" xr:uid="{00000000-0005-0000-0000-0000BF020000}"/>
    <cellStyle name="Normal 2 2 2 3" xfId="338" xr:uid="{00000000-0005-0000-0000-0000C0020000}"/>
    <cellStyle name="Normal 2 2 2 3 2" xfId="339" xr:uid="{00000000-0005-0000-0000-0000C1020000}"/>
    <cellStyle name="Normal 2 2 2 3 2 2" xfId="340" xr:uid="{00000000-0005-0000-0000-0000C2020000}"/>
    <cellStyle name="Normal 2 2 2 3 2 2 2" xfId="341" xr:uid="{00000000-0005-0000-0000-0000C3020000}"/>
    <cellStyle name="Normal 2 2 2 3 2 2 2 2" xfId="1432" xr:uid="{00000000-0005-0000-0000-0000C4020000}"/>
    <cellStyle name="Normal 2 2 2 3 2 2 2 3" xfId="2334" xr:uid="{00000000-0005-0000-0000-0000C5020000}"/>
    <cellStyle name="Normal 2 2 2 3 2 2 3" xfId="1431" xr:uid="{00000000-0005-0000-0000-0000C6020000}"/>
    <cellStyle name="Normal 2 2 2 3 2 2 4" xfId="2333" xr:uid="{00000000-0005-0000-0000-0000C7020000}"/>
    <cellStyle name="Normal 2 2 2 3 2 3" xfId="342" xr:uid="{00000000-0005-0000-0000-0000C8020000}"/>
    <cellStyle name="Normal 2 2 2 3 2 3 2" xfId="1433" xr:uid="{00000000-0005-0000-0000-0000C9020000}"/>
    <cellStyle name="Normal 2 2 2 3 2 3 3" xfId="2335" xr:uid="{00000000-0005-0000-0000-0000CA020000}"/>
    <cellStyle name="Normal 2 2 2 3 2 4" xfId="1430" xr:uid="{00000000-0005-0000-0000-0000CB020000}"/>
    <cellStyle name="Normal 2 2 2 3 2 5" xfId="2332" xr:uid="{00000000-0005-0000-0000-0000CC020000}"/>
    <cellStyle name="Normal 2 2 2 3 3" xfId="343" xr:uid="{00000000-0005-0000-0000-0000CD020000}"/>
    <cellStyle name="Normal 2 2 2 3 3 2" xfId="344" xr:uid="{00000000-0005-0000-0000-0000CE020000}"/>
    <cellStyle name="Normal 2 2 2 3 3 2 2" xfId="1435" xr:uid="{00000000-0005-0000-0000-0000CF020000}"/>
    <cellStyle name="Normal 2 2 2 3 3 2 3" xfId="2337" xr:uid="{00000000-0005-0000-0000-0000D0020000}"/>
    <cellStyle name="Normal 2 2 2 3 3 3" xfId="1434" xr:uid="{00000000-0005-0000-0000-0000D1020000}"/>
    <cellStyle name="Normal 2 2 2 3 3 4" xfId="2336" xr:uid="{00000000-0005-0000-0000-0000D2020000}"/>
    <cellStyle name="Normal 2 2 2 3 4" xfId="345" xr:uid="{00000000-0005-0000-0000-0000D3020000}"/>
    <cellStyle name="Normal 2 2 2 3 4 2" xfId="1436" xr:uid="{00000000-0005-0000-0000-0000D4020000}"/>
    <cellStyle name="Normal 2 2 2 3 4 3" xfId="2338" xr:uid="{00000000-0005-0000-0000-0000D5020000}"/>
    <cellStyle name="Normal 2 2 2 3 5" xfId="1429" xr:uid="{00000000-0005-0000-0000-0000D6020000}"/>
    <cellStyle name="Normal 2 2 2 3 6" xfId="2331" xr:uid="{00000000-0005-0000-0000-0000D7020000}"/>
    <cellStyle name="Normal 2 2 2 4" xfId="346" xr:uid="{00000000-0005-0000-0000-0000D8020000}"/>
    <cellStyle name="Normal 2 2 2 4 2" xfId="347" xr:uid="{00000000-0005-0000-0000-0000D9020000}"/>
    <cellStyle name="Normal 2 2 2 4 2 2" xfId="348" xr:uid="{00000000-0005-0000-0000-0000DA020000}"/>
    <cellStyle name="Normal 2 2 2 4 2 2 2" xfId="1439" xr:uid="{00000000-0005-0000-0000-0000DB020000}"/>
    <cellStyle name="Normal 2 2 2 4 2 2 3" xfId="2341" xr:uid="{00000000-0005-0000-0000-0000DC020000}"/>
    <cellStyle name="Normal 2 2 2 4 2 3" xfId="1438" xr:uid="{00000000-0005-0000-0000-0000DD020000}"/>
    <cellStyle name="Normal 2 2 2 4 2 4" xfId="2340" xr:uid="{00000000-0005-0000-0000-0000DE020000}"/>
    <cellStyle name="Normal 2 2 2 4 3" xfId="349" xr:uid="{00000000-0005-0000-0000-0000DF020000}"/>
    <cellStyle name="Normal 2 2 2 4 3 2" xfId="1440" xr:uid="{00000000-0005-0000-0000-0000E0020000}"/>
    <cellStyle name="Normal 2 2 2 4 3 3" xfId="2342" xr:uid="{00000000-0005-0000-0000-0000E1020000}"/>
    <cellStyle name="Normal 2 2 2 4 4" xfId="1437" xr:uid="{00000000-0005-0000-0000-0000E2020000}"/>
    <cellStyle name="Normal 2 2 2 4 5" xfId="2339" xr:uid="{00000000-0005-0000-0000-0000E3020000}"/>
    <cellStyle name="Normal 2 2 2 5" xfId="350" xr:uid="{00000000-0005-0000-0000-0000E4020000}"/>
    <cellStyle name="Normal 2 2 2 5 2" xfId="351" xr:uid="{00000000-0005-0000-0000-0000E5020000}"/>
    <cellStyle name="Normal 2 2 2 5 2 2" xfId="1442" xr:uid="{00000000-0005-0000-0000-0000E6020000}"/>
    <cellStyle name="Normal 2 2 2 5 2 3" xfId="2344" xr:uid="{00000000-0005-0000-0000-0000E7020000}"/>
    <cellStyle name="Normal 2 2 2 5 3" xfId="1441" xr:uid="{00000000-0005-0000-0000-0000E8020000}"/>
    <cellStyle name="Normal 2 2 2 5 4" xfId="2343" xr:uid="{00000000-0005-0000-0000-0000E9020000}"/>
    <cellStyle name="Normal 2 2 2 6" xfId="352" xr:uid="{00000000-0005-0000-0000-0000EA020000}"/>
    <cellStyle name="Normal 2 2 2 6 2" xfId="1443" xr:uid="{00000000-0005-0000-0000-0000EB020000}"/>
    <cellStyle name="Normal 2 2 2 6 3" xfId="2345" xr:uid="{00000000-0005-0000-0000-0000EC020000}"/>
    <cellStyle name="Normal 2 2 2 7" xfId="353" xr:uid="{00000000-0005-0000-0000-0000ED020000}"/>
    <cellStyle name="Normal 2 2 2 7 2" xfId="1444" xr:uid="{00000000-0005-0000-0000-0000EE020000}"/>
    <cellStyle name="Normal 2 2 2 7 3" xfId="2346" xr:uid="{00000000-0005-0000-0000-0000EF020000}"/>
    <cellStyle name="Normal 2 2 3" xfId="354" xr:uid="{00000000-0005-0000-0000-0000F0020000}"/>
    <cellStyle name="Normal 2 2 3 2" xfId="355" xr:uid="{00000000-0005-0000-0000-0000F1020000}"/>
    <cellStyle name="Normal 2 2 3 2 2" xfId="356" xr:uid="{00000000-0005-0000-0000-0000F2020000}"/>
    <cellStyle name="Normal 2 2 3 2 2 2" xfId="357" xr:uid="{00000000-0005-0000-0000-0000F3020000}"/>
    <cellStyle name="Normal 2 2 3 2 2 2 2" xfId="358" xr:uid="{00000000-0005-0000-0000-0000F4020000}"/>
    <cellStyle name="Normal 2 2 3 2 2 2 2 2" xfId="1449" xr:uid="{00000000-0005-0000-0000-0000F5020000}"/>
    <cellStyle name="Normal 2 2 3 2 2 2 2 3" xfId="2351" xr:uid="{00000000-0005-0000-0000-0000F6020000}"/>
    <cellStyle name="Normal 2 2 3 2 2 2 3" xfId="1448" xr:uid="{00000000-0005-0000-0000-0000F7020000}"/>
    <cellStyle name="Normal 2 2 3 2 2 2 4" xfId="2350" xr:uid="{00000000-0005-0000-0000-0000F8020000}"/>
    <cellStyle name="Normal 2 2 3 2 2 3" xfId="359" xr:uid="{00000000-0005-0000-0000-0000F9020000}"/>
    <cellStyle name="Normal 2 2 3 2 2 3 2" xfId="1450" xr:uid="{00000000-0005-0000-0000-0000FA020000}"/>
    <cellStyle name="Normal 2 2 3 2 2 3 3" xfId="2352" xr:uid="{00000000-0005-0000-0000-0000FB020000}"/>
    <cellStyle name="Normal 2 2 3 2 2 4" xfId="1447" xr:uid="{00000000-0005-0000-0000-0000FC020000}"/>
    <cellStyle name="Normal 2 2 3 2 2 5" xfId="2349" xr:uid="{00000000-0005-0000-0000-0000FD020000}"/>
    <cellStyle name="Normal 2 2 3 2 3" xfId="360" xr:uid="{00000000-0005-0000-0000-0000FE020000}"/>
    <cellStyle name="Normal 2 2 3 2 3 2" xfId="361" xr:uid="{00000000-0005-0000-0000-0000FF020000}"/>
    <cellStyle name="Normal 2 2 3 2 3 2 2" xfId="1452" xr:uid="{00000000-0005-0000-0000-000000030000}"/>
    <cellStyle name="Normal 2 2 3 2 3 2 3" xfId="2354" xr:uid="{00000000-0005-0000-0000-000001030000}"/>
    <cellStyle name="Normal 2 2 3 2 3 3" xfId="1451" xr:uid="{00000000-0005-0000-0000-000002030000}"/>
    <cellStyle name="Normal 2 2 3 2 3 4" xfId="2353" xr:uid="{00000000-0005-0000-0000-000003030000}"/>
    <cellStyle name="Normal 2 2 3 2 4" xfId="362" xr:uid="{00000000-0005-0000-0000-000004030000}"/>
    <cellStyle name="Normal 2 2 3 2 4 2" xfId="1453" xr:uid="{00000000-0005-0000-0000-000005030000}"/>
    <cellStyle name="Normal 2 2 3 2 4 3" xfId="2355" xr:uid="{00000000-0005-0000-0000-000006030000}"/>
    <cellStyle name="Normal 2 2 3 2 5" xfId="1446" xr:uid="{00000000-0005-0000-0000-000007030000}"/>
    <cellStyle name="Normal 2 2 3 2 6" xfId="2348" xr:uid="{00000000-0005-0000-0000-000008030000}"/>
    <cellStyle name="Normal 2 2 3 3" xfId="363" xr:uid="{00000000-0005-0000-0000-000009030000}"/>
    <cellStyle name="Normal 2 2 3 4" xfId="364" xr:uid="{00000000-0005-0000-0000-00000A030000}"/>
    <cellStyle name="Normal 2 2 3 4 2" xfId="365" xr:uid="{00000000-0005-0000-0000-00000B030000}"/>
    <cellStyle name="Normal 2 2 3 4 2 2" xfId="366" xr:uid="{00000000-0005-0000-0000-00000C030000}"/>
    <cellStyle name="Normal 2 2 3 4 2 2 2" xfId="1456" xr:uid="{00000000-0005-0000-0000-00000D030000}"/>
    <cellStyle name="Normal 2 2 3 4 2 2 3" xfId="2358" xr:uid="{00000000-0005-0000-0000-00000E030000}"/>
    <cellStyle name="Normal 2 2 3 4 2 3" xfId="1455" xr:uid="{00000000-0005-0000-0000-00000F030000}"/>
    <cellStyle name="Normal 2 2 3 4 2 4" xfId="2357" xr:uid="{00000000-0005-0000-0000-000010030000}"/>
    <cellStyle name="Normal 2 2 3 4 3" xfId="367" xr:uid="{00000000-0005-0000-0000-000011030000}"/>
    <cellStyle name="Normal 2 2 3 4 3 2" xfId="1457" xr:uid="{00000000-0005-0000-0000-000012030000}"/>
    <cellStyle name="Normal 2 2 3 4 3 3" xfId="2359" xr:uid="{00000000-0005-0000-0000-000013030000}"/>
    <cellStyle name="Normal 2 2 3 4 4" xfId="1454" xr:uid="{00000000-0005-0000-0000-000014030000}"/>
    <cellStyle name="Normal 2 2 3 4 5" xfId="2356" xr:uid="{00000000-0005-0000-0000-000015030000}"/>
    <cellStyle name="Normal 2 2 3 5" xfId="368" xr:uid="{00000000-0005-0000-0000-000016030000}"/>
    <cellStyle name="Normal 2 2 3 5 2" xfId="369" xr:uid="{00000000-0005-0000-0000-000017030000}"/>
    <cellStyle name="Normal 2 2 3 5 2 2" xfId="1459" xr:uid="{00000000-0005-0000-0000-000018030000}"/>
    <cellStyle name="Normal 2 2 3 5 2 3" xfId="2361" xr:uid="{00000000-0005-0000-0000-000019030000}"/>
    <cellStyle name="Normal 2 2 3 5 3" xfId="1458" xr:uid="{00000000-0005-0000-0000-00001A030000}"/>
    <cellStyle name="Normal 2 2 3 5 4" xfId="2360" xr:uid="{00000000-0005-0000-0000-00001B030000}"/>
    <cellStyle name="Normal 2 2 3 6" xfId="370" xr:uid="{00000000-0005-0000-0000-00001C030000}"/>
    <cellStyle name="Normal 2 2 3 6 2" xfId="1460" xr:uid="{00000000-0005-0000-0000-00001D030000}"/>
    <cellStyle name="Normal 2 2 3 6 3" xfId="2362" xr:uid="{00000000-0005-0000-0000-00001E030000}"/>
    <cellStyle name="Normal 2 2 3 7" xfId="1445" xr:uid="{00000000-0005-0000-0000-00001F030000}"/>
    <cellStyle name="Normal 2 2 3 8" xfId="2347" xr:uid="{00000000-0005-0000-0000-000020030000}"/>
    <cellStyle name="Normal 2 2 4" xfId="371" xr:uid="{00000000-0005-0000-0000-000021030000}"/>
    <cellStyle name="Normal 2 2 4 2" xfId="372" xr:uid="{00000000-0005-0000-0000-000022030000}"/>
    <cellStyle name="Normal 2 2 4 2 2" xfId="373" xr:uid="{00000000-0005-0000-0000-000023030000}"/>
    <cellStyle name="Normal 2 2 4 2 2 2" xfId="374" xr:uid="{00000000-0005-0000-0000-000024030000}"/>
    <cellStyle name="Normal 2 2 4 2 2 2 2" xfId="375" xr:uid="{00000000-0005-0000-0000-000025030000}"/>
    <cellStyle name="Normal 2 2 4 2 2 2 2 2" xfId="1465" xr:uid="{00000000-0005-0000-0000-000026030000}"/>
    <cellStyle name="Normal 2 2 4 2 2 2 2 3" xfId="2367" xr:uid="{00000000-0005-0000-0000-000027030000}"/>
    <cellStyle name="Normal 2 2 4 2 2 2 3" xfId="1464" xr:uid="{00000000-0005-0000-0000-000028030000}"/>
    <cellStyle name="Normal 2 2 4 2 2 2 4" xfId="2366" xr:uid="{00000000-0005-0000-0000-000029030000}"/>
    <cellStyle name="Normal 2 2 4 2 2 3" xfId="376" xr:uid="{00000000-0005-0000-0000-00002A030000}"/>
    <cellStyle name="Normal 2 2 4 2 2 3 2" xfId="1466" xr:uid="{00000000-0005-0000-0000-00002B030000}"/>
    <cellStyle name="Normal 2 2 4 2 2 3 3" xfId="2368" xr:uid="{00000000-0005-0000-0000-00002C030000}"/>
    <cellStyle name="Normal 2 2 4 2 2 4" xfId="1463" xr:uid="{00000000-0005-0000-0000-00002D030000}"/>
    <cellStyle name="Normal 2 2 4 2 2 5" xfId="2365" xr:uid="{00000000-0005-0000-0000-00002E030000}"/>
    <cellStyle name="Normal 2 2 4 2 3" xfId="377" xr:uid="{00000000-0005-0000-0000-00002F030000}"/>
    <cellStyle name="Normal 2 2 4 2 3 2" xfId="378" xr:uid="{00000000-0005-0000-0000-000030030000}"/>
    <cellStyle name="Normal 2 2 4 2 3 2 2" xfId="1468" xr:uid="{00000000-0005-0000-0000-000031030000}"/>
    <cellStyle name="Normal 2 2 4 2 3 2 3" xfId="2370" xr:uid="{00000000-0005-0000-0000-000032030000}"/>
    <cellStyle name="Normal 2 2 4 2 3 3" xfId="1467" xr:uid="{00000000-0005-0000-0000-000033030000}"/>
    <cellStyle name="Normal 2 2 4 2 3 4" xfId="2369" xr:uid="{00000000-0005-0000-0000-000034030000}"/>
    <cellStyle name="Normal 2 2 4 2 4" xfId="379" xr:uid="{00000000-0005-0000-0000-000035030000}"/>
    <cellStyle name="Normal 2 2 4 2 4 2" xfId="1469" xr:uid="{00000000-0005-0000-0000-000036030000}"/>
    <cellStyle name="Normal 2 2 4 2 4 3" xfId="2371" xr:uid="{00000000-0005-0000-0000-000037030000}"/>
    <cellStyle name="Normal 2 2 4 2 5" xfId="1462" xr:uid="{00000000-0005-0000-0000-000038030000}"/>
    <cellStyle name="Normal 2 2 4 2 6" xfId="2364" xr:uid="{00000000-0005-0000-0000-000039030000}"/>
    <cellStyle name="Normal 2 2 4 3" xfId="380" xr:uid="{00000000-0005-0000-0000-00003A030000}"/>
    <cellStyle name="Normal 2 2 4 3 2" xfId="381" xr:uid="{00000000-0005-0000-0000-00003B030000}"/>
    <cellStyle name="Normal 2 2 4 3 2 2" xfId="382" xr:uid="{00000000-0005-0000-0000-00003C030000}"/>
    <cellStyle name="Normal 2 2 4 3 2 2 2" xfId="1472" xr:uid="{00000000-0005-0000-0000-00003D030000}"/>
    <cellStyle name="Normal 2 2 4 3 2 2 3" xfId="2374" xr:uid="{00000000-0005-0000-0000-00003E030000}"/>
    <cellStyle name="Normal 2 2 4 3 2 3" xfId="1471" xr:uid="{00000000-0005-0000-0000-00003F030000}"/>
    <cellStyle name="Normal 2 2 4 3 2 4" xfId="2373" xr:uid="{00000000-0005-0000-0000-000040030000}"/>
    <cellStyle name="Normal 2 2 4 3 3" xfId="383" xr:uid="{00000000-0005-0000-0000-000041030000}"/>
    <cellStyle name="Normal 2 2 4 3 3 2" xfId="1473" xr:uid="{00000000-0005-0000-0000-000042030000}"/>
    <cellStyle name="Normal 2 2 4 3 3 3" xfId="2375" xr:uid="{00000000-0005-0000-0000-000043030000}"/>
    <cellStyle name="Normal 2 2 4 3 4" xfId="1470" xr:uid="{00000000-0005-0000-0000-000044030000}"/>
    <cellStyle name="Normal 2 2 4 3 5" xfId="2372" xr:uid="{00000000-0005-0000-0000-000045030000}"/>
    <cellStyle name="Normal 2 2 4 4" xfId="384" xr:uid="{00000000-0005-0000-0000-000046030000}"/>
    <cellStyle name="Normal 2 2 4 4 2" xfId="385" xr:uid="{00000000-0005-0000-0000-000047030000}"/>
    <cellStyle name="Normal 2 2 4 4 2 2" xfId="1475" xr:uid="{00000000-0005-0000-0000-000048030000}"/>
    <cellStyle name="Normal 2 2 4 4 2 3" xfId="2377" xr:uid="{00000000-0005-0000-0000-000049030000}"/>
    <cellStyle name="Normal 2 2 4 4 3" xfId="1474" xr:uid="{00000000-0005-0000-0000-00004A030000}"/>
    <cellStyle name="Normal 2 2 4 4 4" xfId="2376" xr:uid="{00000000-0005-0000-0000-00004B030000}"/>
    <cellStyle name="Normal 2 2 4 5" xfId="386" xr:uid="{00000000-0005-0000-0000-00004C030000}"/>
    <cellStyle name="Normal 2 2 4 5 2" xfId="1476" xr:uid="{00000000-0005-0000-0000-00004D030000}"/>
    <cellStyle name="Normal 2 2 4 5 3" xfId="2378" xr:uid="{00000000-0005-0000-0000-00004E030000}"/>
    <cellStyle name="Normal 2 2 4 6" xfId="1461" xr:uid="{00000000-0005-0000-0000-00004F030000}"/>
    <cellStyle name="Normal 2 2 4 7" xfId="2363" xr:uid="{00000000-0005-0000-0000-000050030000}"/>
    <cellStyle name="Normal 2 2 5" xfId="387" xr:uid="{00000000-0005-0000-0000-000051030000}"/>
    <cellStyle name="Normal 2 2 5 2" xfId="388" xr:uid="{00000000-0005-0000-0000-000052030000}"/>
    <cellStyle name="Normal 2 2 5 2 2" xfId="389" xr:uid="{00000000-0005-0000-0000-000053030000}"/>
    <cellStyle name="Normal 2 2 5 2 2 2" xfId="390" xr:uid="{00000000-0005-0000-0000-000054030000}"/>
    <cellStyle name="Normal 2 2 5 2 2 2 2" xfId="1480" xr:uid="{00000000-0005-0000-0000-000055030000}"/>
    <cellStyle name="Normal 2 2 5 2 2 2 3" xfId="2382" xr:uid="{00000000-0005-0000-0000-000056030000}"/>
    <cellStyle name="Normal 2 2 5 2 2 3" xfId="1479" xr:uid="{00000000-0005-0000-0000-000057030000}"/>
    <cellStyle name="Normal 2 2 5 2 2 4" xfId="2381" xr:uid="{00000000-0005-0000-0000-000058030000}"/>
    <cellStyle name="Normal 2 2 5 2 3" xfId="391" xr:uid="{00000000-0005-0000-0000-000059030000}"/>
    <cellStyle name="Normal 2 2 5 2 3 2" xfId="1481" xr:uid="{00000000-0005-0000-0000-00005A030000}"/>
    <cellStyle name="Normal 2 2 5 2 3 3" xfId="2383" xr:uid="{00000000-0005-0000-0000-00005B030000}"/>
    <cellStyle name="Normal 2 2 5 2 4" xfId="1478" xr:uid="{00000000-0005-0000-0000-00005C030000}"/>
    <cellStyle name="Normal 2 2 5 2 5" xfId="2380" xr:uid="{00000000-0005-0000-0000-00005D030000}"/>
    <cellStyle name="Normal 2 2 5 3" xfId="392" xr:uid="{00000000-0005-0000-0000-00005E030000}"/>
    <cellStyle name="Normal 2 2 5 3 2" xfId="393" xr:uid="{00000000-0005-0000-0000-00005F030000}"/>
    <cellStyle name="Normal 2 2 5 3 2 2" xfId="1483" xr:uid="{00000000-0005-0000-0000-000060030000}"/>
    <cellStyle name="Normal 2 2 5 3 2 3" xfId="2385" xr:uid="{00000000-0005-0000-0000-000061030000}"/>
    <cellStyle name="Normal 2 2 5 3 3" xfId="1482" xr:uid="{00000000-0005-0000-0000-000062030000}"/>
    <cellStyle name="Normal 2 2 5 3 4" xfId="2384" xr:uid="{00000000-0005-0000-0000-000063030000}"/>
    <cellStyle name="Normal 2 2 5 4" xfId="394" xr:uid="{00000000-0005-0000-0000-000064030000}"/>
    <cellStyle name="Normal 2 2 5 4 2" xfId="1484" xr:uid="{00000000-0005-0000-0000-000065030000}"/>
    <cellStyle name="Normal 2 2 5 4 3" xfId="2386" xr:uid="{00000000-0005-0000-0000-000066030000}"/>
    <cellStyle name="Normal 2 2 5 5" xfId="1477" xr:uid="{00000000-0005-0000-0000-000067030000}"/>
    <cellStyle name="Normal 2 2 5 6" xfId="2379" xr:uid="{00000000-0005-0000-0000-000068030000}"/>
    <cellStyle name="Normal 2 2 6" xfId="395" xr:uid="{00000000-0005-0000-0000-000069030000}"/>
    <cellStyle name="Normal 2 2 6 2" xfId="396" xr:uid="{00000000-0005-0000-0000-00006A030000}"/>
    <cellStyle name="Normal 2 2 6 2 2" xfId="397" xr:uid="{00000000-0005-0000-0000-00006B030000}"/>
    <cellStyle name="Normal 2 2 6 2 2 2" xfId="398" xr:uid="{00000000-0005-0000-0000-00006C030000}"/>
    <cellStyle name="Normal 2 2 6 2 2 2 2" xfId="1488" xr:uid="{00000000-0005-0000-0000-00006D030000}"/>
    <cellStyle name="Normal 2 2 6 2 2 2 3" xfId="2390" xr:uid="{00000000-0005-0000-0000-00006E030000}"/>
    <cellStyle name="Normal 2 2 6 2 2 3" xfId="1487" xr:uid="{00000000-0005-0000-0000-00006F030000}"/>
    <cellStyle name="Normal 2 2 6 2 2 4" xfId="2389" xr:uid="{00000000-0005-0000-0000-000070030000}"/>
    <cellStyle name="Normal 2 2 6 2 3" xfId="399" xr:uid="{00000000-0005-0000-0000-000071030000}"/>
    <cellStyle name="Normal 2 2 6 2 3 2" xfId="1489" xr:uid="{00000000-0005-0000-0000-000072030000}"/>
    <cellStyle name="Normal 2 2 6 2 3 3" xfId="2391" xr:uid="{00000000-0005-0000-0000-000073030000}"/>
    <cellStyle name="Normal 2 2 6 2 4" xfId="1486" xr:uid="{00000000-0005-0000-0000-000074030000}"/>
    <cellStyle name="Normal 2 2 6 2 5" xfId="2388" xr:uid="{00000000-0005-0000-0000-000075030000}"/>
    <cellStyle name="Normal 2 2 6 3" xfId="400" xr:uid="{00000000-0005-0000-0000-000076030000}"/>
    <cellStyle name="Normal 2 2 6 3 2" xfId="401" xr:uid="{00000000-0005-0000-0000-000077030000}"/>
    <cellStyle name="Normal 2 2 6 3 2 2" xfId="1491" xr:uid="{00000000-0005-0000-0000-000078030000}"/>
    <cellStyle name="Normal 2 2 6 3 2 3" xfId="2393" xr:uid="{00000000-0005-0000-0000-000079030000}"/>
    <cellStyle name="Normal 2 2 6 3 3" xfId="1490" xr:uid="{00000000-0005-0000-0000-00007A030000}"/>
    <cellStyle name="Normal 2 2 6 3 4" xfId="2392" xr:uid="{00000000-0005-0000-0000-00007B030000}"/>
    <cellStyle name="Normal 2 2 6 4" xfId="402" xr:uid="{00000000-0005-0000-0000-00007C030000}"/>
    <cellStyle name="Normal 2 2 6 4 2" xfId="1492" xr:uid="{00000000-0005-0000-0000-00007D030000}"/>
    <cellStyle name="Normal 2 2 6 4 3" xfId="2394" xr:uid="{00000000-0005-0000-0000-00007E030000}"/>
    <cellStyle name="Normal 2 2 6 5" xfId="1485" xr:uid="{00000000-0005-0000-0000-00007F030000}"/>
    <cellStyle name="Normal 2 2 6 6" xfId="2387" xr:uid="{00000000-0005-0000-0000-000080030000}"/>
    <cellStyle name="Normal 2 2 7" xfId="403" xr:uid="{00000000-0005-0000-0000-000081030000}"/>
    <cellStyle name="Normal 2 2 7 2" xfId="404" xr:uid="{00000000-0005-0000-0000-000082030000}"/>
    <cellStyle name="Normal 2 2 7 2 2" xfId="405" xr:uid="{00000000-0005-0000-0000-000083030000}"/>
    <cellStyle name="Normal 2 2 7 2 2 2" xfId="406" xr:uid="{00000000-0005-0000-0000-000084030000}"/>
    <cellStyle name="Normal 2 2 7 2 2 2 2" xfId="1496" xr:uid="{00000000-0005-0000-0000-000085030000}"/>
    <cellStyle name="Normal 2 2 7 2 2 2 3" xfId="2398" xr:uid="{00000000-0005-0000-0000-000086030000}"/>
    <cellStyle name="Normal 2 2 7 2 2 3" xfId="1495" xr:uid="{00000000-0005-0000-0000-000087030000}"/>
    <cellStyle name="Normal 2 2 7 2 2 4" xfId="2397" xr:uid="{00000000-0005-0000-0000-000088030000}"/>
    <cellStyle name="Normal 2 2 7 2 3" xfId="407" xr:uid="{00000000-0005-0000-0000-000089030000}"/>
    <cellStyle name="Normal 2 2 7 2 3 2" xfId="1497" xr:uid="{00000000-0005-0000-0000-00008A030000}"/>
    <cellStyle name="Normal 2 2 7 2 3 3" xfId="2399" xr:uid="{00000000-0005-0000-0000-00008B030000}"/>
    <cellStyle name="Normal 2 2 7 2 4" xfId="1494" xr:uid="{00000000-0005-0000-0000-00008C030000}"/>
    <cellStyle name="Normal 2 2 7 2 5" xfId="2396" xr:uid="{00000000-0005-0000-0000-00008D030000}"/>
    <cellStyle name="Normal 2 2 7 3" xfId="408" xr:uid="{00000000-0005-0000-0000-00008E030000}"/>
    <cellStyle name="Normal 2 2 7 3 2" xfId="409" xr:uid="{00000000-0005-0000-0000-00008F030000}"/>
    <cellStyle name="Normal 2 2 7 3 2 2" xfId="1499" xr:uid="{00000000-0005-0000-0000-000090030000}"/>
    <cellStyle name="Normal 2 2 7 3 2 3" xfId="2401" xr:uid="{00000000-0005-0000-0000-000091030000}"/>
    <cellStyle name="Normal 2 2 7 3 3" xfId="1498" xr:uid="{00000000-0005-0000-0000-000092030000}"/>
    <cellStyle name="Normal 2 2 7 3 4" xfId="2400" xr:uid="{00000000-0005-0000-0000-000093030000}"/>
    <cellStyle name="Normal 2 2 7 4" xfId="410" xr:uid="{00000000-0005-0000-0000-000094030000}"/>
    <cellStyle name="Normal 2 2 7 4 2" xfId="1500" xr:uid="{00000000-0005-0000-0000-000095030000}"/>
    <cellStyle name="Normal 2 2 7 4 3" xfId="2402" xr:uid="{00000000-0005-0000-0000-000096030000}"/>
    <cellStyle name="Normal 2 2 7 5" xfId="1493" xr:uid="{00000000-0005-0000-0000-000097030000}"/>
    <cellStyle name="Normal 2 2 7 6" xfId="2395" xr:uid="{00000000-0005-0000-0000-000098030000}"/>
    <cellStyle name="Normal 2 2 8" xfId="411" xr:uid="{00000000-0005-0000-0000-000099030000}"/>
    <cellStyle name="Normal 2 2 8 2" xfId="412" xr:uid="{00000000-0005-0000-0000-00009A030000}"/>
    <cellStyle name="Normal 2 2 8 2 2" xfId="413" xr:uid="{00000000-0005-0000-0000-00009B030000}"/>
    <cellStyle name="Normal 2 2 8 2 2 2" xfId="1503" xr:uid="{00000000-0005-0000-0000-00009C030000}"/>
    <cellStyle name="Normal 2 2 8 2 2 3" xfId="2405" xr:uid="{00000000-0005-0000-0000-00009D030000}"/>
    <cellStyle name="Normal 2 2 8 2 3" xfId="1502" xr:uid="{00000000-0005-0000-0000-00009E030000}"/>
    <cellStyle name="Normal 2 2 8 2 4" xfId="2404" xr:uid="{00000000-0005-0000-0000-00009F030000}"/>
    <cellStyle name="Normal 2 2 8 3" xfId="414" xr:uid="{00000000-0005-0000-0000-0000A0030000}"/>
    <cellStyle name="Normal 2 2 8 3 2" xfId="1504" xr:uid="{00000000-0005-0000-0000-0000A1030000}"/>
    <cellStyle name="Normal 2 2 8 3 3" xfId="2406" xr:uid="{00000000-0005-0000-0000-0000A2030000}"/>
    <cellStyle name="Normal 2 2 8 4" xfId="1501" xr:uid="{00000000-0005-0000-0000-0000A3030000}"/>
    <cellStyle name="Normal 2 2 8 5" xfId="2403" xr:uid="{00000000-0005-0000-0000-0000A4030000}"/>
    <cellStyle name="Normal 2 2 9" xfId="415" xr:uid="{00000000-0005-0000-0000-0000A5030000}"/>
    <cellStyle name="Normal 2 2 9 2" xfId="416" xr:uid="{00000000-0005-0000-0000-0000A6030000}"/>
    <cellStyle name="Normal 2 2 9 2 2" xfId="417" xr:uid="{00000000-0005-0000-0000-0000A7030000}"/>
    <cellStyle name="Normal 2 2 9 2 2 2" xfId="1507" xr:uid="{00000000-0005-0000-0000-0000A8030000}"/>
    <cellStyle name="Normal 2 2 9 2 2 3" xfId="2409" xr:uid="{00000000-0005-0000-0000-0000A9030000}"/>
    <cellStyle name="Normal 2 2 9 2 3" xfId="1506" xr:uid="{00000000-0005-0000-0000-0000AA030000}"/>
    <cellStyle name="Normal 2 2 9 2 4" xfId="2408" xr:uid="{00000000-0005-0000-0000-0000AB030000}"/>
    <cellStyle name="Normal 2 2 9 3" xfId="418" xr:uid="{00000000-0005-0000-0000-0000AC030000}"/>
    <cellStyle name="Normal 2 2 9 3 2" xfId="1508" xr:uid="{00000000-0005-0000-0000-0000AD030000}"/>
    <cellStyle name="Normal 2 2 9 3 3" xfId="2410" xr:uid="{00000000-0005-0000-0000-0000AE030000}"/>
    <cellStyle name="Normal 2 2 9 4" xfId="1505" xr:uid="{00000000-0005-0000-0000-0000AF030000}"/>
    <cellStyle name="Normal 2 2 9 5" xfId="2407" xr:uid="{00000000-0005-0000-0000-0000B0030000}"/>
    <cellStyle name="Normal 2 3" xfId="419" xr:uid="{00000000-0005-0000-0000-0000B1030000}"/>
    <cellStyle name="Normal 2 3 2" xfId="420" xr:uid="{00000000-0005-0000-0000-0000B2030000}"/>
    <cellStyle name="Normal 2 4" xfId="421" xr:uid="{00000000-0005-0000-0000-0000B3030000}"/>
    <cellStyle name="Normal 2 4 10" xfId="1509" xr:uid="{00000000-0005-0000-0000-0000B4030000}"/>
    <cellStyle name="Normal 2 4 11" xfId="2411" xr:uid="{00000000-0005-0000-0000-0000B5030000}"/>
    <cellStyle name="Normal 2 4 2" xfId="422" xr:uid="{00000000-0005-0000-0000-0000B6030000}"/>
    <cellStyle name="Normal 2 4 2 2" xfId="423" xr:uid="{00000000-0005-0000-0000-0000B7030000}"/>
    <cellStyle name="Normal 2 4 2 2 2" xfId="424" xr:uid="{00000000-0005-0000-0000-0000B8030000}"/>
    <cellStyle name="Normal 2 4 2 2 2 2" xfId="425" xr:uid="{00000000-0005-0000-0000-0000B9030000}"/>
    <cellStyle name="Normal 2 4 2 2 2 2 2" xfId="426" xr:uid="{00000000-0005-0000-0000-0000BA030000}"/>
    <cellStyle name="Normal 2 4 2 2 2 2 2 2" xfId="1514" xr:uid="{00000000-0005-0000-0000-0000BB030000}"/>
    <cellStyle name="Normal 2 4 2 2 2 2 2 3" xfId="2416" xr:uid="{00000000-0005-0000-0000-0000BC030000}"/>
    <cellStyle name="Normal 2 4 2 2 2 2 3" xfId="1513" xr:uid="{00000000-0005-0000-0000-0000BD030000}"/>
    <cellStyle name="Normal 2 4 2 2 2 2 4" xfId="2415" xr:uid="{00000000-0005-0000-0000-0000BE030000}"/>
    <cellStyle name="Normal 2 4 2 2 2 3" xfId="427" xr:uid="{00000000-0005-0000-0000-0000BF030000}"/>
    <cellStyle name="Normal 2 4 2 2 2 3 2" xfId="1515" xr:uid="{00000000-0005-0000-0000-0000C0030000}"/>
    <cellStyle name="Normal 2 4 2 2 2 3 3" xfId="2417" xr:uid="{00000000-0005-0000-0000-0000C1030000}"/>
    <cellStyle name="Normal 2 4 2 2 2 4" xfId="1512" xr:uid="{00000000-0005-0000-0000-0000C2030000}"/>
    <cellStyle name="Normal 2 4 2 2 2 5" xfId="2414" xr:uid="{00000000-0005-0000-0000-0000C3030000}"/>
    <cellStyle name="Normal 2 4 2 2 3" xfId="428" xr:uid="{00000000-0005-0000-0000-0000C4030000}"/>
    <cellStyle name="Normal 2 4 2 2 3 2" xfId="429" xr:uid="{00000000-0005-0000-0000-0000C5030000}"/>
    <cellStyle name="Normal 2 4 2 2 3 2 2" xfId="1517" xr:uid="{00000000-0005-0000-0000-0000C6030000}"/>
    <cellStyle name="Normal 2 4 2 2 3 2 3" xfId="2419" xr:uid="{00000000-0005-0000-0000-0000C7030000}"/>
    <cellStyle name="Normal 2 4 2 2 3 3" xfId="1516" xr:uid="{00000000-0005-0000-0000-0000C8030000}"/>
    <cellStyle name="Normal 2 4 2 2 3 4" xfId="2418" xr:uid="{00000000-0005-0000-0000-0000C9030000}"/>
    <cellStyle name="Normal 2 4 2 2 4" xfId="430" xr:uid="{00000000-0005-0000-0000-0000CA030000}"/>
    <cellStyle name="Normal 2 4 2 2 4 2" xfId="1518" xr:uid="{00000000-0005-0000-0000-0000CB030000}"/>
    <cellStyle name="Normal 2 4 2 2 4 3" xfId="2420" xr:uid="{00000000-0005-0000-0000-0000CC030000}"/>
    <cellStyle name="Normal 2 4 2 2 5" xfId="1511" xr:uid="{00000000-0005-0000-0000-0000CD030000}"/>
    <cellStyle name="Normal 2 4 2 2 6" xfId="2413" xr:uid="{00000000-0005-0000-0000-0000CE030000}"/>
    <cellStyle name="Normal 2 4 2 3" xfId="431" xr:uid="{00000000-0005-0000-0000-0000CF030000}"/>
    <cellStyle name="Normal 2 4 2 4" xfId="432" xr:uid="{00000000-0005-0000-0000-0000D0030000}"/>
    <cellStyle name="Normal 2 4 2 4 2" xfId="433" xr:uid="{00000000-0005-0000-0000-0000D1030000}"/>
    <cellStyle name="Normal 2 4 2 4 2 2" xfId="434" xr:uid="{00000000-0005-0000-0000-0000D2030000}"/>
    <cellStyle name="Normal 2 4 2 4 2 2 2" xfId="1521" xr:uid="{00000000-0005-0000-0000-0000D3030000}"/>
    <cellStyle name="Normal 2 4 2 4 2 2 3" xfId="2423" xr:uid="{00000000-0005-0000-0000-0000D4030000}"/>
    <cellStyle name="Normal 2 4 2 4 2 3" xfId="1520" xr:uid="{00000000-0005-0000-0000-0000D5030000}"/>
    <cellStyle name="Normal 2 4 2 4 2 4" xfId="2422" xr:uid="{00000000-0005-0000-0000-0000D6030000}"/>
    <cellStyle name="Normal 2 4 2 4 3" xfId="435" xr:uid="{00000000-0005-0000-0000-0000D7030000}"/>
    <cellStyle name="Normal 2 4 2 4 3 2" xfId="1522" xr:uid="{00000000-0005-0000-0000-0000D8030000}"/>
    <cellStyle name="Normal 2 4 2 4 3 3" xfId="2424" xr:uid="{00000000-0005-0000-0000-0000D9030000}"/>
    <cellStyle name="Normal 2 4 2 4 4" xfId="1519" xr:uid="{00000000-0005-0000-0000-0000DA030000}"/>
    <cellStyle name="Normal 2 4 2 4 5" xfId="2421" xr:uid="{00000000-0005-0000-0000-0000DB030000}"/>
    <cellStyle name="Normal 2 4 2 5" xfId="436" xr:uid="{00000000-0005-0000-0000-0000DC030000}"/>
    <cellStyle name="Normal 2 4 2 5 2" xfId="437" xr:uid="{00000000-0005-0000-0000-0000DD030000}"/>
    <cellStyle name="Normal 2 4 2 5 2 2" xfId="1524" xr:uid="{00000000-0005-0000-0000-0000DE030000}"/>
    <cellStyle name="Normal 2 4 2 5 2 3" xfId="2426" xr:uid="{00000000-0005-0000-0000-0000DF030000}"/>
    <cellStyle name="Normal 2 4 2 5 3" xfId="1523" xr:uid="{00000000-0005-0000-0000-0000E0030000}"/>
    <cellStyle name="Normal 2 4 2 5 4" xfId="2425" xr:uid="{00000000-0005-0000-0000-0000E1030000}"/>
    <cellStyle name="Normal 2 4 2 6" xfId="438" xr:uid="{00000000-0005-0000-0000-0000E2030000}"/>
    <cellStyle name="Normal 2 4 2 6 2" xfId="1525" xr:uid="{00000000-0005-0000-0000-0000E3030000}"/>
    <cellStyle name="Normal 2 4 2 6 3" xfId="2427" xr:uid="{00000000-0005-0000-0000-0000E4030000}"/>
    <cellStyle name="Normal 2 4 2 7" xfId="1510" xr:uid="{00000000-0005-0000-0000-0000E5030000}"/>
    <cellStyle name="Normal 2 4 2 8" xfId="2412" xr:uid="{00000000-0005-0000-0000-0000E6030000}"/>
    <cellStyle name="Normal 2 4 3" xfId="439" xr:uid="{00000000-0005-0000-0000-0000E7030000}"/>
    <cellStyle name="Normal 2 4 3 2" xfId="440" xr:uid="{00000000-0005-0000-0000-0000E8030000}"/>
    <cellStyle name="Normal 2 4 3 2 2" xfId="441" xr:uid="{00000000-0005-0000-0000-0000E9030000}"/>
    <cellStyle name="Normal 2 4 3 2 2 2" xfId="442" xr:uid="{00000000-0005-0000-0000-0000EA030000}"/>
    <cellStyle name="Normal 2 4 3 2 2 2 2" xfId="1529" xr:uid="{00000000-0005-0000-0000-0000EB030000}"/>
    <cellStyle name="Normal 2 4 3 2 2 2 3" xfId="2431" xr:uid="{00000000-0005-0000-0000-0000EC030000}"/>
    <cellStyle name="Normal 2 4 3 2 2 3" xfId="1528" xr:uid="{00000000-0005-0000-0000-0000ED030000}"/>
    <cellStyle name="Normal 2 4 3 2 2 4" xfId="2430" xr:uid="{00000000-0005-0000-0000-0000EE030000}"/>
    <cellStyle name="Normal 2 4 3 2 3" xfId="443" xr:uid="{00000000-0005-0000-0000-0000EF030000}"/>
    <cellStyle name="Normal 2 4 3 2 3 2" xfId="1530" xr:uid="{00000000-0005-0000-0000-0000F0030000}"/>
    <cellStyle name="Normal 2 4 3 2 3 3" xfId="2432" xr:uid="{00000000-0005-0000-0000-0000F1030000}"/>
    <cellStyle name="Normal 2 4 3 2 4" xfId="1527" xr:uid="{00000000-0005-0000-0000-0000F2030000}"/>
    <cellStyle name="Normal 2 4 3 2 5" xfId="2429" xr:uid="{00000000-0005-0000-0000-0000F3030000}"/>
    <cellStyle name="Normal 2 4 3 3" xfId="444" xr:uid="{00000000-0005-0000-0000-0000F4030000}"/>
    <cellStyle name="Normal 2 4 3 3 2" xfId="445" xr:uid="{00000000-0005-0000-0000-0000F5030000}"/>
    <cellStyle name="Normal 2 4 3 3 2 2" xfId="1532" xr:uid="{00000000-0005-0000-0000-0000F6030000}"/>
    <cellStyle name="Normal 2 4 3 3 2 3" xfId="2434" xr:uid="{00000000-0005-0000-0000-0000F7030000}"/>
    <cellStyle name="Normal 2 4 3 3 3" xfId="1531" xr:uid="{00000000-0005-0000-0000-0000F8030000}"/>
    <cellStyle name="Normal 2 4 3 3 4" xfId="2433" xr:uid="{00000000-0005-0000-0000-0000F9030000}"/>
    <cellStyle name="Normal 2 4 3 4" xfId="446" xr:uid="{00000000-0005-0000-0000-0000FA030000}"/>
    <cellStyle name="Normal 2 4 3 4 2" xfId="1533" xr:uid="{00000000-0005-0000-0000-0000FB030000}"/>
    <cellStyle name="Normal 2 4 3 4 3" xfId="2435" xr:uid="{00000000-0005-0000-0000-0000FC030000}"/>
    <cellStyle name="Normal 2 4 3 5" xfId="1526" xr:uid="{00000000-0005-0000-0000-0000FD030000}"/>
    <cellStyle name="Normal 2 4 3 6" xfId="2428" xr:uid="{00000000-0005-0000-0000-0000FE030000}"/>
    <cellStyle name="Normal 2 4 4" xfId="447" xr:uid="{00000000-0005-0000-0000-0000FF030000}"/>
    <cellStyle name="Normal 2 4 4 2" xfId="448" xr:uid="{00000000-0005-0000-0000-000000040000}"/>
    <cellStyle name="Normal 2 4 4 2 2" xfId="449" xr:uid="{00000000-0005-0000-0000-000001040000}"/>
    <cellStyle name="Normal 2 4 4 2 2 2" xfId="450" xr:uid="{00000000-0005-0000-0000-000002040000}"/>
    <cellStyle name="Normal 2 4 4 2 2 2 2" xfId="1537" xr:uid="{00000000-0005-0000-0000-000003040000}"/>
    <cellStyle name="Normal 2 4 4 2 2 2 3" xfId="2439" xr:uid="{00000000-0005-0000-0000-000004040000}"/>
    <cellStyle name="Normal 2 4 4 2 2 3" xfId="1536" xr:uid="{00000000-0005-0000-0000-000005040000}"/>
    <cellStyle name="Normal 2 4 4 2 2 4" xfId="2438" xr:uid="{00000000-0005-0000-0000-000006040000}"/>
    <cellStyle name="Normal 2 4 4 2 3" xfId="451" xr:uid="{00000000-0005-0000-0000-000007040000}"/>
    <cellStyle name="Normal 2 4 4 2 3 2" xfId="1538" xr:uid="{00000000-0005-0000-0000-000008040000}"/>
    <cellStyle name="Normal 2 4 4 2 3 3" xfId="2440" xr:uid="{00000000-0005-0000-0000-000009040000}"/>
    <cellStyle name="Normal 2 4 4 2 4" xfId="1535" xr:uid="{00000000-0005-0000-0000-00000A040000}"/>
    <cellStyle name="Normal 2 4 4 2 5" xfId="2437" xr:uid="{00000000-0005-0000-0000-00000B040000}"/>
    <cellStyle name="Normal 2 4 4 3" xfId="452" xr:uid="{00000000-0005-0000-0000-00000C040000}"/>
    <cellStyle name="Normal 2 4 4 3 2" xfId="453" xr:uid="{00000000-0005-0000-0000-00000D040000}"/>
    <cellStyle name="Normal 2 4 4 3 2 2" xfId="1540" xr:uid="{00000000-0005-0000-0000-00000E040000}"/>
    <cellStyle name="Normal 2 4 4 3 2 3" xfId="2442" xr:uid="{00000000-0005-0000-0000-00000F040000}"/>
    <cellStyle name="Normal 2 4 4 3 3" xfId="1539" xr:uid="{00000000-0005-0000-0000-000010040000}"/>
    <cellStyle name="Normal 2 4 4 3 4" xfId="2441" xr:uid="{00000000-0005-0000-0000-000011040000}"/>
    <cellStyle name="Normal 2 4 4 4" xfId="454" xr:uid="{00000000-0005-0000-0000-000012040000}"/>
    <cellStyle name="Normal 2 4 4 4 2" xfId="1541" xr:uid="{00000000-0005-0000-0000-000013040000}"/>
    <cellStyle name="Normal 2 4 4 4 3" xfId="2443" xr:uid="{00000000-0005-0000-0000-000014040000}"/>
    <cellStyle name="Normal 2 4 4 5" xfId="1534" xr:uid="{00000000-0005-0000-0000-000015040000}"/>
    <cellStyle name="Normal 2 4 4 6" xfId="2436" xr:uid="{00000000-0005-0000-0000-000016040000}"/>
    <cellStyle name="Normal 2 4 5" xfId="455" xr:uid="{00000000-0005-0000-0000-000017040000}"/>
    <cellStyle name="Normal 2 4 5 2" xfId="456" xr:uid="{00000000-0005-0000-0000-000018040000}"/>
    <cellStyle name="Normal 2 4 5 2 2" xfId="457" xr:uid="{00000000-0005-0000-0000-000019040000}"/>
    <cellStyle name="Normal 2 4 5 2 2 2" xfId="458" xr:uid="{00000000-0005-0000-0000-00001A040000}"/>
    <cellStyle name="Normal 2 4 5 2 2 2 2" xfId="1545" xr:uid="{00000000-0005-0000-0000-00001B040000}"/>
    <cellStyle name="Normal 2 4 5 2 2 2 3" xfId="2447" xr:uid="{00000000-0005-0000-0000-00001C040000}"/>
    <cellStyle name="Normal 2 4 5 2 2 3" xfId="1544" xr:uid="{00000000-0005-0000-0000-00001D040000}"/>
    <cellStyle name="Normal 2 4 5 2 2 4" xfId="2446" xr:uid="{00000000-0005-0000-0000-00001E040000}"/>
    <cellStyle name="Normal 2 4 5 2 3" xfId="459" xr:uid="{00000000-0005-0000-0000-00001F040000}"/>
    <cellStyle name="Normal 2 4 5 2 3 2" xfId="1546" xr:uid="{00000000-0005-0000-0000-000020040000}"/>
    <cellStyle name="Normal 2 4 5 2 3 3" xfId="2448" xr:uid="{00000000-0005-0000-0000-000021040000}"/>
    <cellStyle name="Normal 2 4 5 2 4" xfId="1543" xr:uid="{00000000-0005-0000-0000-000022040000}"/>
    <cellStyle name="Normal 2 4 5 2 5" xfId="2445" xr:uid="{00000000-0005-0000-0000-000023040000}"/>
    <cellStyle name="Normal 2 4 5 3" xfId="460" xr:uid="{00000000-0005-0000-0000-000024040000}"/>
    <cellStyle name="Normal 2 4 5 3 2" xfId="461" xr:uid="{00000000-0005-0000-0000-000025040000}"/>
    <cellStyle name="Normal 2 4 5 3 2 2" xfId="1548" xr:uid="{00000000-0005-0000-0000-000026040000}"/>
    <cellStyle name="Normal 2 4 5 3 2 3" xfId="2450" xr:uid="{00000000-0005-0000-0000-000027040000}"/>
    <cellStyle name="Normal 2 4 5 3 3" xfId="1547" xr:uid="{00000000-0005-0000-0000-000028040000}"/>
    <cellStyle name="Normal 2 4 5 3 4" xfId="2449" xr:uid="{00000000-0005-0000-0000-000029040000}"/>
    <cellStyle name="Normal 2 4 5 4" xfId="462" xr:uid="{00000000-0005-0000-0000-00002A040000}"/>
    <cellStyle name="Normal 2 4 5 4 2" xfId="1549" xr:uid="{00000000-0005-0000-0000-00002B040000}"/>
    <cellStyle name="Normal 2 4 5 4 3" xfId="2451" xr:uid="{00000000-0005-0000-0000-00002C040000}"/>
    <cellStyle name="Normal 2 4 5 5" xfId="1542" xr:uid="{00000000-0005-0000-0000-00002D040000}"/>
    <cellStyle name="Normal 2 4 5 6" xfId="2444" xr:uid="{00000000-0005-0000-0000-00002E040000}"/>
    <cellStyle name="Normal 2 4 6" xfId="463" xr:uid="{00000000-0005-0000-0000-00002F040000}"/>
    <cellStyle name="Normal 2 4 6 2" xfId="464" xr:uid="{00000000-0005-0000-0000-000030040000}"/>
    <cellStyle name="Normal 2 4 6 2 2" xfId="465" xr:uid="{00000000-0005-0000-0000-000031040000}"/>
    <cellStyle name="Normal 2 4 6 2 2 2" xfId="1552" xr:uid="{00000000-0005-0000-0000-000032040000}"/>
    <cellStyle name="Normal 2 4 6 2 2 3" xfId="2454" xr:uid="{00000000-0005-0000-0000-000033040000}"/>
    <cellStyle name="Normal 2 4 6 2 3" xfId="1551" xr:uid="{00000000-0005-0000-0000-000034040000}"/>
    <cellStyle name="Normal 2 4 6 2 4" xfId="2453" xr:uid="{00000000-0005-0000-0000-000035040000}"/>
    <cellStyle name="Normal 2 4 6 3" xfId="466" xr:uid="{00000000-0005-0000-0000-000036040000}"/>
    <cellStyle name="Normal 2 4 6 3 2" xfId="1553" xr:uid="{00000000-0005-0000-0000-000037040000}"/>
    <cellStyle name="Normal 2 4 6 3 3" xfId="2455" xr:uid="{00000000-0005-0000-0000-000038040000}"/>
    <cellStyle name="Normal 2 4 6 4" xfId="1550" xr:uid="{00000000-0005-0000-0000-000039040000}"/>
    <cellStyle name="Normal 2 4 6 5" xfId="2452" xr:uid="{00000000-0005-0000-0000-00003A040000}"/>
    <cellStyle name="Normal 2 4 7" xfId="467" xr:uid="{00000000-0005-0000-0000-00003B040000}"/>
    <cellStyle name="Normal 2 4 7 2" xfId="468" xr:uid="{00000000-0005-0000-0000-00003C040000}"/>
    <cellStyle name="Normal 2 4 7 2 2" xfId="469" xr:uid="{00000000-0005-0000-0000-00003D040000}"/>
    <cellStyle name="Normal 2 4 7 2 2 2" xfId="1556" xr:uid="{00000000-0005-0000-0000-00003E040000}"/>
    <cellStyle name="Normal 2 4 7 2 2 3" xfId="2458" xr:uid="{00000000-0005-0000-0000-00003F040000}"/>
    <cellStyle name="Normal 2 4 7 2 3" xfId="1555" xr:uid="{00000000-0005-0000-0000-000040040000}"/>
    <cellStyle name="Normal 2 4 7 2 4" xfId="2457" xr:uid="{00000000-0005-0000-0000-000041040000}"/>
    <cellStyle name="Normal 2 4 7 3" xfId="470" xr:uid="{00000000-0005-0000-0000-000042040000}"/>
    <cellStyle name="Normal 2 4 7 3 2" xfId="1557" xr:uid="{00000000-0005-0000-0000-000043040000}"/>
    <cellStyle name="Normal 2 4 7 3 3" xfId="2459" xr:uid="{00000000-0005-0000-0000-000044040000}"/>
    <cellStyle name="Normal 2 4 7 4" xfId="1554" xr:uid="{00000000-0005-0000-0000-000045040000}"/>
    <cellStyle name="Normal 2 4 7 5" xfId="2456" xr:uid="{00000000-0005-0000-0000-000046040000}"/>
    <cellStyle name="Normal 2 4 8" xfId="471" xr:uid="{00000000-0005-0000-0000-000047040000}"/>
    <cellStyle name="Normal 2 4 8 2" xfId="472" xr:uid="{00000000-0005-0000-0000-000048040000}"/>
    <cellStyle name="Normal 2 4 8 2 2" xfId="1559" xr:uid="{00000000-0005-0000-0000-000049040000}"/>
    <cellStyle name="Normal 2 4 8 2 3" xfId="2461" xr:uid="{00000000-0005-0000-0000-00004A040000}"/>
    <cellStyle name="Normal 2 4 8 3" xfId="1558" xr:uid="{00000000-0005-0000-0000-00004B040000}"/>
    <cellStyle name="Normal 2 4 8 4" xfId="2460" xr:uid="{00000000-0005-0000-0000-00004C040000}"/>
    <cellStyle name="Normal 2 4 9" xfId="473" xr:uid="{00000000-0005-0000-0000-00004D040000}"/>
    <cellStyle name="Normal 2 4 9 2" xfId="1560" xr:uid="{00000000-0005-0000-0000-00004E040000}"/>
    <cellStyle name="Normal 2 4 9 3" xfId="2462" xr:uid="{00000000-0005-0000-0000-00004F040000}"/>
    <cellStyle name="Normal 2 5" xfId="474" xr:uid="{00000000-0005-0000-0000-000050040000}"/>
    <cellStyle name="Normal 2 5 2" xfId="475" xr:uid="{00000000-0005-0000-0000-000051040000}"/>
    <cellStyle name="Normal 2 5 2 2" xfId="476" xr:uid="{00000000-0005-0000-0000-000052040000}"/>
    <cellStyle name="Normal 2 5 2 2 2" xfId="477" xr:uid="{00000000-0005-0000-0000-000053040000}"/>
    <cellStyle name="Normal 2 5 2 2 2 2" xfId="478" xr:uid="{00000000-0005-0000-0000-000054040000}"/>
    <cellStyle name="Normal 2 5 2 2 2 2 2" xfId="1565" xr:uid="{00000000-0005-0000-0000-000055040000}"/>
    <cellStyle name="Normal 2 5 2 2 2 2 3" xfId="2467" xr:uid="{00000000-0005-0000-0000-000056040000}"/>
    <cellStyle name="Normal 2 5 2 2 2 3" xfId="1564" xr:uid="{00000000-0005-0000-0000-000057040000}"/>
    <cellStyle name="Normal 2 5 2 2 2 4" xfId="2466" xr:uid="{00000000-0005-0000-0000-000058040000}"/>
    <cellStyle name="Normal 2 5 2 2 3" xfId="479" xr:uid="{00000000-0005-0000-0000-000059040000}"/>
    <cellStyle name="Normal 2 5 2 2 3 2" xfId="1566" xr:uid="{00000000-0005-0000-0000-00005A040000}"/>
    <cellStyle name="Normal 2 5 2 2 3 3" xfId="2468" xr:uid="{00000000-0005-0000-0000-00005B040000}"/>
    <cellStyle name="Normal 2 5 2 2 4" xfId="1563" xr:uid="{00000000-0005-0000-0000-00005C040000}"/>
    <cellStyle name="Normal 2 5 2 2 5" xfId="2465" xr:uid="{00000000-0005-0000-0000-00005D040000}"/>
    <cellStyle name="Normal 2 5 2 3" xfId="480" xr:uid="{00000000-0005-0000-0000-00005E040000}"/>
    <cellStyle name="Normal 2 5 2 3 2" xfId="481" xr:uid="{00000000-0005-0000-0000-00005F040000}"/>
    <cellStyle name="Normal 2 5 2 3 2 2" xfId="1568" xr:uid="{00000000-0005-0000-0000-000060040000}"/>
    <cellStyle name="Normal 2 5 2 3 2 3" xfId="2470" xr:uid="{00000000-0005-0000-0000-000061040000}"/>
    <cellStyle name="Normal 2 5 2 3 3" xfId="1567" xr:uid="{00000000-0005-0000-0000-000062040000}"/>
    <cellStyle name="Normal 2 5 2 3 4" xfId="2469" xr:uid="{00000000-0005-0000-0000-000063040000}"/>
    <cellStyle name="Normal 2 5 2 4" xfId="482" xr:uid="{00000000-0005-0000-0000-000064040000}"/>
    <cellStyle name="Normal 2 5 2 4 2" xfId="1569" xr:uid="{00000000-0005-0000-0000-000065040000}"/>
    <cellStyle name="Normal 2 5 2 4 3" xfId="2471" xr:uid="{00000000-0005-0000-0000-000066040000}"/>
    <cellStyle name="Normal 2 5 2 5" xfId="1562" xr:uid="{00000000-0005-0000-0000-000067040000}"/>
    <cellStyle name="Normal 2 5 2 6" xfId="2464" xr:uid="{00000000-0005-0000-0000-000068040000}"/>
    <cellStyle name="Normal 2 5 3" xfId="483" xr:uid="{00000000-0005-0000-0000-000069040000}"/>
    <cellStyle name="Normal 2 5 4" xfId="484" xr:uid="{00000000-0005-0000-0000-00006A040000}"/>
    <cellStyle name="Normal 2 5 4 2" xfId="485" xr:uid="{00000000-0005-0000-0000-00006B040000}"/>
    <cellStyle name="Normal 2 5 4 2 2" xfId="486" xr:uid="{00000000-0005-0000-0000-00006C040000}"/>
    <cellStyle name="Normal 2 5 4 2 2 2" xfId="1572" xr:uid="{00000000-0005-0000-0000-00006D040000}"/>
    <cellStyle name="Normal 2 5 4 2 2 3" xfId="2474" xr:uid="{00000000-0005-0000-0000-00006E040000}"/>
    <cellStyle name="Normal 2 5 4 2 3" xfId="1571" xr:uid="{00000000-0005-0000-0000-00006F040000}"/>
    <cellStyle name="Normal 2 5 4 2 4" xfId="2473" xr:uid="{00000000-0005-0000-0000-000070040000}"/>
    <cellStyle name="Normal 2 5 4 3" xfId="487" xr:uid="{00000000-0005-0000-0000-000071040000}"/>
    <cellStyle name="Normal 2 5 4 3 2" xfId="1573" xr:uid="{00000000-0005-0000-0000-000072040000}"/>
    <cellStyle name="Normal 2 5 4 3 3" xfId="2475" xr:uid="{00000000-0005-0000-0000-000073040000}"/>
    <cellStyle name="Normal 2 5 4 4" xfId="1570" xr:uid="{00000000-0005-0000-0000-000074040000}"/>
    <cellStyle name="Normal 2 5 4 5" xfId="2472" xr:uid="{00000000-0005-0000-0000-000075040000}"/>
    <cellStyle name="Normal 2 5 5" xfId="488" xr:uid="{00000000-0005-0000-0000-000076040000}"/>
    <cellStyle name="Normal 2 5 5 2" xfId="489" xr:uid="{00000000-0005-0000-0000-000077040000}"/>
    <cellStyle name="Normal 2 5 5 2 2" xfId="1575" xr:uid="{00000000-0005-0000-0000-000078040000}"/>
    <cellStyle name="Normal 2 5 5 2 3" xfId="2477" xr:uid="{00000000-0005-0000-0000-000079040000}"/>
    <cellStyle name="Normal 2 5 5 3" xfId="1574" xr:uid="{00000000-0005-0000-0000-00007A040000}"/>
    <cellStyle name="Normal 2 5 5 4" xfId="2476" xr:uid="{00000000-0005-0000-0000-00007B040000}"/>
    <cellStyle name="Normal 2 5 6" xfId="490" xr:uid="{00000000-0005-0000-0000-00007C040000}"/>
    <cellStyle name="Normal 2 5 6 2" xfId="1576" xr:uid="{00000000-0005-0000-0000-00007D040000}"/>
    <cellStyle name="Normal 2 5 6 3" xfId="2478" xr:uid="{00000000-0005-0000-0000-00007E040000}"/>
    <cellStyle name="Normal 2 5 7" xfId="1561" xr:uid="{00000000-0005-0000-0000-00007F040000}"/>
    <cellStyle name="Normal 2 5 8" xfId="2463" xr:uid="{00000000-0005-0000-0000-000080040000}"/>
    <cellStyle name="Normal 2 6" xfId="491" xr:uid="{00000000-0005-0000-0000-000081040000}"/>
    <cellStyle name="Normal 2 6 2" xfId="492" xr:uid="{00000000-0005-0000-0000-000082040000}"/>
    <cellStyle name="Normal 2 6 2 2" xfId="493" xr:uid="{00000000-0005-0000-0000-000083040000}"/>
    <cellStyle name="Normal 2 6 2 2 2" xfId="494" xr:uid="{00000000-0005-0000-0000-000084040000}"/>
    <cellStyle name="Normal 2 6 2 2 2 2" xfId="495" xr:uid="{00000000-0005-0000-0000-000085040000}"/>
    <cellStyle name="Normal 2 6 2 2 2 2 2" xfId="1581" xr:uid="{00000000-0005-0000-0000-000086040000}"/>
    <cellStyle name="Normal 2 6 2 2 2 2 3" xfId="2483" xr:uid="{00000000-0005-0000-0000-000087040000}"/>
    <cellStyle name="Normal 2 6 2 2 2 3" xfId="1580" xr:uid="{00000000-0005-0000-0000-000088040000}"/>
    <cellStyle name="Normal 2 6 2 2 2 4" xfId="2482" xr:uid="{00000000-0005-0000-0000-000089040000}"/>
    <cellStyle name="Normal 2 6 2 2 3" xfId="496" xr:uid="{00000000-0005-0000-0000-00008A040000}"/>
    <cellStyle name="Normal 2 6 2 2 3 2" xfId="1582" xr:uid="{00000000-0005-0000-0000-00008B040000}"/>
    <cellStyle name="Normal 2 6 2 2 3 3" xfId="2484" xr:uid="{00000000-0005-0000-0000-00008C040000}"/>
    <cellStyle name="Normal 2 6 2 2 4" xfId="1579" xr:uid="{00000000-0005-0000-0000-00008D040000}"/>
    <cellStyle name="Normal 2 6 2 2 5" xfId="2481" xr:uid="{00000000-0005-0000-0000-00008E040000}"/>
    <cellStyle name="Normal 2 6 2 3" xfId="497" xr:uid="{00000000-0005-0000-0000-00008F040000}"/>
    <cellStyle name="Normal 2 6 2 3 2" xfId="498" xr:uid="{00000000-0005-0000-0000-000090040000}"/>
    <cellStyle name="Normal 2 6 2 3 2 2" xfId="1584" xr:uid="{00000000-0005-0000-0000-000091040000}"/>
    <cellStyle name="Normal 2 6 2 3 2 3" xfId="2486" xr:uid="{00000000-0005-0000-0000-000092040000}"/>
    <cellStyle name="Normal 2 6 2 3 3" xfId="1583" xr:uid="{00000000-0005-0000-0000-000093040000}"/>
    <cellStyle name="Normal 2 6 2 3 4" xfId="2485" xr:uid="{00000000-0005-0000-0000-000094040000}"/>
    <cellStyle name="Normal 2 6 2 4" xfId="499" xr:uid="{00000000-0005-0000-0000-000095040000}"/>
    <cellStyle name="Normal 2 6 2 4 2" xfId="1585" xr:uid="{00000000-0005-0000-0000-000096040000}"/>
    <cellStyle name="Normal 2 6 2 4 3" xfId="2487" xr:uid="{00000000-0005-0000-0000-000097040000}"/>
    <cellStyle name="Normal 2 6 2 5" xfId="1578" xr:uid="{00000000-0005-0000-0000-000098040000}"/>
    <cellStyle name="Normal 2 6 2 6" xfId="2480" xr:uid="{00000000-0005-0000-0000-000099040000}"/>
    <cellStyle name="Normal 2 6 3" xfId="500" xr:uid="{00000000-0005-0000-0000-00009A040000}"/>
    <cellStyle name="Normal 2 6 3 2" xfId="501" xr:uid="{00000000-0005-0000-0000-00009B040000}"/>
    <cellStyle name="Normal 2 6 3 2 2" xfId="502" xr:uid="{00000000-0005-0000-0000-00009C040000}"/>
    <cellStyle name="Normal 2 6 3 2 2 2" xfId="1588" xr:uid="{00000000-0005-0000-0000-00009D040000}"/>
    <cellStyle name="Normal 2 6 3 2 2 3" xfId="2490" xr:uid="{00000000-0005-0000-0000-00009E040000}"/>
    <cellStyle name="Normal 2 6 3 2 3" xfId="1587" xr:uid="{00000000-0005-0000-0000-00009F040000}"/>
    <cellStyle name="Normal 2 6 3 2 4" xfId="2489" xr:uid="{00000000-0005-0000-0000-0000A0040000}"/>
    <cellStyle name="Normal 2 6 3 3" xfId="503" xr:uid="{00000000-0005-0000-0000-0000A1040000}"/>
    <cellStyle name="Normal 2 6 3 3 2" xfId="1589" xr:uid="{00000000-0005-0000-0000-0000A2040000}"/>
    <cellStyle name="Normal 2 6 3 3 3" xfId="2491" xr:uid="{00000000-0005-0000-0000-0000A3040000}"/>
    <cellStyle name="Normal 2 6 3 4" xfId="1586" xr:uid="{00000000-0005-0000-0000-0000A4040000}"/>
    <cellStyle name="Normal 2 6 3 5" xfId="2488" xr:uid="{00000000-0005-0000-0000-0000A5040000}"/>
    <cellStyle name="Normal 2 6 4" xfId="504" xr:uid="{00000000-0005-0000-0000-0000A6040000}"/>
    <cellStyle name="Normal 2 6 4 2" xfId="505" xr:uid="{00000000-0005-0000-0000-0000A7040000}"/>
    <cellStyle name="Normal 2 6 4 2 2" xfId="1591" xr:uid="{00000000-0005-0000-0000-0000A8040000}"/>
    <cellStyle name="Normal 2 6 4 2 3" xfId="2493" xr:uid="{00000000-0005-0000-0000-0000A9040000}"/>
    <cellStyle name="Normal 2 6 4 3" xfId="1590" xr:uid="{00000000-0005-0000-0000-0000AA040000}"/>
    <cellStyle name="Normal 2 6 4 4" xfId="2492" xr:uid="{00000000-0005-0000-0000-0000AB040000}"/>
    <cellStyle name="Normal 2 6 5" xfId="506" xr:uid="{00000000-0005-0000-0000-0000AC040000}"/>
    <cellStyle name="Normal 2 6 5 2" xfId="1592" xr:uid="{00000000-0005-0000-0000-0000AD040000}"/>
    <cellStyle name="Normal 2 6 5 3" xfId="2494" xr:uid="{00000000-0005-0000-0000-0000AE040000}"/>
    <cellStyle name="Normal 2 6 6" xfId="1577" xr:uid="{00000000-0005-0000-0000-0000AF040000}"/>
    <cellStyle name="Normal 2 6 7" xfId="2479" xr:uid="{00000000-0005-0000-0000-0000B0040000}"/>
    <cellStyle name="Normal 2 7" xfId="507" xr:uid="{00000000-0005-0000-0000-0000B1040000}"/>
    <cellStyle name="Normal 2 7 2" xfId="508" xr:uid="{00000000-0005-0000-0000-0000B2040000}"/>
    <cellStyle name="Normal 2 7 2 2" xfId="509" xr:uid="{00000000-0005-0000-0000-0000B3040000}"/>
    <cellStyle name="Normal 2 7 2 2 2" xfId="510" xr:uid="{00000000-0005-0000-0000-0000B4040000}"/>
    <cellStyle name="Normal 2 7 2 2 2 2" xfId="511" xr:uid="{00000000-0005-0000-0000-0000B5040000}"/>
    <cellStyle name="Normal 2 7 2 2 2 2 2" xfId="1597" xr:uid="{00000000-0005-0000-0000-0000B6040000}"/>
    <cellStyle name="Normal 2 7 2 2 2 2 3" xfId="2499" xr:uid="{00000000-0005-0000-0000-0000B7040000}"/>
    <cellStyle name="Normal 2 7 2 2 2 3" xfId="1596" xr:uid="{00000000-0005-0000-0000-0000B8040000}"/>
    <cellStyle name="Normal 2 7 2 2 2 4" xfId="2498" xr:uid="{00000000-0005-0000-0000-0000B9040000}"/>
    <cellStyle name="Normal 2 7 2 2 3" xfId="512" xr:uid="{00000000-0005-0000-0000-0000BA040000}"/>
    <cellStyle name="Normal 2 7 2 2 3 2" xfId="1598" xr:uid="{00000000-0005-0000-0000-0000BB040000}"/>
    <cellStyle name="Normal 2 7 2 2 3 3" xfId="2500" xr:uid="{00000000-0005-0000-0000-0000BC040000}"/>
    <cellStyle name="Normal 2 7 2 2 4" xfId="1595" xr:uid="{00000000-0005-0000-0000-0000BD040000}"/>
    <cellStyle name="Normal 2 7 2 2 5" xfId="2497" xr:uid="{00000000-0005-0000-0000-0000BE040000}"/>
    <cellStyle name="Normal 2 7 2 3" xfId="513" xr:uid="{00000000-0005-0000-0000-0000BF040000}"/>
    <cellStyle name="Normal 2 7 2 3 2" xfId="514" xr:uid="{00000000-0005-0000-0000-0000C0040000}"/>
    <cellStyle name="Normal 2 7 2 3 2 2" xfId="1600" xr:uid="{00000000-0005-0000-0000-0000C1040000}"/>
    <cellStyle name="Normal 2 7 2 3 2 3" xfId="2502" xr:uid="{00000000-0005-0000-0000-0000C2040000}"/>
    <cellStyle name="Normal 2 7 2 3 3" xfId="1599" xr:uid="{00000000-0005-0000-0000-0000C3040000}"/>
    <cellStyle name="Normal 2 7 2 3 4" xfId="2501" xr:uid="{00000000-0005-0000-0000-0000C4040000}"/>
    <cellStyle name="Normal 2 7 2 4" xfId="515" xr:uid="{00000000-0005-0000-0000-0000C5040000}"/>
    <cellStyle name="Normal 2 7 2 4 2" xfId="1601" xr:uid="{00000000-0005-0000-0000-0000C6040000}"/>
    <cellStyle name="Normal 2 7 2 4 3" xfId="2503" xr:uid="{00000000-0005-0000-0000-0000C7040000}"/>
    <cellStyle name="Normal 2 7 2 5" xfId="1594" xr:uid="{00000000-0005-0000-0000-0000C8040000}"/>
    <cellStyle name="Normal 2 7 2 6" xfId="2496" xr:uid="{00000000-0005-0000-0000-0000C9040000}"/>
    <cellStyle name="Normal 2 7 3" xfId="516" xr:uid="{00000000-0005-0000-0000-0000CA040000}"/>
    <cellStyle name="Normal 2 7 3 2" xfId="517" xr:uid="{00000000-0005-0000-0000-0000CB040000}"/>
    <cellStyle name="Normal 2 7 3 2 2" xfId="518" xr:uid="{00000000-0005-0000-0000-0000CC040000}"/>
    <cellStyle name="Normal 2 7 3 2 2 2" xfId="1604" xr:uid="{00000000-0005-0000-0000-0000CD040000}"/>
    <cellStyle name="Normal 2 7 3 2 2 3" xfId="2506" xr:uid="{00000000-0005-0000-0000-0000CE040000}"/>
    <cellStyle name="Normal 2 7 3 2 3" xfId="1603" xr:uid="{00000000-0005-0000-0000-0000CF040000}"/>
    <cellStyle name="Normal 2 7 3 2 4" xfId="2505" xr:uid="{00000000-0005-0000-0000-0000D0040000}"/>
    <cellStyle name="Normal 2 7 3 3" xfId="519" xr:uid="{00000000-0005-0000-0000-0000D1040000}"/>
    <cellStyle name="Normal 2 7 3 3 2" xfId="1605" xr:uid="{00000000-0005-0000-0000-0000D2040000}"/>
    <cellStyle name="Normal 2 7 3 3 3" xfId="2507" xr:uid="{00000000-0005-0000-0000-0000D3040000}"/>
    <cellStyle name="Normal 2 7 3 4" xfId="1602" xr:uid="{00000000-0005-0000-0000-0000D4040000}"/>
    <cellStyle name="Normal 2 7 3 5" xfId="2504" xr:uid="{00000000-0005-0000-0000-0000D5040000}"/>
    <cellStyle name="Normal 2 7 4" xfId="520" xr:uid="{00000000-0005-0000-0000-0000D6040000}"/>
    <cellStyle name="Normal 2 7 4 2" xfId="521" xr:uid="{00000000-0005-0000-0000-0000D7040000}"/>
    <cellStyle name="Normal 2 7 4 2 2" xfId="1607" xr:uid="{00000000-0005-0000-0000-0000D8040000}"/>
    <cellStyle name="Normal 2 7 4 2 3" xfId="2509" xr:uid="{00000000-0005-0000-0000-0000D9040000}"/>
    <cellStyle name="Normal 2 7 4 3" xfId="1606" xr:uid="{00000000-0005-0000-0000-0000DA040000}"/>
    <cellStyle name="Normal 2 7 4 4" xfId="2508" xr:uid="{00000000-0005-0000-0000-0000DB040000}"/>
    <cellStyle name="Normal 2 7 5" xfId="522" xr:uid="{00000000-0005-0000-0000-0000DC040000}"/>
    <cellStyle name="Normal 2 7 5 2" xfId="1608" xr:uid="{00000000-0005-0000-0000-0000DD040000}"/>
    <cellStyle name="Normal 2 7 5 3" xfId="2510" xr:uid="{00000000-0005-0000-0000-0000DE040000}"/>
    <cellStyle name="Normal 2 7 6" xfId="1593" xr:uid="{00000000-0005-0000-0000-0000DF040000}"/>
    <cellStyle name="Normal 2 7 7" xfId="2495" xr:uid="{00000000-0005-0000-0000-0000E0040000}"/>
    <cellStyle name="Normal 2 8" xfId="523" xr:uid="{00000000-0005-0000-0000-0000E1040000}"/>
    <cellStyle name="Normal 2 8 2" xfId="524" xr:uid="{00000000-0005-0000-0000-0000E2040000}"/>
    <cellStyle name="Normal 2 8 2 2" xfId="525" xr:uid="{00000000-0005-0000-0000-0000E3040000}"/>
    <cellStyle name="Normal 2 8 2 2 2" xfId="526" xr:uid="{00000000-0005-0000-0000-0000E4040000}"/>
    <cellStyle name="Normal 2 8 2 2 2 2" xfId="1612" xr:uid="{00000000-0005-0000-0000-0000E5040000}"/>
    <cellStyle name="Normal 2 8 2 2 2 3" xfId="2514" xr:uid="{00000000-0005-0000-0000-0000E6040000}"/>
    <cellStyle name="Normal 2 8 2 2 3" xfId="1611" xr:uid="{00000000-0005-0000-0000-0000E7040000}"/>
    <cellStyle name="Normal 2 8 2 2 4" xfId="2513" xr:uid="{00000000-0005-0000-0000-0000E8040000}"/>
    <cellStyle name="Normal 2 8 2 3" xfId="527" xr:uid="{00000000-0005-0000-0000-0000E9040000}"/>
    <cellStyle name="Normal 2 8 2 3 2" xfId="1613" xr:uid="{00000000-0005-0000-0000-0000EA040000}"/>
    <cellStyle name="Normal 2 8 2 3 3" xfId="2515" xr:uid="{00000000-0005-0000-0000-0000EB040000}"/>
    <cellStyle name="Normal 2 8 2 4" xfId="1610" xr:uid="{00000000-0005-0000-0000-0000EC040000}"/>
    <cellStyle name="Normal 2 8 2 5" xfId="2512" xr:uid="{00000000-0005-0000-0000-0000ED040000}"/>
    <cellStyle name="Normal 2 8 3" xfId="528" xr:uid="{00000000-0005-0000-0000-0000EE040000}"/>
    <cellStyle name="Normal 2 8 3 2" xfId="529" xr:uid="{00000000-0005-0000-0000-0000EF040000}"/>
    <cellStyle name="Normal 2 8 3 2 2" xfId="1615" xr:uid="{00000000-0005-0000-0000-0000F0040000}"/>
    <cellStyle name="Normal 2 8 3 2 3" xfId="2517" xr:uid="{00000000-0005-0000-0000-0000F1040000}"/>
    <cellStyle name="Normal 2 8 3 3" xfId="1614" xr:uid="{00000000-0005-0000-0000-0000F2040000}"/>
    <cellStyle name="Normal 2 8 3 4" xfId="2516" xr:uid="{00000000-0005-0000-0000-0000F3040000}"/>
    <cellStyle name="Normal 2 8 4" xfId="530" xr:uid="{00000000-0005-0000-0000-0000F4040000}"/>
    <cellStyle name="Normal 2 8 4 2" xfId="1616" xr:uid="{00000000-0005-0000-0000-0000F5040000}"/>
    <cellStyle name="Normal 2 8 4 3" xfId="2518" xr:uid="{00000000-0005-0000-0000-0000F6040000}"/>
    <cellStyle name="Normal 2 8 5" xfId="1609" xr:uid="{00000000-0005-0000-0000-0000F7040000}"/>
    <cellStyle name="Normal 2 8 6" xfId="2511" xr:uid="{00000000-0005-0000-0000-0000F8040000}"/>
    <cellStyle name="Normal 2 9" xfId="531" xr:uid="{00000000-0005-0000-0000-0000F9040000}"/>
    <cellStyle name="Normal 2 9 2" xfId="532" xr:uid="{00000000-0005-0000-0000-0000FA040000}"/>
    <cellStyle name="Normal 2 9 2 2" xfId="533" xr:uid="{00000000-0005-0000-0000-0000FB040000}"/>
    <cellStyle name="Normal 2 9 2 2 2" xfId="534" xr:uid="{00000000-0005-0000-0000-0000FC040000}"/>
    <cellStyle name="Normal 2 9 2 2 2 2" xfId="1620" xr:uid="{00000000-0005-0000-0000-0000FD040000}"/>
    <cellStyle name="Normal 2 9 2 2 2 3" xfId="2522" xr:uid="{00000000-0005-0000-0000-0000FE040000}"/>
    <cellStyle name="Normal 2 9 2 2 3" xfId="1619" xr:uid="{00000000-0005-0000-0000-0000FF040000}"/>
    <cellStyle name="Normal 2 9 2 2 4" xfId="2521" xr:uid="{00000000-0005-0000-0000-000000050000}"/>
    <cellStyle name="Normal 2 9 2 3" xfId="535" xr:uid="{00000000-0005-0000-0000-000001050000}"/>
    <cellStyle name="Normal 2 9 2 3 2" xfId="1621" xr:uid="{00000000-0005-0000-0000-000002050000}"/>
    <cellStyle name="Normal 2 9 2 3 3" xfId="2523" xr:uid="{00000000-0005-0000-0000-000003050000}"/>
    <cellStyle name="Normal 2 9 2 4" xfId="1618" xr:uid="{00000000-0005-0000-0000-000004050000}"/>
    <cellStyle name="Normal 2 9 2 5" xfId="2520" xr:uid="{00000000-0005-0000-0000-000005050000}"/>
    <cellStyle name="Normal 2 9 3" xfId="536" xr:uid="{00000000-0005-0000-0000-000006050000}"/>
    <cellStyle name="Normal 2 9 3 2" xfId="537" xr:uid="{00000000-0005-0000-0000-000007050000}"/>
    <cellStyle name="Normal 2 9 3 2 2" xfId="1623" xr:uid="{00000000-0005-0000-0000-000008050000}"/>
    <cellStyle name="Normal 2 9 3 2 3" xfId="2525" xr:uid="{00000000-0005-0000-0000-000009050000}"/>
    <cellStyle name="Normal 2 9 3 3" xfId="1622" xr:uid="{00000000-0005-0000-0000-00000A050000}"/>
    <cellStyle name="Normal 2 9 3 4" xfId="2524" xr:uid="{00000000-0005-0000-0000-00000B050000}"/>
    <cellStyle name="Normal 2 9 4" xfId="538" xr:uid="{00000000-0005-0000-0000-00000C050000}"/>
    <cellStyle name="Normal 2 9 4 2" xfId="1624" xr:uid="{00000000-0005-0000-0000-00000D050000}"/>
    <cellStyle name="Normal 2 9 4 3" xfId="2526" xr:uid="{00000000-0005-0000-0000-00000E050000}"/>
    <cellStyle name="Normal 2 9 5" xfId="1617" xr:uid="{00000000-0005-0000-0000-00000F050000}"/>
    <cellStyle name="Normal 2 9 6" xfId="2519" xr:uid="{00000000-0005-0000-0000-000010050000}"/>
    <cellStyle name="Normal 20" xfId="539" xr:uid="{00000000-0005-0000-0000-000011050000}"/>
    <cellStyle name="Normal 20 2" xfId="540" xr:uid="{00000000-0005-0000-0000-000012050000}"/>
    <cellStyle name="Normal 20 2 2" xfId="1626" xr:uid="{00000000-0005-0000-0000-000013050000}"/>
    <cellStyle name="Normal 20 2 3" xfId="2528" xr:uid="{00000000-0005-0000-0000-000014050000}"/>
    <cellStyle name="Normal 20 3" xfId="541" xr:uid="{00000000-0005-0000-0000-000015050000}"/>
    <cellStyle name="Normal 20 3 2" xfId="542" xr:uid="{00000000-0005-0000-0000-000016050000}"/>
    <cellStyle name="Normal 20 3 2 2" xfId="1628" xr:uid="{00000000-0005-0000-0000-000017050000}"/>
    <cellStyle name="Normal 20 3 2 3" xfId="2530" xr:uid="{00000000-0005-0000-0000-000018050000}"/>
    <cellStyle name="Normal 20 3 3" xfId="1627" xr:uid="{00000000-0005-0000-0000-000019050000}"/>
    <cellStyle name="Normal 20 3 4" xfId="2529" xr:uid="{00000000-0005-0000-0000-00001A050000}"/>
    <cellStyle name="Normal 20 4" xfId="1625" xr:uid="{00000000-0005-0000-0000-00001B050000}"/>
    <cellStyle name="Normal 20 5" xfId="2527" xr:uid="{00000000-0005-0000-0000-00001C050000}"/>
    <cellStyle name="Normal 21" xfId="543" xr:uid="{00000000-0005-0000-0000-00001D050000}"/>
    <cellStyle name="Normal 21 2" xfId="544" xr:uid="{00000000-0005-0000-0000-00001E050000}"/>
    <cellStyle name="Normal 22" xfId="545" xr:uid="{00000000-0005-0000-0000-00001F050000}"/>
    <cellStyle name="Normal 23" xfId="546" xr:uid="{00000000-0005-0000-0000-000020050000}"/>
    <cellStyle name="Normal 24" xfId="1245" xr:uid="{00000000-0005-0000-0000-000021050000}"/>
    <cellStyle name="Normal 25" xfId="1244" xr:uid="{00000000-0005-0000-0000-000022050000}"/>
    <cellStyle name="Normal 26" xfId="2147" xr:uid="{00000000-0005-0000-0000-000023050000}"/>
    <cellStyle name="Normal 27" xfId="3049" xr:uid="{32D082B5-33BE-49DD-8A92-7139B85F6DAB}"/>
    <cellStyle name="Normal 28" xfId="1" xr:uid="{00000000-0005-0000-0000-0000EA000000}"/>
    <cellStyle name="Normal 3" xfId="547" xr:uid="{00000000-0005-0000-0000-000024050000}"/>
    <cellStyle name="Normal 3 10" xfId="548" xr:uid="{00000000-0005-0000-0000-000025050000}"/>
    <cellStyle name="Normal 3 10 2" xfId="549" xr:uid="{00000000-0005-0000-0000-000026050000}"/>
    <cellStyle name="Normal 3 10 2 2" xfId="550" xr:uid="{00000000-0005-0000-0000-000027050000}"/>
    <cellStyle name="Normal 3 10 2 2 2" xfId="1631" xr:uid="{00000000-0005-0000-0000-000028050000}"/>
    <cellStyle name="Normal 3 10 2 2 3" xfId="2533" xr:uid="{00000000-0005-0000-0000-000029050000}"/>
    <cellStyle name="Normal 3 10 2 3" xfId="1630" xr:uid="{00000000-0005-0000-0000-00002A050000}"/>
    <cellStyle name="Normal 3 10 2 4" xfId="2532" xr:uid="{00000000-0005-0000-0000-00002B050000}"/>
    <cellStyle name="Normal 3 10 3" xfId="551" xr:uid="{00000000-0005-0000-0000-00002C050000}"/>
    <cellStyle name="Normal 3 10 3 2" xfId="1632" xr:uid="{00000000-0005-0000-0000-00002D050000}"/>
    <cellStyle name="Normal 3 10 3 3" xfId="2534" xr:uid="{00000000-0005-0000-0000-00002E050000}"/>
    <cellStyle name="Normal 3 10 4" xfId="1629" xr:uid="{00000000-0005-0000-0000-00002F050000}"/>
    <cellStyle name="Normal 3 10 5" xfId="2531" xr:uid="{00000000-0005-0000-0000-000030050000}"/>
    <cellStyle name="Normal 3 11" xfId="552" xr:uid="{00000000-0005-0000-0000-000031050000}"/>
    <cellStyle name="Normal 3 11 2" xfId="553" xr:uid="{00000000-0005-0000-0000-000032050000}"/>
    <cellStyle name="Normal 3 11 2 2" xfId="554" xr:uid="{00000000-0005-0000-0000-000033050000}"/>
    <cellStyle name="Normal 3 11 2 2 2" xfId="1635" xr:uid="{00000000-0005-0000-0000-000034050000}"/>
    <cellStyle name="Normal 3 11 2 2 3" xfId="2537" xr:uid="{00000000-0005-0000-0000-000035050000}"/>
    <cellStyle name="Normal 3 11 2 3" xfId="1634" xr:uid="{00000000-0005-0000-0000-000036050000}"/>
    <cellStyle name="Normal 3 11 2 4" xfId="2536" xr:uid="{00000000-0005-0000-0000-000037050000}"/>
    <cellStyle name="Normal 3 11 3" xfId="555" xr:uid="{00000000-0005-0000-0000-000038050000}"/>
    <cellStyle name="Normal 3 11 3 2" xfId="1636" xr:uid="{00000000-0005-0000-0000-000039050000}"/>
    <cellStyle name="Normal 3 11 3 3" xfId="2538" xr:uid="{00000000-0005-0000-0000-00003A050000}"/>
    <cellStyle name="Normal 3 11 4" xfId="1633" xr:uid="{00000000-0005-0000-0000-00003B050000}"/>
    <cellStyle name="Normal 3 11 5" xfId="2535" xr:uid="{00000000-0005-0000-0000-00003C050000}"/>
    <cellStyle name="Normal 3 12" xfId="556" xr:uid="{00000000-0005-0000-0000-00003D050000}"/>
    <cellStyle name="Normal 3 12 2" xfId="557" xr:uid="{00000000-0005-0000-0000-00003E050000}"/>
    <cellStyle name="Normal 3 12 2 2" xfId="1638" xr:uid="{00000000-0005-0000-0000-00003F050000}"/>
    <cellStyle name="Normal 3 12 2 3" xfId="2540" xr:uid="{00000000-0005-0000-0000-000040050000}"/>
    <cellStyle name="Normal 3 12 3" xfId="1637" xr:uid="{00000000-0005-0000-0000-000041050000}"/>
    <cellStyle name="Normal 3 12 4" xfId="2539" xr:uid="{00000000-0005-0000-0000-000042050000}"/>
    <cellStyle name="Normal 3 13" xfId="558" xr:uid="{00000000-0005-0000-0000-000043050000}"/>
    <cellStyle name="Normal 3 13 2" xfId="1639" xr:uid="{00000000-0005-0000-0000-000044050000}"/>
    <cellStyle name="Normal 3 13 3" xfId="2541" xr:uid="{00000000-0005-0000-0000-000045050000}"/>
    <cellStyle name="Normal 3 2" xfId="559" xr:uid="{00000000-0005-0000-0000-000046050000}"/>
    <cellStyle name="Normal 3 2 10" xfId="1640" xr:uid="{00000000-0005-0000-0000-000047050000}"/>
    <cellStyle name="Normal 3 2 11" xfId="2542" xr:uid="{00000000-0005-0000-0000-000048050000}"/>
    <cellStyle name="Normal 3 2 2" xfId="560" xr:uid="{00000000-0005-0000-0000-000049050000}"/>
    <cellStyle name="Normal 3 2 2 2" xfId="561" xr:uid="{00000000-0005-0000-0000-00004A050000}"/>
    <cellStyle name="Normal 3 2 2 2 2" xfId="562" xr:uid="{00000000-0005-0000-0000-00004B050000}"/>
    <cellStyle name="Normal 3 2 2 2 2 2" xfId="563" xr:uid="{00000000-0005-0000-0000-00004C050000}"/>
    <cellStyle name="Normal 3 2 2 2 2 2 2" xfId="564" xr:uid="{00000000-0005-0000-0000-00004D050000}"/>
    <cellStyle name="Normal 3 2 2 2 2 2 2 2" xfId="1645" xr:uid="{00000000-0005-0000-0000-00004E050000}"/>
    <cellStyle name="Normal 3 2 2 2 2 2 2 3" xfId="2547" xr:uid="{00000000-0005-0000-0000-00004F050000}"/>
    <cellStyle name="Normal 3 2 2 2 2 2 3" xfId="1644" xr:uid="{00000000-0005-0000-0000-000050050000}"/>
    <cellStyle name="Normal 3 2 2 2 2 2 4" xfId="2546" xr:uid="{00000000-0005-0000-0000-000051050000}"/>
    <cellStyle name="Normal 3 2 2 2 2 3" xfId="565" xr:uid="{00000000-0005-0000-0000-000052050000}"/>
    <cellStyle name="Normal 3 2 2 2 2 3 2" xfId="1646" xr:uid="{00000000-0005-0000-0000-000053050000}"/>
    <cellStyle name="Normal 3 2 2 2 2 3 3" xfId="2548" xr:uid="{00000000-0005-0000-0000-000054050000}"/>
    <cellStyle name="Normal 3 2 2 2 2 4" xfId="1643" xr:uid="{00000000-0005-0000-0000-000055050000}"/>
    <cellStyle name="Normal 3 2 2 2 2 5" xfId="2545" xr:uid="{00000000-0005-0000-0000-000056050000}"/>
    <cellStyle name="Normal 3 2 2 2 3" xfId="566" xr:uid="{00000000-0005-0000-0000-000057050000}"/>
    <cellStyle name="Normal 3 2 2 2 3 2" xfId="567" xr:uid="{00000000-0005-0000-0000-000058050000}"/>
    <cellStyle name="Normal 3 2 2 2 3 2 2" xfId="1648" xr:uid="{00000000-0005-0000-0000-000059050000}"/>
    <cellStyle name="Normal 3 2 2 2 3 2 3" xfId="2550" xr:uid="{00000000-0005-0000-0000-00005A050000}"/>
    <cellStyle name="Normal 3 2 2 2 3 3" xfId="1647" xr:uid="{00000000-0005-0000-0000-00005B050000}"/>
    <cellStyle name="Normal 3 2 2 2 3 4" xfId="2549" xr:uid="{00000000-0005-0000-0000-00005C050000}"/>
    <cellStyle name="Normal 3 2 2 2 4" xfId="568" xr:uid="{00000000-0005-0000-0000-00005D050000}"/>
    <cellStyle name="Normal 3 2 2 2 4 2" xfId="1649" xr:uid="{00000000-0005-0000-0000-00005E050000}"/>
    <cellStyle name="Normal 3 2 2 2 4 3" xfId="2551" xr:uid="{00000000-0005-0000-0000-00005F050000}"/>
    <cellStyle name="Normal 3 2 2 2 5" xfId="1642" xr:uid="{00000000-0005-0000-0000-000060050000}"/>
    <cellStyle name="Normal 3 2 2 2 6" xfId="2544" xr:uid="{00000000-0005-0000-0000-000061050000}"/>
    <cellStyle name="Normal 3 2 2 3" xfId="569" xr:uid="{00000000-0005-0000-0000-000062050000}"/>
    <cellStyle name="Normal 3 2 2 3 2" xfId="570" xr:uid="{00000000-0005-0000-0000-000063050000}"/>
    <cellStyle name="Normal 3 2 2 3 2 2" xfId="571" xr:uid="{00000000-0005-0000-0000-000064050000}"/>
    <cellStyle name="Normal 3 2 2 3 2 2 2" xfId="1652" xr:uid="{00000000-0005-0000-0000-000065050000}"/>
    <cellStyle name="Normal 3 2 2 3 2 2 3" xfId="2554" xr:uid="{00000000-0005-0000-0000-000066050000}"/>
    <cellStyle name="Normal 3 2 2 3 2 3" xfId="1651" xr:uid="{00000000-0005-0000-0000-000067050000}"/>
    <cellStyle name="Normal 3 2 2 3 2 4" xfId="2553" xr:uid="{00000000-0005-0000-0000-000068050000}"/>
    <cellStyle name="Normal 3 2 2 3 3" xfId="572" xr:uid="{00000000-0005-0000-0000-000069050000}"/>
    <cellStyle name="Normal 3 2 2 3 3 2" xfId="1653" xr:uid="{00000000-0005-0000-0000-00006A050000}"/>
    <cellStyle name="Normal 3 2 2 3 3 3" xfId="2555" xr:uid="{00000000-0005-0000-0000-00006B050000}"/>
    <cellStyle name="Normal 3 2 2 3 4" xfId="1650" xr:uid="{00000000-0005-0000-0000-00006C050000}"/>
    <cellStyle name="Normal 3 2 2 3 5" xfId="2552" xr:uid="{00000000-0005-0000-0000-00006D050000}"/>
    <cellStyle name="Normal 3 2 2 4" xfId="573" xr:uid="{00000000-0005-0000-0000-00006E050000}"/>
    <cellStyle name="Normal 3 2 2 4 2" xfId="574" xr:uid="{00000000-0005-0000-0000-00006F050000}"/>
    <cellStyle name="Normal 3 2 2 4 2 2" xfId="1655" xr:uid="{00000000-0005-0000-0000-000070050000}"/>
    <cellStyle name="Normal 3 2 2 4 2 3" xfId="2557" xr:uid="{00000000-0005-0000-0000-000071050000}"/>
    <cellStyle name="Normal 3 2 2 4 3" xfId="1654" xr:uid="{00000000-0005-0000-0000-000072050000}"/>
    <cellStyle name="Normal 3 2 2 4 4" xfId="2556" xr:uid="{00000000-0005-0000-0000-000073050000}"/>
    <cellStyle name="Normal 3 2 2 5" xfId="575" xr:uid="{00000000-0005-0000-0000-000074050000}"/>
    <cellStyle name="Normal 3 2 2 5 2" xfId="1656" xr:uid="{00000000-0005-0000-0000-000075050000}"/>
    <cellStyle name="Normal 3 2 2 5 3" xfId="2558" xr:uid="{00000000-0005-0000-0000-000076050000}"/>
    <cellStyle name="Normal 3 2 2 6" xfId="1641" xr:uid="{00000000-0005-0000-0000-000077050000}"/>
    <cellStyle name="Normal 3 2 2 7" xfId="2543" xr:uid="{00000000-0005-0000-0000-000078050000}"/>
    <cellStyle name="Normal 3 2 3" xfId="576" xr:uid="{00000000-0005-0000-0000-000079050000}"/>
    <cellStyle name="Normal 3 2 3 2" xfId="577" xr:uid="{00000000-0005-0000-0000-00007A050000}"/>
    <cellStyle name="Normal 3 2 3 2 2" xfId="578" xr:uid="{00000000-0005-0000-0000-00007B050000}"/>
    <cellStyle name="Normal 3 2 3 2 2 2" xfId="579" xr:uid="{00000000-0005-0000-0000-00007C050000}"/>
    <cellStyle name="Normal 3 2 3 2 2 2 2" xfId="1660" xr:uid="{00000000-0005-0000-0000-00007D050000}"/>
    <cellStyle name="Normal 3 2 3 2 2 2 3" xfId="2562" xr:uid="{00000000-0005-0000-0000-00007E050000}"/>
    <cellStyle name="Normal 3 2 3 2 2 3" xfId="1659" xr:uid="{00000000-0005-0000-0000-00007F050000}"/>
    <cellStyle name="Normal 3 2 3 2 2 4" xfId="2561" xr:uid="{00000000-0005-0000-0000-000080050000}"/>
    <cellStyle name="Normal 3 2 3 2 3" xfId="580" xr:uid="{00000000-0005-0000-0000-000081050000}"/>
    <cellStyle name="Normal 3 2 3 2 3 2" xfId="1661" xr:uid="{00000000-0005-0000-0000-000082050000}"/>
    <cellStyle name="Normal 3 2 3 2 3 3" xfId="2563" xr:uid="{00000000-0005-0000-0000-000083050000}"/>
    <cellStyle name="Normal 3 2 3 2 4" xfId="1658" xr:uid="{00000000-0005-0000-0000-000084050000}"/>
    <cellStyle name="Normal 3 2 3 2 5" xfId="2560" xr:uid="{00000000-0005-0000-0000-000085050000}"/>
    <cellStyle name="Normal 3 2 3 3" xfId="581" xr:uid="{00000000-0005-0000-0000-000086050000}"/>
    <cellStyle name="Normal 3 2 3 3 2" xfId="582" xr:uid="{00000000-0005-0000-0000-000087050000}"/>
    <cellStyle name="Normal 3 2 3 3 2 2" xfId="1663" xr:uid="{00000000-0005-0000-0000-000088050000}"/>
    <cellStyle name="Normal 3 2 3 3 2 3" xfId="2565" xr:uid="{00000000-0005-0000-0000-000089050000}"/>
    <cellStyle name="Normal 3 2 3 3 3" xfId="1662" xr:uid="{00000000-0005-0000-0000-00008A050000}"/>
    <cellStyle name="Normal 3 2 3 3 4" xfId="2564" xr:uid="{00000000-0005-0000-0000-00008B050000}"/>
    <cellStyle name="Normal 3 2 3 4" xfId="583" xr:uid="{00000000-0005-0000-0000-00008C050000}"/>
    <cellStyle name="Normal 3 2 3 4 2" xfId="1664" xr:uid="{00000000-0005-0000-0000-00008D050000}"/>
    <cellStyle name="Normal 3 2 3 4 3" xfId="2566" xr:uid="{00000000-0005-0000-0000-00008E050000}"/>
    <cellStyle name="Normal 3 2 3 5" xfId="1657" xr:uid="{00000000-0005-0000-0000-00008F050000}"/>
    <cellStyle name="Normal 3 2 3 6" xfId="2559" xr:uid="{00000000-0005-0000-0000-000090050000}"/>
    <cellStyle name="Normal 3 2 4" xfId="584" xr:uid="{00000000-0005-0000-0000-000091050000}"/>
    <cellStyle name="Normal 3 2 4 2" xfId="585" xr:uid="{00000000-0005-0000-0000-000092050000}"/>
    <cellStyle name="Normal 3 2 4 2 2" xfId="586" xr:uid="{00000000-0005-0000-0000-000093050000}"/>
    <cellStyle name="Normal 3 2 4 2 2 2" xfId="587" xr:uid="{00000000-0005-0000-0000-000094050000}"/>
    <cellStyle name="Normal 3 2 4 2 2 2 2" xfId="1668" xr:uid="{00000000-0005-0000-0000-000095050000}"/>
    <cellStyle name="Normal 3 2 4 2 2 2 3" xfId="2570" xr:uid="{00000000-0005-0000-0000-000096050000}"/>
    <cellStyle name="Normal 3 2 4 2 2 3" xfId="1667" xr:uid="{00000000-0005-0000-0000-000097050000}"/>
    <cellStyle name="Normal 3 2 4 2 2 4" xfId="2569" xr:uid="{00000000-0005-0000-0000-000098050000}"/>
    <cellStyle name="Normal 3 2 4 2 3" xfId="588" xr:uid="{00000000-0005-0000-0000-000099050000}"/>
    <cellStyle name="Normal 3 2 4 2 3 2" xfId="1669" xr:uid="{00000000-0005-0000-0000-00009A050000}"/>
    <cellStyle name="Normal 3 2 4 2 3 3" xfId="2571" xr:uid="{00000000-0005-0000-0000-00009B050000}"/>
    <cellStyle name="Normal 3 2 4 2 4" xfId="1666" xr:uid="{00000000-0005-0000-0000-00009C050000}"/>
    <cellStyle name="Normal 3 2 4 2 5" xfId="2568" xr:uid="{00000000-0005-0000-0000-00009D050000}"/>
    <cellStyle name="Normal 3 2 4 3" xfId="589" xr:uid="{00000000-0005-0000-0000-00009E050000}"/>
    <cellStyle name="Normal 3 2 4 3 2" xfId="590" xr:uid="{00000000-0005-0000-0000-00009F050000}"/>
    <cellStyle name="Normal 3 2 4 3 2 2" xfId="1671" xr:uid="{00000000-0005-0000-0000-0000A0050000}"/>
    <cellStyle name="Normal 3 2 4 3 2 3" xfId="2573" xr:uid="{00000000-0005-0000-0000-0000A1050000}"/>
    <cellStyle name="Normal 3 2 4 3 3" xfId="1670" xr:uid="{00000000-0005-0000-0000-0000A2050000}"/>
    <cellStyle name="Normal 3 2 4 3 4" xfId="2572" xr:uid="{00000000-0005-0000-0000-0000A3050000}"/>
    <cellStyle name="Normal 3 2 4 4" xfId="591" xr:uid="{00000000-0005-0000-0000-0000A4050000}"/>
    <cellStyle name="Normal 3 2 4 4 2" xfId="1672" xr:uid="{00000000-0005-0000-0000-0000A5050000}"/>
    <cellStyle name="Normal 3 2 4 4 3" xfId="2574" xr:uid="{00000000-0005-0000-0000-0000A6050000}"/>
    <cellStyle name="Normal 3 2 4 5" xfId="1665" xr:uid="{00000000-0005-0000-0000-0000A7050000}"/>
    <cellStyle name="Normal 3 2 4 6" xfId="2567" xr:uid="{00000000-0005-0000-0000-0000A8050000}"/>
    <cellStyle name="Normal 3 2 5" xfId="592" xr:uid="{00000000-0005-0000-0000-0000A9050000}"/>
    <cellStyle name="Normal 3 2 5 2" xfId="593" xr:uid="{00000000-0005-0000-0000-0000AA050000}"/>
    <cellStyle name="Normal 3 2 5 2 2" xfId="594" xr:uid="{00000000-0005-0000-0000-0000AB050000}"/>
    <cellStyle name="Normal 3 2 5 2 2 2" xfId="595" xr:uid="{00000000-0005-0000-0000-0000AC050000}"/>
    <cellStyle name="Normal 3 2 5 2 2 2 2" xfId="1676" xr:uid="{00000000-0005-0000-0000-0000AD050000}"/>
    <cellStyle name="Normal 3 2 5 2 2 2 3" xfId="2578" xr:uid="{00000000-0005-0000-0000-0000AE050000}"/>
    <cellStyle name="Normal 3 2 5 2 2 3" xfId="1675" xr:uid="{00000000-0005-0000-0000-0000AF050000}"/>
    <cellStyle name="Normal 3 2 5 2 2 4" xfId="2577" xr:uid="{00000000-0005-0000-0000-0000B0050000}"/>
    <cellStyle name="Normal 3 2 5 2 3" xfId="596" xr:uid="{00000000-0005-0000-0000-0000B1050000}"/>
    <cellStyle name="Normal 3 2 5 2 3 2" xfId="1677" xr:uid="{00000000-0005-0000-0000-0000B2050000}"/>
    <cellStyle name="Normal 3 2 5 2 3 3" xfId="2579" xr:uid="{00000000-0005-0000-0000-0000B3050000}"/>
    <cellStyle name="Normal 3 2 5 2 4" xfId="1674" xr:uid="{00000000-0005-0000-0000-0000B4050000}"/>
    <cellStyle name="Normal 3 2 5 2 5" xfId="2576" xr:uid="{00000000-0005-0000-0000-0000B5050000}"/>
    <cellStyle name="Normal 3 2 5 3" xfId="597" xr:uid="{00000000-0005-0000-0000-0000B6050000}"/>
    <cellStyle name="Normal 3 2 5 3 2" xfId="598" xr:uid="{00000000-0005-0000-0000-0000B7050000}"/>
    <cellStyle name="Normal 3 2 5 3 2 2" xfId="1679" xr:uid="{00000000-0005-0000-0000-0000B8050000}"/>
    <cellStyle name="Normal 3 2 5 3 2 3" xfId="2581" xr:uid="{00000000-0005-0000-0000-0000B9050000}"/>
    <cellStyle name="Normal 3 2 5 3 3" xfId="1678" xr:uid="{00000000-0005-0000-0000-0000BA050000}"/>
    <cellStyle name="Normal 3 2 5 3 4" xfId="2580" xr:uid="{00000000-0005-0000-0000-0000BB050000}"/>
    <cellStyle name="Normal 3 2 5 4" xfId="599" xr:uid="{00000000-0005-0000-0000-0000BC050000}"/>
    <cellStyle name="Normal 3 2 5 4 2" xfId="1680" xr:uid="{00000000-0005-0000-0000-0000BD050000}"/>
    <cellStyle name="Normal 3 2 5 4 3" xfId="2582" xr:uid="{00000000-0005-0000-0000-0000BE050000}"/>
    <cellStyle name="Normal 3 2 5 5" xfId="1673" xr:uid="{00000000-0005-0000-0000-0000BF050000}"/>
    <cellStyle name="Normal 3 2 5 6" xfId="2575" xr:uid="{00000000-0005-0000-0000-0000C0050000}"/>
    <cellStyle name="Normal 3 2 6" xfId="600" xr:uid="{00000000-0005-0000-0000-0000C1050000}"/>
    <cellStyle name="Normal 3 2 6 2" xfId="601" xr:uid="{00000000-0005-0000-0000-0000C2050000}"/>
    <cellStyle name="Normal 3 2 6 2 2" xfId="602" xr:uid="{00000000-0005-0000-0000-0000C3050000}"/>
    <cellStyle name="Normal 3 2 6 2 2 2" xfId="1683" xr:uid="{00000000-0005-0000-0000-0000C4050000}"/>
    <cellStyle name="Normal 3 2 6 2 2 3" xfId="2585" xr:uid="{00000000-0005-0000-0000-0000C5050000}"/>
    <cellStyle name="Normal 3 2 6 2 3" xfId="1682" xr:uid="{00000000-0005-0000-0000-0000C6050000}"/>
    <cellStyle name="Normal 3 2 6 2 4" xfId="2584" xr:uid="{00000000-0005-0000-0000-0000C7050000}"/>
    <cellStyle name="Normal 3 2 6 3" xfId="603" xr:uid="{00000000-0005-0000-0000-0000C8050000}"/>
    <cellStyle name="Normal 3 2 6 3 2" xfId="1684" xr:uid="{00000000-0005-0000-0000-0000C9050000}"/>
    <cellStyle name="Normal 3 2 6 3 3" xfId="2586" xr:uid="{00000000-0005-0000-0000-0000CA050000}"/>
    <cellStyle name="Normal 3 2 6 4" xfId="1681" xr:uid="{00000000-0005-0000-0000-0000CB050000}"/>
    <cellStyle name="Normal 3 2 6 5" xfId="2583" xr:uid="{00000000-0005-0000-0000-0000CC050000}"/>
    <cellStyle name="Normal 3 2 7" xfId="604" xr:uid="{00000000-0005-0000-0000-0000CD050000}"/>
    <cellStyle name="Normal 3 2 7 2" xfId="605" xr:uid="{00000000-0005-0000-0000-0000CE050000}"/>
    <cellStyle name="Normal 3 2 7 2 2" xfId="606" xr:uid="{00000000-0005-0000-0000-0000CF050000}"/>
    <cellStyle name="Normal 3 2 7 2 2 2" xfId="1687" xr:uid="{00000000-0005-0000-0000-0000D0050000}"/>
    <cellStyle name="Normal 3 2 7 2 2 3" xfId="2589" xr:uid="{00000000-0005-0000-0000-0000D1050000}"/>
    <cellStyle name="Normal 3 2 7 2 3" xfId="1686" xr:uid="{00000000-0005-0000-0000-0000D2050000}"/>
    <cellStyle name="Normal 3 2 7 2 4" xfId="2588" xr:uid="{00000000-0005-0000-0000-0000D3050000}"/>
    <cellStyle name="Normal 3 2 7 3" xfId="607" xr:uid="{00000000-0005-0000-0000-0000D4050000}"/>
    <cellStyle name="Normal 3 2 7 3 2" xfId="1688" xr:uid="{00000000-0005-0000-0000-0000D5050000}"/>
    <cellStyle name="Normal 3 2 7 3 3" xfId="2590" xr:uid="{00000000-0005-0000-0000-0000D6050000}"/>
    <cellStyle name="Normal 3 2 7 4" xfId="1685" xr:uid="{00000000-0005-0000-0000-0000D7050000}"/>
    <cellStyle name="Normal 3 2 7 5" xfId="2587" xr:uid="{00000000-0005-0000-0000-0000D8050000}"/>
    <cellStyle name="Normal 3 2 8" xfId="608" xr:uid="{00000000-0005-0000-0000-0000D9050000}"/>
    <cellStyle name="Normal 3 2 8 2" xfId="609" xr:uid="{00000000-0005-0000-0000-0000DA050000}"/>
    <cellStyle name="Normal 3 2 8 2 2" xfId="1690" xr:uid="{00000000-0005-0000-0000-0000DB050000}"/>
    <cellStyle name="Normal 3 2 8 2 3" xfId="2592" xr:uid="{00000000-0005-0000-0000-0000DC050000}"/>
    <cellStyle name="Normal 3 2 8 3" xfId="1689" xr:uid="{00000000-0005-0000-0000-0000DD050000}"/>
    <cellStyle name="Normal 3 2 8 4" xfId="2591" xr:uid="{00000000-0005-0000-0000-0000DE050000}"/>
    <cellStyle name="Normal 3 2 9" xfId="610" xr:uid="{00000000-0005-0000-0000-0000DF050000}"/>
    <cellStyle name="Normal 3 2 9 2" xfId="1691" xr:uid="{00000000-0005-0000-0000-0000E0050000}"/>
    <cellStyle name="Normal 3 2 9 3" xfId="2593" xr:uid="{00000000-0005-0000-0000-0000E1050000}"/>
    <cellStyle name="Normal 3 3" xfId="611" xr:uid="{00000000-0005-0000-0000-0000E2050000}"/>
    <cellStyle name="Normal 3 3 2" xfId="612" xr:uid="{00000000-0005-0000-0000-0000E3050000}"/>
    <cellStyle name="Normal 3 3 2 2" xfId="613" xr:uid="{00000000-0005-0000-0000-0000E4050000}"/>
    <cellStyle name="Normal 3 3 2 2 2" xfId="614" xr:uid="{00000000-0005-0000-0000-0000E5050000}"/>
    <cellStyle name="Normal 3 3 2 2 2 2" xfId="615" xr:uid="{00000000-0005-0000-0000-0000E6050000}"/>
    <cellStyle name="Normal 3 3 2 2 2 2 2" xfId="1694" xr:uid="{00000000-0005-0000-0000-0000E7050000}"/>
    <cellStyle name="Normal 3 3 2 2 2 2 3" xfId="2596" xr:uid="{00000000-0005-0000-0000-0000E8050000}"/>
    <cellStyle name="Normal 3 3 2 2 2 3" xfId="1693" xr:uid="{00000000-0005-0000-0000-0000E9050000}"/>
    <cellStyle name="Normal 3 3 2 2 2 4" xfId="2595" xr:uid="{00000000-0005-0000-0000-0000EA050000}"/>
    <cellStyle name="Normal 3 3 2 2 3" xfId="616" xr:uid="{00000000-0005-0000-0000-0000EB050000}"/>
    <cellStyle name="Normal 3 3 2 2 3 2" xfId="1695" xr:uid="{00000000-0005-0000-0000-0000EC050000}"/>
    <cellStyle name="Normal 3 3 2 2 3 3" xfId="2597" xr:uid="{00000000-0005-0000-0000-0000ED050000}"/>
    <cellStyle name="Normal 3 3 2 2 4" xfId="1692" xr:uid="{00000000-0005-0000-0000-0000EE050000}"/>
    <cellStyle name="Normal 3 3 2 2 5" xfId="2594" xr:uid="{00000000-0005-0000-0000-0000EF050000}"/>
    <cellStyle name="Normal 3 3 2 3" xfId="617" xr:uid="{00000000-0005-0000-0000-0000F0050000}"/>
    <cellStyle name="Normal 3 3 2 3 2" xfId="618" xr:uid="{00000000-0005-0000-0000-0000F1050000}"/>
    <cellStyle name="Normal 3 3 2 3 2 2" xfId="1697" xr:uid="{00000000-0005-0000-0000-0000F2050000}"/>
    <cellStyle name="Normal 3 3 2 3 2 3" xfId="2599" xr:uid="{00000000-0005-0000-0000-0000F3050000}"/>
    <cellStyle name="Normal 3 3 2 3 3" xfId="1696" xr:uid="{00000000-0005-0000-0000-0000F4050000}"/>
    <cellStyle name="Normal 3 3 2 3 4" xfId="2598" xr:uid="{00000000-0005-0000-0000-0000F5050000}"/>
    <cellStyle name="Normal 3 3 2 4" xfId="619" xr:uid="{00000000-0005-0000-0000-0000F6050000}"/>
    <cellStyle name="Normal 3 3 2 4 2" xfId="1698" xr:uid="{00000000-0005-0000-0000-0000F7050000}"/>
    <cellStyle name="Normal 3 3 2 4 3" xfId="2600" xr:uid="{00000000-0005-0000-0000-0000F8050000}"/>
    <cellStyle name="Normal 3 3 2 5" xfId="620" xr:uid="{00000000-0005-0000-0000-0000F9050000}"/>
    <cellStyle name="Normal 3 3 2 5 2" xfId="1699" xr:uid="{00000000-0005-0000-0000-0000FA050000}"/>
    <cellStyle name="Normal 3 3 2 5 3" xfId="2601" xr:uid="{00000000-0005-0000-0000-0000FB050000}"/>
    <cellStyle name="Normal 3 3 3" xfId="621" xr:uid="{00000000-0005-0000-0000-0000FC050000}"/>
    <cellStyle name="Normal 3 3 3 2" xfId="622" xr:uid="{00000000-0005-0000-0000-0000FD050000}"/>
    <cellStyle name="Normal 3 3 3 2 2" xfId="623" xr:uid="{00000000-0005-0000-0000-0000FE050000}"/>
    <cellStyle name="Normal 3 3 3 2 2 2" xfId="624" xr:uid="{00000000-0005-0000-0000-0000FF050000}"/>
    <cellStyle name="Normal 3 3 3 2 2 2 2" xfId="1703" xr:uid="{00000000-0005-0000-0000-000000060000}"/>
    <cellStyle name="Normal 3 3 3 2 2 2 3" xfId="2605" xr:uid="{00000000-0005-0000-0000-000001060000}"/>
    <cellStyle name="Normal 3 3 3 2 2 3" xfId="1702" xr:uid="{00000000-0005-0000-0000-000002060000}"/>
    <cellStyle name="Normal 3 3 3 2 2 4" xfId="2604" xr:uid="{00000000-0005-0000-0000-000003060000}"/>
    <cellStyle name="Normal 3 3 3 2 3" xfId="625" xr:uid="{00000000-0005-0000-0000-000004060000}"/>
    <cellStyle name="Normal 3 3 3 2 3 2" xfId="1704" xr:uid="{00000000-0005-0000-0000-000005060000}"/>
    <cellStyle name="Normal 3 3 3 2 3 3" xfId="2606" xr:uid="{00000000-0005-0000-0000-000006060000}"/>
    <cellStyle name="Normal 3 3 3 2 4" xfId="1701" xr:uid="{00000000-0005-0000-0000-000007060000}"/>
    <cellStyle name="Normal 3 3 3 2 5" xfId="2603" xr:uid="{00000000-0005-0000-0000-000008060000}"/>
    <cellStyle name="Normal 3 3 3 3" xfId="626" xr:uid="{00000000-0005-0000-0000-000009060000}"/>
    <cellStyle name="Normal 3 3 3 3 2" xfId="627" xr:uid="{00000000-0005-0000-0000-00000A060000}"/>
    <cellStyle name="Normal 3 3 3 3 2 2" xfId="1706" xr:uid="{00000000-0005-0000-0000-00000B060000}"/>
    <cellStyle name="Normal 3 3 3 3 2 3" xfId="2608" xr:uid="{00000000-0005-0000-0000-00000C060000}"/>
    <cellStyle name="Normal 3 3 3 3 3" xfId="1705" xr:uid="{00000000-0005-0000-0000-00000D060000}"/>
    <cellStyle name="Normal 3 3 3 3 4" xfId="2607" xr:uid="{00000000-0005-0000-0000-00000E060000}"/>
    <cellStyle name="Normal 3 3 3 4" xfId="628" xr:uid="{00000000-0005-0000-0000-00000F060000}"/>
    <cellStyle name="Normal 3 3 3 4 2" xfId="1707" xr:uid="{00000000-0005-0000-0000-000010060000}"/>
    <cellStyle name="Normal 3 3 3 4 3" xfId="2609" xr:uid="{00000000-0005-0000-0000-000011060000}"/>
    <cellStyle name="Normal 3 3 3 5" xfId="1700" xr:uid="{00000000-0005-0000-0000-000012060000}"/>
    <cellStyle name="Normal 3 3 3 6" xfId="2602" xr:uid="{00000000-0005-0000-0000-000013060000}"/>
    <cellStyle name="Normal 3 3 4" xfId="629" xr:uid="{00000000-0005-0000-0000-000014060000}"/>
    <cellStyle name="Normal 3 3 4 2" xfId="630" xr:uid="{00000000-0005-0000-0000-000015060000}"/>
    <cellStyle name="Normal 3 3 4 2 2" xfId="631" xr:uid="{00000000-0005-0000-0000-000016060000}"/>
    <cellStyle name="Normal 3 3 4 2 2 2" xfId="1710" xr:uid="{00000000-0005-0000-0000-000017060000}"/>
    <cellStyle name="Normal 3 3 4 2 2 3" xfId="2612" xr:uid="{00000000-0005-0000-0000-000018060000}"/>
    <cellStyle name="Normal 3 3 4 2 3" xfId="1709" xr:uid="{00000000-0005-0000-0000-000019060000}"/>
    <cellStyle name="Normal 3 3 4 2 4" xfId="2611" xr:uid="{00000000-0005-0000-0000-00001A060000}"/>
    <cellStyle name="Normal 3 3 4 3" xfId="632" xr:uid="{00000000-0005-0000-0000-00001B060000}"/>
    <cellStyle name="Normal 3 3 4 3 2" xfId="1711" xr:uid="{00000000-0005-0000-0000-00001C060000}"/>
    <cellStyle name="Normal 3 3 4 3 3" xfId="2613" xr:uid="{00000000-0005-0000-0000-00001D060000}"/>
    <cellStyle name="Normal 3 3 4 4" xfId="1708" xr:uid="{00000000-0005-0000-0000-00001E060000}"/>
    <cellStyle name="Normal 3 3 4 5" xfId="2610" xr:uid="{00000000-0005-0000-0000-00001F060000}"/>
    <cellStyle name="Normal 3 3 5" xfId="633" xr:uid="{00000000-0005-0000-0000-000020060000}"/>
    <cellStyle name="Normal 3 3 5 2" xfId="634" xr:uid="{00000000-0005-0000-0000-000021060000}"/>
    <cellStyle name="Normal 3 3 5 2 2" xfId="1713" xr:uid="{00000000-0005-0000-0000-000022060000}"/>
    <cellStyle name="Normal 3 3 5 2 3" xfId="2615" xr:uid="{00000000-0005-0000-0000-000023060000}"/>
    <cellStyle name="Normal 3 3 5 3" xfId="1712" xr:uid="{00000000-0005-0000-0000-000024060000}"/>
    <cellStyle name="Normal 3 3 5 4" xfId="2614" xr:uid="{00000000-0005-0000-0000-000025060000}"/>
    <cellStyle name="Normal 3 3 6" xfId="635" xr:uid="{00000000-0005-0000-0000-000026060000}"/>
    <cellStyle name="Normal 3 3 6 2" xfId="1714" xr:uid="{00000000-0005-0000-0000-000027060000}"/>
    <cellStyle name="Normal 3 3 6 3" xfId="2616" xr:uid="{00000000-0005-0000-0000-000028060000}"/>
    <cellStyle name="Normal 3 3 7" xfId="636" xr:uid="{00000000-0005-0000-0000-000029060000}"/>
    <cellStyle name="Normal 3 3 7 2" xfId="1715" xr:uid="{00000000-0005-0000-0000-00002A060000}"/>
    <cellStyle name="Normal 3 3 7 3" xfId="2617" xr:uid="{00000000-0005-0000-0000-00002B060000}"/>
    <cellStyle name="Normal 3 4" xfId="637" xr:uid="{00000000-0005-0000-0000-00002C060000}"/>
    <cellStyle name="Normal 3 4 2" xfId="638" xr:uid="{00000000-0005-0000-0000-00002D060000}"/>
    <cellStyle name="Normal 3 4 2 2" xfId="639" xr:uid="{00000000-0005-0000-0000-00002E060000}"/>
    <cellStyle name="Normal 3 4 2 2 2" xfId="640" xr:uid="{00000000-0005-0000-0000-00002F060000}"/>
    <cellStyle name="Normal 3 4 2 2 2 2" xfId="641" xr:uid="{00000000-0005-0000-0000-000030060000}"/>
    <cellStyle name="Normal 3 4 2 2 2 2 2" xfId="1720" xr:uid="{00000000-0005-0000-0000-000031060000}"/>
    <cellStyle name="Normal 3 4 2 2 2 2 3" xfId="2622" xr:uid="{00000000-0005-0000-0000-000032060000}"/>
    <cellStyle name="Normal 3 4 2 2 2 3" xfId="1719" xr:uid="{00000000-0005-0000-0000-000033060000}"/>
    <cellStyle name="Normal 3 4 2 2 2 4" xfId="2621" xr:uid="{00000000-0005-0000-0000-000034060000}"/>
    <cellStyle name="Normal 3 4 2 2 3" xfId="642" xr:uid="{00000000-0005-0000-0000-000035060000}"/>
    <cellStyle name="Normal 3 4 2 2 3 2" xfId="1721" xr:uid="{00000000-0005-0000-0000-000036060000}"/>
    <cellStyle name="Normal 3 4 2 2 3 3" xfId="2623" xr:uid="{00000000-0005-0000-0000-000037060000}"/>
    <cellStyle name="Normal 3 4 2 2 4" xfId="1718" xr:uid="{00000000-0005-0000-0000-000038060000}"/>
    <cellStyle name="Normal 3 4 2 2 5" xfId="2620" xr:uid="{00000000-0005-0000-0000-000039060000}"/>
    <cellStyle name="Normal 3 4 2 3" xfId="643" xr:uid="{00000000-0005-0000-0000-00003A060000}"/>
    <cellStyle name="Normal 3 4 2 3 2" xfId="644" xr:uid="{00000000-0005-0000-0000-00003B060000}"/>
    <cellStyle name="Normal 3 4 2 3 2 2" xfId="1723" xr:uid="{00000000-0005-0000-0000-00003C060000}"/>
    <cellStyle name="Normal 3 4 2 3 2 3" xfId="2625" xr:uid="{00000000-0005-0000-0000-00003D060000}"/>
    <cellStyle name="Normal 3 4 2 3 3" xfId="1722" xr:uid="{00000000-0005-0000-0000-00003E060000}"/>
    <cellStyle name="Normal 3 4 2 3 4" xfId="2624" xr:uid="{00000000-0005-0000-0000-00003F060000}"/>
    <cellStyle name="Normal 3 4 2 4" xfId="645" xr:uid="{00000000-0005-0000-0000-000040060000}"/>
    <cellStyle name="Normal 3 4 2 4 2" xfId="1724" xr:uid="{00000000-0005-0000-0000-000041060000}"/>
    <cellStyle name="Normal 3 4 2 4 3" xfId="2626" xr:uid="{00000000-0005-0000-0000-000042060000}"/>
    <cellStyle name="Normal 3 4 2 5" xfId="1717" xr:uid="{00000000-0005-0000-0000-000043060000}"/>
    <cellStyle name="Normal 3 4 2 6" xfId="2619" xr:uid="{00000000-0005-0000-0000-000044060000}"/>
    <cellStyle name="Normal 3 4 3" xfId="646" xr:uid="{00000000-0005-0000-0000-000045060000}"/>
    <cellStyle name="Normal 3 4 3 2" xfId="647" xr:uid="{00000000-0005-0000-0000-000046060000}"/>
    <cellStyle name="Normal 3 4 3 2 2" xfId="648" xr:uid="{00000000-0005-0000-0000-000047060000}"/>
    <cellStyle name="Normal 3 4 3 2 2 2" xfId="1727" xr:uid="{00000000-0005-0000-0000-000048060000}"/>
    <cellStyle name="Normal 3 4 3 2 2 3" xfId="2629" xr:uid="{00000000-0005-0000-0000-000049060000}"/>
    <cellStyle name="Normal 3 4 3 2 3" xfId="1726" xr:uid="{00000000-0005-0000-0000-00004A060000}"/>
    <cellStyle name="Normal 3 4 3 2 4" xfId="2628" xr:uid="{00000000-0005-0000-0000-00004B060000}"/>
    <cellStyle name="Normal 3 4 3 3" xfId="649" xr:uid="{00000000-0005-0000-0000-00004C060000}"/>
    <cellStyle name="Normal 3 4 3 3 2" xfId="1728" xr:uid="{00000000-0005-0000-0000-00004D060000}"/>
    <cellStyle name="Normal 3 4 3 3 3" xfId="2630" xr:uid="{00000000-0005-0000-0000-00004E060000}"/>
    <cellStyle name="Normal 3 4 3 4" xfId="1725" xr:uid="{00000000-0005-0000-0000-00004F060000}"/>
    <cellStyle name="Normal 3 4 3 5" xfId="2627" xr:uid="{00000000-0005-0000-0000-000050060000}"/>
    <cellStyle name="Normal 3 4 4" xfId="650" xr:uid="{00000000-0005-0000-0000-000051060000}"/>
    <cellStyle name="Normal 3 4 4 2" xfId="651" xr:uid="{00000000-0005-0000-0000-000052060000}"/>
    <cellStyle name="Normal 3 4 4 2 2" xfId="1730" xr:uid="{00000000-0005-0000-0000-000053060000}"/>
    <cellStyle name="Normal 3 4 4 2 3" xfId="2632" xr:uid="{00000000-0005-0000-0000-000054060000}"/>
    <cellStyle name="Normal 3 4 4 3" xfId="1729" xr:uid="{00000000-0005-0000-0000-000055060000}"/>
    <cellStyle name="Normal 3 4 4 4" xfId="2631" xr:uid="{00000000-0005-0000-0000-000056060000}"/>
    <cellStyle name="Normal 3 4 5" xfId="652" xr:uid="{00000000-0005-0000-0000-000057060000}"/>
    <cellStyle name="Normal 3 4 5 2" xfId="1731" xr:uid="{00000000-0005-0000-0000-000058060000}"/>
    <cellStyle name="Normal 3 4 5 3" xfId="2633" xr:uid="{00000000-0005-0000-0000-000059060000}"/>
    <cellStyle name="Normal 3 4 6" xfId="1716" xr:uid="{00000000-0005-0000-0000-00005A060000}"/>
    <cellStyle name="Normal 3 4 7" xfId="2618" xr:uid="{00000000-0005-0000-0000-00005B060000}"/>
    <cellStyle name="Normal 3 5" xfId="653" xr:uid="{00000000-0005-0000-0000-00005C060000}"/>
    <cellStyle name="Normal 3 5 2" xfId="654" xr:uid="{00000000-0005-0000-0000-00005D060000}"/>
    <cellStyle name="Normal 3 5 2 2" xfId="655" xr:uid="{00000000-0005-0000-0000-00005E060000}"/>
    <cellStyle name="Normal 3 5 2 2 2" xfId="656" xr:uid="{00000000-0005-0000-0000-00005F060000}"/>
    <cellStyle name="Normal 3 5 2 2 2 2" xfId="657" xr:uid="{00000000-0005-0000-0000-000060060000}"/>
    <cellStyle name="Normal 3 5 2 2 2 2 2" xfId="1736" xr:uid="{00000000-0005-0000-0000-000061060000}"/>
    <cellStyle name="Normal 3 5 2 2 2 2 3" xfId="2638" xr:uid="{00000000-0005-0000-0000-000062060000}"/>
    <cellStyle name="Normal 3 5 2 2 2 3" xfId="1735" xr:uid="{00000000-0005-0000-0000-000063060000}"/>
    <cellStyle name="Normal 3 5 2 2 2 4" xfId="2637" xr:uid="{00000000-0005-0000-0000-000064060000}"/>
    <cellStyle name="Normal 3 5 2 2 3" xfId="658" xr:uid="{00000000-0005-0000-0000-000065060000}"/>
    <cellStyle name="Normal 3 5 2 2 3 2" xfId="1737" xr:uid="{00000000-0005-0000-0000-000066060000}"/>
    <cellStyle name="Normal 3 5 2 2 3 3" xfId="2639" xr:uid="{00000000-0005-0000-0000-000067060000}"/>
    <cellStyle name="Normal 3 5 2 2 4" xfId="1734" xr:uid="{00000000-0005-0000-0000-000068060000}"/>
    <cellStyle name="Normal 3 5 2 2 5" xfId="2636" xr:uid="{00000000-0005-0000-0000-000069060000}"/>
    <cellStyle name="Normal 3 5 2 3" xfId="659" xr:uid="{00000000-0005-0000-0000-00006A060000}"/>
    <cellStyle name="Normal 3 5 2 3 2" xfId="660" xr:uid="{00000000-0005-0000-0000-00006B060000}"/>
    <cellStyle name="Normal 3 5 2 3 2 2" xfId="1739" xr:uid="{00000000-0005-0000-0000-00006C060000}"/>
    <cellStyle name="Normal 3 5 2 3 2 3" xfId="2641" xr:uid="{00000000-0005-0000-0000-00006D060000}"/>
    <cellStyle name="Normal 3 5 2 3 3" xfId="1738" xr:uid="{00000000-0005-0000-0000-00006E060000}"/>
    <cellStyle name="Normal 3 5 2 3 4" xfId="2640" xr:uid="{00000000-0005-0000-0000-00006F060000}"/>
    <cellStyle name="Normal 3 5 2 4" xfId="661" xr:uid="{00000000-0005-0000-0000-000070060000}"/>
    <cellStyle name="Normal 3 5 2 4 2" xfId="1740" xr:uid="{00000000-0005-0000-0000-000071060000}"/>
    <cellStyle name="Normal 3 5 2 4 3" xfId="2642" xr:uid="{00000000-0005-0000-0000-000072060000}"/>
    <cellStyle name="Normal 3 5 2 5" xfId="1733" xr:uid="{00000000-0005-0000-0000-000073060000}"/>
    <cellStyle name="Normal 3 5 2 6" xfId="2635" xr:uid="{00000000-0005-0000-0000-000074060000}"/>
    <cellStyle name="Normal 3 5 3" xfId="662" xr:uid="{00000000-0005-0000-0000-000075060000}"/>
    <cellStyle name="Normal 3 5 3 2" xfId="663" xr:uid="{00000000-0005-0000-0000-000076060000}"/>
    <cellStyle name="Normal 3 5 3 2 2" xfId="664" xr:uid="{00000000-0005-0000-0000-000077060000}"/>
    <cellStyle name="Normal 3 5 3 2 2 2" xfId="1743" xr:uid="{00000000-0005-0000-0000-000078060000}"/>
    <cellStyle name="Normal 3 5 3 2 2 3" xfId="2645" xr:uid="{00000000-0005-0000-0000-000079060000}"/>
    <cellStyle name="Normal 3 5 3 2 3" xfId="1742" xr:uid="{00000000-0005-0000-0000-00007A060000}"/>
    <cellStyle name="Normal 3 5 3 2 4" xfId="2644" xr:uid="{00000000-0005-0000-0000-00007B060000}"/>
    <cellStyle name="Normal 3 5 3 3" xfId="665" xr:uid="{00000000-0005-0000-0000-00007C060000}"/>
    <cellStyle name="Normal 3 5 3 3 2" xfId="1744" xr:uid="{00000000-0005-0000-0000-00007D060000}"/>
    <cellStyle name="Normal 3 5 3 3 3" xfId="2646" xr:uid="{00000000-0005-0000-0000-00007E060000}"/>
    <cellStyle name="Normal 3 5 3 4" xfId="1741" xr:uid="{00000000-0005-0000-0000-00007F060000}"/>
    <cellStyle name="Normal 3 5 3 5" xfId="2643" xr:uid="{00000000-0005-0000-0000-000080060000}"/>
    <cellStyle name="Normal 3 5 4" xfId="666" xr:uid="{00000000-0005-0000-0000-000081060000}"/>
    <cellStyle name="Normal 3 5 4 2" xfId="667" xr:uid="{00000000-0005-0000-0000-000082060000}"/>
    <cellStyle name="Normal 3 5 4 2 2" xfId="1746" xr:uid="{00000000-0005-0000-0000-000083060000}"/>
    <cellStyle name="Normal 3 5 4 2 3" xfId="2648" xr:uid="{00000000-0005-0000-0000-000084060000}"/>
    <cellStyle name="Normal 3 5 4 3" xfId="1745" xr:uid="{00000000-0005-0000-0000-000085060000}"/>
    <cellStyle name="Normal 3 5 4 4" xfId="2647" xr:uid="{00000000-0005-0000-0000-000086060000}"/>
    <cellStyle name="Normal 3 5 5" xfId="668" xr:uid="{00000000-0005-0000-0000-000087060000}"/>
    <cellStyle name="Normal 3 5 5 2" xfId="1747" xr:uid="{00000000-0005-0000-0000-000088060000}"/>
    <cellStyle name="Normal 3 5 5 3" xfId="2649" xr:uid="{00000000-0005-0000-0000-000089060000}"/>
    <cellStyle name="Normal 3 5 6" xfId="1732" xr:uid="{00000000-0005-0000-0000-00008A060000}"/>
    <cellStyle name="Normal 3 5 7" xfId="2634" xr:uid="{00000000-0005-0000-0000-00008B060000}"/>
    <cellStyle name="Normal 3 6" xfId="669" xr:uid="{00000000-0005-0000-0000-00008C060000}"/>
    <cellStyle name="Normal 3 6 10" xfId="2650" xr:uid="{00000000-0005-0000-0000-00008D060000}"/>
    <cellStyle name="Normal 3 6 2" xfId="670" xr:uid="{00000000-0005-0000-0000-00008E060000}"/>
    <cellStyle name="Normal 3 6 2 10" xfId="1749" xr:uid="{00000000-0005-0000-0000-00008F060000}"/>
    <cellStyle name="Normal 3 6 2 11" xfId="2651" xr:uid="{00000000-0005-0000-0000-000090060000}"/>
    <cellStyle name="Normal 3 6 2 2" xfId="671" xr:uid="{00000000-0005-0000-0000-000091060000}"/>
    <cellStyle name="Normal 3 6 2 2 2" xfId="672" xr:uid="{00000000-0005-0000-0000-000092060000}"/>
    <cellStyle name="Normal 3 6 2 2 2 2" xfId="673" xr:uid="{00000000-0005-0000-0000-000093060000}"/>
    <cellStyle name="Normal 3 6 2 2 2 2 2" xfId="674" xr:uid="{00000000-0005-0000-0000-000094060000}"/>
    <cellStyle name="Normal 3 6 2 2 2 2 2 2" xfId="675" xr:uid="{00000000-0005-0000-0000-000095060000}"/>
    <cellStyle name="Normal 3 6 2 2 2 2 2 2 2" xfId="1754" xr:uid="{00000000-0005-0000-0000-000096060000}"/>
    <cellStyle name="Normal 3 6 2 2 2 2 2 2 3" xfId="2656" xr:uid="{00000000-0005-0000-0000-000097060000}"/>
    <cellStyle name="Normal 3 6 2 2 2 2 2 3" xfId="1753" xr:uid="{00000000-0005-0000-0000-000098060000}"/>
    <cellStyle name="Normal 3 6 2 2 2 2 2 4" xfId="2655" xr:uid="{00000000-0005-0000-0000-000099060000}"/>
    <cellStyle name="Normal 3 6 2 2 2 2 3" xfId="676" xr:uid="{00000000-0005-0000-0000-00009A060000}"/>
    <cellStyle name="Normal 3 6 2 2 2 2 3 2" xfId="1755" xr:uid="{00000000-0005-0000-0000-00009B060000}"/>
    <cellStyle name="Normal 3 6 2 2 2 2 3 3" xfId="2657" xr:uid="{00000000-0005-0000-0000-00009C060000}"/>
    <cellStyle name="Normal 3 6 2 2 2 2 4" xfId="1752" xr:uid="{00000000-0005-0000-0000-00009D060000}"/>
    <cellStyle name="Normal 3 6 2 2 2 2 5" xfId="2654" xr:uid="{00000000-0005-0000-0000-00009E060000}"/>
    <cellStyle name="Normal 3 6 2 2 2 3" xfId="677" xr:uid="{00000000-0005-0000-0000-00009F060000}"/>
    <cellStyle name="Normal 3 6 2 2 2 3 2" xfId="678" xr:uid="{00000000-0005-0000-0000-0000A0060000}"/>
    <cellStyle name="Normal 3 6 2 2 2 3 2 2" xfId="1757" xr:uid="{00000000-0005-0000-0000-0000A1060000}"/>
    <cellStyle name="Normal 3 6 2 2 2 3 2 3" xfId="2659" xr:uid="{00000000-0005-0000-0000-0000A2060000}"/>
    <cellStyle name="Normal 3 6 2 2 2 3 3" xfId="1756" xr:uid="{00000000-0005-0000-0000-0000A3060000}"/>
    <cellStyle name="Normal 3 6 2 2 2 3 4" xfId="2658" xr:uid="{00000000-0005-0000-0000-0000A4060000}"/>
    <cellStyle name="Normal 3 6 2 2 2 4" xfId="679" xr:uid="{00000000-0005-0000-0000-0000A5060000}"/>
    <cellStyle name="Normal 3 6 2 2 2 4 2" xfId="1758" xr:uid="{00000000-0005-0000-0000-0000A6060000}"/>
    <cellStyle name="Normal 3 6 2 2 2 4 3" xfId="2660" xr:uid="{00000000-0005-0000-0000-0000A7060000}"/>
    <cellStyle name="Normal 3 6 2 2 2 5" xfId="1751" xr:uid="{00000000-0005-0000-0000-0000A8060000}"/>
    <cellStyle name="Normal 3 6 2 2 2 6" xfId="2653" xr:uid="{00000000-0005-0000-0000-0000A9060000}"/>
    <cellStyle name="Normal 3 6 2 2 3" xfId="680" xr:uid="{00000000-0005-0000-0000-0000AA060000}"/>
    <cellStyle name="Normal 3 6 2 2 3 2" xfId="681" xr:uid="{00000000-0005-0000-0000-0000AB060000}"/>
    <cellStyle name="Normal 3 6 2 2 3 2 2" xfId="682" xr:uid="{00000000-0005-0000-0000-0000AC060000}"/>
    <cellStyle name="Normal 3 6 2 2 3 2 2 2" xfId="1761" xr:uid="{00000000-0005-0000-0000-0000AD060000}"/>
    <cellStyle name="Normal 3 6 2 2 3 2 2 3" xfId="2663" xr:uid="{00000000-0005-0000-0000-0000AE060000}"/>
    <cellStyle name="Normal 3 6 2 2 3 2 3" xfId="1760" xr:uid="{00000000-0005-0000-0000-0000AF060000}"/>
    <cellStyle name="Normal 3 6 2 2 3 2 4" xfId="2662" xr:uid="{00000000-0005-0000-0000-0000B0060000}"/>
    <cellStyle name="Normal 3 6 2 2 3 3" xfId="683" xr:uid="{00000000-0005-0000-0000-0000B1060000}"/>
    <cellStyle name="Normal 3 6 2 2 3 3 2" xfId="1762" xr:uid="{00000000-0005-0000-0000-0000B2060000}"/>
    <cellStyle name="Normal 3 6 2 2 3 3 3" xfId="2664" xr:uid="{00000000-0005-0000-0000-0000B3060000}"/>
    <cellStyle name="Normal 3 6 2 2 3 4" xfId="1759" xr:uid="{00000000-0005-0000-0000-0000B4060000}"/>
    <cellStyle name="Normal 3 6 2 2 3 5" xfId="2661" xr:uid="{00000000-0005-0000-0000-0000B5060000}"/>
    <cellStyle name="Normal 3 6 2 2 4" xfId="684" xr:uid="{00000000-0005-0000-0000-0000B6060000}"/>
    <cellStyle name="Normal 3 6 2 2 4 2" xfId="685" xr:uid="{00000000-0005-0000-0000-0000B7060000}"/>
    <cellStyle name="Normal 3 6 2 2 4 2 2" xfId="686" xr:uid="{00000000-0005-0000-0000-0000B8060000}"/>
    <cellStyle name="Normal 3 6 2 2 4 2 2 2" xfId="1765" xr:uid="{00000000-0005-0000-0000-0000B9060000}"/>
    <cellStyle name="Normal 3 6 2 2 4 2 2 3" xfId="2667" xr:uid="{00000000-0005-0000-0000-0000BA060000}"/>
    <cellStyle name="Normal 3 6 2 2 4 2 3" xfId="1764" xr:uid="{00000000-0005-0000-0000-0000BB060000}"/>
    <cellStyle name="Normal 3 6 2 2 4 2 4" xfId="2666" xr:uid="{00000000-0005-0000-0000-0000BC060000}"/>
    <cellStyle name="Normal 3 6 2 2 4 3" xfId="687" xr:uid="{00000000-0005-0000-0000-0000BD060000}"/>
    <cellStyle name="Normal 3 6 2 2 4 3 2" xfId="1766" xr:uid="{00000000-0005-0000-0000-0000BE060000}"/>
    <cellStyle name="Normal 3 6 2 2 4 3 3" xfId="2668" xr:uid="{00000000-0005-0000-0000-0000BF060000}"/>
    <cellStyle name="Normal 3 6 2 2 4 4" xfId="1763" xr:uid="{00000000-0005-0000-0000-0000C0060000}"/>
    <cellStyle name="Normal 3 6 2 2 4 5" xfId="2665" xr:uid="{00000000-0005-0000-0000-0000C1060000}"/>
    <cellStyle name="Normal 3 6 2 2 5" xfId="688" xr:uid="{00000000-0005-0000-0000-0000C2060000}"/>
    <cellStyle name="Normal 3 6 2 2 5 2" xfId="689" xr:uid="{00000000-0005-0000-0000-0000C3060000}"/>
    <cellStyle name="Normal 3 6 2 2 5 2 2" xfId="1768" xr:uid="{00000000-0005-0000-0000-0000C4060000}"/>
    <cellStyle name="Normal 3 6 2 2 5 2 3" xfId="2670" xr:uid="{00000000-0005-0000-0000-0000C5060000}"/>
    <cellStyle name="Normal 3 6 2 2 5 3" xfId="1767" xr:uid="{00000000-0005-0000-0000-0000C6060000}"/>
    <cellStyle name="Normal 3 6 2 2 5 4" xfId="2669" xr:uid="{00000000-0005-0000-0000-0000C7060000}"/>
    <cellStyle name="Normal 3 6 2 2 6" xfId="690" xr:uid="{00000000-0005-0000-0000-0000C8060000}"/>
    <cellStyle name="Normal 3 6 2 2 6 2" xfId="1769" xr:uid="{00000000-0005-0000-0000-0000C9060000}"/>
    <cellStyle name="Normal 3 6 2 2 6 3" xfId="2671" xr:uid="{00000000-0005-0000-0000-0000CA060000}"/>
    <cellStyle name="Normal 3 6 2 2 7" xfId="1750" xr:uid="{00000000-0005-0000-0000-0000CB060000}"/>
    <cellStyle name="Normal 3 6 2 2 8" xfId="2652" xr:uid="{00000000-0005-0000-0000-0000CC060000}"/>
    <cellStyle name="Normal 3 6 2 3" xfId="691" xr:uid="{00000000-0005-0000-0000-0000CD060000}"/>
    <cellStyle name="Normal 3 6 2 3 2" xfId="692" xr:uid="{00000000-0005-0000-0000-0000CE060000}"/>
    <cellStyle name="Normal 3 6 2 3 2 2" xfId="693" xr:uid="{00000000-0005-0000-0000-0000CF060000}"/>
    <cellStyle name="Normal 3 6 2 3 2 2 2" xfId="694" xr:uid="{00000000-0005-0000-0000-0000D0060000}"/>
    <cellStyle name="Normal 3 6 2 3 2 2 2 2" xfId="1773" xr:uid="{00000000-0005-0000-0000-0000D1060000}"/>
    <cellStyle name="Normal 3 6 2 3 2 2 2 3" xfId="2675" xr:uid="{00000000-0005-0000-0000-0000D2060000}"/>
    <cellStyle name="Normal 3 6 2 3 2 2 3" xfId="1772" xr:uid="{00000000-0005-0000-0000-0000D3060000}"/>
    <cellStyle name="Normal 3 6 2 3 2 2 4" xfId="2674" xr:uid="{00000000-0005-0000-0000-0000D4060000}"/>
    <cellStyle name="Normal 3 6 2 3 2 3" xfId="695" xr:uid="{00000000-0005-0000-0000-0000D5060000}"/>
    <cellStyle name="Normal 3 6 2 3 2 3 2" xfId="1774" xr:uid="{00000000-0005-0000-0000-0000D6060000}"/>
    <cellStyle name="Normal 3 6 2 3 2 3 3" xfId="2676" xr:uid="{00000000-0005-0000-0000-0000D7060000}"/>
    <cellStyle name="Normal 3 6 2 3 2 4" xfId="1771" xr:uid="{00000000-0005-0000-0000-0000D8060000}"/>
    <cellStyle name="Normal 3 6 2 3 2 5" xfId="2673" xr:uid="{00000000-0005-0000-0000-0000D9060000}"/>
    <cellStyle name="Normal 3 6 2 3 3" xfId="696" xr:uid="{00000000-0005-0000-0000-0000DA060000}"/>
    <cellStyle name="Normal 3 6 2 3 3 2" xfId="697" xr:uid="{00000000-0005-0000-0000-0000DB060000}"/>
    <cellStyle name="Normal 3 6 2 3 3 2 2" xfId="698" xr:uid="{00000000-0005-0000-0000-0000DC060000}"/>
    <cellStyle name="Normal 3 6 2 3 3 2 2 2" xfId="1777" xr:uid="{00000000-0005-0000-0000-0000DD060000}"/>
    <cellStyle name="Normal 3 6 2 3 3 2 2 3" xfId="2679" xr:uid="{00000000-0005-0000-0000-0000DE060000}"/>
    <cellStyle name="Normal 3 6 2 3 3 2 3" xfId="1776" xr:uid="{00000000-0005-0000-0000-0000DF060000}"/>
    <cellStyle name="Normal 3 6 2 3 3 2 4" xfId="2678" xr:uid="{00000000-0005-0000-0000-0000E0060000}"/>
    <cellStyle name="Normal 3 6 2 3 3 3" xfId="699" xr:uid="{00000000-0005-0000-0000-0000E1060000}"/>
    <cellStyle name="Normal 3 6 2 3 3 3 2" xfId="1778" xr:uid="{00000000-0005-0000-0000-0000E2060000}"/>
    <cellStyle name="Normal 3 6 2 3 3 3 3" xfId="2680" xr:uid="{00000000-0005-0000-0000-0000E3060000}"/>
    <cellStyle name="Normal 3 6 2 3 3 4" xfId="1775" xr:uid="{00000000-0005-0000-0000-0000E4060000}"/>
    <cellStyle name="Normal 3 6 2 3 3 5" xfId="2677" xr:uid="{00000000-0005-0000-0000-0000E5060000}"/>
    <cellStyle name="Normal 3 6 2 3 4" xfId="700" xr:uid="{00000000-0005-0000-0000-0000E6060000}"/>
    <cellStyle name="Normal 3 6 2 3 4 2" xfId="701" xr:uid="{00000000-0005-0000-0000-0000E7060000}"/>
    <cellStyle name="Normal 3 6 2 3 4 2 2" xfId="1780" xr:uid="{00000000-0005-0000-0000-0000E8060000}"/>
    <cellStyle name="Normal 3 6 2 3 4 2 3" xfId="2682" xr:uid="{00000000-0005-0000-0000-0000E9060000}"/>
    <cellStyle name="Normal 3 6 2 3 4 3" xfId="1779" xr:uid="{00000000-0005-0000-0000-0000EA060000}"/>
    <cellStyle name="Normal 3 6 2 3 4 4" xfId="2681" xr:uid="{00000000-0005-0000-0000-0000EB060000}"/>
    <cellStyle name="Normal 3 6 2 3 5" xfId="702" xr:uid="{00000000-0005-0000-0000-0000EC060000}"/>
    <cellStyle name="Normal 3 6 2 3 5 2" xfId="1781" xr:uid="{00000000-0005-0000-0000-0000ED060000}"/>
    <cellStyle name="Normal 3 6 2 3 5 3" xfId="2683" xr:uid="{00000000-0005-0000-0000-0000EE060000}"/>
    <cellStyle name="Normal 3 6 2 3 6" xfId="1770" xr:uid="{00000000-0005-0000-0000-0000EF060000}"/>
    <cellStyle name="Normal 3 6 2 3 7" xfId="2672" xr:uid="{00000000-0005-0000-0000-0000F0060000}"/>
    <cellStyle name="Normal 3 6 2 4" xfId="703" xr:uid="{00000000-0005-0000-0000-0000F1060000}"/>
    <cellStyle name="Normal 3 6 2 4 2" xfId="704" xr:uid="{00000000-0005-0000-0000-0000F2060000}"/>
    <cellStyle name="Normal 3 6 2 4 2 2" xfId="705" xr:uid="{00000000-0005-0000-0000-0000F3060000}"/>
    <cellStyle name="Normal 3 6 2 4 2 2 2" xfId="706" xr:uid="{00000000-0005-0000-0000-0000F4060000}"/>
    <cellStyle name="Normal 3 6 2 4 2 2 2 2" xfId="1785" xr:uid="{00000000-0005-0000-0000-0000F5060000}"/>
    <cellStyle name="Normal 3 6 2 4 2 2 2 3" xfId="2687" xr:uid="{00000000-0005-0000-0000-0000F6060000}"/>
    <cellStyle name="Normal 3 6 2 4 2 2 3" xfId="1784" xr:uid="{00000000-0005-0000-0000-0000F7060000}"/>
    <cellStyle name="Normal 3 6 2 4 2 2 4" xfId="2686" xr:uid="{00000000-0005-0000-0000-0000F8060000}"/>
    <cellStyle name="Normal 3 6 2 4 2 3" xfId="707" xr:uid="{00000000-0005-0000-0000-0000F9060000}"/>
    <cellStyle name="Normal 3 6 2 4 2 3 2" xfId="1786" xr:uid="{00000000-0005-0000-0000-0000FA060000}"/>
    <cellStyle name="Normal 3 6 2 4 2 3 3" xfId="2688" xr:uid="{00000000-0005-0000-0000-0000FB060000}"/>
    <cellStyle name="Normal 3 6 2 4 2 4" xfId="1783" xr:uid="{00000000-0005-0000-0000-0000FC060000}"/>
    <cellStyle name="Normal 3 6 2 4 2 5" xfId="2685" xr:uid="{00000000-0005-0000-0000-0000FD060000}"/>
    <cellStyle name="Normal 3 6 2 4 3" xfId="708" xr:uid="{00000000-0005-0000-0000-0000FE060000}"/>
    <cellStyle name="Normal 3 6 2 4 3 2" xfId="709" xr:uid="{00000000-0005-0000-0000-0000FF060000}"/>
    <cellStyle name="Normal 3 6 2 4 3 2 2" xfId="1788" xr:uid="{00000000-0005-0000-0000-000000070000}"/>
    <cellStyle name="Normal 3 6 2 4 3 2 3" xfId="2690" xr:uid="{00000000-0005-0000-0000-000001070000}"/>
    <cellStyle name="Normal 3 6 2 4 3 3" xfId="1787" xr:uid="{00000000-0005-0000-0000-000002070000}"/>
    <cellStyle name="Normal 3 6 2 4 3 4" xfId="2689" xr:uid="{00000000-0005-0000-0000-000003070000}"/>
    <cellStyle name="Normal 3 6 2 4 4" xfId="710" xr:uid="{00000000-0005-0000-0000-000004070000}"/>
    <cellStyle name="Normal 3 6 2 4 4 2" xfId="1789" xr:uid="{00000000-0005-0000-0000-000005070000}"/>
    <cellStyle name="Normal 3 6 2 4 4 3" xfId="2691" xr:uid="{00000000-0005-0000-0000-000006070000}"/>
    <cellStyle name="Normal 3 6 2 4 5" xfId="1782" xr:uid="{00000000-0005-0000-0000-000007070000}"/>
    <cellStyle name="Normal 3 6 2 4 6" xfId="2684" xr:uid="{00000000-0005-0000-0000-000008070000}"/>
    <cellStyle name="Normal 3 6 2 5" xfId="711" xr:uid="{00000000-0005-0000-0000-000009070000}"/>
    <cellStyle name="Normal 3 6 2 5 2" xfId="712" xr:uid="{00000000-0005-0000-0000-00000A070000}"/>
    <cellStyle name="Normal 3 6 2 5 2 2" xfId="713" xr:uid="{00000000-0005-0000-0000-00000B070000}"/>
    <cellStyle name="Normal 3 6 2 5 2 2 2" xfId="1792" xr:uid="{00000000-0005-0000-0000-00000C070000}"/>
    <cellStyle name="Normal 3 6 2 5 2 2 3" xfId="2694" xr:uid="{00000000-0005-0000-0000-00000D070000}"/>
    <cellStyle name="Normal 3 6 2 5 2 3" xfId="1791" xr:uid="{00000000-0005-0000-0000-00000E070000}"/>
    <cellStyle name="Normal 3 6 2 5 2 4" xfId="2693" xr:uid="{00000000-0005-0000-0000-00000F070000}"/>
    <cellStyle name="Normal 3 6 2 5 3" xfId="714" xr:uid="{00000000-0005-0000-0000-000010070000}"/>
    <cellStyle name="Normal 3 6 2 5 3 2" xfId="1793" xr:uid="{00000000-0005-0000-0000-000011070000}"/>
    <cellStyle name="Normal 3 6 2 5 3 3" xfId="2695" xr:uid="{00000000-0005-0000-0000-000012070000}"/>
    <cellStyle name="Normal 3 6 2 5 4" xfId="1790" xr:uid="{00000000-0005-0000-0000-000013070000}"/>
    <cellStyle name="Normal 3 6 2 5 5" xfId="2692" xr:uid="{00000000-0005-0000-0000-000014070000}"/>
    <cellStyle name="Normal 3 6 2 6" xfId="715" xr:uid="{00000000-0005-0000-0000-000015070000}"/>
    <cellStyle name="Normal 3 6 2 6 2" xfId="716" xr:uid="{00000000-0005-0000-0000-000016070000}"/>
    <cellStyle name="Normal 3 6 2 6 2 2" xfId="717" xr:uid="{00000000-0005-0000-0000-000017070000}"/>
    <cellStyle name="Normal 3 6 2 6 2 2 2" xfId="1796" xr:uid="{00000000-0005-0000-0000-000018070000}"/>
    <cellStyle name="Normal 3 6 2 6 2 2 3" xfId="2698" xr:uid="{00000000-0005-0000-0000-000019070000}"/>
    <cellStyle name="Normal 3 6 2 6 2 3" xfId="1795" xr:uid="{00000000-0005-0000-0000-00001A070000}"/>
    <cellStyle name="Normal 3 6 2 6 2 4" xfId="2697" xr:uid="{00000000-0005-0000-0000-00001B070000}"/>
    <cellStyle name="Normal 3 6 2 6 3" xfId="718" xr:uid="{00000000-0005-0000-0000-00001C070000}"/>
    <cellStyle name="Normal 3 6 2 6 3 2" xfId="1797" xr:uid="{00000000-0005-0000-0000-00001D070000}"/>
    <cellStyle name="Normal 3 6 2 6 3 3" xfId="2699" xr:uid="{00000000-0005-0000-0000-00001E070000}"/>
    <cellStyle name="Normal 3 6 2 6 4" xfId="719" xr:uid="{00000000-0005-0000-0000-00001F070000}"/>
    <cellStyle name="Normal 3 6 2 6 4 2" xfId="720" xr:uid="{00000000-0005-0000-0000-000020070000}"/>
    <cellStyle name="Normal 3 6 2 6 4 2 2" xfId="1799" xr:uid="{00000000-0005-0000-0000-000021070000}"/>
    <cellStyle name="Normal 3 6 2 6 4 2 3" xfId="2701" xr:uid="{00000000-0005-0000-0000-000022070000}"/>
    <cellStyle name="Normal 3 6 2 6 4 3" xfId="1798" xr:uid="{00000000-0005-0000-0000-000023070000}"/>
    <cellStyle name="Normal 3 6 2 6 4 4" xfId="2700" xr:uid="{00000000-0005-0000-0000-000024070000}"/>
    <cellStyle name="Normal 3 6 2 6 5" xfId="1794" xr:uid="{00000000-0005-0000-0000-000025070000}"/>
    <cellStyle name="Normal 3 6 2 6 6" xfId="2696" xr:uid="{00000000-0005-0000-0000-000026070000}"/>
    <cellStyle name="Normal 3 6 2 7" xfId="721" xr:uid="{00000000-0005-0000-0000-000027070000}"/>
    <cellStyle name="Normal 3 6 2 7 2" xfId="722" xr:uid="{00000000-0005-0000-0000-000028070000}"/>
    <cellStyle name="Normal 3 6 2 7 2 2" xfId="1801" xr:uid="{00000000-0005-0000-0000-000029070000}"/>
    <cellStyle name="Normal 3 6 2 7 2 3" xfId="2703" xr:uid="{00000000-0005-0000-0000-00002A070000}"/>
    <cellStyle name="Normal 3 6 2 7 3" xfId="1800" xr:uid="{00000000-0005-0000-0000-00002B070000}"/>
    <cellStyle name="Normal 3 6 2 7 4" xfId="2702" xr:uid="{00000000-0005-0000-0000-00002C070000}"/>
    <cellStyle name="Normal 3 6 2 8" xfId="723" xr:uid="{00000000-0005-0000-0000-00002D070000}"/>
    <cellStyle name="Normal 3 6 2 8 2" xfId="1802" xr:uid="{00000000-0005-0000-0000-00002E070000}"/>
    <cellStyle name="Normal 3 6 2 8 3" xfId="2704" xr:uid="{00000000-0005-0000-0000-00002F070000}"/>
    <cellStyle name="Normal 3 6 2 9" xfId="724" xr:uid="{00000000-0005-0000-0000-000030070000}"/>
    <cellStyle name="Normal 3 6 2 9 2" xfId="1803" xr:uid="{00000000-0005-0000-0000-000031070000}"/>
    <cellStyle name="Normal 3 6 2 9 3" xfId="2705" xr:uid="{00000000-0005-0000-0000-000032070000}"/>
    <cellStyle name="Normal 3 6 3" xfId="725" xr:uid="{00000000-0005-0000-0000-000033070000}"/>
    <cellStyle name="Normal 3 6 3 2" xfId="726" xr:uid="{00000000-0005-0000-0000-000034070000}"/>
    <cellStyle name="Normal 3 6 3 2 2" xfId="727" xr:uid="{00000000-0005-0000-0000-000035070000}"/>
    <cellStyle name="Normal 3 6 3 2 2 2" xfId="728" xr:uid="{00000000-0005-0000-0000-000036070000}"/>
    <cellStyle name="Normal 3 6 3 2 2 2 2" xfId="729" xr:uid="{00000000-0005-0000-0000-000037070000}"/>
    <cellStyle name="Normal 3 6 3 2 2 2 2 2" xfId="1808" xr:uid="{00000000-0005-0000-0000-000038070000}"/>
    <cellStyle name="Normal 3 6 3 2 2 2 2 3" xfId="2710" xr:uid="{00000000-0005-0000-0000-000039070000}"/>
    <cellStyle name="Normal 3 6 3 2 2 2 3" xfId="1807" xr:uid="{00000000-0005-0000-0000-00003A070000}"/>
    <cellStyle name="Normal 3 6 3 2 2 2 4" xfId="2709" xr:uid="{00000000-0005-0000-0000-00003B070000}"/>
    <cellStyle name="Normal 3 6 3 2 2 3" xfId="730" xr:uid="{00000000-0005-0000-0000-00003C070000}"/>
    <cellStyle name="Normal 3 6 3 2 2 3 2" xfId="1809" xr:uid="{00000000-0005-0000-0000-00003D070000}"/>
    <cellStyle name="Normal 3 6 3 2 2 3 3" xfId="2711" xr:uid="{00000000-0005-0000-0000-00003E070000}"/>
    <cellStyle name="Normal 3 6 3 2 2 4" xfId="1806" xr:uid="{00000000-0005-0000-0000-00003F070000}"/>
    <cellStyle name="Normal 3 6 3 2 2 5" xfId="2708" xr:uid="{00000000-0005-0000-0000-000040070000}"/>
    <cellStyle name="Normal 3 6 3 2 3" xfId="731" xr:uid="{00000000-0005-0000-0000-000041070000}"/>
    <cellStyle name="Normal 3 6 3 2 3 2" xfId="732" xr:uid="{00000000-0005-0000-0000-000042070000}"/>
    <cellStyle name="Normal 3 6 3 2 3 2 2" xfId="1811" xr:uid="{00000000-0005-0000-0000-000043070000}"/>
    <cellStyle name="Normal 3 6 3 2 3 2 3" xfId="2713" xr:uid="{00000000-0005-0000-0000-000044070000}"/>
    <cellStyle name="Normal 3 6 3 2 3 3" xfId="1810" xr:uid="{00000000-0005-0000-0000-000045070000}"/>
    <cellStyle name="Normal 3 6 3 2 3 4" xfId="2712" xr:uid="{00000000-0005-0000-0000-000046070000}"/>
    <cellStyle name="Normal 3 6 3 2 4" xfId="733" xr:uid="{00000000-0005-0000-0000-000047070000}"/>
    <cellStyle name="Normal 3 6 3 2 4 2" xfId="1812" xr:uid="{00000000-0005-0000-0000-000048070000}"/>
    <cellStyle name="Normal 3 6 3 2 4 3" xfId="2714" xr:uid="{00000000-0005-0000-0000-000049070000}"/>
    <cellStyle name="Normal 3 6 3 2 5" xfId="1805" xr:uid="{00000000-0005-0000-0000-00004A070000}"/>
    <cellStyle name="Normal 3 6 3 2 6" xfId="2707" xr:uid="{00000000-0005-0000-0000-00004B070000}"/>
    <cellStyle name="Normal 3 6 3 3" xfId="734" xr:uid="{00000000-0005-0000-0000-00004C070000}"/>
    <cellStyle name="Normal 3 6 3 3 2" xfId="735" xr:uid="{00000000-0005-0000-0000-00004D070000}"/>
    <cellStyle name="Normal 3 6 3 3 2 2" xfId="736" xr:uid="{00000000-0005-0000-0000-00004E070000}"/>
    <cellStyle name="Normal 3 6 3 3 2 2 2" xfId="1815" xr:uid="{00000000-0005-0000-0000-00004F070000}"/>
    <cellStyle name="Normal 3 6 3 3 2 2 3" xfId="2717" xr:uid="{00000000-0005-0000-0000-000050070000}"/>
    <cellStyle name="Normal 3 6 3 3 2 3" xfId="1814" xr:uid="{00000000-0005-0000-0000-000051070000}"/>
    <cellStyle name="Normal 3 6 3 3 2 4" xfId="2716" xr:uid="{00000000-0005-0000-0000-000052070000}"/>
    <cellStyle name="Normal 3 6 3 3 3" xfId="737" xr:uid="{00000000-0005-0000-0000-000053070000}"/>
    <cellStyle name="Normal 3 6 3 3 3 2" xfId="1816" xr:uid="{00000000-0005-0000-0000-000054070000}"/>
    <cellStyle name="Normal 3 6 3 3 3 3" xfId="2718" xr:uid="{00000000-0005-0000-0000-000055070000}"/>
    <cellStyle name="Normal 3 6 3 3 4" xfId="1813" xr:uid="{00000000-0005-0000-0000-000056070000}"/>
    <cellStyle name="Normal 3 6 3 3 5" xfId="2715" xr:uid="{00000000-0005-0000-0000-000057070000}"/>
    <cellStyle name="Normal 3 6 3 4" xfId="738" xr:uid="{00000000-0005-0000-0000-000058070000}"/>
    <cellStyle name="Normal 3 6 3 4 2" xfId="739" xr:uid="{00000000-0005-0000-0000-000059070000}"/>
    <cellStyle name="Normal 3 6 3 4 2 2" xfId="1818" xr:uid="{00000000-0005-0000-0000-00005A070000}"/>
    <cellStyle name="Normal 3 6 3 4 2 3" xfId="2720" xr:uid="{00000000-0005-0000-0000-00005B070000}"/>
    <cellStyle name="Normal 3 6 3 4 3" xfId="1817" xr:uid="{00000000-0005-0000-0000-00005C070000}"/>
    <cellStyle name="Normal 3 6 3 4 4" xfId="2719" xr:uid="{00000000-0005-0000-0000-00005D070000}"/>
    <cellStyle name="Normal 3 6 3 5" xfId="740" xr:uid="{00000000-0005-0000-0000-00005E070000}"/>
    <cellStyle name="Normal 3 6 3 5 2" xfId="1819" xr:uid="{00000000-0005-0000-0000-00005F070000}"/>
    <cellStyle name="Normal 3 6 3 5 3" xfId="2721" xr:uid="{00000000-0005-0000-0000-000060070000}"/>
    <cellStyle name="Normal 3 6 3 6" xfId="1804" xr:uid="{00000000-0005-0000-0000-000061070000}"/>
    <cellStyle name="Normal 3 6 3 7" xfId="2706" xr:uid="{00000000-0005-0000-0000-000062070000}"/>
    <cellStyle name="Normal 3 6 4" xfId="741" xr:uid="{00000000-0005-0000-0000-000063070000}"/>
    <cellStyle name="Normal 3 6 4 2" xfId="742" xr:uid="{00000000-0005-0000-0000-000064070000}"/>
    <cellStyle name="Normal 3 6 4 2 2" xfId="743" xr:uid="{00000000-0005-0000-0000-000065070000}"/>
    <cellStyle name="Normal 3 6 4 2 2 2" xfId="744" xr:uid="{00000000-0005-0000-0000-000066070000}"/>
    <cellStyle name="Normal 3 6 4 2 2 2 2" xfId="1823" xr:uid="{00000000-0005-0000-0000-000067070000}"/>
    <cellStyle name="Normal 3 6 4 2 2 2 3" xfId="2725" xr:uid="{00000000-0005-0000-0000-000068070000}"/>
    <cellStyle name="Normal 3 6 4 2 2 3" xfId="1822" xr:uid="{00000000-0005-0000-0000-000069070000}"/>
    <cellStyle name="Normal 3 6 4 2 2 4" xfId="2724" xr:uid="{00000000-0005-0000-0000-00006A070000}"/>
    <cellStyle name="Normal 3 6 4 2 3" xfId="745" xr:uid="{00000000-0005-0000-0000-00006B070000}"/>
    <cellStyle name="Normal 3 6 4 2 3 2" xfId="1824" xr:uid="{00000000-0005-0000-0000-00006C070000}"/>
    <cellStyle name="Normal 3 6 4 2 3 3" xfId="2726" xr:uid="{00000000-0005-0000-0000-00006D070000}"/>
    <cellStyle name="Normal 3 6 4 2 4" xfId="1821" xr:uid="{00000000-0005-0000-0000-00006E070000}"/>
    <cellStyle name="Normal 3 6 4 2 5" xfId="2723" xr:uid="{00000000-0005-0000-0000-00006F070000}"/>
    <cellStyle name="Normal 3 6 4 3" xfId="746" xr:uid="{00000000-0005-0000-0000-000070070000}"/>
    <cellStyle name="Normal 3 6 4 3 2" xfId="747" xr:uid="{00000000-0005-0000-0000-000071070000}"/>
    <cellStyle name="Normal 3 6 4 3 2 2" xfId="1826" xr:uid="{00000000-0005-0000-0000-000072070000}"/>
    <cellStyle name="Normal 3 6 4 3 2 3" xfId="2728" xr:uid="{00000000-0005-0000-0000-000073070000}"/>
    <cellStyle name="Normal 3 6 4 3 3" xfId="1825" xr:uid="{00000000-0005-0000-0000-000074070000}"/>
    <cellStyle name="Normal 3 6 4 3 4" xfId="2727" xr:uid="{00000000-0005-0000-0000-000075070000}"/>
    <cellStyle name="Normal 3 6 4 4" xfId="748" xr:uid="{00000000-0005-0000-0000-000076070000}"/>
    <cellStyle name="Normal 3 6 4 4 2" xfId="1827" xr:uid="{00000000-0005-0000-0000-000077070000}"/>
    <cellStyle name="Normal 3 6 4 4 3" xfId="2729" xr:uid="{00000000-0005-0000-0000-000078070000}"/>
    <cellStyle name="Normal 3 6 4 5" xfId="1820" xr:uid="{00000000-0005-0000-0000-000079070000}"/>
    <cellStyle name="Normal 3 6 4 6" xfId="2722" xr:uid="{00000000-0005-0000-0000-00007A070000}"/>
    <cellStyle name="Normal 3 6 5" xfId="749" xr:uid="{00000000-0005-0000-0000-00007B070000}"/>
    <cellStyle name="Normal 3 6 5 2" xfId="750" xr:uid="{00000000-0005-0000-0000-00007C070000}"/>
    <cellStyle name="Normal 3 6 5 2 2" xfId="751" xr:uid="{00000000-0005-0000-0000-00007D070000}"/>
    <cellStyle name="Normal 3 6 5 2 2 2" xfId="752" xr:uid="{00000000-0005-0000-0000-00007E070000}"/>
    <cellStyle name="Normal 3 6 5 2 2 2 2" xfId="1831" xr:uid="{00000000-0005-0000-0000-00007F070000}"/>
    <cellStyle name="Normal 3 6 5 2 2 2 3" xfId="2733" xr:uid="{00000000-0005-0000-0000-000080070000}"/>
    <cellStyle name="Normal 3 6 5 2 2 3" xfId="1830" xr:uid="{00000000-0005-0000-0000-000081070000}"/>
    <cellStyle name="Normal 3 6 5 2 2 4" xfId="2732" xr:uid="{00000000-0005-0000-0000-000082070000}"/>
    <cellStyle name="Normal 3 6 5 2 3" xfId="753" xr:uid="{00000000-0005-0000-0000-000083070000}"/>
    <cellStyle name="Normal 3 6 5 2 3 2" xfId="1832" xr:uid="{00000000-0005-0000-0000-000084070000}"/>
    <cellStyle name="Normal 3 6 5 2 3 3" xfId="2734" xr:uid="{00000000-0005-0000-0000-000085070000}"/>
    <cellStyle name="Normal 3 6 5 2 4" xfId="1829" xr:uid="{00000000-0005-0000-0000-000086070000}"/>
    <cellStyle name="Normal 3 6 5 2 5" xfId="2731" xr:uid="{00000000-0005-0000-0000-000087070000}"/>
    <cellStyle name="Normal 3 6 5 3" xfId="754" xr:uid="{00000000-0005-0000-0000-000088070000}"/>
    <cellStyle name="Normal 3 6 5 3 2" xfId="755" xr:uid="{00000000-0005-0000-0000-000089070000}"/>
    <cellStyle name="Normal 3 6 5 3 2 2" xfId="1834" xr:uid="{00000000-0005-0000-0000-00008A070000}"/>
    <cellStyle name="Normal 3 6 5 3 2 3" xfId="2736" xr:uid="{00000000-0005-0000-0000-00008B070000}"/>
    <cellStyle name="Normal 3 6 5 3 3" xfId="1833" xr:uid="{00000000-0005-0000-0000-00008C070000}"/>
    <cellStyle name="Normal 3 6 5 3 4" xfId="2735" xr:uid="{00000000-0005-0000-0000-00008D070000}"/>
    <cellStyle name="Normal 3 6 5 4" xfId="756" xr:uid="{00000000-0005-0000-0000-00008E070000}"/>
    <cellStyle name="Normal 3 6 5 4 2" xfId="1835" xr:uid="{00000000-0005-0000-0000-00008F070000}"/>
    <cellStyle name="Normal 3 6 5 4 3" xfId="2737" xr:uid="{00000000-0005-0000-0000-000090070000}"/>
    <cellStyle name="Normal 3 6 5 5" xfId="1828" xr:uid="{00000000-0005-0000-0000-000091070000}"/>
    <cellStyle name="Normal 3 6 5 6" xfId="2730" xr:uid="{00000000-0005-0000-0000-000092070000}"/>
    <cellStyle name="Normal 3 6 6" xfId="757" xr:uid="{00000000-0005-0000-0000-000093070000}"/>
    <cellStyle name="Normal 3 6 6 2" xfId="758" xr:uid="{00000000-0005-0000-0000-000094070000}"/>
    <cellStyle name="Normal 3 6 6 2 2" xfId="759" xr:uid="{00000000-0005-0000-0000-000095070000}"/>
    <cellStyle name="Normal 3 6 6 2 2 2" xfId="1838" xr:uid="{00000000-0005-0000-0000-000096070000}"/>
    <cellStyle name="Normal 3 6 6 2 2 3" xfId="2740" xr:uid="{00000000-0005-0000-0000-000097070000}"/>
    <cellStyle name="Normal 3 6 6 2 3" xfId="1837" xr:uid="{00000000-0005-0000-0000-000098070000}"/>
    <cellStyle name="Normal 3 6 6 2 4" xfId="2739" xr:uid="{00000000-0005-0000-0000-000099070000}"/>
    <cellStyle name="Normal 3 6 6 3" xfId="760" xr:uid="{00000000-0005-0000-0000-00009A070000}"/>
    <cellStyle name="Normal 3 6 6 3 2" xfId="1839" xr:uid="{00000000-0005-0000-0000-00009B070000}"/>
    <cellStyle name="Normal 3 6 6 3 3" xfId="2741" xr:uid="{00000000-0005-0000-0000-00009C070000}"/>
    <cellStyle name="Normal 3 6 6 4" xfId="1836" xr:uid="{00000000-0005-0000-0000-00009D070000}"/>
    <cellStyle name="Normal 3 6 6 5" xfId="2738" xr:uid="{00000000-0005-0000-0000-00009E070000}"/>
    <cellStyle name="Normal 3 6 7" xfId="761" xr:uid="{00000000-0005-0000-0000-00009F070000}"/>
    <cellStyle name="Normal 3 6 7 2" xfId="762" xr:uid="{00000000-0005-0000-0000-0000A0070000}"/>
    <cellStyle name="Normal 3 6 7 2 2" xfId="1841" xr:uid="{00000000-0005-0000-0000-0000A1070000}"/>
    <cellStyle name="Normal 3 6 7 2 3" xfId="2743" xr:uid="{00000000-0005-0000-0000-0000A2070000}"/>
    <cellStyle name="Normal 3 6 7 3" xfId="1840" xr:uid="{00000000-0005-0000-0000-0000A3070000}"/>
    <cellStyle name="Normal 3 6 7 4" xfId="2742" xr:uid="{00000000-0005-0000-0000-0000A4070000}"/>
    <cellStyle name="Normal 3 6 8" xfId="763" xr:uid="{00000000-0005-0000-0000-0000A5070000}"/>
    <cellStyle name="Normal 3 6 8 2" xfId="1842" xr:uid="{00000000-0005-0000-0000-0000A6070000}"/>
    <cellStyle name="Normal 3 6 8 3" xfId="2744" xr:uid="{00000000-0005-0000-0000-0000A7070000}"/>
    <cellStyle name="Normal 3 6 9" xfId="1748" xr:uid="{00000000-0005-0000-0000-0000A8070000}"/>
    <cellStyle name="Normal 3 7" xfId="764" xr:uid="{00000000-0005-0000-0000-0000A9070000}"/>
    <cellStyle name="Normal 3 7 2" xfId="765" xr:uid="{00000000-0005-0000-0000-0000AA070000}"/>
    <cellStyle name="Normal 3 7 2 2" xfId="766" xr:uid="{00000000-0005-0000-0000-0000AB070000}"/>
    <cellStyle name="Normal 3 7 2 2 2" xfId="767" xr:uid="{00000000-0005-0000-0000-0000AC070000}"/>
    <cellStyle name="Normal 3 7 2 2 2 2" xfId="1846" xr:uid="{00000000-0005-0000-0000-0000AD070000}"/>
    <cellStyle name="Normal 3 7 2 2 2 3" xfId="2748" xr:uid="{00000000-0005-0000-0000-0000AE070000}"/>
    <cellStyle name="Normal 3 7 2 2 3" xfId="1845" xr:uid="{00000000-0005-0000-0000-0000AF070000}"/>
    <cellStyle name="Normal 3 7 2 2 4" xfId="2747" xr:uid="{00000000-0005-0000-0000-0000B0070000}"/>
    <cellStyle name="Normal 3 7 2 3" xfId="768" xr:uid="{00000000-0005-0000-0000-0000B1070000}"/>
    <cellStyle name="Normal 3 7 2 3 2" xfId="1847" xr:uid="{00000000-0005-0000-0000-0000B2070000}"/>
    <cellStyle name="Normal 3 7 2 3 3" xfId="2749" xr:uid="{00000000-0005-0000-0000-0000B3070000}"/>
    <cellStyle name="Normal 3 7 2 4" xfId="1844" xr:uid="{00000000-0005-0000-0000-0000B4070000}"/>
    <cellStyle name="Normal 3 7 2 5" xfId="2746" xr:uid="{00000000-0005-0000-0000-0000B5070000}"/>
    <cellStyle name="Normal 3 7 3" xfId="769" xr:uid="{00000000-0005-0000-0000-0000B6070000}"/>
    <cellStyle name="Normal 3 7 3 2" xfId="770" xr:uid="{00000000-0005-0000-0000-0000B7070000}"/>
    <cellStyle name="Normal 3 7 3 2 2" xfId="1849" xr:uid="{00000000-0005-0000-0000-0000B8070000}"/>
    <cellStyle name="Normal 3 7 3 2 3" xfId="2751" xr:uid="{00000000-0005-0000-0000-0000B9070000}"/>
    <cellStyle name="Normal 3 7 3 3" xfId="1848" xr:uid="{00000000-0005-0000-0000-0000BA070000}"/>
    <cellStyle name="Normal 3 7 3 4" xfId="2750" xr:uid="{00000000-0005-0000-0000-0000BB070000}"/>
    <cellStyle name="Normal 3 7 4" xfId="771" xr:uid="{00000000-0005-0000-0000-0000BC070000}"/>
    <cellStyle name="Normal 3 7 4 2" xfId="1850" xr:uid="{00000000-0005-0000-0000-0000BD070000}"/>
    <cellStyle name="Normal 3 7 4 3" xfId="2752" xr:uid="{00000000-0005-0000-0000-0000BE070000}"/>
    <cellStyle name="Normal 3 7 5" xfId="1843" xr:uid="{00000000-0005-0000-0000-0000BF070000}"/>
    <cellStyle name="Normal 3 7 6" xfId="2745" xr:uid="{00000000-0005-0000-0000-0000C0070000}"/>
    <cellStyle name="Normal 3 8" xfId="772" xr:uid="{00000000-0005-0000-0000-0000C1070000}"/>
    <cellStyle name="Normal 3 8 2" xfId="773" xr:uid="{00000000-0005-0000-0000-0000C2070000}"/>
    <cellStyle name="Normal 3 8 2 2" xfId="774" xr:uid="{00000000-0005-0000-0000-0000C3070000}"/>
    <cellStyle name="Normal 3 8 2 2 2" xfId="775" xr:uid="{00000000-0005-0000-0000-0000C4070000}"/>
    <cellStyle name="Normal 3 8 2 2 2 2" xfId="1854" xr:uid="{00000000-0005-0000-0000-0000C5070000}"/>
    <cellStyle name="Normal 3 8 2 2 2 3" xfId="2756" xr:uid="{00000000-0005-0000-0000-0000C6070000}"/>
    <cellStyle name="Normal 3 8 2 2 3" xfId="1853" xr:uid="{00000000-0005-0000-0000-0000C7070000}"/>
    <cellStyle name="Normal 3 8 2 2 4" xfId="2755" xr:uid="{00000000-0005-0000-0000-0000C8070000}"/>
    <cellStyle name="Normal 3 8 2 3" xfId="776" xr:uid="{00000000-0005-0000-0000-0000C9070000}"/>
    <cellStyle name="Normal 3 8 2 3 2" xfId="1855" xr:uid="{00000000-0005-0000-0000-0000CA070000}"/>
    <cellStyle name="Normal 3 8 2 3 3" xfId="2757" xr:uid="{00000000-0005-0000-0000-0000CB070000}"/>
    <cellStyle name="Normal 3 8 2 4" xfId="1852" xr:uid="{00000000-0005-0000-0000-0000CC070000}"/>
    <cellStyle name="Normal 3 8 2 5" xfId="2754" xr:uid="{00000000-0005-0000-0000-0000CD070000}"/>
    <cellStyle name="Normal 3 8 3" xfId="777" xr:uid="{00000000-0005-0000-0000-0000CE070000}"/>
    <cellStyle name="Normal 3 8 3 2" xfId="778" xr:uid="{00000000-0005-0000-0000-0000CF070000}"/>
    <cellStyle name="Normal 3 8 3 2 2" xfId="1857" xr:uid="{00000000-0005-0000-0000-0000D0070000}"/>
    <cellStyle name="Normal 3 8 3 2 3" xfId="2759" xr:uid="{00000000-0005-0000-0000-0000D1070000}"/>
    <cellStyle name="Normal 3 8 3 3" xfId="1856" xr:uid="{00000000-0005-0000-0000-0000D2070000}"/>
    <cellStyle name="Normal 3 8 3 4" xfId="2758" xr:uid="{00000000-0005-0000-0000-0000D3070000}"/>
    <cellStyle name="Normal 3 8 4" xfId="779" xr:uid="{00000000-0005-0000-0000-0000D4070000}"/>
    <cellStyle name="Normal 3 8 4 2" xfId="1858" xr:uid="{00000000-0005-0000-0000-0000D5070000}"/>
    <cellStyle name="Normal 3 8 4 3" xfId="2760" xr:uid="{00000000-0005-0000-0000-0000D6070000}"/>
    <cellStyle name="Normal 3 8 5" xfId="1851" xr:uid="{00000000-0005-0000-0000-0000D7070000}"/>
    <cellStyle name="Normal 3 8 6" xfId="2753" xr:uid="{00000000-0005-0000-0000-0000D8070000}"/>
    <cellStyle name="Normal 3 9" xfId="780" xr:uid="{00000000-0005-0000-0000-0000D9070000}"/>
    <cellStyle name="Normal 3 9 2" xfId="781" xr:uid="{00000000-0005-0000-0000-0000DA070000}"/>
    <cellStyle name="Normal 3 9 2 2" xfId="782" xr:uid="{00000000-0005-0000-0000-0000DB070000}"/>
    <cellStyle name="Normal 3 9 2 2 2" xfId="783" xr:uid="{00000000-0005-0000-0000-0000DC070000}"/>
    <cellStyle name="Normal 3 9 2 2 2 2" xfId="1862" xr:uid="{00000000-0005-0000-0000-0000DD070000}"/>
    <cellStyle name="Normal 3 9 2 2 2 3" xfId="2764" xr:uid="{00000000-0005-0000-0000-0000DE070000}"/>
    <cellStyle name="Normal 3 9 2 2 3" xfId="1861" xr:uid="{00000000-0005-0000-0000-0000DF070000}"/>
    <cellStyle name="Normal 3 9 2 2 4" xfId="2763" xr:uid="{00000000-0005-0000-0000-0000E0070000}"/>
    <cellStyle name="Normal 3 9 2 3" xfId="784" xr:uid="{00000000-0005-0000-0000-0000E1070000}"/>
    <cellStyle name="Normal 3 9 2 3 2" xfId="1863" xr:uid="{00000000-0005-0000-0000-0000E2070000}"/>
    <cellStyle name="Normal 3 9 2 3 3" xfId="2765" xr:uid="{00000000-0005-0000-0000-0000E3070000}"/>
    <cellStyle name="Normal 3 9 2 4" xfId="1860" xr:uid="{00000000-0005-0000-0000-0000E4070000}"/>
    <cellStyle name="Normal 3 9 2 5" xfId="2762" xr:uid="{00000000-0005-0000-0000-0000E5070000}"/>
    <cellStyle name="Normal 3 9 3" xfId="785" xr:uid="{00000000-0005-0000-0000-0000E6070000}"/>
    <cellStyle name="Normal 3 9 3 2" xfId="786" xr:uid="{00000000-0005-0000-0000-0000E7070000}"/>
    <cellStyle name="Normal 3 9 3 2 2" xfId="1865" xr:uid="{00000000-0005-0000-0000-0000E8070000}"/>
    <cellStyle name="Normal 3 9 3 2 3" xfId="2767" xr:uid="{00000000-0005-0000-0000-0000E9070000}"/>
    <cellStyle name="Normal 3 9 3 3" xfId="1864" xr:uid="{00000000-0005-0000-0000-0000EA070000}"/>
    <cellStyle name="Normal 3 9 3 4" xfId="2766" xr:uid="{00000000-0005-0000-0000-0000EB070000}"/>
    <cellStyle name="Normal 3 9 4" xfId="787" xr:uid="{00000000-0005-0000-0000-0000EC070000}"/>
    <cellStyle name="Normal 3 9 4 2" xfId="1866" xr:uid="{00000000-0005-0000-0000-0000ED070000}"/>
    <cellStyle name="Normal 3 9 4 3" xfId="2768" xr:uid="{00000000-0005-0000-0000-0000EE070000}"/>
    <cellStyle name="Normal 3 9 5" xfId="1859" xr:uid="{00000000-0005-0000-0000-0000EF070000}"/>
    <cellStyle name="Normal 3 9 6" xfId="2761" xr:uid="{00000000-0005-0000-0000-0000F0070000}"/>
    <cellStyle name="Normal 30" xfId="788" xr:uid="{00000000-0005-0000-0000-0000F1070000}"/>
    <cellStyle name="Normal 30 11" xfId="3051" xr:uid="{C3F2FB26-2BB9-434D-8589-D31F3FBA4B60}"/>
    <cellStyle name="Normal 4" xfId="789" xr:uid="{00000000-0005-0000-0000-0000F2070000}"/>
    <cellStyle name="Normal 4 10" xfId="790" xr:uid="{00000000-0005-0000-0000-0000F3070000}"/>
    <cellStyle name="Normal 4 10 2" xfId="791" xr:uid="{00000000-0005-0000-0000-0000F4070000}"/>
    <cellStyle name="Normal 4 10 2 2" xfId="792" xr:uid="{00000000-0005-0000-0000-0000F5070000}"/>
    <cellStyle name="Normal 4 10 2 2 2" xfId="1870" xr:uid="{00000000-0005-0000-0000-0000F6070000}"/>
    <cellStyle name="Normal 4 10 2 2 3" xfId="2772" xr:uid="{00000000-0005-0000-0000-0000F7070000}"/>
    <cellStyle name="Normal 4 10 2 3" xfId="1869" xr:uid="{00000000-0005-0000-0000-0000F8070000}"/>
    <cellStyle name="Normal 4 10 2 4" xfId="2771" xr:uid="{00000000-0005-0000-0000-0000F9070000}"/>
    <cellStyle name="Normal 4 10 3" xfId="793" xr:uid="{00000000-0005-0000-0000-0000FA070000}"/>
    <cellStyle name="Normal 4 10 3 2" xfId="1871" xr:uid="{00000000-0005-0000-0000-0000FB070000}"/>
    <cellStyle name="Normal 4 10 3 3" xfId="2773" xr:uid="{00000000-0005-0000-0000-0000FC070000}"/>
    <cellStyle name="Normal 4 10 4" xfId="1868" xr:uid="{00000000-0005-0000-0000-0000FD070000}"/>
    <cellStyle name="Normal 4 10 5" xfId="2770" xr:uid="{00000000-0005-0000-0000-0000FE070000}"/>
    <cellStyle name="Normal 4 11" xfId="794" xr:uid="{00000000-0005-0000-0000-0000FF070000}"/>
    <cellStyle name="Normal 4 11 2" xfId="795" xr:uid="{00000000-0005-0000-0000-000000080000}"/>
    <cellStyle name="Normal 4 11 2 2" xfId="1873" xr:uid="{00000000-0005-0000-0000-000001080000}"/>
    <cellStyle name="Normal 4 11 2 3" xfId="2775" xr:uid="{00000000-0005-0000-0000-000002080000}"/>
    <cellStyle name="Normal 4 11 3" xfId="1872" xr:uid="{00000000-0005-0000-0000-000003080000}"/>
    <cellStyle name="Normal 4 11 4" xfId="2774" xr:uid="{00000000-0005-0000-0000-000004080000}"/>
    <cellStyle name="Normal 4 12" xfId="796" xr:uid="{00000000-0005-0000-0000-000005080000}"/>
    <cellStyle name="Normal 4 12 2" xfId="1874" xr:uid="{00000000-0005-0000-0000-000006080000}"/>
    <cellStyle name="Normal 4 12 3" xfId="2776" xr:uid="{00000000-0005-0000-0000-000007080000}"/>
    <cellStyle name="Normal 4 13" xfId="2146" xr:uid="{00000000-0005-0000-0000-000008080000}"/>
    <cellStyle name="Normal 4 14" xfId="1867" xr:uid="{00000000-0005-0000-0000-000009080000}"/>
    <cellStyle name="Normal 4 15" xfId="2769" xr:uid="{00000000-0005-0000-0000-00000A080000}"/>
    <cellStyle name="Normal 4 2" xfId="797" xr:uid="{00000000-0005-0000-0000-00000B080000}"/>
    <cellStyle name="Normal 4 2 2" xfId="798" xr:uid="{00000000-0005-0000-0000-00000C080000}"/>
    <cellStyle name="Normal 4 2 2 2" xfId="799" xr:uid="{00000000-0005-0000-0000-00000D080000}"/>
    <cellStyle name="Normal 4 2 2 2 2" xfId="800" xr:uid="{00000000-0005-0000-0000-00000E080000}"/>
    <cellStyle name="Normal 4 2 2 2 2 2" xfId="801" xr:uid="{00000000-0005-0000-0000-00000F080000}"/>
    <cellStyle name="Normal 4 2 2 2 2 2 2" xfId="1879" xr:uid="{00000000-0005-0000-0000-000010080000}"/>
    <cellStyle name="Normal 4 2 2 2 2 2 3" xfId="2781" xr:uid="{00000000-0005-0000-0000-000011080000}"/>
    <cellStyle name="Normal 4 2 2 2 2 3" xfId="1878" xr:uid="{00000000-0005-0000-0000-000012080000}"/>
    <cellStyle name="Normal 4 2 2 2 2 4" xfId="2780" xr:uid="{00000000-0005-0000-0000-000013080000}"/>
    <cellStyle name="Normal 4 2 2 2 3" xfId="802" xr:uid="{00000000-0005-0000-0000-000014080000}"/>
    <cellStyle name="Normal 4 2 2 2 3 2" xfId="1880" xr:uid="{00000000-0005-0000-0000-000015080000}"/>
    <cellStyle name="Normal 4 2 2 2 3 3" xfId="2782" xr:uid="{00000000-0005-0000-0000-000016080000}"/>
    <cellStyle name="Normal 4 2 2 2 4" xfId="1877" xr:uid="{00000000-0005-0000-0000-000017080000}"/>
    <cellStyle name="Normal 4 2 2 2 5" xfId="2779" xr:uid="{00000000-0005-0000-0000-000018080000}"/>
    <cellStyle name="Normal 4 2 2 3" xfId="803" xr:uid="{00000000-0005-0000-0000-000019080000}"/>
    <cellStyle name="Normal 4 2 2 3 2" xfId="804" xr:uid="{00000000-0005-0000-0000-00001A080000}"/>
    <cellStyle name="Normal 4 2 2 3 2 2" xfId="1882" xr:uid="{00000000-0005-0000-0000-00001B080000}"/>
    <cellStyle name="Normal 4 2 2 3 2 3" xfId="2784" xr:uid="{00000000-0005-0000-0000-00001C080000}"/>
    <cellStyle name="Normal 4 2 2 3 3" xfId="1881" xr:uid="{00000000-0005-0000-0000-00001D080000}"/>
    <cellStyle name="Normal 4 2 2 3 4" xfId="2783" xr:uid="{00000000-0005-0000-0000-00001E080000}"/>
    <cellStyle name="Normal 4 2 2 4" xfId="805" xr:uid="{00000000-0005-0000-0000-00001F080000}"/>
    <cellStyle name="Normal 4 2 2 4 2" xfId="1883" xr:uid="{00000000-0005-0000-0000-000020080000}"/>
    <cellStyle name="Normal 4 2 2 4 3" xfId="2785" xr:uid="{00000000-0005-0000-0000-000021080000}"/>
    <cellStyle name="Normal 4 2 2 5" xfId="1876" xr:uid="{00000000-0005-0000-0000-000022080000}"/>
    <cellStyle name="Normal 4 2 2 6" xfId="2778" xr:uid="{00000000-0005-0000-0000-000023080000}"/>
    <cellStyle name="Normal 4 2 3" xfId="806" xr:uid="{00000000-0005-0000-0000-000024080000}"/>
    <cellStyle name="Normal 4 2 4" xfId="1875" xr:uid="{00000000-0005-0000-0000-000025080000}"/>
    <cellStyle name="Normal 4 2 5" xfId="2777" xr:uid="{00000000-0005-0000-0000-000026080000}"/>
    <cellStyle name="Normal 4 3" xfId="807" xr:uid="{00000000-0005-0000-0000-000027080000}"/>
    <cellStyle name="Normal 4 3 10" xfId="1884" xr:uid="{00000000-0005-0000-0000-000028080000}"/>
    <cellStyle name="Normal 4 3 11" xfId="2786" xr:uid="{00000000-0005-0000-0000-000029080000}"/>
    <cellStyle name="Normal 4 3 2" xfId="808" xr:uid="{00000000-0005-0000-0000-00002A080000}"/>
    <cellStyle name="Normal 4 3 2 2" xfId="809" xr:uid="{00000000-0005-0000-0000-00002B080000}"/>
    <cellStyle name="Normal 4 3 2 2 2" xfId="810" xr:uid="{00000000-0005-0000-0000-00002C080000}"/>
    <cellStyle name="Normal 4 3 2 2 2 2" xfId="811" xr:uid="{00000000-0005-0000-0000-00002D080000}"/>
    <cellStyle name="Normal 4 3 2 2 2 2 2" xfId="812" xr:uid="{00000000-0005-0000-0000-00002E080000}"/>
    <cellStyle name="Normal 4 3 2 2 2 2 2 2" xfId="1889" xr:uid="{00000000-0005-0000-0000-00002F080000}"/>
    <cellStyle name="Normal 4 3 2 2 2 2 2 3" xfId="2791" xr:uid="{00000000-0005-0000-0000-000030080000}"/>
    <cellStyle name="Normal 4 3 2 2 2 2 3" xfId="1888" xr:uid="{00000000-0005-0000-0000-000031080000}"/>
    <cellStyle name="Normal 4 3 2 2 2 2 4" xfId="2790" xr:uid="{00000000-0005-0000-0000-000032080000}"/>
    <cellStyle name="Normal 4 3 2 2 2 3" xfId="813" xr:uid="{00000000-0005-0000-0000-000033080000}"/>
    <cellStyle name="Normal 4 3 2 2 2 3 2" xfId="1890" xr:uid="{00000000-0005-0000-0000-000034080000}"/>
    <cellStyle name="Normal 4 3 2 2 2 3 3" xfId="2792" xr:uid="{00000000-0005-0000-0000-000035080000}"/>
    <cellStyle name="Normal 4 3 2 2 2 4" xfId="1887" xr:uid="{00000000-0005-0000-0000-000036080000}"/>
    <cellStyle name="Normal 4 3 2 2 2 5" xfId="2789" xr:uid="{00000000-0005-0000-0000-000037080000}"/>
    <cellStyle name="Normal 4 3 2 2 3" xfId="814" xr:uid="{00000000-0005-0000-0000-000038080000}"/>
    <cellStyle name="Normal 4 3 2 2 3 2" xfId="815" xr:uid="{00000000-0005-0000-0000-000039080000}"/>
    <cellStyle name="Normal 4 3 2 2 3 2 2" xfId="1892" xr:uid="{00000000-0005-0000-0000-00003A080000}"/>
    <cellStyle name="Normal 4 3 2 2 3 2 3" xfId="2794" xr:uid="{00000000-0005-0000-0000-00003B080000}"/>
    <cellStyle name="Normal 4 3 2 2 3 3" xfId="1891" xr:uid="{00000000-0005-0000-0000-00003C080000}"/>
    <cellStyle name="Normal 4 3 2 2 3 4" xfId="2793" xr:uid="{00000000-0005-0000-0000-00003D080000}"/>
    <cellStyle name="Normal 4 3 2 2 4" xfId="816" xr:uid="{00000000-0005-0000-0000-00003E080000}"/>
    <cellStyle name="Normal 4 3 2 2 4 2" xfId="1893" xr:uid="{00000000-0005-0000-0000-00003F080000}"/>
    <cellStyle name="Normal 4 3 2 2 4 3" xfId="2795" xr:uid="{00000000-0005-0000-0000-000040080000}"/>
    <cellStyle name="Normal 4 3 2 2 5" xfId="1886" xr:uid="{00000000-0005-0000-0000-000041080000}"/>
    <cellStyle name="Normal 4 3 2 2 6" xfId="2788" xr:uid="{00000000-0005-0000-0000-000042080000}"/>
    <cellStyle name="Normal 4 3 2 3" xfId="817" xr:uid="{00000000-0005-0000-0000-000043080000}"/>
    <cellStyle name="Normal 4 3 2 3 2" xfId="818" xr:uid="{00000000-0005-0000-0000-000044080000}"/>
    <cellStyle name="Normal 4 3 2 3 2 2" xfId="819" xr:uid="{00000000-0005-0000-0000-000045080000}"/>
    <cellStyle name="Normal 4 3 2 3 2 2 2" xfId="1896" xr:uid="{00000000-0005-0000-0000-000046080000}"/>
    <cellStyle name="Normal 4 3 2 3 2 2 3" xfId="2798" xr:uid="{00000000-0005-0000-0000-000047080000}"/>
    <cellStyle name="Normal 4 3 2 3 2 3" xfId="1895" xr:uid="{00000000-0005-0000-0000-000048080000}"/>
    <cellStyle name="Normal 4 3 2 3 2 4" xfId="2797" xr:uid="{00000000-0005-0000-0000-000049080000}"/>
    <cellStyle name="Normal 4 3 2 3 3" xfId="820" xr:uid="{00000000-0005-0000-0000-00004A080000}"/>
    <cellStyle name="Normal 4 3 2 3 3 2" xfId="1897" xr:uid="{00000000-0005-0000-0000-00004B080000}"/>
    <cellStyle name="Normal 4 3 2 3 3 3" xfId="2799" xr:uid="{00000000-0005-0000-0000-00004C080000}"/>
    <cellStyle name="Normal 4 3 2 3 4" xfId="1894" xr:uid="{00000000-0005-0000-0000-00004D080000}"/>
    <cellStyle name="Normal 4 3 2 3 5" xfId="2796" xr:uid="{00000000-0005-0000-0000-00004E080000}"/>
    <cellStyle name="Normal 4 3 2 4" xfId="821" xr:uid="{00000000-0005-0000-0000-00004F080000}"/>
    <cellStyle name="Normal 4 3 2 4 2" xfId="822" xr:uid="{00000000-0005-0000-0000-000050080000}"/>
    <cellStyle name="Normal 4 3 2 4 2 2" xfId="1899" xr:uid="{00000000-0005-0000-0000-000051080000}"/>
    <cellStyle name="Normal 4 3 2 4 2 3" xfId="2801" xr:uid="{00000000-0005-0000-0000-000052080000}"/>
    <cellStyle name="Normal 4 3 2 4 3" xfId="1898" xr:uid="{00000000-0005-0000-0000-000053080000}"/>
    <cellStyle name="Normal 4 3 2 4 4" xfId="2800" xr:uid="{00000000-0005-0000-0000-000054080000}"/>
    <cellStyle name="Normal 4 3 2 5" xfId="823" xr:uid="{00000000-0005-0000-0000-000055080000}"/>
    <cellStyle name="Normal 4 3 2 5 2" xfId="1900" xr:uid="{00000000-0005-0000-0000-000056080000}"/>
    <cellStyle name="Normal 4 3 2 5 3" xfId="2802" xr:uid="{00000000-0005-0000-0000-000057080000}"/>
    <cellStyle name="Normal 4 3 2 6" xfId="1885" xr:uid="{00000000-0005-0000-0000-000058080000}"/>
    <cellStyle name="Normal 4 3 2 7" xfId="2787" xr:uid="{00000000-0005-0000-0000-000059080000}"/>
    <cellStyle name="Normal 4 3 3" xfId="824" xr:uid="{00000000-0005-0000-0000-00005A080000}"/>
    <cellStyle name="Normal 4 3 3 2" xfId="825" xr:uid="{00000000-0005-0000-0000-00005B080000}"/>
    <cellStyle name="Normal 4 3 3 2 2" xfId="826" xr:uid="{00000000-0005-0000-0000-00005C080000}"/>
    <cellStyle name="Normal 4 3 3 2 2 2" xfId="827" xr:uid="{00000000-0005-0000-0000-00005D080000}"/>
    <cellStyle name="Normal 4 3 3 2 2 2 2" xfId="1904" xr:uid="{00000000-0005-0000-0000-00005E080000}"/>
    <cellStyle name="Normal 4 3 3 2 2 2 3" xfId="2806" xr:uid="{00000000-0005-0000-0000-00005F080000}"/>
    <cellStyle name="Normal 4 3 3 2 2 3" xfId="1903" xr:uid="{00000000-0005-0000-0000-000060080000}"/>
    <cellStyle name="Normal 4 3 3 2 2 4" xfId="2805" xr:uid="{00000000-0005-0000-0000-000061080000}"/>
    <cellStyle name="Normal 4 3 3 2 3" xfId="828" xr:uid="{00000000-0005-0000-0000-000062080000}"/>
    <cellStyle name="Normal 4 3 3 2 3 2" xfId="1905" xr:uid="{00000000-0005-0000-0000-000063080000}"/>
    <cellStyle name="Normal 4 3 3 2 3 3" xfId="2807" xr:uid="{00000000-0005-0000-0000-000064080000}"/>
    <cellStyle name="Normal 4 3 3 2 4" xfId="1902" xr:uid="{00000000-0005-0000-0000-000065080000}"/>
    <cellStyle name="Normal 4 3 3 2 5" xfId="2804" xr:uid="{00000000-0005-0000-0000-000066080000}"/>
    <cellStyle name="Normal 4 3 3 3" xfId="829" xr:uid="{00000000-0005-0000-0000-000067080000}"/>
    <cellStyle name="Normal 4 3 3 3 2" xfId="830" xr:uid="{00000000-0005-0000-0000-000068080000}"/>
    <cellStyle name="Normal 4 3 3 3 2 2" xfId="1907" xr:uid="{00000000-0005-0000-0000-000069080000}"/>
    <cellStyle name="Normal 4 3 3 3 2 3" xfId="2809" xr:uid="{00000000-0005-0000-0000-00006A080000}"/>
    <cellStyle name="Normal 4 3 3 3 3" xfId="1906" xr:uid="{00000000-0005-0000-0000-00006B080000}"/>
    <cellStyle name="Normal 4 3 3 3 4" xfId="2808" xr:uid="{00000000-0005-0000-0000-00006C080000}"/>
    <cellStyle name="Normal 4 3 3 4" xfId="831" xr:uid="{00000000-0005-0000-0000-00006D080000}"/>
    <cellStyle name="Normal 4 3 3 4 2" xfId="1908" xr:uid="{00000000-0005-0000-0000-00006E080000}"/>
    <cellStyle name="Normal 4 3 3 4 3" xfId="2810" xr:uid="{00000000-0005-0000-0000-00006F080000}"/>
    <cellStyle name="Normal 4 3 3 5" xfId="1901" xr:uid="{00000000-0005-0000-0000-000070080000}"/>
    <cellStyle name="Normal 4 3 3 6" xfId="2803" xr:uid="{00000000-0005-0000-0000-000071080000}"/>
    <cellStyle name="Normal 4 3 4" xfId="832" xr:uid="{00000000-0005-0000-0000-000072080000}"/>
    <cellStyle name="Normal 4 3 4 2" xfId="833" xr:uid="{00000000-0005-0000-0000-000073080000}"/>
    <cellStyle name="Normal 4 3 4 2 2" xfId="834" xr:uid="{00000000-0005-0000-0000-000074080000}"/>
    <cellStyle name="Normal 4 3 4 2 2 2" xfId="835" xr:uid="{00000000-0005-0000-0000-000075080000}"/>
    <cellStyle name="Normal 4 3 4 2 2 2 2" xfId="1912" xr:uid="{00000000-0005-0000-0000-000076080000}"/>
    <cellStyle name="Normal 4 3 4 2 2 2 3" xfId="2814" xr:uid="{00000000-0005-0000-0000-000077080000}"/>
    <cellStyle name="Normal 4 3 4 2 2 3" xfId="1911" xr:uid="{00000000-0005-0000-0000-000078080000}"/>
    <cellStyle name="Normal 4 3 4 2 2 4" xfId="2813" xr:uid="{00000000-0005-0000-0000-000079080000}"/>
    <cellStyle name="Normal 4 3 4 2 3" xfId="836" xr:uid="{00000000-0005-0000-0000-00007A080000}"/>
    <cellStyle name="Normal 4 3 4 2 3 2" xfId="1913" xr:uid="{00000000-0005-0000-0000-00007B080000}"/>
    <cellStyle name="Normal 4 3 4 2 3 3" xfId="2815" xr:uid="{00000000-0005-0000-0000-00007C080000}"/>
    <cellStyle name="Normal 4 3 4 2 4" xfId="1910" xr:uid="{00000000-0005-0000-0000-00007D080000}"/>
    <cellStyle name="Normal 4 3 4 2 5" xfId="2812" xr:uid="{00000000-0005-0000-0000-00007E080000}"/>
    <cellStyle name="Normal 4 3 4 3" xfId="837" xr:uid="{00000000-0005-0000-0000-00007F080000}"/>
    <cellStyle name="Normal 4 3 4 3 2" xfId="838" xr:uid="{00000000-0005-0000-0000-000080080000}"/>
    <cellStyle name="Normal 4 3 4 3 2 2" xfId="1915" xr:uid="{00000000-0005-0000-0000-000081080000}"/>
    <cellStyle name="Normal 4 3 4 3 2 3" xfId="2817" xr:uid="{00000000-0005-0000-0000-000082080000}"/>
    <cellStyle name="Normal 4 3 4 3 3" xfId="1914" xr:uid="{00000000-0005-0000-0000-000083080000}"/>
    <cellStyle name="Normal 4 3 4 3 4" xfId="2816" xr:uid="{00000000-0005-0000-0000-000084080000}"/>
    <cellStyle name="Normal 4 3 4 4" xfId="839" xr:uid="{00000000-0005-0000-0000-000085080000}"/>
    <cellStyle name="Normal 4 3 4 4 2" xfId="1916" xr:uid="{00000000-0005-0000-0000-000086080000}"/>
    <cellStyle name="Normal 4 3 4 4 3" xfId="2818" xr:uid="{00000000-0005-0000-0000-000087080000}"/>
    <cellStyle name="Normal 4 3 4 5" xfId="1909" xr:uid="{00000000-0005-0000-0000-000088080000}"/>
    <cellStyle name="Normal 4 3 4 6" xfId="2811" xr:uid="{00000000-0005-0000-0000-000089080000}"/>
    <cellStyle name="Normal 4 3 5" xfId="840" xr:uid="{00000000-0005-0000-0000-00008A080000}"/>
    <cellStyle name="Normal 4 3 5 2" xfId="841" xr:uid="{00000000-0005-0000-0000-00008B080000}"/>
    <cellStyle name="Normal 4 3 5 2 2" xfId="842" xr:uid="{00000000-0005-0000-0000-00008C080000}"/>
    <cellStyle name="Normal 4 3 5 2 2 2" xfId="843" xr:uid="{00000000-0005-0000-0000-00008D080000}"/>
    <cellStyle name="Normal 4 3 5 2 2 2 2" xfId="1920" xr:uid="{00000000-0005-0000-0000-00008E080000}"/>
    <cellStyle name="Normal 4 3 5 2 2 2 3" xfId="2822" xr:uid="{00000000-0005-0000-0000-00008F080000}"/>
    <cellStyle name="Normal 4 3 5 2 2 3" xfId="1919" xr:uid="{00000000-0005-0000-0000-000090080000}"/>
    <cellStyle name="Normal 4 3 5 2 2 4" xfId="2821" xr:uid="{00000000-0005-0000-0000-000091080000}"/>
    <cellStyle name="Normal 4 3 5 2 3" xfId="844" xr:uid="{00000000-0005-0000-0000-000092080000}"/>
    <cellStyle name="Normal 4 3 5 2 3 2" xfId="1921" xr:uid="{00000000-0005-0000-0000-000093080000}"/>
    <cellStyle name="Normal 4 3 5 2 3 3" xfId="2823" xr:uid="{00000000-0005-0000-0000-000094080000}"/>
    <cellStyle name="Normal 4 3 5 2 4" xfId="1918" xr:uid="{00000000-0005-0000-0000-000095080000}"/>
    <cellStyle name="Normal 4 3 5 2 5" xfId="2820" xr:uid="{00000000-0005-0000-0000-000096080000}"/>
    <cellStyle name="Normal 4 3 5 3" xfId="845" xr:uid="{00000000-0005-0000-0000-000097080000}"/>
    <cellStyle name="Normal 4 3 5 3 2" xfId="846" xr:uid="{00000000-0005-0000-0000-000098080000}"/>
    <cellStyle name="Normal 4 3 5 3 2 2" xfId="1923" xr:uid="{00000000-0005-0000-0000-000099080000}"/>
    <cellStyle name="Normal 4 3 5 3 2 3" xfId="2825" xr:uid="{00000000-0005-0000-0000-00009A080000}"/>
    <cellStyle name="Normal 4 3 5 3 3" xfId="1922" xr:uid="{00000000-0005-0000-0000-00009B080000}"/>
    <cellStyle name="Normal 4 3 5 3 4" xfId="2824" xr:uid="{00000000-0005-0000-0000-00009C080000}"/>
    <cellStyle name="Normal 4 3 5 4" xfId="847" xr:uid="{00000000-0005-0000-0000-00009D080000}"/>
    <cellStyle name="Normal 4 3 5 4 2" xfId="1924" xr:uid="{00000000-0005-0000-0000-00009E080000}"/>
    <cellStyle name="Normal 4 3 5 4 3" xfId="2826" xr:uid="{00000000-0005-0000-0000-00009F080000}"/>
    <cellStyle name="Normal 4 3 5 5" xfId="1917" xr:uid="{00000000-0005-0000-0000-0000A0080000}"/>
    <cellStyle name="Normal 4 3 5 6" xfId="2819" xr:uid="{00000000-0005-0000-0000-0000A1080000}"/>
    <cellStyle name="Normal 4 3 6" xfId="848" xr:uid="{00000000-0005-0000-0000-0000A2080000}"/>
    <cellStyle name="Normal 4 3 6 2" xfId="849" xr:uid="{00000000-0005-0000-0000-0000A3080000}"/>
    <cellStyle name="Normal 4 3 6 2 2" xfId="850" xr:uid="{00000000-0005-0000-0000-0000A4080000}"/>
    <cellStyle name="Normal 4 3 6 2 2 2" xfId="1927" xr:uid="{00000000-0005-0000-0000-0000A5080000}"/>
    <cellStyle name="Normal 4 3 6 2 2 3" xfId="2829" xr:uid="{00000000-0005-0000-0000-0000A6080000}"/>
    <cellStyle name="Normal 4 3 6 2 3" xfId="1926" xr:uid="{00000000-0005-0000-0000-0000A7080000}"/>
    <cellStyle name="Normal 4 3 6 2 4" xfId="2828" xr:uid="{00000000-0005-0000-0000-0000A8080000}"/>
    <cellStyle name="Normal 4 3 6 3" xfId="851" xr:uid="{00000000-0005-0000-0000-0000A9080000}"/>
    <cellStyle name="Normal 4 3 6 3 2" xfId="1928" xr:uid="{00000000-0005-0000-0000-0000AA080000}"/>
    <cellStyle name="Normal 4 3 6 3 3" xfId="2830" xr:uid="{00000000-0005-0000-0000-0000AB080000}"/>
    <cellStyle name="Normal 4 3 6 4" xfId="1925" xr:uid="{00000000-0005-0000-0000-0000AC080000}"/>
    <cellStyle name="Normal 4 3 6 5" xfId="2827" xr:uid="{00000000-0005-0000-0000-0000AD080000}"/>
    <cellStyle name="Normal 4 3 7" xfId="852" xr:uid="{00000000-0005-0000-0000-0000AE080000}"/>
    <cellStyle name="Normal 4 3 7 2" xfId="853" xr:uid="{00000000-0005-0000-0000-0000AF080000}"/>
    <cellStyle name="Normal 4 3 7 2 2" xfId="854" xr:uid="{00000000-0005-0000-0000-0000B0080000}"/>
    <cellStyle name="Normal 4 3 7 2 2 2" xfId="1931" xr:uid="{00000000-0005-0000-0000-0000B1080000}"/>
    <cellStyle name="Normal 4 3 7 2 2 3" xfId="2833" xr:uid="{00000000-0005-0000-0000-0000B2080000}"/>
    <cellStyle name="Normal 4 3 7 2 3" xfId="1930" xr:uid="{00000000-0005-0000-0000-0000B3080000}"/>
    <cellStyle name="Normal 4 3 7 2 4" xfId="2832" xr:uid="{00000000-0005-0000-0000-0000B4080000}"/>
    <cellStyle name="Normal 4 3 7 3" xfId="855" xr:uid="{00000000-0005-0000-0000-0000B5080000}"/>
    <cellStyle name="Normal 4 3 7 3 2" xfId="1932" xr:uid="{00000000-0005-0000-0000-0000B6080000}"/>
    <cellStyle name="Normal 4 3 7 3 3" xfId="2834" xr:uid="{00000000-0005-0000-0000-0000B7080000}"/>
    <cellStyle name="Normal 4 3 7 4" xfId="1929" xr:uid="{00000000-0005-0000-0000-0000B8080000}"/>
    <cellStyle name="Normal 4 3 7 5" xfId="2831" xr:uid="{00000000-0005-0000-0000-0000B9080000}"/>
    <cellStyle name="Normal 4 3 8" xfId="856" xr:uid="{00000000-0005-0000-0000-0000BA080000}"/>
    <cellStyle name="Normal 4 3 8 2" xfId="857" xr:uid="{00000000-0005-0000-0000-0000BB080000}"/>
    <cellStyle name="Normal 4 3 8 2 2" xfId="1934" xr:uid="{00000000-0005-0000-0000-0000BC080000}"/>
    <cellStyle name="Normal 4 3 8 2 3" xfId="2836" xr:uid="{00000000-0005-0000-0000-0000BD080000}"/>
    <cellStyle name="Normal 4 3 8 3" xfId="1933" xr:uid="{00000000-0005-0000-0000-0000BE080000}"/>
    <cellStyle name="Normal 4 3 8 4" xfId="2835" xr:uid="{00000000-0005-0000-0000-0000BF080000}"/>
    <cellStyle name="Normal 4 3 9" xfId="858" xr:uid="{00000000-0005-0000-0000-0000C0080000}"/>
    <cellStyle name="Normal 4 3 9 2" xfId="1935" xr:uid="{00000000-0005-0000-0000-0000C1080000}"/>
    <cellStyle name="Normal 4 3 9 3" xfId="2837" xr:uid="{00000000-0005-0000-0000-0000C2080000}"/>
    <cellStyle name="Normal 4 4" xfId="859" xr:uid="{00000000-0005-0000-0000-0000C3080000}"/>
    <cellStyle name="Normal 4 4 10" xfId="2838" xr:uid="{00000000-0005-0000-0000-0000C4080000}"/>
    <cellStyle name="Normal 4 4 2" xfId="860" xr:uid="{00000000-0005-0000-0000-0000C5080000}"/>
    <cellStyle name="Normal 4 4 2 2" xfId="861" xr:uid="{00000000-0005-0000-0000-0000C6080000}"/>
    <cellStyle name="Normal 4 4 2 2 2" xfId="862" xr:uid="{00000000-0005-0000-0000-0000C7080000}"/>
    <cellStyle name="Normal 4 4 2 2 2 2" xfId="863" xr:uid="{00000000-0005-0000-0000-0000C8080000}"/>
    <cellStyle name="Normal 4 4 2 2 2 2 2" xfId="864" xr:uid="{00000000-0005-0000-0000-0000C9080000}"/>
    <cellStyle name="Normal 4 4 2 2 2 2 2 2" xfId="1941" xr:uid="{00000000-0005-0000-0000-0000CA080000}"/>
    <cellStyle name="Normal 4 4 2 2 2 2 2 3" xfId="2843" xr:uid="{00000000-0005-0000-0000-0000CB080000}"/>
    <cellStyle name="Normal 4 4 2 2 2 2 3" xfId="1940" xr:uid="{00000000-0005-0000-0000-0000CC080000}"/>
    <cellStyle name="Normal 4 4 2 2 2 2 4" xfId="2842" xr:uid="{00000000-0005-0000-0000-0000CD080000}"/>
    <cellStyle name="Normal 4 4 2 2 2 3" xfId="865" xr:uid="{00000000-0005-0000-0000-0000CE080000}"/>
    <cellStyle name="Normal 4 4 2 2 2 3 2" xfId="1942" xr:uid="{00000000-0005-0000-0000-0000CF080000}"/>
    <cellStyle name="Normal 4 4 2 2 2 3 3" xfId="2844" xr:uid="{00000000-0005-0000-0000-0000D0080000}"/>
    <cellStyle name="Normal 4 4 2 2 2 4" xfId="1939" xr:uid="{00000000-0005-0000-0000-0000D1080000}"/>
    <cellStyle name="Normal 4 4 2 2 2 5" xfId="2841" xr:uid="{00000000-0005-0000-0000-0000D2080000}"/>
    <cellStyle name="Normal 4 4 2 2 3" xfId="866" xr:uid="{00000000-0005-0000-0000-0000D3080000}"/>
    <cellStyle name="Normal 4 4 2 2 3 2" xfId="867" xr:uid="{00000000-0005-0000-0000-0000D4080000}"/>
    <cellStyle name="Normal 4 4 2 2 3 2 2" xfId="1944" xr:uid="{00000000-0005-0000-0000-0000D5080000}"/>
    <cellStyle name="Normal 4 4 2 2 3 2 3" xfId="2846" xr:uid="{00000000-0005-0000-0000-0000D6080000}"/>
    <cellStyle name="Normal 4 4 2 2 3 3" xfId="1943" xr:uid="{00000000-0005-0000-0000-0000D7080000}"/>
    <cellStyle name="Normal 4 4 2 2 3 4" xfId="2845" xr:uid="{00000000-0005-0000-0000-0000D8080000}"/>
    <cellStyle name="Normal 4 4 2 2 4" xfId="868" xr:uid="{00000000-0005-0000-0000-0000D9080000}"/>
    <cellStyle name="Normal 4 4 2 2 4 2" xfId="1945" xr:uid="{00000000-0005-0000-0000-0000DA080000}"/>
    <cellStyle name="Normal 4 4 2 2 4 3" xfId="2847" xr:uid="{00000000-0005-0000-0000-0000DB080000}"/>
    <cellStyle name="Normal 4 4 2 2 5" xfId="1938" xr:uid="{00000000-0005-0000-0000-0000DC080000}"/>
    <cellStyle name="Normal 4 4 2 2 6" xfId="2840" xr:uid="{00000000-0005-0000-0000-0000DD080000}"/>
    <cellStyle name="Normal 4 4 2 3" xfId="869" xr:uid="{00000000-0005-0000-0000-0000DE080000}"/>
    <cellStyle name="Normal 4 4 2 3 2" xfId="870" xr:uid="{00000000-0005-0000-0000-0000DF080000}"/>
    <cellStyle name="Normal 4 4 2 3 2 2" xfId="871" xr:uid="{00000000-0005-0000-0000-0000E0080000}"/>
    <cellStyle name="Normal 4 4 2 3 2 2 2" xfId="1948" xr:uid="{00000000-0005-0000-0000-0000E1080000}"/>
    <cellStyle name="Normal 4 4 2 3 2 2 3" xfId="2850" xr:uid="{00000000-0005-0000-0000-0000E2080000}"/>
    <cellStyle name="Normal 4 4 2 3 2 3" xfId="1947" xr:uid="{00000000-0005-0000-0000-0000E3080000}"/>
    <cellStyle name="Normal 4 4 2 3 2 4" xfId="2849" xr:uid="{00000000-0005-0000-0000-0000E4080000}"/>
    <cellStyle name="Normal 4 4 2 3 3" xfId="872" xr:uid="{00000000-0005-0000-0000-0000E5080000}"/>
    <cellStyle name="Normal 4 4 2 3 3 2" xfId="1949" xr:uid="{00000000-0005-0000-0000-0000E6080000}"/>
    <cellStyle name="Normal 4 4 2 3 3 3" xfId="2851" xr:uid="{00000000-0005-0000-0000-0000E7080000}"/>
    <cellStyle name="Normal 4 4 2 3 4" xfId="1946" xr:uid="{00000000-0005-0000-0000-0000E8080000}"/>
    <cellStyle name="Normal 4 4 2 3 5" xfId="2848" xr:uid="{00000000-0005-0000-0000-0000E9080000}"/>
    <cellStyle name="Normal 4 4 2 4" xfId="873" xr:uid="{00000000-0005-0000-0000-0000EA080000}"/>
    <cellStyle name="Normal 4 4 2 4 2" xfId="874" xr:uid="{00000000-0005-0000-0000-0000EB080000}"/>
    <cellStyle name="Normal 4 4 2 4 2 2" xfId="1951" xr:uid="{00000000-0005-0000-0000-0000EC080000}"/>
    <cellStyle name="Normal 4 4 2 4 2 3" xfId="2853" xr:uid="{00000000-0005-0000-0000-0000ED080000}"/>
    <cellStyle name="Normal 4 4 2 4 3" xfId="1950" xr:uid="{00000000-0005-0000-0000-0000EE080000}"/>
    <cellStyle name="Normal 4 4 2 4 4" xfId="2852" xr:uid="{00000000-0005-0000-0000-0000EF080000}"/>
    <cellStyle name="Normal 4 4 2 5" xfId="875" xr:uid="{00000000-0005-0000-0000-0000F0080000}"/>
    <cellStyle name="Normal 4 4 2 5 2" xfId="1952" xr:uid="{00000000-0005-0000-0000-0000F1080000}"/>
    <cellStyle name="Normal 4 4 2 5 3" xfId="2854" xr:uid="{00000000-0005-0000-0000-0000F2080000}"/>
    <cellStyle name="Normal 4 4 2 6" xfId="1937" xr:uid="{00000000-0005-0000-0000-0000F3080000}"/>
    <cellStyle name="Normal 4 4 2 7" xfId="2839" xr:uid="{00000000-0005-0000-0000-0000F4080000}"/>
    <cellStyle name="Normal 4 4 3" xfId="876" xr:uid="{00000000-0005-0000-0000-0000F5080000}"/>
    <cellStyle name="Normal 4 4 3 2" xfId="877" xr:uid="{00000000-0005-0000-0000-0000F6080000}"/>
    <cellStyle name="Normal 4 4 3 2 2" xfId="878" xr:uid="{00000000-0005-0000-0000-0000F7080000}"/>
    <cellStyle name="Normal 4 4 3 2 2 2" xfId="879" xr:uid="{00000000-0005-0000-0000-0000F8080000}"/>
    <cellStyle name="Normal 4 4 3 2 2 2 2" xfId="1956" xr:uid="{00000000-0005-0000-0000-0000F9080000}"/>
    <cellStyle name="Normal 4 4 3 2 2 2 3" xfId="2858" xr:uid="{00000000-0005-0000-0000-0000FA080000}"/>
    <cellStyle name="Normal 4 4 3 2 2 3" xfId="1955" xr:uid="{00000000-0005-0000-0000-0000FB080000}"/>
    <cellStyle name="Normal 4 4 3 2 2 4" xfId="2857" xr:uid="{00000000-0005-0000-0000-0000FC080000}"/>
    <cellStyle name="Normal 4 4 3 2 3" xfId="880" xr:uid="{00000000-0005-0000-0000-0000FD080000}"/>
    <cellStyle name="Normal 4 4 3 2 3 2" xfId="1957" xr:uid="{00000000-0005-0000-0000-0000FE080000}"/>
    <cellStyle name="Normal 4 4 3 2 3 3" xfId="2859" xr:uid="{00000000-0005-0000-0000-0000FF080000}"/>
    <cellStyle name="Normal 4 4 3 2 4" xfId="1954" xr:uid="{00000000-0005-0000-0000-000000090000}"/>
    <cellStyle name="Normal 4 4 3 2 5" xfId="2856" xr:uid="{00000000-0005-0000-0000-000001090000}"/>
    <cellStyle name="Normal 4 4 3 3" xfId="881" xr:uid="{00000000-0005-0000-0000-000002090000}"/>
    <cellStyle name="Normal 4 4 3 3 2" xfId="882" xr:uid="{00000000-0005-0000-0000-000003090000}"/>
    <cellStyle name="Normal 4 4 3 3 2 2" xfId="1959" xr:uid="{00000000-0005-0000-0000-000004090000}"/>
    <cellStyle name="Normal 4 4 3 3 2 3" xfId="2861" xr:uid="{00000000-0005-0000-0000-000005090000}"/>
    <cellStyle name="Normal 4 4 3 3 3" xfId="1958" xr:uid="{00000000-0005-0000-0000-000006090000}"/>
    <cellStyle name="Normal 4 4 3 3 4" xfId="2860" xr:uid="{00000000-0005-0000-0000-000007090000}"/>
    <cellStyle name="Normal 4 4 3 4" xfId="883" xr:uid="{00000000-0005-0000-0000-000008090000}"/>
    <cellStyle name="Normal 4 4 3 4 2" xfId="1960" xr:uid="{00000000-0005-0000-0000-000009090000}"/>
    <cellStyle name="Normal 4 4 3 4 3" xfId="2862" xr:uid="{00000000-0005-0000-0000-00000A090000}"/>
    <cellStyle name="Normal 4 4 3 5" xfId="1953" xr:uid="{00000000-0005-0000-0000-00000B090000}"/>
    <cellStyle name="Normal 4 4 3 6" xfId="2855" xr:uid="{00000000-0005-0000-0000-00000C090000}"/>
    <cellStyle name="Normal 4 4 4" xfId="884" xr:uid="{00000000-0005-0000-0000-00000D090000}"/>
    <cellStyle name="Normal 4 4 4 2" xfId="885" xr:uid="{00000000-0005-0000-0000-00000E090000}"/>
    <cellStyle name="Normal 4 4 4 2 2" xfId="886" xr:uid="{00000000-0005-0000-0000-00000F090000}"/>
    <cellStyle name="Normal 4 4 4 2 2 2" xfId="887" xr:uid="{00000000-0005-0000-0000-000010090000}"/>
    <cellStyle name="Normal 4 4 4 2 2 2 2" xfId="1964" xr:uid="{00000000-0005-0000-0000-000011090000}"/>
    <cellStyle name="Normal 4 4 4 2 2 2 3" xfId="2866" xr:uid="{00000000-0005-0000-0000-000012090000}"/>
    <cellStyle name="Normal 4 4 4 2 2 3" xfId="1963" xr:uid="{00000000-0005-0000-0000-000013090000}"/>
    <cellStyle name="Normal 4 4 4 2 2 4" xfId="2865" xr:uid="{00000000-0005-0000-0000-000014090000}"/>
    <cellStyle name="Normal 4 4 4 2 3" xfId="888" xr:uid="{00000000-0005-0000-0000-000015090000}"/>
    <cellStyle name="Normal 4 4 4 2 3 2" xfId="1965" xr:uid="{00000000-0005-0000-0000-000016090000}"/>
    <cellStyle name="Normal 4 4 4 2 3 3" xfId="2867" xr:uid="{00000000-0005-0000-0000-000017090000}"/>
    <cellStyle name="Normal 4 4 4 2 4" xfId="1962" xr:uid="{00000000-0005-0000-0000-000018090000}"/>
    <cellStyle name="Normal 4 4 4 2 5" xfId="2864" xr:uid="{00000000-0005-0000-0000-000019090000}"/>
    <cellStyle name="Normal 4 4 4 3" xfId="889" xr:uid="{00000000-0005-0000-0000-00001A090000}"/>
    <cellStyle name="Normal 4 4 4 3 2" xfId="890" xr:uid="{00000000-0005-0000-0000-00001B090000}"/>
    <cellStyle name="Normal 4 4 4 3 2 2" xfId="1967" xr:uid="{00000000-0005-0000-0000-00001C090000}"/>
    <cellStyle name="Normal 4 4 4 3 2 3" xfId="2869" xr:uid="{00000000-0005-0000-0000-00001D090000}"/>
    <cellStyle name="Normal 4 4 4 3 3" xfId="1966" xr:uid="{00000000-0005-0000-0000-00001E090000}"/>
    <cellStyle name="Normal 4 4 4 3 4" xfId="2868" xr:uid="{00000000-0005-0000-0000-00001F090000}"/>
    <cellStyle name="Normal 4 4 4 4" xfId="891" xr:uid="{00000000-0005-0000-0000-000020090000}"/>
    <cellStyle name="Normal 4 4 4 4 2" xfId="1968" xr:uid="{00000000-0005-0000-0000-000021090000}"/>
    <cellStyle name="Normal 4 4 4 4 3" xfId="2870" xr:uid="{00000000-0005-0000-0000-000022090000}"/>
    <cellStyle name="Normal 4 4 4 5" xfId="1961" xr:uid="{00000000-0005-0000-0000-000023090000}"/>
    <cellStyle name="Normal 4 4 4 6" xfId="2863" xr:uid="{00000000-0005-0000-0000-000024090000}"/>
    <cellStyle name="Normal 4 4 5" xfId="892" xr:uid="{00000000-0005-0000-0000-000025090000}"/>
    <cellStyle name="Normal 4 4 5 2" xfId="893" xr:uid="{00000000-0005-0000-0000-000026090000}"/>
    <cellStyle name="Normal 4 4 5 2 2" xfId="894" xr:uid="{00000000-0005-0000-0000-000027090000}"/>
    <cellStyle name="Normal 4 4 5 2 2 2" xfId="1971" xr:uid="{00000000-0005-0000-0000-000028090000}"/>
    <cellStyle name="Normal 4 4 5 2 2 3" xfId="2873" xr:uid="{00000000-0005-0000-0000-000029090000}"/>
    <cellStyle name="Normal 4 4 5 2 3" xfId="1970" xr:uid="{00000000-0005-0000-0000-00002A090000}"/>
    <cellStyle name="Normal 4 4 5 2 4" xfId="2872" xr:uid="{00000000-0005-0000-0000-00002B090000}"/>
    <cellStyle name="Normal 4 4 5 3" xfId="895" xr:uid="{00000000-0005-0000-0000-00002C090000}"/>
    <cellStyle name="Normal 4 4 5 3 2" xfId="1972" xr:uid="{00000000-0005-0000-0000-00002D090000}"/>
    <cellStyle name="Normal 4 4 5 3 3" xfId="2874" xr:uid="{00000000-0005-0000-0000-00002E090000}"/>
    <cellStyle name="Normal 4 4 5 4" xfId="1969" xr:uid="{00000000-0005-0000-0000-00002F090000}"/>
    <cellStyle name="Normal 4 4 5 5" xfId="2871" xr:uid="{00000000-0005-0000-0000-000030090000}"/>
    <cellStyle name="Normal 4 4 6" xfId="896" xr:uid="{00000000-0005-0000-0000-000031090000}"/>
    <cellStyle name="Normal 4 4 6 2" xfId="897" xr:uid="{00000000-0005-0000-0000-000032090000}"/>
    <cellStyle name="Normal 4 4 6 2 2" xfId="898" xr:uid="{00000000-0005-0000-0000-000033090000}"/>
    <cellStyle name="Normal 4 4 6 2 2 2" xfId="1975" xr:uid="{00000000-0005-0000-0000-000034090000}"/>
    <cellStyle name="Normal 4 4 6 2 2 3" xfId="2877" xr:uid="{00000000-0005-0000-0000-000035090000}"/>
    <cellStyle name="Normal 4 4 6 2 3" xfId="1974" xr:uid="{00000000-0005-0000-0000-000036090000}"/>
    <cellStyle name="Normal 4 4 6 2 4" xfId="2876" xr:uid="{00000000-0005-0000-0000-000037090000}"/>
    <cellStyle name="Normal 4 4 6 3" xfId="899" xr:uid="{00000000-0005-0000-0000-000038090000}"/>
    <cellStyle name="Normal 4 4 6 3 2" xfId="1976" xr:uid="{00000000-0005-0000-0000-000039090000}"/>
    <cellStyle name="Normal 4 4 6 3 3" xfId="2878" xr:uid="{00000000-0005-0000-0000-00003A090000}"/>
    <cellStyle name="Normal 4 4 6 4" xfId="1973" xr:uid="{00000000-0005-0000-0000-00003B090000}"/>
    <cellStyle name="Normal 4 4 6 5" xfId="2875" xr:uid="{00000000-0005-0000-0000-00003C090000}"/>
    <cellStyle name="Normal 4 4 7" xfId="900" xr:uid="{00000000-0005-0000-0000-00003D090000}"/>
    <cellStyle name="Normal 4 4 7 2" xfId="901" xr:uid="{00000000-0005-0000-0000-00003E090000}"/>
    <cellStyle name="Normal 4 4 7 2 2" xfId="1978" xr:uid="{00000000-0005-0000-0000-00003F090000}"/>
    <cellStyle name="Normal 4 4 7 2 3" xfId="2880" xr:uid="{00000000-0005-0000-0000-000040090000}"/>
    <cellStyle name="Normal 4 4 7 3" xfId="1977" xr:uid="{00000000-0005-0000-0000-000041090000}"/>
    <cellStyle name="Normal 4 4 7 4" xfId="2879" xr:uid="{00000000-0005-0000-0000-000042090000}"/>
    <cellStyle name="Normal 4 4 8" xfId="902" xr:uid="{00000000-0005-0000-0000-000043090000}"/>
    <cellStyle name="Normal 4 4 8 2" xfId="1979" xr:uid="{00000000-0005-0000-0000-000044090000}"/>
    <cellStyle name="Normal 4 4 8 3" xfId="2881" xr:uid="{00000000-0005-0000-0000-000045090000}"/>
    <cellStyle name="Normal 4 4 9" xfId="1936" xr:uid="{00000000-0005-0000-0000-000046090000}"/>
    <cellStyle name="Normal 4 5" xfId="903" xr:uid="{00000000-0005-0000-0000-000047090000}"/>
    <cellStyle name="Normal 4 5 2" xfId="904" xr:uid="{00000000-0005-0000-0000-000048090000}"/>
    <cellStyle name="Normal 4 5 2 2" xfId="905" xr:uid="{00000000-0005-0000-0000-000049090000}"/>
    <cellStyle name="Normal 4 5 2 2 2" xfId="906" xr:uid="{00000000-0005-0000-0000-00004A090000}"/>
    <cellStyle name="Normal 4 5 2 2 2 2" xfId="907" xr:uid="{00000000-0005-0000-0000-00004B090000}"/>
    <cellStyle name="Normal 4 5 2 2 2 2 2" xfId="1984" xr:uid="{00000000-0005-0000-0000-00004C090000}"/>
    <cellStyle name="Normal 4 5 2 2 2 2 3" xfId="2886" xr:uid="{00000000-0005-0000-0000-00004D090000}"/>
    <cellStyle name="Normal 4 5 2 2 2 3" xfId="1983" xr:uid="{00000000-0005-0000-0000-00004E090000}"/>
    <cellStyle name="Normal 4 5 2 2 2 4" xfId="2885" xr:uid="{00000000-0005-0000-0000-00004F090000}"/>
    <cellStyle name="Normal 4 5 2 2 3" xfId="908" xr:uid="{00000000-0005-0000-0000-000050090000}"/>
    <cellStyle name="Normal 4 5 2 2 3 2" xfId="1985" xr:uid="{00000000-0005-0000-0000-000051090000}"/>
    <cellStyle name="Normal 4 5 2 2 3 3" xfId="2887" xr:uid="{00000000-0005-0000-0000-000052090000}"/>
    <cellStyle name="Normal 4 5 2 2 4" xfId="1982" xr:uid="{00000000-0005-0000-0000-000053090000}"/>
    <cellStyle name="Normal 4 5 2 2 5" xfId="2884" xr:uid="{00000000-0005-0000-0000-000054090000}"/>
    <cellStyle name="Normal 4 5 2 3" xfId="909" xr:uid="{00000000-0005-0000-0000-000055090000}"/>
    <cellStyle name="Normal 4 5 2 3 2" xfId="910" xr:uid="{00000000-0005-0000-0000-000056090000}"/>
    <cellStyle name="Normal 4 5 2 3 2 2" xfId="1987" xr:uid="{00000000-0005-0000-0000-000057090000}"/>
    <cellStyle name="Normal 4 5 2 3 2 3" xfId="2889" xr:uid="{00000000-0005-0000-0000-000058090000}"/>
    <cellStyle name="Normal 4 5 2 3 3" xfId="1986" xr:uid="{00000000-0005-0000-0000-000059090000}"/>
    <cellStyle name="Normal 4 5 2 3 4" xfId="2888" xr:uid="{00000000-0005-0000-0000-00005A090000}"/>
    <cellStyle name="Normal 4 5 2 4" xfId="911" xr:uid="{00000000-0005-0000-0000-00005B090000}"/>
    <cellStyle name="Normal 4 5 2 4 2" xfId="1988" xr:uid="{00000000-0005-0000-0000-00005C090000}"/>
    <cellStyle name="Normal 4 5 2 4 3" xfId="2890" xr:uid="{00000000-0005-0000-0000-00005D090000}"/>
    <cellStyle name="Normal 4 5 2 5" xfId="1981" xr:uid="{00000000-0005-0000-0000-00005E090000}"/>
    <cellStyle name="Normal 4 5 2 6" xfId="2883" xr:uid="{00000000-0005-0000-0000-00005F090000}"/>
    <cellStyle name="Normal 4 5 3" xfId="912" xr:uid="{00000000-0005-0000-0000-000060090000}"/>
    <cellStyle name="Normal 4 5 3 2" xfId="913" xr:uid="{00000000-0005-0000-0000-000061090000}"/>
    <cellStyle name="Normal 4 5 3 2 2" xfId="914" xr:uid="{00000000-0005-0000-0000-000062090000}"/>
    <cellStyle name="Normal 4 5 3 2 2 2" xfId="1991" xr:uid="{00000000-0005-0000-0000-000063090000}"/>
    <cellStyle name="Normal 4 5 3 2 2 3" xfId="2893" xr:uid="{00000000-0005-0000-0000-000064090000}"/>
    <cellStyle name="Normal 4 5 3 2 3" xfId="1990" xr:uid="{00000000-0005-0000-0000-000065090000}"/>
    <cellStyle name="Normal 4 5 3 2 4" xfId="2892" xr:uid="{00000000-0005-0000-0000-000066090000}"/>
    <cellStyle name="Normal 4 5 3 3" xfId="915" xr:uid="{00000000-0005-0000-0000-000067090000}"/>
    <cellStyle name="Normal 4 5 3 3 2" xfId="1992" xr:uid="{00000000-0005-0000-0000-000068090000}"/>
    <cellStyle name="Normal 4 5 3 3 3" xfId="2894" xr:uid="{00000000-0005-0000-0000-000069090000}"/>
    <cellStyle name="Normal 4 5 3 4" xfId="1989" xr:uid="{00000000-0005-0000-0000-00006A090000}"/>
    <cellStyle name="Normal 4 5 3 5" xfId="2891" xr:uid="{00000000-0005-0000-0000-00006B090000}"/>
    <cellStyle name="Normal 4 5 4" xfId="916" xr:uid="{00000000-0005-0000-0000-00006C090000}"/>
    <cellStyle name="Normal 4 5 4 2" xfId="917" xr:uid="{00000000-0005-0000-0000-00006D090000}"/>
    <cellStyle name="Normal 4 5 4 2 2" xfId="1994" xr:uid="{00000000-0005-0000-0000-00006E090000}"/>
    <cellStyle name="Normal 4 5 4 2 3" xfId="2896" xr:uid="{00000000-0005-0000-0000-00006F090000}"/>
    <cellStyle name="Normal 4 5 4 3" xfId="1993" xr:uid="{00000000-0005-0000-0000-000070090000}"/>
    <cellStyle name="Normal 4 5 4 4" xfId="2895" xr:uid="{00000000-0005-0000-0000-000071090000}"/>
    <cellStyle name="Normal 4 5 5" xfId="918" xr:uid="{00000000-0005-0000-0000-000072090000}"/>
    <cellStyle name="Normal 4 5 5 2" xfId="1995" xr:uid="{00000000-0005-0000-0000-000073090000}"/>
    <cellStyle name="Normal 4 5 5 3" xfId="2897" xr:uid="{00000000-0005-0000-0000-000074090000}"/>
    <cellStyle name="Normal 4 5 6" xfId="1980" xr:uid="{00000000-0005-0000-0000-000075090000}"/>
    <cellStyle name="Normal 4 5 7" xfId="2882" xr:uid="{00000000-0005-0000-0000-000076090000}"/>
    <cellStyle name="Normal 4 6" xfId="919" xr:uid="{00000000-0005-0000-0000-000077090000}"/>
    <cellStyle name="Normal 4 6 2" xfId="920" xr:uid="{00000000-0005-0000-0000-000078090000}"/>
    <cellStyle name="Normal 4 6 2 2" xfId="921" xr:uid="{00000000-0005-0000-0000-000079090000}"/>
    <cellStyle name="Normal 4 6 2 2 2" xfId="922" xr:uid="{00000000-0005-0000-0000-00007A090000}"/>
    <cellStyle name="Normal 4 6 2 2 2 2" xfId="1999" xr:uid="{00000000-0005-0000-0000-00007B090000}"/>
    <cellStyle name="Normal 4 6 2 2 2 3" xfId="2901" xr:uid="{00000000-0005-0000-0000-00007C090000}"/>
    <cellStyle name="Normal 4 6 2 2 3" xfId="1998" xr:uid="{00000000-0005-0000-0000-00007D090000}"/>
    <cellStyle name="Normal 4 6 2 2 4" xfId="2900" xr:uid="{00000000-0005-0000-0000-00007E090000}"/>
    <cellStyle name="Normal 4 6 2 3" xfId="923" xr:uid="{00000000-0005-0000-0000-00007F090000}"/>
    <cellStyle name="Normal 4 6 2 3 2" xfId="2000" xr:uid="{00000000-0005-0000-0000-000080090000}"/>
    <cellStyle name="Normal 4 6 2 3 3" xfId="2902" xr:uid="{00000000-0005-0000-0000-000081090000}"/>
    <cellStyle name="Normal 4 6 2 4" xfId="1997" xr:uid="{00000000-0005-0000-0000-000082090000}"/>
    <cellStyle name="Normal 4 6 2 5" xfId="2899" xr:uid="{00000000-0005-0000-0000-000083090000}"/>
    <cellStyle name="Normal 4 6 3" xfId="924" xr:uid="{00000000-0005-0000-0000-000084090000}"/>
    <cellStyle name="Normal 4 6 3 2" xfId="925" xr:uid="{00000000-0005-0000-0000-000085090000}"/>
    <cellStyle name="Normal 4 6 3 2 2" xfId="2002" xr:uid="{00000000-0005-0000-0000-000086090000}"/>
    <cellStyle name="Normal 4 6 3 2 3" xfId="2904" xr:uid="{00000000-0005-0000-0000-000087090000}"/>
    <cellStyle name="Normal 4 6 3 3" xfId="2001" xr:uid="{00000000-0005-0000-0000-000088090000}"/>
    <cellStyle name="Normal 4 6 3 4" xfId="2903" xr:uid="{00000000-0005-0000-0000-000089090000}"/>
    <cellStyle name="Normal 4 6 4" xfId="926" xr:uid="{00000000-0005-0000-0000-00008A090000}"/>
    <cellStyle name="Normal 4 6 4 2" xfId="2003" xr:uid="{00000000-0005-0000-0000-00008B090000}"/>
    <cellStyle name="Normal 4 6 4 3" xfId="2905" xr:uid="{00000000-0005-0000-0000-00008C090000}"/>
    <cellStyle name="Normal 4 6 5" xfId="1996" xr:uid="{00000000-0005-0000-0000-00008D090000}"/>
    <cellStyle name="Normal 4 6 6" xfId="2898" xr:uid="{00000000-0005-0000-0000-00008E090000}"/>
    <cellStyle name="Normal 4 7" xfId="927" xr:uid="{00000000-0005-0000-0000-00008F090000}"/>
    <cellStyle name="Normal 4 7 2" xfId="928" xr:uid="{00000000-0005-0000-0000-000090090000}"/>
    <cellStyle name="Normal 4 7 2 2" xfId="929" xr:uid="{00000000-0005-0000-0000-000091090000}"/>
    <cellStyle name="Normal 4 7 2 2 2" xfId="930" xr:uid="{00000000-0005-0000-0000-000092090000}"/>
    <cellStyle name="Normal 4 7 2 2 2 2" xfId="2007" xr:uid="{00000000-0005-0000-0000-000093090000}"/>
    <cellStyle name="Normal 4 7 2 2 2 3" xfId="2909" xr:uid="{00000000-0005-0000-0000-000094090000}"/>
    <cellStyle name="Normal 4 7 2 2 3" xfId="2006" xr:uid="{00000000-0005-0000-0000-000095090000}"/>
    <cellStyle name="Normal 4 7 2 2 4" xfId="2908" xr:uid="{00000000-0005-0000-0000-000096090000}"/>
    <cellStyle name="Normal 4 7 2 3" xfId="931" xr:uid="{00000000-0005-0000-0000-000097090000}"/>
    <cellStyle name="Normal 4 7 2 3 2" xfId="2008" xr:uid="{00000000-0005-0000-0000-000098090000}"/>
    <cellStyle name="Normal 4 7 2 3 3" xfId="2910" xr:uid="{00000000-0005-0000-0000-000099090000}"/>
    <cellStyle name="Normal 4 7 2 4" xfId="2005" xr:uid="{00000000-0005-0000-0000-00009A090000}"/>
    <cellStyle name="Normal 4 7 2 5" xfId="2907" xr:uid="{00000000-0005-0000-0000-00009B090000}"/>
    <cellStyle name="Normal 4 7 3" xfId="932" xr:uid="{00000000-0005-0000-0000-00009C090000}"/>
    <cellStyle name="Normal 4 7 3 2" xfId="933" xr:uid="{00000000-0005-0000-0000-00009D090000}"/>
    <cellStyle name="Normal 4 7 3 2 2" xfId="2010" xr:uid="{00000000-0005-0000-0000-00009E090000}"/>
    <cellStyle name="Normal 4 7 3 2 3" xfId="2912" xr:uid="{00000000-0005-0000-0000-00009F090000}"/>
    <cellStyle name="Normal 4 7 3 3" xfId="2009" xr:uid="{00000000-0005-0000-0000-0000A0090000}"/>
    <cellStyle name="Normal 4 7 3 4" xfId="2911" xr:uid="{00000000-0005-0000-0000-0000A1090000}"/>
    <cellStyle name="Normal 4 7 4" xfId="934" xr:uid="{00000000-0005-0000-0000-0000A2090000}"/>
    <cellStyle name="Normal 4 7 4 2" xfId="2011" xr:uid="{00000000-0005-0000-0000-0000A3090000}"/>
    <cellStyle name="Normal 4 7 4 3" xfId="2913" xr:uid="{00000000-0005-0000-0000-0000A4090000}"/>
    <cellStyle name="Normal 4 7 5" xfId="2004" xr:uid="{00000000-0005-0000-0000-0000A5090000}"/>
    <cellStyle name="Normal 4 7 6" xfId="2906" xr:uid="{00000000-0005-0000-0000-0000A6090000}"/>
    <cellStyle name="Normal 4 8" xfId="935" xr:uid="{00000000-0005-0000-0000-0000A7090000}"/>
    <cellStyle name="Normal 4 8 2" xfId="936" xr:uid="{00000000-0005-0000-0000-0000A8090000}"/>
    <cellStyle name="Normal 4 8 2 2" xfId="937" xr:uid="{00000000-0005-0000-0000-0000A9090000}"/>
    <cellStyle name="Normal 4 8 2 2 2" xfId="2014" xr:uid="{00000000-0005-0000-0000-0000AA090000}"/>
    <cellStyle name="Normal 4 8 2 2 3" xfId="2916" xr:uid="{00000000-0005-0000-0000-0000AB090000}"/>
    <cellStyle name="Normal 4 8 2 3" xfId="2013" xr:uid="{00000000-0005-0000-0000-0000AC090000}"/>
    <cellStyle name="Normal 4 8 2 4" xfId="2915" xr:uid="{00000000-0005-0000-0000-0000AD090000}"/>
    <cellStyle name="Normal 4 8 3" xfId="938" xr:uid="{00000000-0005-0000-0000-0000AE090000}"/>
    <cellStyle name="Normal 4 8 3 2" xfId="2015" xr:uid="{00000000-0005-0000-0000-0000AF090000}"/>
    <cellStyle name="Normal 4 8 3 3" xfId="2917" xr:uid="{00000000-0005-0000-0000-0000B0090000}"/>
    <cellStyle name="Normal 4 8 4" xfId="2012" xr:uid="{00000000-0005-0000-0000-0000B1090000}"/>
    <cellStyle name="Normal 4 8 5" xfId="2914" xr:uid="{00000000-0005-0000-0000-0000B2090000}"/>
    <cellStyle name="Normal 4 9" xfId="939" xr:uid="{00000000-0005-0000-0000-0000B3090000}"/>
    <cellStyle name="Normal 4 9 2" xfId="940" xr:uid="{00000000-0005-0000-0000-0000B4090000}"/>
    <cellStyle name="Normal 4 9 2 2" xfId="941" xr:uid="{00000000-0005-0000-0000-0000B5090000}"/>
    <cellStyle name="Normal 4 9 2 2 2" xfId="2018" xr:uid="{00000000-0005-0000-0000-0000B6090000}"/>
    <cellStyle name="Normal 4 9 2 2 3" xfId="2920" xr:uid="{00000000-0005-0000-0000-0000B7090000}"/>
    <cellStyle name="Normal 4 9 2 3" xfId="2017" xr:uid="{00000000-0005-0000-0000-0000B8090000}"/>
    <cellStyle name="Normal 4 9 2 4" xfId="2919" xr:uid="{00000000-0005-0000-0000-0000B9090000}"/>
    <cellStyle name="Normal 4 9 3" xfId="942" xr:uid="{00000000-0005-0000-0000-0000BA090000}"/>
    <cellStyle name="Normal 4 9 3 2" xfId="2019" xr:uid="{00000000-0005-0000-0000-0000BB090000}"/>
    <cellStyle name="Normal 4 9 3 3" xfId="2921" xr:uid="{00000000-0005-0000-0000-0000BC090000}"/>
    <cellStyle name="Normal 4 9 4" xfId="2016" xr:uid="{00000000-0005-0000-0000-0000BD090000}"/>
    <cellStyle name="Normal 4 9 5" xfId="2918" xr:uid="{00000000-0005-0000-0000-0000BE090000}"/>
    <cellStyle name="Normal 5" xfId="943" xr:uid="{00000000-0005-0000-0000-0000BF090000}"/>
    <cellStyle name="Normal 5 2" xfId="944" xr:uid="{00000000-0005-0000-0000-0000C0090000}"/>
    <cellStyle name="Normal 5 2 2" xfId="945" xr:uid="{00000000-0005-0000-0000-0000C1090000}"/>
    <cellStyle name="Normal 5 2 2 2" xfId="946" xr:uid="{00000000-0005-0000-0000-0000C2090000}"/>
    <cellStyle name="Normal 5 2 2 2 2" xfId="947" xr:uid="{00000000-0005-0000-0000-0000C3090000}"/>
    <cellStyle name="Normal 5 2 2 2 2 2" xfId="948" xr:uid="{00000000-0005-0000-0000-0000C4090000}"/>
    <cellStyle name="Normal 5 2 2 2 2 2 2" xfId="2023" xr:uid="{00000000-0005-0000-0000-0000C5090000}"/>
    <cellStyle name="Normal 5 2 2 2 2 2 3" xfId="2925" xr:uid="{00000000-0005-0000-0000-0000C6090000}"/>
    <cellStyle name="Normal 5 2 2 2 2 3" xfId="2022" xr:uid="{00000000-0005-0000-0000-0000C7090000}"/>
    <cellStyle name="Normal 5 2 2 2 2 4" xfId="2924" xr:uid="{00000000-0005-0000-0000-0000C8090000}"/>
    <cellStyle name="Normal 5 2 2 2 3" xfId="949" xr:uid="{00000000-0005-0000-0000-0000C9090000}"/>
    <cellStyle name="Normal 5 2 2 2 3 2" xfId="2024" xr:uid="{00000000-0005-0000-0000-0000CA090000}"/>
    <cellStyle name="Normal 5 2 2 2 3 3" xfId="2926" xr:uid="{00000000-0005-0000-0000-0000CB090000}"/>
    <cellStyle name="Normal 5 2 2 2 4" xfId="2021" xr:uid="{00000000-0005-0000-0000-0000CC090000}"/>
    <cellStyle name="Normal 5 2 2 2 5" xfId="2923" xr:uid="{00000000-0005-0000-0000-0000CD090000}"/>
    <cellStyle name="Normal 5 2 2 3" xfId="950" xr:uid="{00000000-0005-0000-0000-0000CE090000}"/>
    <cellStyle name="Normal 5 2 2 3 2" xfId="951" xr:uid="{00000000-0005-0000-0000-0000CF090000}"/>
    <cellStyle name="Normal 5 2 2 3 2 2" xfId="2026" xr:uid="{00000000-0005-0000-0000-0000D0090000}"/>
    <cellStyle name="Normal 5 2 2 3 2 3" xfId="2928" xr:uid="{00000000-0005-0000-0000-0000D1090000}"/>
    <cellStyle name="Normal 5 2 2 3 3" xfId="2025" xr:uid="{00000000-0005-0000-0000-0000D2090000}"/>
    <cellStyle name="Normal 5 2 2 3 4" xfId="2927" xr:uid="{00000000-0005-0000-0000-0000D3090000}"/>
    <cellStyle name="Normal 5 2 2 4" xfId="952" xr:uid="{00000000-0005-0000-0000-0000D4090000}"/>
    <cellStyle name="Normal 5 2 2 4 2" xfId="2027" xr:uid="{00000000-0005-0000-0000-0000D5090000}"/>
    <cellStyle name="Normal 5 2 2 4 3" xfId="2929" xr:uid="{00000000-0005-0000-0000-0000D6090000}"/>
    <cellStyle name="Normal 5 2 2 5" xfId="2020" xr:uid="{00000000-0005-0000-0000-0000D7090000}"/>
    <cellStyle name="Normal 5 2 2 6" xfId="2922" xr:uid="{00000000-0005-0000-0000-0000D8090000}"/>
    <cellStyle name="Normal 5 2 3" xfId="953" xr:uid="{00000000-0005-0000-0000-0000D9090000}"/>
    <cellStyle name="Normal 5 2 4" xfId="954" xr:uid="{00000000-0005-0000-0000-0000DA090000}"/>
    <cellStyle name="Normal 5 2 4 2" xfId="955" xr:uid="{00000000-0005-0000-0000-0000DB090000}"/>
    <cellStyle name="Normal 5 2 4 2 2" xfId="956" xr:uid="{00000000-0005-0000-0000-0000DC090000}"/>
    <cellStyle name="Normal 5 2 4 2 2 2" xfId="2030" xr:uid="{00000000-0005-0000-0000-0000DD090000}"/>
    <cellStyle name="Normal 5 2 4 2 2 3" xfId="2932" xr:uid="{00000000-0005-0000-0000-0000DE090000}"/>
    <cellStyle name="Normal 5 2 4 2 3" xfId="2029" xr:uid="{00000000-0005-0000-0000-0000DF090000}"/>
    <cellStyle name="Normal 5 2 4 2 4" xfId="2931" xr:uid="{00000000-0005-0000-0000-0000E0090000}"/>
    <cellStyle name="Normal 5 2 4 3" xfId="957" xr:uid="{00000000-0005-0000-0000-0000E1090000}"/>
    <cellStyle name="Normal 5 2 4 3 2" xfId="2031" xr:uid="{00000000-0005-0000-0000-0000E2090000}"/>
    <cellStyle name="Normal 5 2 4 3 3" xfId="2933" xr:uid="{00000000-0005-0000-0000-0000E3090000}"/>
    <cellStyle name="Normal 5 2 4 4" xfId="2028" xr:uid="{00000000-0005-0000-0000-0000E4090000}"/>
    <cellStyle name="Normal 5 2 4 5" xfId="2930" xr:uid="{00000000-0005-0000-0000-0000E5090000}"/>
    <cellStyle name="Normal 5 2 5" xfId="958" xr:uid="{00000000-0005-0000-0000-0000E6090000}"/>
    <cellStyle name="Normal 5 2 5 2" xfId="959" xr:uid="{00000000-0005-0000-0000-0000E7090000}"/>
    <cellStyle name="Normal 5 2 5 2 2" xfId="2033" xr:uid="{00000000-0005-0000-0000-0000E8090000}"/>
    <cellStyle name="Normal 5 2 5 2 3" xfId="2935" xr:uid="{00000000-0005-0000-0000-0000E9090000}"/>
    <cellStyle name="Normal 5 2 5 3" xfId="2032" xr:uid="{00000000-0005-0000-0000-0000EA090000}"/>
    <cellStyle name="Normal 5 2 5 4" xfId="2934" xr:uid="{00000000-0005-0000-0000-0000EB090000}"/>
    <cellStyle name="Normal 5 2 6" xfId="960" xr:uid="{00000000-0005-0000-0000-0000EC090000}"/>
    <cellStyle name="Normal 5 2 6 2" xfId="2034" xr:uid="{00000000-0005-0000-0000-0000ED090000}"/>
    <cellStyle name="Normal 5 2 6 3" xfId="2936" xr:uid="{00000000-0005-0000-0000-0000EE090000}"/>
    <cellStyle name="Normal 5 2 7" xfId="961" xr:uid="{00000000-0005-0000-0000-0000EF090000}"/>
    <cellStyle name="Normal 5 2 7 2" xfId="2035" xr:uid="{00000000-0005-0000-0000-0000F0090000}"/>
    <cellStyle name="Normal 5 2 7 3" xfId="2937" xr:uid="{00000000-0005-0000-0000-0000F1090000}"/>
    <cellStyle name="Normal 5 3" xfId="962" xr:uid="{00000000-0005-0000-0000-0000F2090000}"/>
    <cellStyle name="Normal 5 3 2" xfId="963" xr:uid="{00000000-0005-0000-0000-0000F3090000}"/>
    <cellStyle name="Normal 5 3 2 2" xfId="964" xr:uid="{00000000-0005-0000-0000-0000F4090000}"/>
    <cellStyle name="Normal 5 3 2 2 2" xfId="965" xr:uid="{00000000-0005-0000-0000-0000F5090000}"/>
    <cellStyle name="Normal 5 3 2 2 2 2" xfId="966" xr:uid="{00000000-0005-0000-0000-0000F6090000}"/>
    <cellStyle name="Normal 5 3 2 2 2 2 2" xfId="2040" xr:uid="{00000000-0005-0000-0000-0000F7090000}"/>
    <cellStyle name="Normal 5 3 2 2 2 2 3" xfId="2942" xr:uid="{00000000-0005-0000-0000-0000F8090000}"/>
    <cellStyle name="Normal 5 3 2 2 2 3" xfId="2039" xr:uid="{00000000-0005-0000-0000-0000F9090000}"/>
    <cellStyle name="Normal 5 3 2 2 2 4" xfId="2941" xr:uid="{00000000-0005-0000-0000-0000FA090000}"/>
    <cellStyle name="Normal 5 3 2 2 3" xfId="967" xr:uid="{00000000-0005-0000-0000-0000FB090000}"/>
    <cellStyle name="Normal 5 3 2 2 3 2" xfId="2041" xr:uid="{00000000-0005-0000-0000-0000FC090000}"/>
    <cellStyle name="Normal 5 3 2 2 3 3" xfId="2943" xr:uid="{00000000-0005-0000-0000-0000FD090000}"/>
    <cellStyle name="Normal 5 3 2 2 4" xfId="2038" xr:uid="{00000000-0005-0000-0000-0000FE090000}"/>
    <cellStyle name="Normal 5 3 2 2 5" xfId="2940" xr:uid="{00000000-0005-0000-0000-0000FF090000}"/>
    <cellStyle name="Normal 5 3 2 3" xfId="968" xr:uid="{00000000-0005-0000-0000-0000000A0000}"/>
    <cellStyle name="Normal 5 3 2 3 2" xfId="969" xr:uid="{00000000-0005-0000-0000-0000010A0000}"/>
    <cellStyle name="Normal 5 3 2 3 2 2" xfId="2043" xr:uid="{00000000-0005-0000-0000-0000020A0000}"/>
    <cellStyle name="Normal 5 3 2 3 2 3" xfId="2945" xr:uid="{00000000-0005-0000-0000-0000030A0000}"/>
    <cellStyle name="Normal 5 3 2 3 3" xfId="2042" xr:uid="{00000000-0005-0000-0000-0000040A0000}"/>
    <cellStyle name="Normal 5 3 2 3 4" xfId="2944" xr:uid="{00000000-0005-0000-0000-0000050A0000}"/>
    <cellStyle name="Normal 5 3 2 4" xfId="970" xr:uid="{00000000-0005-0000-0000-0000060A0000}"/>
    <cellStyle name="Normal 5 3 2 4 2" xfId="2044" xr:uid="{00000000-0005-0000-0000-0000070A0000}"/>
    <cellStyle name="Normal 5 3 2 4 3" xfId="2946" xr:uid="{00000000-0005-0000-0000-0000080A0000}"/>
    <cellStyle name="Normal 5 3 2 5" xfId="2037" xr:uid="{00000000-0005-0000-0000-0000090A0000}"/>
    <cellStyle name="Normal 5 3 2 6" xfId="2939" xr:uid="{00000000-0005-0000-0000-00000A0A0000}"/>
    <cellStyle name="Normal 5 3 3" xfId="971" xr:uid="{00000000-0005-0000-0000-00000B0A0000}"/>
    <cellStyle name="Normal 5 3 3 2" xfId="972" xr:uid="{00000000-0005-0000-0000-00000C0A0000}"/>
    <cellStyle name="Normal 5 3 3 2 2" xfId="973" xr:uid="{00000000-0005-0000-0000-00000D0A0000}"/>
    <cellStyle name="Normal 5 3 3 2 2 2" xfId="2047" xr:uid="{00000000-0005-0000-0000-00000E0A0000}"/>
    <cellStyle name="Normal 5 3 3 2 2 3" xfId="2949" xr:uid="{00000000-0005-0000-0000-00000F0A0000}"/>
    <cellStyle name="Normal 5 3 3 2 3" xfId="2046" xr:uid="{00000000-0005-0000-0000-0000100A0000}"/>
    <cellStyle name="Normal 5 3 3 2 4" xfId="2948" xr:uid="{00000000-0005-0000-0000-0000110A0000}"/>
    <cellStyle name="Normal 5 3 3 3" xfId="974" xr:uid="{00000000-0005-0000-0000-0000120A0000}"/>
    <cellStyle name="Normal 5 3 3 3 2" xfId="2048" xr:uid="{00000000-0005-0000-0000-0000130A0000}"/>
    <cellStyle name="Normal 5 3 3 3 3" xfId="2950" xr:uid="{00000000-0005-0000-0000-0000140A0000}"/>
    <cellStyle name="Normal 5 3 3 4" xfId="2045" xr:uid="{00000000-0005-0000-0000-0000150A0000}"/>
    <cellStyle name="Normal 5 3 3 5" xfId="2947" xr:uid="{00000000-0005-0000-0000-0000160A0000}"/>
    <cellStyle name="Normal 5 3 4" xfId="975" xr:uid="{00000000-0005-0000-0000-0000170A0000}"/>
    <cellStyle name="Normal 5 3 4 2" xfId="976" xr:uid="{00000000-0005-0000-0000-0000180A0000}"/>
    <cellStyle name="Normal 5 3 4 2 2" xfId="2050" xr:uid="{00000000-0005-0000-0000-0000190A0000}"/>
    <cellStyle name="Normal 5 3 4 2 3" xfId="2952" xr:uid="{00000000-0005-0000-0000-00001A0A0000}"/>
    <cellStyle name="Normal 5 3 4 3" xfId="2049" xr:uid="{00000000-0005-0000-0000-00001B0A0000}"/>
    <cellStyle name="Normal 5 3 4 4" xfId="2951" xr:uid="{00000000-0005-0000-0000-00001C0A0000}"/>
    <cellStyle name="Normal 5 3 5" xfId="977" xr:uid="{00000000-0005-0000-0000-00001D0A0000}"/>
    <cellStyle name="Normal 5 3 5 2" xfId="2051" xr:uid="{00000000-0005-0000-0000-00001E0A0000}"/>
    <cellStyle name="Normal 5 3 5 3" xfId="2953" xr:uid="{00000000-0005-0000-0000-00001F0A0000}"/>
    <cellStyle name="Normal 5 3 6" xfId="2036" xr:uid="{00000000-0005-0000-0000-0000200A0000}"/>
    <cellStyle name="Normal 5 3 7" xfId="2938" xr:uid="{00000000-0005-0000-0000-0000210A0000}"/>
    <cellStyle name="Normal 5 4" xfId="978" xr:uid="{00000000-0005-0000-0000-0000220A0000}"/>
    <cellStyle name="Normal 5 4 2" xfId="979" xr:uid="{00000000-0005-0000-0000-0000230A0000}"/>
    <cellStyle name="Normal 5 4 2 2" xfId="980" xr:uid="{00000000-0005-0000-0000-0000240A0000}"/>
    <cellStyle name="Normal 5 4 2 2 2" xfId="981" xr:uid="{00000000-0005-0000-0000-0000250A0000}"/>
    <cellStyle name="Normal 5 4 2 2 2 2" xfId="2055" xr:uid="{00000000-0005-0000-0000-0000260A0000}"/>
    <cellStyle name="Normal 5 4 2 2 2 3" xfId="2957" xr:uid="{00000000-0005-0000-0000-0000270A0000}"/>
    <cellStyle name="Normal 5 4 2 2 3" xfId="2054" xr:uid="{00000000-0005-0000-0000-0000280A0000}"/>
    <cellStyle name="Normal 5 4 2 2 4" xfId="2956" xr:uid="{00000000-0005-0000-0000-0000290A0000}"/>
    <cellStyle name="Normal 5 4 2 3" xfId="982" xr:uid="{00000000-0005-0000-0000-00002A0A0000}"/>
    <cellStyle name="Normal 5 4 2 3 2" xfId="2056" xr:uid="{00000000-0005-0000-0000-00002B0A0000}"/>
    <cellStyle name="Normal 5 4 2 3 3" xfId="2958" xr:uid="{00000000-0005-0000-0000-00002C0A0000}"/>
    <cellStyle name="Normal 5 4 2 4" xfId="2053" xr:uid="{00000000-0005-0000-0000-00002D0A0000}"/>
    <cellStyle name="Normal 5 4 2 5" xfId="2955" xr:uid="{00000000-0005-0000-0000-00002E0A0000}"/>
    <cellStyle name="Normal 5 4 3" xfId="983" xr:uid="{00000000-0005-0000-0000-00002F0A0000}"/>
    <cellStyle name="Normal 5 4 3 2" xfId="984" xr:uid="{00000000-0005-0000-0000-0000300A0000}"/>
    <cellStyle name="Normal 5 4 3 2 2" xfId="2058" xr:uid="{00000000-0005-0000-0000-0000310A0000}"/>
    <cellStyle name="Normal 5 4 3 2 3" xfId="2960" xr:uid="{00000000-0005-0000-0000-0000320A0000}"/>
    <cellStyle name="Normal 5 4 3 3" xfId="2057" xr:uid="{00000000-0005-0000-0000-0000330A0000}"/>
    <cellStyle name="Normal 5 4 3 4" xfId="2959" xr:uid="{00000000-0005-0000-0000-0000340A0000}"/>
    <cellStyle name="Normal 5 4 4" xfId="985" xr:uid="{00000000-0005-0000-0000-0000350A0000}"/>
    <cellStyle name="Normal 5 4 4 2" xfId="2059" xr:uid="{00000000-0005-0000-0000-0000360A0000}"/>
    <cellStyle name="Normal 5 4 4 3" xfId="2961" xr:uid="{00000000-0005-0000-0000-0000370A0000}"/>
    <cellStyle name="Normal 5 4 5" xfId="2052" xr:uid="{00000000-0005-0000-0000-0000380A0000}"/>
    <cellStyle name="Normal 5 4 6" xfId="2954" xr:uid="{00000000-0005-0000-0000-0000390A0000}"/>
    <cellStyle name="Normal 5 5" xfId="986" xr:uid="{00000000-0005-0000-0000-00003A0A0000}"/>
    <cellStyle name="Normal 6" xfId="987" xr:uid="{00000000-0005-0000-0000-00003B0A0000}"/>
    <cellStyle name="Normal 6 10" xfId="988" xr:uid="{00000000-0005-0000-0000-00003C0A0000}"/>
    <cellStyle name="Normal 6 10 2" xfId="2060" xr:uid="{00000000-0005-0000-0000-00003D0A0000}"/>
    <cellStyle name="Normal 6 10 3" xfId="2962" xr:uid="{00000000-0005-0000-0000-00003E0A0000}"/>
    <cellStyle name="Normal 6 2" xfId="989" xr:uid="{00000000-0005-0000-0000-00003F0A0000}"/>
    <cellStyle name="Normal 6 2 2" xfId="990" xr:uid="{00000000-0005-0000-0000-0000400A0000}"/>
    <cellStyle name="Normal 6 2 2 2" xfId="991" xr:uid="{00000000-0005-0000-0000-0000410A0000}"/>
    <cellStyle name="Normal 6 2 2 2 2" xfId="992" xr:uid="{00000000-0005-0000-0000-0000420A0000}"/>
    <cellStyle name="Normal 6 2 2 2 2 2" xfId="993" xr:uid="{00000000-0005-0000-0000-0000430A0000}"/>
    <cellStyle name="Normal 6 2 2 2 2 2 2" xfId="2064" xr:uid="{00000000-0005-0000-0000-0000440A0000}"/>
    <cellStyle name="Normal 6 2 2 2 2 2 3" xfId="2966" xr:uid="{00000000-0005-0000-0000-0000450A0000}"/>
    <cellStyle name="Normal 6 2 2 2 2 3" xfId="2063" xr:uid="{00000000-0005-0000-0000-0000460A0000}"/>
    <cellStyle name="Normal 6 2 2 2 2 4" xfId="2965" xr:uid="{00000000-0005-0000-0000-0000470A0000}"/>
    <cellStyle name="Normal 6 2 2 2 3" xfId="994" xr:uid="{00000000-0005-0000-0000-0000480A0000}"/>
    <cellStyle name="Normal 6 2 2 2 3 2" xfId="2065" xr:uid="{00000000-0005-0000-0000-0000490A0000}"/>
    <cellStyle name="Normal 6 2 2 2 3 3" xfId="2967" xr:uid="{00000000-0005-0000-0000-00004A0A0000}"/>
    <cellStyle name="Normal 6 2 2 2 4" xfId="2062" xr:uid="{00000000-0005-0000-0000-00004B0A0000}"/>
    <cellStyle name="Normal 6 2 2 2 5" xfId="2964" xr:uid="{00000000-0005-0000-0000-00004C0A0000}"/>
    <cellStyle name="Normal 6 2 2 3" xfId="995" xr:uid="{00000000-0005-0000-0000-00004D0A0000}"/>
    <cellStyle name="Normal 6 2 2 3 2" xfId="996" xr:uid="{00000000-0005-0000-0000-00004E0A0000}"/>
    <cellStyle name="Normal 6 2 2 3 2 2" xfId="2067" xr:uid="{00000000-0005-0000-0000-00004F0A0000}"/>
    <cellStyle name="Normal 6 2 2 3 2 3" xfId="2969" xr:uid="{00000000-0005-0000-0000-0000500A0000}"/>
    <cellStyle name="Normal 6 2 2 3 3" xfId="2066" xr:uid="{00000000-0005-0000-0000-0000510A0000}"/>
    <cellStyle name="Normal 6 2 2 3 4" xfId="2968" xr:uid="{00000000-0005-0000-0000-0000520A0000}"/>
    <cellStyle name="Normal 6 2 2 4" xfId="997" xr:uid="{00000000-0005-0000-0000-0000530A0000}"/>
    <cellStyle name="Normal 6 2 2 4 2" xfId="2068" xr:uid="{00000000-0005-0000-0000-0000540A0000}"/>
    <cellStyle name="Normal 6 2 2 4 3" xfId="2970" xr:uid="{00000000-0005-0000-0000-0000550A0000}"/>
    <cellStyle name="Normal 6 2 2 5" xfId="2061" xr:uid="{00000000-0005-0000-0000-0000560A0000}"/>
    <cellStyle name="Normal 6 2 2 6" xfId="2963" xr:uid="{00000000-0005-0000-0000-0000570A0000}"/>
    <cellStyle name="Normal 6 2 3" xfId="998" xr:uid="{00000000-0005-0000-0000-0000580A0000}"/>
    <cellStyle name="Normal 6 2 3 2" xfId="999" xr:uid="{00000000-0005-0000-0000-0000590A0000}"/>
    <cellStyle name="Normal 6 2 3 2 2" xfId="1000" xr:uid="{00000000-0005-0000-0000-00005A0A0000}"/>
    <cellStyle name="Normal 6 2 3 2 2 2" xfId="2071" xr:uid="{00000000-0005-0000-0000-00005B0A0000}"/>
    <cellStyle name="Normal 6 2 3 2 2 3" xfId="2973" xr:uid="{00000000-0005-0000-0000-00005C0A0000}"/>
    <cellStyle name="Normal 6 2 3 2 3" xfId="2070" xr:uid="{00000000-0005-0000-0000-00005D0A0000}"/>
    <cellStyle name="Normal 6 2 3 2 4" xfId="2972" xr:uid="{00000000-0005-0000-0000-00005E0A0000}"/>
    <cellStyle name="Normal 6 2 3 3" xfId="1001" xr:uid="{00000000-0005-0000-0000-00005F0A0000}"/>
    <cellStyle name="Normal 6 2 3 3 2" xfId="2072" xr:uid="{00000000-0005-0000-0000-0000600A0000}"/>
    <cellStyle name="Normal 6 2 3 3 3" xfId="2974" xr:uid="{00000000-0005-0000-0000-0000610A0000}"/>
    <cellStyle name="Normal 6 2 3 4" xfId="2069" xr:uid="{00000000-0005-0000-0000-0000620A0000}"/>
    <cellStyle name="Normal 6 2 3 5" xfId="2971" xr:uid="{00000000-0005-0000-0000-0000630A0000}"/>
    <cellStyle name="Normal 6 2 4" xfId="1002" xr:uid="{00000000-0005-0000-0000-0000640A0000}"/>
    <cellStyle name="Normal 6 2 4 2" xfId="1003" xr:uid="{00000000-0005-0000-0000-0000650A0000}"/>
    <cellStyle name="Normal 6 2 4 2 2" xfId="2074" xr:uid="{00000000-0005-0000-0000-0000660A0000}"/>
    <cellStyle name="Normal 6 2 4 2 3" xfId="2976" xr:uid="{00000000-0005-0000-0000-0000670A0000}"/>
    <cellStyle name="Normal 6 2 4 3" xfId="2073" xr:uid="{00000000-0005-0000-0000-0000680A0000}"/>
    <cellStyle name="Normal 6 2 4 4" xfId="2975" xr:uid="{00000000-0005-0000-0000-0000690A0000}"/>
    <cellStyle name="Normal 6 2 5" xfId="1004" xr:uid="{00000000-0005-0000-0000-00006A0A0000}"/>
    <cellStyle name="Normal 6 2 5 2" xfId="2075" xr:uid="{00000000-0005-0000-0000-00006B0A0000}"/>
    <cellStyle name="Normal 6 2 5 3" xfId="2977" xr:uid="{00000000-0005-0000-0000-00006C0A0000}"/>
    <cellStyle name="Normal 6 2 6" xfId="1005" xr:uid="{00000000-0005-0000-0000-00006D0A0000}"/>
    <cellStyle name="Normal 6 2 6 2" xfId="2076" xr:uid="{00000000-0005-0000-0000-00006E0A0000}"/>
    <cellStyle name="Normal 6 2 6 3" xfId="2978" xr:uid="{00000000-0005-0000-0000-00006F0A0000}"/>
    <cellStyle name="Normal 6 3" xfId="1006" xr:uid="{00000000-0005-0000-0000-0000700A0000}"/>
    <cellStyle name="Normal 6 3 2" xfId="1007" xr:uid="{00000000-0005-0000-0000-0000710A0000}"/>
    <cellStyle name="Normal 6 3 2 2" xfId="1008" xr:uid="{00000000-0005-0000-0000-0000720A0000}"/>
    <cellStyle name="Normal 6 3 2 2 2" xfId="1009" xr:uid="{00000000-0005-0000-0000-0000730A0000}"/>
    <cellStyle name="Normal 6 3 2 2 2 2" xfId="2080" xr:uid="{00000000-0005-0000-0000-0000740A0000}"/>
    <cellStyle name="Normal 6 3 2 2 2 3" xfId="2982" xr:uid="{00000000-0005-0000-0000-0000750A0000}"/>
    <cellStyle name="Normal 6 3 2 2 3" xfId="2079" xr:uid="{00000000-0005-0000-0000-0000760A0000}"/>
    <cellStyle name="Normal 6 3 2 2 4" xfId="2981" xr:uid="{00000000-0005-0000-0000-0000770A0000}"/>
    <cellStyle name="Normal 6 3 2 3" xfId="1010" xr:uid="{00000000-0005-0000-0000-0000780A0000}"/>
    <cellStyle name="Normal 6 3 2 3 2" xfId="2081" xr:uid="{00000000-0005-0000-0000-0000790A0000}"/>
    <cellStyle name="Normal 6 3 2 3 3" xfId="2983" xr:uid="{00000000-0005-0000-0000-00007A0A0000}"/>
    <cellStyle name="Normal 6 3 2 4" xfId="2078" xr:uid="{00000000-0005-0000-0000-00007B0A0000}"/>
    <cellStyle name="Normal 6 3 2 5" xfId="2980" xr:uid="{00000000-0005-0000-0000-00007C0A0000}"/>
    <cellStyle name="Normal 6 3 3" xfId="1011" xr:uid="{00000000-0005-0000-0000-00007D0A0000}"/>
    <cellStyle name="Normal 6 3 3 2" xfId="1012" xr:uid="{00000000-0005-0000-0000-00007E0A0000}"/>
    <cellStyle name="Normal 6 3 3 2 2" xfId="2083" xr:uid="{00000000-0005-0000-0000-00007F0A0000}"/>
    <cellStyle name="Normal 6 3 3 2 3" xfId="2985" xr:uid="{00000000-0005-0000-0000-0000800A0000}"/>
    <cellStyle name="Normal 6 3 3 3" xfId="2082" xr:uid="{00000000-0005-0000-0000-0000810A0000}"/>
    <cellStyle name="Normal 6 3 3 4" xfId="2984" xr:uid="{00000000-0005-0000-0000-0000820A0000}"/>
    <cellStyle name="Normal 6 3 4" xfId="1013" xr:uid="{00000000-0005-0000-0000-0000830A0000}"/>
    <cellStyle name="Normal 6 3 4 2" xfId="2084" xr:uid="{00000000-0005-0000-0000-0000840A0000}"/>
    <cellStyle name="Normal 6 3 4 3" xfId="2986" xr:uid="{00000000-0005-0000-0000-0000850A0000}"/>
    <cellStyle name="Normal 6 3 5" xfId="2077" xr:uid="{00000000-0005-0000-0000-0000860A0000}"/>
    <cellStyle name="Normal 6 3 6" xfId="2979" xr:uid="{00000000-0005-0000-0000-0000870A0000}"/>
    <cellStyle name="Normal 6 4" xfId="1014" xr:uid="{00000000-0005-0000-0000-0000880A0000}"/>
    <cellStyle name="Normal 6 4 2" xfId="1015" xr:uid="{00000000-0005-0000-0000-0000890A0000}"/>
    <cellStyle name="Normal 6 4 2 2" xfId="1016" xr:uid="{00000000-0005-0000-0000-00008A0A0000}"/>
    <cellStyle name="Normal 6 4 2 2 2" xfId="1017" xr:uid="{00000000-0005-0000-0000-00008B0A0000}"/>
    <cellStyle name="Normal 6 4 2 2 2 2" xfId="2088" xr:uid="{00000000-0005-0000-0000-00008C0A0000}"/>
    <cellStyle name="Normal 6 4 2 2 2 3" xfId="2990" xr:uid="{00000000-0005-0000-0000-00008D0A0000}"/>
    <cellStyle name="Normal 6 4 2 2 3" xfId="2087" xr:uid="{00000000-0005-0000-0000-00008E0A0000}"/>
    <cellStyle name="Normal 6 4 2 2 4" xfId="2989" xr:uid="{00000000-0005-0000-0000-00008F0A0000}"/>
    <cellStyle name="Normal 6 4 2 3" xfId="1018" xr:uid="{00000000-0005-0000-0000-0000900A0000}"/>
    <cellStyle name="Normal 6 4 2 3 2" xfId="2089" xr:uid="{00000000-0005-0000-0000-0000910A0000}"/>
    <cellStyle name="Normal 6 4 2 3 3" xfId="2991" xr:uid="{00000000-0005-0000-0000-0000920A0000}"/>
    <cellStyle name="Normal 6 4 2 4" xfId="2086" xr:uid="{00000000-0005-0000-0000-0000930A0000}"/>
    <cellStyle name="Normal 6 4 2 5" xfId="2988" xr:uid="{00000000-0005-0000-0000-0000940A0000}"/>
    <cellStyle name="Normal 6 4 3" xfId="1019" xr:uid="{00000000-0005-0000-0000-0000950A0000}"/>
    <cellStyle name="Normal 6 4 3 2" xfId="1020" xr:uid="{00000000-0005-0000-0000-0000960A0000}"/>
    <cellStyle name="Normal 6 4 3 2 2" xfId="2091" xr:uid="{00000000-0005-0000-0000-0000970A0000}"/>
    <cellStyle name="Normal 6 4 3 2 3" xfId="2993" xr:uid="{00000000-0005-0000-0000-0000980A0000}"/>
    <cellStyle name="Normal 6 4 3 3" xfId="2090" xr:uid="{00000000-0005-0000-0000-0000990A0000}"/>
    <cellStyle name="Normal 6 4 3 4" xfId="2992" xr:uid="{00000000-0005-0000-0000-00009A0A0000}"/>
    <cellStyle name="Normal 6 4 4" xfId="1021" xr:uid="{00000000-0005-0000-0000-00009B0A0000}"/>
    <cellStyle name="Normal 6 4 4 2" xfId="2092" xr:uid="{00000000-0005-0000-0000-00009C0A0000}"/>
    <cellStyle name="Normal 6 4 4 3" xfId="2994" xr:uid="{00000000-0005-0000-0000-00009D0A0000}"/>
    <cellStyle name="Normal 6 4 5" xfId="2085" xr:uid="{00000000-0005-0000-0000-00009E0A0000}"/>
    <cellStyle name="Normal 6 4 6" xfId="2987" xr:uid="{00000000-0005-0000-0000-00009F0A0000}"/>
    <cellStyle name="Normal 6 5" xfId="1022" xr:uid="{00000000-0005-0000-0000-0000A00A0000}"/>
    <cellStyle name="Normal 6 5 2" xfId="1023" xr:uid="{00000000-0005-0000-0000-0000A10A0000}"/>
    <cellStyle name="Normal 6 5 2 2" xfId="1024" xr:uid="{00000000-0005-0000-0000-0000A20A0000}"/>
    <cellStyle name="Normal 6 5 2 2 2" xfId="1025" xr:uid="{00000000-0005-0000-0000-0000A30A0000}"/>
    <cellStyle name="Normal 6 5 2 2 2 2" xfId="2096" xr:uid="{00000000-0005-0000-0000-0000A40A0000}"/>
    <cellStyle name="Normal 6 5 2 2 2 3" xfId="2998" xr:uid="{00000000-0005-0000-0000-0000A50A0000}"/>
    <cellStyle name="Normal 6 5 2 2 3" xfId="2095" xr:uid="{00000000-0005-0000-0000-0000A60A0000}"/>
    <cellStyle name="Normal 6 5 2 2 4" xfId="2997" xr:uid="{00000000-0005-0000-0000-0000A70A0000}"/>
    <cellStyle name="Normal 6 5 2 3" xfId="1026" xr:uid="{00000000-0005-0000-0000-0000A80A0000}"/>
    <cellStyle name="Normal 6 5 2 3 2" xfId="2097" xr:uid="{00000000-0005-0000-0000-0000A90A0000}"/>
    <cellStyle name="Normal 6 5 2 3 3" xfId="2999" xr:uid="{00000000-0005-0000-0000-0000AA0A0000}"/>
    <cellStyle name="Normal 6 5 2 4" xfId="2094" xr:uid="{00000000-0005-0000-0000-0000AB0A0000}"/>
    <cellStyle name="Normal 6 5 2 5" xfId="2996" xr:uid="{00000000-0005-0000-0000-0000AC0A0000}"/>
    <cellStyle name="Normal 6 5 3" xfId="1027" xr:uid="{00000000-0005-0000-0000-0000AD0A0000}"/>
    <cellStyle name="Normal 6 5 3 2" xfId="1028" xr:uid="{00000000-0005-0000-0000-0000AE0A0000}"/>
    <cellStyle name="Normal 6 5 3 2 2" xfId="2099" xr:uid="{00000000-0005-0000-0000-0000AF0A0000}"/>
    <cellStyle name="Normal 6 5 3 2 3" xfId="3001" xr:uid="{00000000-0005-0000-0000-0000B00A0000}"/>
    <cellStyle name="Normal 6 5 3 3" xfId="2098" xr:uid="{00000000-0005-0000-0000-0000B10A0000}"/>
    <cellStyle name="Normal 6 5 3 4" xfId="3000" xr:uid="{00000000-0005-0000-0000-0000B20A0000}"/>
    <cellStyle name="Normal 6 5 4" xfId="1029" xr:uid="{00000000-0005-0000-0000-0000B30A0000}"/>
    <cellStyle name="Normal 6 5 4 2" xfId="2100" xr:uid="{00000000-0005-0000-0000-0000B40A0000}"/>
    <cellStyle name="Normal 6 5 4 3" xfId="3002" xr:uid="{00000000-0005-0000-0000-0000B50A0000}"/>
    <cellStyle name="Normal 6 5 5" xfId="2093" xr:uid="{00000000-0005-0000-0000-0000B60A0000}"/>
    <cellStyle name="Normal 6 5 6" xfId="2995" xr:uid="{00000000-0005-0000-0000-0000B70A0000}"/>
    <cellStyle name="Normal 6 6" xfId="1030" xr:uid="{00000000-0005-0000-0000-0000B80A0000}"/>
    <cellStyle name="Normal 6 6 2" xfId="1031" xr:uid="{00000000-0005-0000-0000-0000B90A0000}"/>
    <cellStyle name="Normal 6 6 2 2" xfId="1032" xr:uid="{00000000-0005-0000-0000-0000BA0A0000}"/>
    <cellStyle name="Normal 6 6 2 2 2" xfId="2103" xr:uid="{00000000-0005-0000-0000-0000BB0A0000}"/>
    <cellStyle name="Normal 6 6 2 2 3" xfId="3005" xr:uid="{00000000-0005-0000-0000-0000BC0A0000}"/>
    <cellStyle name="Normal 6 6 2 3" xfId="2102" xr:uid="{00000000-0005-0000-0000-0000BD0A0000}"/>
    <cellStyle name="Normal 6 6 2 4" xfId="3004" xr:uid="{00000000-0005-0000-0000-0000BE0A0000}"/>
    <cellStyle name="Normal 6 6 3" xfId="1033" xr:uid="{00000000-0005-0000-0000-0000BF0A0000}"/>
    <cellStyle name="Normal 6 6 3 2" xfId="2104" xr:uid="{00000000-0005-0000-0000-0000C00A0000}"/>
    <cellStyle name="Normal 6 6 3 3" xfId="3006" xr:uid="{00000000-0005-0000-0000-0000C10A0000}"/>
    <cellStyle name="Normal 6 6 4" xfId="2101" xr:uid="{00000000-0005-0000-0000-0000C20A0000}"/>
    <cellStyle name="Normal 6 6 5" xfId="3003" xr:uid="{00000000-0005-0000-0000-0000C30A0000}"/>
    <cellStyle name="Normal 6 7" xfId="1034" xr:uid="{00000000-0005-0000-0000-0000C40A0000}"/>
    <cellStyle name="Normal 6 7 2" xfId="1035" xr:uid="{00000000-0005-0000-0000-0000C50A0000}"/>
    <cellStyle name="Normal 6 7 2 2" xfId="1036" xr:uid="{00000000-0005-0000-0000-0000C60A0000}"/>
    <cellStyle name="Normal 6 7 2 2 2" xfId="2107" xr:uid="{00000000-0005-0000-0000-0000C70A0000}"/>
    <cellStyle name="Normal 6 7 2 2 3" xfId="3009" xr:uid="{00000000-0005-0000-0000-0000C80A0000}"/>
    <cellStyle name="Normal 6 7 2 3" xfId="2106" xr:uid="{00000000-0005-0000-0000-0000C90A0000}"/>
    <cellStyle name="Normal 6 7 2 4" xfId="3008" xr:uid="{00000000-0005-0000-0000-0000CA0A0000}"/>
    <cellStyle name="Normal 6 7 3" xfId="1037" xr:uid="{00000000-0005-0000-0000-0000CB0A0000}"/>
    <cellStyle name="Normal 6 7 3 2" xfId="2108" xr:uid="{00000000-0005-0000-0000-0000CC0A0000}"/>
    <cellStyle name="Normal 6 7 3 3" xfId="3010" xr:uid="{00000000-0005-0000-0000-0000CD0A0000}"/>
    <cellStyle name="Normal 6 7 4" xfId="2105" xr:uid="{00000000-0005-0000-0000-0000CE0A0000}"/>
    <cellStyle name="Normal 6 7 5" xfId="3007" xr:uid="{00000000-0005-0000-0000-0000CF0A0000}"/>
    <cellStyle name="Normal 6 8" xfId="1038" xr:uid="{00000000-0005-0000-0000-0000D00A0000}"/>
    <cellStyle name="Normal 6 8 2" xfId="1039" xr:uid="{00000000-0005-0000-0000-0000D10A0000}"/>
    <cellStyle name="Normal 6 8 2 2" xfId="2110" xr:uid="{00000000-0005-0000-0000-0000D20A0000}"/>
    <cellStyle name="Normal 6 8 2 3" xfId="3012" xr:uid="{00000000-0005-0000-0000-0000D30A0000}"/>
    <cellStyle name="Normal 6 8 3" xfId="2109" xr:uid="{00000000-0005-0000-0000-0000D40A0000}"/>
    <cellStyle name="Normal 6 8 4" xfId="3011" xr:uid="{00000000-0005-0000-0000-0000D50A0000}"/>
    <cellStyle name="Normal 6 9" xfId="1040" xr:uid="{00000000-0005-0000-0000-0000D60A0000}"/>
    <cellStyle name="Normal 6 9 2" xfId="2111" xr:uid="{00000000-0005-0000-0000-0000D70A0000}"/>
    <cellStyle name="Normal 6 9 3" xfId="3013" xr:uid="{00000000-0005-0000-0000-0000D80A0000}"/>
    <cellStyle name="Normal 7" xfId="1041" xr:uid="{00000000-0005-0000-0000-0000D90A0000}"/>
    <cellStyle name="Normal 7 2" xfId="1042" xr:uid="{00000000-0005-0000-0000-0000DA0A0000}"/>
    <cellStyle name="Normal 7 2 2" xfId="1043" xr:uid="{00000000-0005-0000-0000-0000DB0A0000}"/>
    <cellStyle name="Normal 7 2 2 2" xfId="1044" xr:uid="{00000000-0005-0000-0000-0000DC0A0000}"/>
    <cellStyle name="Normal 7 2 2 2 2" xfId="1045" xr:uid="{00000000-0005-0000-0000-0000DD0A0000}"/>
    <cellStyle name="Normal 7 2 2 2 2 2" xfId="1046" xr:uid="{00000000-0005-0000-0000-0000DE0A0000}"/>
    <cellStyle name="Normal 7 2 2 2 2 2 2" xfId="2117" xr:uid="{00000000-0005-0000-0000-0000DF0A0000}"/>
    <cellStyle name="Normal 7 2 2 2 2 2 3" xfId="3019" xr:uid="{00000000-0005-0000-0000-0000E00A0000}"/>
    <cellStyle name="Normal 7 2 2 2 2 3" xfId="2116" xr:uid="{00000000-0005-0000-0000-0000E10A0000}"/>
    <cellStyle name="Normal 7 2 2 2 2 4" xfId="3018" xr:uid="{00000000-0005-0000-0000-0000E20A0000}"/>
    <cellStyle name="Normal 7 2 2 2 3" xfId="1047" xr:uid="{00000000-0005-0000-0000-0000E30A0000}"/>
    <cellStyle name="Normal 7 2 2 2 3 2" xfId="2118" xr:uid="{00000000-0005-0000-0000-0000E40A0000}"/>
    <cellStyle name="Normal 7 2 2 2 3 3" xfId="3020" xr:uid="{00000000-0005-0000-0000-0000E50A0000}"/>
    <cellStyle name="Normal 7 2 2 2 4" xfId="2115" xr:uid="{00000000-0005-0000-0000-0000E60A0000}"/>
    <cellStyle name="Normal 7 2 2 2 5" xfId="3017" xr:uid="{00000000-0005-0000-0000-0000E70A0000}"/>
    <cellStyle name="Normal 7 2 2 3" xfId="1048" xr:uid="{00000000-0005-0000-0000-0000E80A0000}"/>
    <cellStyle name="Normal 7 2 2 3 2" xfId="1049" xr:uid="{00000000-0005-0000-0000-0000E90A0000}"/>
    <cellStyle name="Normal 7 2 2 3 2 2" xfId="2120" xr:uid="{00000000-0005-0000-0000-0000EA0A0000}"/>
    <cellStyle name="Normal 7 2 2 3 2 3" xfId="3022" xr:uid="{00000000-0005-0000-0000-0000EB0A0000}"/>
    <cellStyle name="Normal 7 2 2 3 3" xfId="2119" xr:uid="{00000000-0005-0000-0000-0000EC0A0000}"/>
    <cellStyle name="Normal 7 2 2 3 4" xfId="3021" xr:uid="{00000000-0005-0000-0000-0000ED0A0000}"/>
    <cellStyle name="Normal 7 2 2 4" xfId="1050" xr:uid="{00000000-0005-0000-0000-0000EE0A0000}"/>
    <cellStyle name="Normal 7 2 2 4 2" xfId="2121" xr:uid="{00000000-0005-0000-0000-0000EF0A0000}"/>
    <cellStyle name="Normal 7 2 2 4 3" xfId="3023" xr:uid="{00000000-0005-0000-0000-0000F00A0000}"/>
    <cellStyle name="Normal 7 2 2 5" xfId="2114" xr:uid="{00000000-0005-0000-0000-0000F10A0000}"/>
    <cellStyle name="Normal 7 2 2 6" xfId="3016" xr:uid="{00000000-0005-0000-0000-0000F20A0000}"/>
    <cellStyle name="Normal 7 2 3" xfId="1051" xr:uid="{00000000-0005-0000-0000-0000F30A0000}"/>
    <cellStyle name="Normal 7 2 3 2" xfId="1052" xr:uid="{00000000-0005-0000-0000-0000F40A0000}"/>
    <cellStyle name="Normal 7 2 3 2 2" xfId="1053" xr:uid="{00000000-0005-0000-0000-0000F50A0000}"/>
    <cellStyle name="Normal 7 2 3 2 2 2" xfId="2124" xr:uid="{00000000-0005-0000-0000-0000F60A0000}"/>
    <cellStyle name="Normal 7 2 3 2 2 3" xfId="3026" xr:uid="{00000000-0005-0000-0000-0000F70A0000}"/>
    <cellStyle name="Normal 7 2 3 2 3" xfId="2123" xr:uid="{00000000-0005-0000-0000-0000F80A0000}"/>
    <cellStyle name="Normal 7 2 3 2 4" xfId="3025" xr:uid="{00000000-0005-0000-0000-0000F90A0000}"/>
    <cellStyle name="Normal 7 2 3 3" xfId="1054" xr:uid="{00000000-0005-0000-0000-0000FA0A0000}"/>
    <cellStyle name="Normal 7 2 3 3 2" xfId="2125" xr:uid="{00000000-0005-0000-0000-0000FB0A0000}"/>
    <cellStyle name="Normal 7 2 3 3 3" xfId="3027" xr:uid="{00000000-0005-0000-0000-0000FC0A0000}"/>
    <cellStyle name="Normal 7 2 3 4" xfId="2122" xr:uid="{00000000-0005-0000-0000-0000FD0A0000}"/>
    <cellStyle name="Normal 7 2 3 5" xfId="3024" xr:uid="{00000000-0005-0000-0000-0000FE0A0000}"/>
    <cellStyle name="Normal 7 2 4" xfId="1055" xr:uid="{00000000-0005-0000-0000-0000FF0A0000}"/>
    <cellStyle name="Normal 7 2 4 2" xfId="1056" xr:uid="{00000000-0005-0000-0000-0000000B0000}"/>
    <cellStyle name="Normal 7 2 4 2 2" xfId="2127" xr:uid="{00000000-0005-0000-0000-0000010B0000}"/>
    <cellStyle name="Normal 7 2 4 2 3" xfId="3029" xr:uid="{00000000-0005-0000-0000-0000020B0000}"/>
    <cellStyle name="Normal 7 2 4 3" xfId="2126" xr:uid="{00000000-0005-0000-0000-0000030B0000}"/>
    <cellStyle name="Normal 7 2 4 4" xfId="3028" xr:uid="{00000000-0005-0000-0000-0000040B0000}"/>
    <cellStyle name="Normal 7 2 5" xfId="1057" xr:uid="{00000000-0005-0000-0000-0000050B0000}"/>
    <cellStyle name="Normal 7 2 5 2" xfId="2128" xr:uid="{00000000-0005-0000-0000-0000060B0000}"/>
    <cellStyle name="Normal 7 2 5 3" xfId="3030" xr:uid="{00000000-0005-0000-0000-0000070B0000}"/>
    <cellStyle name="Normal 7 2 6" xfId="2113" xr:uid="{00000000-0005-0000-0000-0000080B0000}"/>
    <cellStyle name="Normal 7 2 7" xfId="3015" xr:uid="{00000000-0005-0000-0000-0000090B0000}"/>
    <cellStyle name="Normal 7 3" xfId="1058" xr:uid="{00000000-0005-0000-0000-00000A0B0000}"/>
    <cellStyle name="Normal 7 4" xfId="1059" xr:uid="{00000000-0005-0000-0000-00000B0B0000}"/>
    <cellStyle name="Normal 7 4 2" xfId="1060" xr:uid="{00000000-0005-0000-0000-00000C0B0000}"/>
    <cellStyle name="Normal 7 4 2 2" xfId="1061" xr:uid="{00000000-0005-0000-0000-00000D0B0000}"/>
    <cellStyle name="Normal 7 4 2 2 2" xfId="2131" xr:uid="{00000000-0005-0000-0000-00000E0B0000}"/>
    <cellStyle name="Normal 7 4 2 2 3" xfId="3033" xr:uid="{00000000-0005-0000-0000-00000F0B0000}"/>
    <cellStyle name="Normal 7 4 2 3" xfId="2130" xr:uid="{00000000-0005-0000-0000-0000100B0000}"/>
    <cellStyle name="Normal 7 4 2 4" xfId="3032" xr:uid="{00000000-0005-0000-0000-0000110B0000}"/>
    <cellStyle name="Normal 7 4 3" xfId="1062" xr:uid="{00000000-0005-0000-0000-0000120B0000}"/>
    <cellStyle name="Normal 7 4 3 2" xfId="2132" xr:uid="{00000000-0005-0000-0000-0000130B0000}"/>
    <cellStyle name="Normal 7 4 3 3" xfId="3034" xr:uid="{00000000-0005-0000-0000-0000140B0000}"/>
    <cellStyle name="Normal 7 4 4" xfId="2129" xr:uid="{00000000-0005-0000-0000-0000150B0000}"/>
    <cellStyle name="Normal 7 4 5" xfId="3031" xr:uid="{00000000-0005-0000-0000-0000160B0000}"/>
    <cellStyle name="Normal 7 5" xfId="1063" xr:uid="{00000000-0005-0000-0000-0000170B0000}"/>
    <cellStyle name="Normal 7 5 2" xfId="1064" xr:uid="{00000000-0005-0000-0000-0000180B0000}"/>
    <cellStyle name="Normal 7 5 2 2" xfId="2134" xr:uid="{00000000-0005-0000-0000-0000190B0000}"/>
    <cellStyle name="Normal 7 5 2 3" xfId="3036" xr:uid="{00000000-0005-0000-0000-00001A0B0000}"/>
    <cellStyle name="Normal 7 5 3" xfId="2133" xr:uid="{00000000-0005-0000-0000-00001B0B0000}"/>
    <cellStyle name="Normal 7 5 4" xfId="3035" xr:uid="{00000000-0005-0000-0000-00001C0B0000}"/>
    <cellStyle name="Normal 7 6" xfId="1065" xr:uid="{00000000-0005-0000-0000-00001D0B0000}"/>
    <cellStyle name="Normal 7 6 2" xfId="2135" xr:uid="{00000000-0005-0000-0000-00001E0B0000}"/>
    <cellStyle name="Normal 7 6 3" xfId="3037" xr:uid="{00000000-0005-0000-0000-00001F0B0000}"/>
    <cellStyle name="Normal 7 7" xfId="2112" xr:uid="{00000000-0005-0000-0000-0000200B0000}"/>
    <cellStyle name="Normal 7 8" xfId="3014" xr:uid="{00000000-0005-0000-0000-0000210B0000}"/>
    <cellStyle name="Normal 8" xfId="1066" xr:uid="{00000000-0005-0000-0000-0000220B0000}"/>
    <cellStyle name="Normal 8 2" xfId="1067" xr:uid="{00000000-0005-0000-0000-0000230B0000}"/>
    <cellStyle name="Normal 9" xfId="1068" xr:uid="{00000000-0005-0000-0000-0000240B0000}"/>
    <cellStyle name="Normal 9 2" xfId="1069" xr:uid="{00000000-0005-0000-0000-0000250B0000}"/>
    <cellStyle name="Normal 9 2 2" xfId="1070" xr:uid="{00000000-0005-0000-0000-0000260B0000}"/>
    <cellStyle name="Normal 9 2 2 2" xfId="1071" xr:uid="{00000000-0005-0000-0000-0000270B0000}"/>
    <cellStyle name="Normal 9 2 2 2 2" xfId="2138" xr:uid="{00000000-0005-0000-0000-0000280B0000}"/>
    <cellStyle name="Normal 9 2 2 2 3" xfId="3040" xr:uid="{00000000-0005-0000-0000-0000290B0000}"/>
    <cellStyle name="Normal 9 2 2 3" xfId="2137" xr:uid="{00000000-0005-0000-0000-00002A0B0000}"/>
    <cellStyle name="Normal 9 2 2 4" xfId="3039" xr:uid="{00000000-0005-0000-0000-00002B0B0000}"/>
    <cellStyle name="Normal 9 2 3" xfId="1072" xr:uid="{00000000-0005-0000-0000-00002C0B0000}"/>
    <cellStyle name="Normal 9 2 3 2" xfId="2139" xr:uid="{00000000-0005-0000-0000-00002D0B0000}"/>
    <cellStyle name="Normal 9 2 3 3" xfId="3041" xr:uid="{00000000-0005-0000-0000-00002E0B0000}"/>
    <cellStyle name="Normal 9 2 4" xfId="2136" xr:uid="{00000000-0005-0000-0000-00002F0B0000}"/>
    <cellStyle name="Normal 9 2 5" xfId="3038" xr:uid="{00000000-0005-0000-0000-0000300B0000}"/>
    <cellStyle name="Normal 9 3" xfId="1073" xr:uid="{00000000-0005-0000-0000-0000310B0000}"/>
    <cellStyle name="Normal 9 3 2" xfId="1074" xr:uid="{00000000-0005-0000-0000-0000320B0000}"/>
    <cellStyle name="Normal 9 3 2 2" xfId="2141" xr:uid="{00000000-0005-0000-0000-0000330B0000}"/>
    <cellStyle name="Normal 9 3 2 3" xfId="3043" xr:uid="{00000000-0005-0000-0000-0000340B0000}"/>
    <cellStyle name="Normal 9 3 3" xfId="2140" xr:uid="{00000000-0005-0000-0000-0000350B0000}"/>
    <cellStyle name="Normal 9 3 4" xfId="3042" xr:uid="{00000000-0005-0000-0000-0000360B0000}"/>
    <cellStyle name="Normal 9 4" xfId="1075" xr:uid="{00000000-0005-0000-0000-0000370B0000}"/>
    <cellStyle name="Normal 9 4 2" xfId="2142" xr:uid="{00000000-0005-0000-0000-0000380B0000}"/>
    <cellStyle name="Normal 9 4 3" xfId="3044" xr:uid="{00000000-0005-0000-0000-0000390B0000}"/>
    <cellStyle name="Normal 9 5" xfId="1076" xr:uid="{00000000-0005-0000-0000-00003A0B0000}"/>
    <cellStyle name="Normal 9 5 2" xfId="2143" xr:uid="{00000000-0005-0000-0000-00003B0B0000}"/>
    <cellStyle name="Normal 9 5 3" xfId="3045" xr:uid="{00000000-0005-0000-0000-00003C0B0000}"/>
    <cellStyle name="Normal 9 6" xfId="1077" xr:uid="{00000000-0005-0000-0000-00003D0B0000}"/>
    <cellStyle name="Note 2" xfId="1078" xr:uid="{00000000-0005-0000-0000-00003E0B0000}"/>
    <cellStyle name="Note 3" xfId="1079" xr:uid="{00000000-0005-0000-0000-00003F0B0000}"/>
    <cellStyle name="Note 3 2" xfId="1080" xr:uid="{00000000-0005-0000-0000-0000400B0000}"/>
    <cellStyle name="Output 2" xfId="1081" xr:uid="{00000000-0005-0000-0000-0000410B0000}"/>
    <cellStyle name="Output 3" xfId="1082" xr:uid="{00000000-0005-0000-0000-0000420B0000}"/>
    <cellStyle name="Output 4" xfId="1083" xr:uid="{00000000-0005-0000-0000-0000430B0000}"/>
    <cellStyle name="Percent 10" xfId="2144" xr:uid="{00000000-0005-0000-0000-0000450B0000}"/>
    <cellStyle name="Percent 11" xfId="3047" xr:uid="{C29EF819-EFEB-4543-9AE5-65A339133A01}"/>
    <cellStyle name="Percent 2" xfId="1084" xr:uid="{00000000-0005-0000-0000-0000460B0000}"/>
    <cellStyle name="Percent 2 2" xfId="1085" xr:uid="{00000000-0005-0000-0000-0000470B0000}"/>
    <cellStyle name="Percent 2 2 2" xfId="1086" xr:uid="{00000000-0005-0000-0000-0000480B0000}"/>
    <cellStyle name="Percent 2 2 2 2" xfId="1087" xr:uid="{00000000-0005-0000-0000-0000490B0000}"/>
    <cellStyle name="Percent 2 2 2 2 2" xfId="1088" xr:uid="{00000000-0005-0000-0000-00004A0B0000}"/>
    <cellStyle name="Percent 2 2 2 2 2 2" xfId="1089" xr:uid="{00000000-0005-0000-0000-00004B0B0000}"/>
    <cellStyle name="Percent 2 2 2 2 2 2 2" xfId="1090" xr:uid="{00000000-0005-0000-0000-00004C0B0000}"/>
    <cellStyle name="Percent 2 2 2 2 2 3" xfId="1091" xr:uid="{00000000-0005-0000-0000-00004D0B0000}"/>
    <cellStyle name="Percent 2 2 2 2 3" xfId="1092" xr:uid="{00000000-0005-0000-0000-00004E0B0000}"/>
    <cellStyle name="Percent 2 2 2 2 3 2" xfId="1093" xr:uid="{00000000-0005-0000-0000-00004F0B0000}"/>
    <cellStyle name="Percent 2 2 2 2 4" xfId="1094" xr:uid="{00000000-0005-0000-0000-0000500B0000}"/>
    <cellStyle name="Percent 2 2 2 3" xfId="1095" xr:uid="{00000000-0005-0000-0000-0000510B0000}"/>
    <cellStyle name="Percent 2 2 2 3 2" xfId="1096" xr:uid="{00000000-0005-0000-0000-0000520B0000}"/>
    <cellStyle name="Percent 2 2 2 3 2 2" xfId="1097" xr:uid="{00000000-0005-0000-0000-0000530B0000}"/>
    <cellStyle name="Percent 2 2 2 3 3" xfId="1098" xr:uid="{00000000-0005-0000-0000-0000540B0000}"/>
    <cellStyle name="Percent 2 2 2 4" xfId="1099" xr:uid="{00000000-0005-0000-0000-0000550B0000}"/>
    <cellStyle name="Percent 2 2 2 4 2" xfId="1100" xr:uid="{00000000-0005-0000-0000-0000560B0000}"/>
    <cellStyle name="Percent 2 2 2 5" xfId="1101" xr:uid="{00000000-0005-0000-0000-0000570B0000}"/>
    <cellStyle name="Percent 2 2 3" xfId="1102" xr:uid="{00000000-0005-0000-0000-0000580B0000}"/>
    <cellStyle name="Percent 2 2 3 2" xfId="1103" xr:uid="{00000000-0005-0000-0000-0000590B0000}"/>
    <cellStyle name="Percent 2 2 3 2 2" xfId="1104" xr:uid="{00000000-0005-0000-0000-00005A0B0000}"/>
    <cellStyle name="Percent 2 2 3 2 2 2" xfId="1105" xr:uid="{00000000-0005-0000-0000-00005B0B0000}"/>
    <cellStyle name="Percent 2 2 3 2 3" xfId="1106" xr:uid="{00000000-0005-0000-0000-00005C0B0000}"/>
    <cellStyle name="Percent 2 2 3 3" xfId="1107" xr:uid="{00000000-0005-0000-0000-00005D0B0000}"/>
    <cellStyle name="Percent 2 2 3 3 2" xfId="1108" xr:uid="{00000000-0005-0000-0000-00005E0B0000}"/>
    <cellStyle name="Percent 2 2 3 4" xfId="1109" xr:uid="{00000000-0005-0000-0000-00005F0B0000}"/>
    <cellStyle name="Percent 2 2 4" xfId="1110" xr:uid="{00000000-0005-0000-0000-0000600B0000}"/>
    <cellStyle name="Percent 2 2 4 2" xfId="1111" xr:uid="{00000000-0005-0000-0000-0000610B0000}"/>
    <cellStyle name="Percent 2 2 4 2 2" xfId="1112" xr:uid="{00000000-0005-0000-0000-0000620B0000}"/>
    <cellStyle name="Percent 2 2 4 3" xfId="1113" xr:uid="{00000000-0005-0000-0000-0000630B0000}"/>
    <cellStyle name="Percent 2 2 5" xfId="1114" xr:uid="{00000000-0005-0000-0000-0000640B0000}"/>
    <cellStyle name="Percent 2 2 5 2" xfId="1115" xr:uid="{00000000-0005-0000-0000-0000650B0000}"/>
    <cellStyle name="Percent 2 2 6" xfId="1116" xr:uid="{00000000-0005-0000-0000-0000660B0000}"/>
    <cellStyle name="Percent 2 3" xfId="1117" xr:uid="{00000000-0005-0000-0000-0000670B0000}"/>
    <cellStyle name="Percent 2 3 2" xfId="1118" xr:uid="{00000000-0005-0000-0000-0000680B0000}"/>
    <cellStyle name="Percent 2 3 2 2" xfId="1119" xr:uid="{00000000-0005-0000-0000-0000690B0000}"/>
    <cellStyle name="Percent 2 3 2 2 2" xfId="1120" xr:uid="{00000000-0005-0000-0000-00006A0B0000}"/>
    <cellStyle name="Percent 2 3 2 2 2 2" xfId="1121" xr:uid="{00000000-0005-0000-0000-00006B0B0000}"/>
    <cellStyle name="Percent 2 3 2 2 2 2 2" xfId="1122" xr:uid="{00000000-0005-0000-0000-00006C0B0000}"/>
    <cellStyle name="Percent 2 3 2 2 2 3" xfId="1123" xr:uid="{00000000-0005-0000-0000-00006D0B0000}"/>
    <cellStyle name="Percent 2 3 2 2 3" xfId="1124" xr:uid="{00000000-0005-0000-0000-00006E0B0000}"/>
    <cellStyle name="Percent 2 3 2 2 3 2" xfId="1125" xr:uid="{00000000-0005-0000-0000-00006F0B0000}"/>
    <cellStyle name="Percent 2 3 2 2 4" xfId="1126" xr:uid="{00000000-0005-0000-0000-0000700B0000}"/>
    <cellStyle name="Percent 2 3 2 3" xfId="1127" xr:uid="{00000000-0005-0000-0000-0000710B0000}"/>
    <cellStyle name="Percent 2 3 2 3 2" xfId="1128" xr:uid="{00000000-0005-0000-0000-0000720B0000}"/>
    <cellStyle name="Percent 2 3 2 3 2 2" xfId="1129" xr:uid="{00000000-0005-0000-0000-0000730B0000}"/>
    <cellStyle name="Percent 2 3 2 3 3" xfId="1130" xr:uid="{00000000-0005-0000-0000-0000740B0000}"/>
    <cellStyle name="Percent 2 3 2 4" xfId="1131" xr:uid="{00000000-0005-0000-0000-0000750B0000}"/>
    <cellStyle name="Percent 2 3 2 4 2" xfId="1132" xr:uid="{00000000-0005-0000-0000-0000760B0000}"/>
    <cellStyle name="Percent 2 3 2 5" xfId="1133" xr:uid="{00000000-0005-0000-0000-0000770B0000}"/>
    <cellStyle name="Percent 2 3 3" xfId="1134" xr:uid="{00000000-0005-0000-0000-0000780B0000}"/>
    <cellStyle name="Percent 2 3 3 2" xfId="1135" xr:uid="{00000000-0005-0000-0000-0000790B0000}"/>
    <cellStyle name="Percent 2 3 3 2 2" xfId="1136" xr:uid="{00000000-0005-0000-0000-00007A0B0000}"/>
    <cellStyle name="Percent 2 3 3 2 2 2" xfId="1137" xr:uid="{00000000-0005-0000-0000-00007B0B0000}"/>
    <cellStyle name="Percent 2 3 3 2 3" xfId="1138" xr:uid="{00000000-0005-0000-0000-00007C0B0000}"/>
    <cellStyle name="Percent 2 3 3 3" xfId="1139" xr:uid="{00000000-0005-0000-0000-00007D0B0000}"/>
    <cellStyle name="Percent 2 3 3 3 2" xfId="1140" xr:uid="{00000000-0005-0000-0000-00007E0B0000}"/>
    <cellStyle name="Percent 2 3 3 4" xfId="1141" xr:uid="{00000000-0005-0000-0000-00007F0B0000}"/>
    <cellStyle name="Percent 2 3 4" xfId="1142" xr:uid="{00000000-0005-0000-0000-0000800B0000}"/>
    <cellStyle name="Percent 2 3 4 2" xfId="1143" xr:uid="{00000000-0005-0000-0000-0000810B0000}"/>
    <cellStyle name="Percent 2 3 4 2 2" xfId="1144" xr:uid="{00000000-0005-0000-0000-0000820B0000}"/>
    <cellStyle name="Percent 2 3 4 3" xfId="1145" xr:uid="{00000000-0005-0000-0000-0000830B0000}"/>
    <cellStyle name="Percent 2 3 5" xfId="1146" xr:uid="{00000000-0005-0000-0000-0000840B0000}"/>
    <cellStyle name="Percent 2 3 5 2" xfId="1147" xr:uid="{00000000-0005-0000-0000-0000850B0000}"/>
    <cellStyle name="Percent 2 3 6" xfId="1148" xr:uid="{00000000-0005-0000-0000-0000860B0000}"/>
    <cellStyle name="Percent 2 4" xfId="1149" xr:uid="{00000000-0005-0000-0000-0000870B0000}"/>
    <cellStyle name="Percent 2 4 2" xfId="1150" xr:uid="{00000000-0005-0000-0000-0000880B0000}"/>
    <cellStyle name="Percent 2 4 2 2" xfId="1151" xr:uid="{00000000-0005-0000-0000-0000890B0000}"/>
    <cellStyle name="Percent 2 4 2 2 2" xfId="1152" xr:uid="{00000000-0005-0000-0000-00008A0B0000}"/>
    <cellStyle name="Percent 2 4 2 2 2 2" xfId="1153" xr:uid="{00000000-0005-0000-0000-00008B0B0000}"/>
    <cellStyle name="Percent 2 4 2 2 3" xfId="1154" xr:uid="{00000000-0005-0000-0000-00008C0B0000}"/>
    <cellStyle name="Percent 2 4 2 3" xfId="1155" xr:uid="{00000000-0005-0000-0000-00008D0B0000}"/>
    <cellStyle name="Percent 2 4 2 3 2" xfId="1156" xr:uid="{00000000-0005-0000-0000-00008E0B0000}"/>
    <cellStyle name="Percent 2 4 2 4" xfId="1157" xr:uid="{00000000-0005-0000-0000-00008F0B0000}"/>
    <cellStyle name="Percent 2 4 3" xfId="1158" xr:uid="{00000000-0005-0000-0000-0000900B0000}"/>
    <cellStyle name="Percent 2 4 3 2" xfId="1159" xr:uid="{00000000-0005-0000-0000-0000910B0000}"/>
    <cellStyle name="Percent 2 4 3 2 2" xfId="1160" xr:uid="{00000000-0005-0000-0000-0000920B0000}"/>
    <cellStyle name="Percent 2 4 3 3" xfId="1161" xr:uid="{00000000-0005-0000-0000-0000930B0000}"/>
    <cellStyle name="Percent 2 4 4" xfId="1162" xr:uid="{00000000-0005-0000-0000-0000940B0000}"/>
    <cellStyle name="Percent 2 4 4 2" xfId="1163" xr:uid="{00000000-0005-0000-0000-0000950B0000}"/>
    <cellStyle name="Percent 2 4 5" xfId="1164" xr:uid="{00000000-0005-0000-0000-0000960B0000}"/>
    <cellStyle name="Percent 2 5" xfId="1165" xr:uid="{00000000-0005-0000-0000-0000970B0000}"/>
    <cellStyle name="Percent 3" xfId="1166" xr:uid="{00000000-0005-0000-0000-0000980B0000}"/>
    <cellStyle name="Percent 3 2" xfId="1167" xr:uid="{00000000-0005-0000-0000-0000990B0000}"/>
    <cellStyle name="Percent 3 3" xfId="1168" xr:uid="{00000000-0005-0000-0000-00009A0B0000}"/>
    <cellStyle name="Percent 4" xfId="1169" xr:uid="{00000000-0005-0000-0000-00009B0B0000}"/>
    <cellStyle name="Percent 4 2" xfId="1170" xr:uid="{00000000-0005-0000-0000-00009C0B0000}"/>
    <cellStyle name="Percent 4 2 2" xfId="1171" xr:uid="{00000000-0005-0000-0000-00009D0B0000}"/>
    <cellStyle name="Percent 4 2 2 2" xfId="1172" xr:uid="{00000000-0005-0000-0000-00009E0B0000}"/>
    <cellStyle name="Percent 4 2 2 2 2" xfId="1173" xr:uid="{00000000-0005-0000-0000-00009F0B0000}"/>
    <cellStyle name="Percent 4 2 2 2 2 2" xfId="1174" xr:uid="{00000000-0005-0000-0000-0000A00B0000}"/>
    <cellStyle name="Percent 4 2 2 2 2 2 2" xfId="1175" xr:uid="{00000000-0005-0000-0000-0000A10B0000}"/>
    <cellStyle name="Percent 4 2 2 2 2 3" xfId="1176" xr:uid="{00000000-0005-0000-0000-0000A20B0000}"/>
    <cellStyle name="Percent 4 2 2 2 3" xfId="1177" xr:uid="{00000000-0005-0000-0000-0000A30B0000}"/>
    <cellStyle name="Percent 4 2 2 2 3 2" xfId="1178" xr:uid="{00000000-0005-0000-0000-0000A40B0000}"/>
    <cellStyle name="Percent 4 2 2 2 4" xfId="1179" xr:uid="{00000000-0005-0000-0000-0000A50B0000}"/>
    <cellStyle name="Percent 4 2 2 3" xfId="1180" xr:uid="{00000000-0005-0000-0000-0000A60B0000}"/>
    <cellStyle name="Percent 4 2 2 3 2" xfId="1181" xr:uid="{00000000-0005-0000-0000-0000A70B0000}"/>
    <cellStyle name="Percent 4 2 2 3 2 2" xfId="1182" xr:uid="{00000000-0005-0000-0000-0000A80B0000}"/>
    <cellStyle name="Percent 4 2 2 3 3" xfId="1183" xr:uid="{00000000-0005-0000-0000-0000A90B0000}"/>
    <cellStyle name="Percent 4 2 2 4" xfId="1184" xr:uid="{00000000-0005-0000-0000-0000AA0B0000}"/>
    <cellStyle name="Percent 4 2 2 4 2" xfId="1185" xr:uid="{00000000-0005-0000-0000-0000AB0B0000}"/>
    <cellStyle name="Percent 4 2 2 5" xfId="1186" xr:uid="{00000000-0005-0000-0000-0000AC0B0000}"/>
    <cellStyle name="Percent 4 2 3" xfId="1187" xr:uid="{00000000-0005-0000-0000-0000AD0B0000}"/>
    <cellStyle name="Percent 4 2 3 2" xfId="1188" xr:uid="{00000000-0005-0000-0000-0000AE0B0000}"/>
    <cellStyle name="Percent 4 2 3 2 2" xfId="1189" xr:uid="{00000000-0005-0000-0000-0000AF0B0000}"/>
    <cellStyle name="Percent 4 2 3 3" xfId="1190" xr:uid="{00000000-0005-0000-0000-0000B00B0000}"/>
    <cellStyle name="Percent 4 2 4" xfId="1191" xr:uid="{00000000-0005-0000-0000-0000B10B0000}"/>
    <cellStyle name="Percent 4 2 4 2" xfId="1192" xr:uid="{00000000-0005-0000-0000-0000B20B0000}"/>
    <cellStyle name="Percent 4 2 5" xfId="1193" xr:uid="{00000000-0005-0000-0000-0000B30B0000}"/>
    <cellStyle name="Percent 4 3" xfId="1194" xr:uid="{00000000-0005-0000-0000-0000B40B0000}"/>
    <cellStyle name="Percent 4 3 2" xfId="1195" xr:uid="{00000000-0005-0000-0000-0000B50B0000}"/>
    <cellStyle name="Percent 4 3 2 2" xfId="1196" xr:uid="{00000000-0005-0000-0000-0000B60B0000}"/>
    <cellStyle name="Percent 4 3 2 2 2" xfId="1197" xr:uid="{00000000-0005-0000-0000-0000B70B0000}"/>
    <cellStyle name="Percent 4 3 2 3" xfId="1198" xr:uid="{00000000-0005-0000-0000-0000B80B0000}"/>
    <cellStyle name="Percent 4 3 3" xfId="1199" xr:uid="{00000000-0005-0000-0000-0000B90B0000}"/>
    <cellStyle name="Percent 4 3 3 2" xfId="1200" xr:uid="{00000000-0005-0000-0000-0000BA0B0000}"/>
    <cellStyle name="Percent 4 3 4" xfId="1201" xr:uid="{00000000-0005-0000-0000-0000BB0B0000}"/>
    <cellStyle name="Percent 4 3 4 2" xfId="1202" xr:uid="{00000000-0005-0000-0000-0000BC0B0000}"/>
    <cellStyle name="Percent 4 3 5" xfId="1203" xr:uid="{00000000-0005-0000-0000-0000BD0B0000}"/>
    <cellStyle name="Percent 4 4" xfId="1204" xr:uid="{00000000-0005-0000-0000-0000BE0B0000}"/>
    <cellStyle name="Percent 4 4 2" xfId="1205" xr:uid="{00000000-0005-0000-0000-0000BF0B0000}"/>
    <cellStyle name="Percent 4 4 2 2" xfId="1206" xr:uid="{00000000-0005-0000-0000-0000C00B0000}"/>
    <cellStyle name="Percent 4 4 3" xfId="1207" xr:uid="{00000000-0005-0000-0000-0000C10B0000}"/>
    <cellStyle name="Percent 4 5" xfId="1208" xr:uid="{00000000-0005-0000-0000-0000C20B0000}"/>
    <cellStyle name="Percent 4 5 2" xfId="1209" xr:uid="{00000000-0005-0000-0000-0000C30B0000}"/>
    <cellStyle name="Percent 4 6" xfId="1210" xr:uid="{00000000-0005-0000-0000-0000C40B0000}"/>
    <cellStyle name="Percent 4 6 2" xfId="1211" xr:uid="{00000000-0005-0000-0000-0000C50B0000}"/>
    <cellStyle name="Percent 4 7" xfId="1212" xr:uid="{00000000-0005-0000-0000-0000C60B0000}"/>
    <cellStyle name="Percent 5" xfId="1213" xr:uid="{00000000-0005-0000-0000-0000C70B0000}"/>
    <cellStyle name="Percent 5 2" xfId="1214" xr:uid="{00000000-0005-0000-0000-0000C80B0000}"/>
    <cellStyle name="Percent 5 2 2" xfId="1215" xr:uid="{00000000-0005-0000-0000-0000C90B0000}"/>
    <cellStyle name="Percent 5 2 2 2" xfId="1216" xr:uid="{00000000-0005-0000-0000-0000CA0B0000}"/>
    <cellStyle name="Percent 5 2 3" xfId="1217" xr:uid="{00000000-0005-0000-0000-0000CB0B0000}"/>
    <cellStyle name="Percent 5 3" xfId="1218" xr:uid="{00000000-0005-0000-0000-0000CC0B0000}"/>
    <cellStyle name="Percent 5 3 2" xfId="1219" xr:uid="{00000000-0005-0000-0000-0000CD0B0000}"/>
    <cellStyle name="Percent 5 4" xfId="1220" xr:uid="{00000000-0005-0000-0000-0000CE0B0000}"/>
    <cellStyle name="Percent 6" xfId="1221" xr:uid="{00000000-0005-0000-0000-0000CF0B0000}"/>
    <cellStyle name="Percent 6 2" xfId="1222" xr:uid="{00000000-0005-0000-0000-0000D00B0000}"/>
    <cellStyle name="Percent 6 2 2" xfId="1223" xr:uid="{00000000-0005-0000-0000-0000D10B0000}"/>
    <cellStyle name="Percent 6 2 2 2" xfId="1224" xr:uid="{00000000-0005-0000-0000-0000D20B0000}"/>
    <cellStyle name="Percent 6 2 3" xfId="1225" xr:uid="{00000000-0005-0000-0000-0000D30B0000}"/>
    <cellStyle name="Percent 6 3" xfId="1226" xr:uid="{00000000-0005-0000-0000-0000D40B0000}"/>
    <cellStyle name="Percent 6 3 2" xfId="1227" xr:uid="{00000000-0005-0000-0000-0000D50B0000}"/>
    <cellStyle name="Percent 6 4" xfId="1228" xr:uid="{00000000-0005-0000-0000-0000D60B0000}"/>
    <cellStyle name="Percent 7" xfId="1229" xr:uid="{00000000-0005-0000-0000-0000D70B0000}"/>
    <cellStyle name="Percent 8" xfId="1230" xr:uid="{00000000-0005-0000-0000-0000D80B0000}"/>
    <cellStyle name="Percent 9" xfId="1231" xr:uid="{00000000-0005-0000-0000-0000D90B0000}"/>
    <cellStyle name="Plain" xfId="1232" xr:uid="{00000000-0005-0000-0000-0000DA0B0000}"/>
    <cellStyle name="Plain 2" xfId="1233" xr:uid="{00000000-0005-0000-0000-0000DB0B0000}"/>
    <cellStyle name="Style 1" xfId="1234" xr:uid="{00000000-0005-0000-0000-0000DC0B0000}"/>
    <cellStyle name="Title 2" xfId="1236" xr:uid="{00000000-0005-0000-0000-0000DE0B0000}"/>
    <cellStyle name="Title 3" xfId="1237" xr:uid="{00000000-0005-0000-0000-0000DF0B0000}"/>
    <cellStyle name="Title 4" xfId="2145" xr:uid="{00000000-0005-0000-0000-0000E00B0000}"/>
    <cellStyle name="Title 5" xfId="2148" xr:uid="{00000000-0005-0000-0000-0000E10B0000}"/>
    <cellStyle name="Title 6" xfId="1235" xr:uid="{00000000-0005-0000-0000-0000100C0000}"/>
    <cellStyle name="Total 2" xfId="1238" xr:uid="{00000000-0005-0000-0000-0000E20B0000}"/>
    <cellStyle name="Total 3" xfId="1239" xr:uid="{00000000-0005-0000-0000-0000E30B0000}"/>
    <cellStyle name="Total 4" xfId="1240" xr:uid="{00000000-0005-0000-0000-0000E40B0000}"/>
    <cellStyle name="Warning Text 2" xfId="1241" xr:uid="{00000000-0005-0000-0000-0000E50B0000}"/>
    <cellStyle name="Warning Text 3" xfId="1242" xr:uid="{00000000-0005-0000-0000-0000E60B0000}"/>
    <cellStyle name="Warning Text 4" xfId="1243" xr:uid="{00000000-0005-0000-0000-0000E70B0000}"/>
  </cellStyles>
  <dxfs count="66">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theme="1"/>
      </font>
    </dxf>
    <dxf>
      <font>
        <color rgb="FF00B050"/>
      </font>
    </dxf>
    <dxf>
      <font>
        <color rgb="FFFF0000"/>
      </font>
    </dxf>
    <dxf>
      <font>
        <color theme="1"/>
      </font>
    </dxf>
    <dxf>
      <font>
        <color rgb="FF00B050"/>
      </font>
    </dxf>
    <dxf>
      <font>
        <color rgb="FFFF0000"/>
      </font>
    </dxf>
    <dxf>
      <font>
        <color theme="1"/>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eetMetadata" Target="metadata.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17</xdr:col>
      <xdr:colOff>320040</xdr:colOff>
      <xdr:row>0</xdr:row>
      <xdr:rowOff>81915</xdr:rowOff>
    </xdr:from>
    <xdr:to>
      <xdr:col>19</xdr:col>
      <xdr:colOff>1905</xdr:colOff>
      <xdr:row>3</xdr:row>
      <xdr:rowOff>20955</xdr:rowOff>
    </xdr:to>
    <xdr:pic>
      <xdr:nvPicPr>
        <xdr:cNvPr id="2" name="Picture 3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6615" y="81915"/>
          <a:ext cx="878205" cy="462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65042</xdr:colOff>
      <xdr:row>15</xdr:row>
      <xdr:rowOff>174444</xdr:rowOff>
    </xdr:from>
    <xdr:to>
      <xdr:col>13</xdr:col>
      <xdr:colOff>722343</xdr:colOff>
      <xdr:row>22</xdr:row>
      <xdr:rowOff>13245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8618492" y="3355794"/>
          <a:ext cx="1876501" cy="1143726"/>
        </a:xfrm>
        <a:prstGeom prst="rect">
          <a:avLst/>
        </a:prstGeom>
        <a:solidFill>
          <a:schemeClr val="accent4">
            <a:lumMod val="20000"/>
            <a:lumOff val="80000"/>
          </a:schemeClr>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b="1">
              <a:solidFill>
                <a:srgbClr val="002060"/>
              </a:solidFill>
              <a:latin typeface="Arial" panose="020B0604020202020204" pitchFamily="34" charset="0"/>
              <a:cs typeface="Arial" panose="020B0604020202020204" pitchFamily="34" charset="0"/>
            </a:rPr>
            <a:t>To</a:t>
          </a:r>
          <a:r>
            <a:rPr lang="en-GB" sz="1100" b="1" baseline="0">
              <a:solidFill>
                <a:srgbClr val="002060"/>
              </a:solidFill>
              <a:latin typeface="Arial" panose="020B0604020202020204" pitchFamily="34" charset="0"/>
              <a:cs typeface="Arial" panose="020B0604020202020204" pitchFamily="34" charset="0"/>
            </a:rPr>
            <a:t> use this template</a:t>
          </a:r>
          <a:r>
            <a:rPr lang="en-GB" sz="1100" b="1" baseline="0">
              <a:solidFill>
                <a:schemeClr val="accent1">
                  <a:lumMod val="75000"/>
                </a:schemeClr>
              </a:solidFill>
              <a:latin typeface="Arial" panose="020B0604020202020204" pitchFamily="34" charset="0"/>
              <a:cs typeface="Arial" panose="020B0604020202020204" pitchFamily="34" charset="0"/>
            </a:rPr>
            <a:t>: </a:t>
          </a:r>
          <a:r>
            <a:rPr lang="en-GB" sz="1100">
              <a:solidFill>
                <a:sysClr val="windowText" lastClr="000000"/>
              </a:solidFill>
              <a:latin typeface="Arial" panose="020B0604020202020204" pitchFamily="34" charset="0"/>
              <a:cs typeface="Arial" panose="020B0604020202020204" pitchFamily="34" charset="0"/>
            </a:rPr>
            <a:t>PCNs (or CCGs or primary</a:t>
          </a:r>
          <a:r>
            <a:rPr lang="en-GB" sz="1100" baseline="0">
              <a:solidFill>
                <a:sysClr val="windowText" lastClr="000000"/>
              </a:solidFill>
              <a:latin typeface="Arial" panose="020B0604020202020204" pitchFamily="34" charset="0"/>
              <a:cs typeface="Arial" panose="020B0604020202020204" pitchFamily="34" charset="0"/>
            </a:rPr>
            <a:t> care training hubs on their behalf) should complete all fields highlighted in this colour (as appropriate). </a:t>
          </a:r>
          <a:endParaRPr lang="en-GB"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10</xdr:col>
          <xdr:colOff>45720</xdr:colOff>
          <xdr:row>5</xdr:row>
          <xdr:rowOff>0</xdr:rowOff>
        </xdr:from>
        <xdr:to>
          <xdr:col>14</xdr:col>
          <xdr:colOff>22860</xdr:colOff>
          <xdr:row>5</xdr:row>
          <xdr:rowOff>228600</xdr:rowOff>
        </xdr:to>
        <xdr:sp macro="" textlink="">
          <xdr:nvSpPr>
            <xdr:cNvPr id="8193" name="ComboBox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xdr:row>
          <xdr:rowOff>0</xdr:rowOff>
        </xdr:from>
        <xdr:to>
          <xdr:col>5</xdr:col>
          <xdr:colOff>480060</xdr:colOff>
          <xdr:row>5</xdr:row>
          <xdr:rowOff>228600</xdr:rowOff>
        </xdr:to>
        <xdr:sp macro="" textlink="">
          <xdr:nvSpPr>
            <xdr:cNvPr id="8194" name="ComboBox2"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200025</xdr:colOff>
      <xdr:row>25</xdr:row>
      <xdr:rowOff>114300</xdr:rowOff>
    </xdr:from>
    <xdr:to>
      <xdr:col>14</xdr:col>
      <xdr:colOff>0</xdr:colOff>
      <xdr:row>27</xdr:row>
      <xdr:rowOff>140970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00025" y="5143500"/>
          <a:ext cx="10391775" cy="388620"/>
        </a:xfrm>
        <a:prstGeom prst="rect">
          <a:avLst/>
        </a:prstGeom>
        <a:solidFill>
          <a:schemeClr val="accent4">
            <a:lumMod val="20000"/>
            <a:lumOff val="80000"/>
          </a:schemeClr>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100" b="1">
              <a:solidFill>
                <a:srgbClr val="002060"/>
              </a:solidFill>
              <a:latin typeface="Arial" panose="020B0604020202020204" pitchFamily="34" charset="0"/>
              <a:cs typeface="Arial" panose="020B0604020202020204" pitchFamily="34" charset="0"/>
            </a:rPr>
            <a:t>To</a:t>
          </a:r>
          <a:r>
            <a:rPr lang="en-GB" sz="1100" b="1" baseline="0">
              <a:solidFill>
                <a:srgbClr val="002060"/>
              </a:solidFill>
              <a:latin typeface="Arial" panose="020B0604020202020204" pitchFamily="34" charset="0"/>
              <a:cs typeface="Arial" panose="020B0604020202020204" pitchFamily="34" charset="0"/>
            </a:rPr>
            <a:t> use this template</a:t>
          </a:r>
          <a:r>
            <a:rPr lang="en-GB" sz="1100" b="1" baseline="0">
              <a:solidFill>
                <a:schemeClr val="accent1">
                  <a:lumMod val="75000"/>
                </a:schemeClr>
              </a:solidFill>
              <a:latin typeface="Arial" panose="020B0604020202020204" pitchFamily="34" charset="0"/>
              <a:cs typeface="Arial" panose="020B0604020202020204" pitchFamily="34" charset="0"/>
            </a:rPr>
            <a:t>: </a:t>
          </a:r>
          <a:r>
            <a:rPr lang="en-GB" sz="1100">
              <a:solidFill>
                <a:sysClr val="windowText" lastClr="000000"/>
              </a:solidFill>
              <a:latin typeface="Arial" panose="020B0604020202020204" pitchFamily="34" charset="0"/>
              <a:cs typeface="Arial" panose="020B0604020202020204" pitchFamily="34" charset="0"/>
            </a:rPr>
            <a:t>PCNs (or CCGs or primary</a:t>
          </a:r>
          <a:r>
            <a:rPr lang="en-GB" sz="1100" baseline="0">
              <a:solidFill>
                <a:sysClr val="windowText" lastClr="000000"/>
              </a:solidFill>
              <a:latin typeface="Arial" panose="020B0604020202020204" pitchFamily="34" charset="0"/>
              <a:cs typeface="Arial" panose="020B0604020202020204" pitchFamily="34" charset="0"/>
            </a:rPr>
            <a:t> care training hubs on their behalf) should complete all fields highlighted in this colour (as appropriate). </a:t>
          </a:r>
          <a:endParaRPr lang="en-GB" sz="1100">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10</xdr:col>
          <xdr:colOff>45720</xdr:colOff>
          <xdr:row>5</xdr:row>
          <xdr:rowOff>0</xdr:rowOff>
        </xdr:from>
        <xdr:to>
          <xdr:col>13</xdr:col>
          <xdr:colOff>762000</xdr:colOff>
          <xdr:row>6</xdr:row>
          <xdr:rowOff>45720</xdr:rowOff>
        </xdr:to>
        <xdr:sp macro="" textlink="">
          <xdr:nvSpPr>
            <xdr:cNvPr id="13313" name="ComboBox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xdr:row>
          <xdr:rowOff>0</xdr:rowOff>
        </xdr:from>
        <xdr:to>
          <xdr:col>5</xdr:col>
          <xdr:colOff>419100</xdr:colOff>
          <xdr:row>6</xdr:row>
          <xdr:rowOff>45720</xdr:rowOff>
        </xdr:to>
        <xdr:sp macro="" textlink="">
          <xdr:nvSpPr>
            <xdr:cNvPr id="13314" name="ComboBox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NHS%20CB\Analytical%20Services\Primary%20Care\GPFV\GPFV%202019-20%20Collection\Template\Q3\GPFV%20DEC_19%20_Q3%20V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hsengland-my.sharepoint.com/Users/FBeck/AppData/Local/Microsoft/Windows/Temporary%20Internet%20Files/Content.Outlook/F8FQ64O4/PCAR%20v4.3%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green.net\IC_Data_DFS\DI\WORKFORCE\COMPLAINTS\2015-16\Annual\KO41b\Raw%20Data\Working\MD\Final\KO41b%20final%20data%20(M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hsengland-my.sharepoint.com/NHS%20CB/Analytical%20Services/Primary%20Care/GPFV/Data%20Collection/Planning/Online%20Consultation%20Metric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 History"/>
      <sheetName val="Cover"/>
      <sheetName val="Guidance"/>
      <sheetName val="Question Status"/>
      <sheetName val="Main Page"/>
      <sheetName val="Sheet1"/>
      <sheetName val="Practice Level Questions"/>
      <sheetName val="GPs per CCG"/>
      <sheetName val="GP Data"/>
      <sheetName val="Practice List"/>
      <sheetName val="CCG Level Questions"/>
      <sheetName val="Alternative Settings Guidance"/>
      <sheetName val="AS GP Hours"/>
      <sheetName val="SubmittedLastTime"/>
      <sheetName val="NHSD Backsheet"/>
      <sheetName val="Access Trajectories"/>
      <sheetName val="National ListVal"/>
      <sheetName val="Backsheet NHSE"/>
      <sheetName val="Alternative Validations"/>
      <sheetName val="QLists"/>
      <sheetName val="PreviousTrajectories"/>
      <sheetName val="Weighted population"/>
      <sheetName val="Question Mapping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C3" t="str">
            <v>&lt;Select&gt;</v>
          </cell>
          <cell r="I3">
            <v>1</v>
          </cell>
        </row>
        <row r="4">
          <cell r="C4" t="str">
            <v>London</v>
          </cell>
        </row>
        <row r="5">
          <cell r="C5" t="str">
            <v>Midlands</v>
          </cell>
        </row>
        <row r="6">
          <cell r="C6" t="str">
            <v>East of England</v>
          </cell>
        </row>
        <row r="7">
          <cell r="C7" t="str">
            <v>North East and Yorkshire</v>
          </cell>
        </row>
        <row r="8">
          <cell r="C8" t="str">
            <v>North West</v>
          </cell>
        </row>
        <row r="9">
          <cell r="C9" t="str">
            <v>South East</v>
          </cell>
          <cell r="I9">
            <v>2</v>
          </cell>
        </row>
        <row r="10">
          <cell r="C10" t="str">
            <v>South West</v>
          </cell>
          <cell r="I10" t="str">
            <v>London</v>
          </cell>
        </row>
        <row r="11">
          <cell r="I11" t="str">
            <v>Y56</v>
          </cell>
        </row>
        <row r="14">
          <cell r="I14">
            <v>3</v>
          </cell>
        </row>
        <row r="15">
          <cell r="I15" t="str" vm="1">
            <v>North West London STP</v>
          </cell>
        </row>
        <row r="19">
          <cell r="I19">
            <v>6</v>
          </cell>
        </row>
        <row r="20">
          <cell r="I20" t="str">
            <v>NHS Hillingdon CCG</v>
          </cell>
        </row>
        <row r="21">
          <cell r="I21" t="str" vm="2">
            <v>08G</v>
          </cell>
        </row>
        <row r="24">
          <cell r="I24">
            <v>5</v>
          </cell>
        </row>
        <row r="28">
          <cell r="I28">
            <v>4</v>
          </cell>
          <cell r="L28">
            <v>5</v>
          </cell>
          <cell r="O28">
            <v>8</v>
          </cell>
        </row>
        <row r="29">
          <cell r="I29" t="str">
            <v>North West London</v>
          </cell>
          <cell r="L29" t="str" vm="3">
            <v>North Central London STP</v>
          </cell>
          <cell r="O29" t="str">
            <v>NHS Brent CCG</v>
          </cell>
        </row>
        <row r="72">
          <cell r="B72" t="str">
            <v>Type Selection</v>
          </cell>
        </row>
        <row r="73">
          <cell r="B73" t="str">
            <v>STP</v>
          </cell>
        </row>
      </sheetData>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Notes and Guidance"/>
      <sheetName val="Question status"/>
      <sheetName val="Template"/>
      <sheetName val="Practices"/>
      <sheetName val="ListVal"/>
      <sheetName val="Offsets"/>
      <sheetName val="Amount of GPS per CCG"/>
      <sheetName val="List size change"/>
      <sheetName val="epraccur"/>
      <sheetName val="GP list size"/>
      <sheetName val="Backsheet"/>
      <sheetName val="Sheet2"/>
      <sheetName val="QLists"/>
    </sheetNames>
    <sheetDataSet>
      <sheetData sheetId="0"/>
      <sheetData sheetId="1"/>
      <sheetData sheetId="2"/>
      <sheetData sheetId="3"/>
      <sheetData sheetId="4"/>
      <sheetData sheetId="5">
        <row r="4">
          <cell r="AD4" t="str">
            <v>Yes</v>
          </cell>
        </row>
        <row r="5">
          <cell r="AD5" t="str">
            <v>No</v>
          </cell>
        </row>
        <row r="6">
          <cell r="AD6" t="str">
            <v>N/A</v>
          </cell>
        </row>
      </sheetData>
      <sheetData sheetId="6"/>
      <sheetData sheetId="7"/>
      <sheetData sheetId="8">
        <row r="5">
          <cell r="A5" t="str">
            <v>Y55</v>
          </cell>
        </row>
      </sheetData>
      <sheetData sheetId="9">
        <row r="2">
          <cell r="A2" t="str">
            <v>A81001</v>
          </cell>
        </row>
      </sheetData>
      <sheetData sheetId="10">
        <row r="2">
          <cell r="A2" t="str">
            <v>A81001</v>
          </cell>
        </row>
      </sheetData>
      <sheetData sheetId="1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dental"/>
      <sheetName val="final GP"/>
      <sheetName val="NHSE"/>
      <sheetName val="final combined"/>
      <sheetName val="Ko41B Practices"/>
    </sheetNames>
    <sheetDataSet>
      <sheetData sheetId="0" refreshError="1"/>
      <sheetData sheetId="1" refreshError="1"/>
      <sheetData sheetId="2" refreshError="1"/>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line Consultations Metrics"/>
      <sheetName val="Dropdowns"/>
    </sheetNames>
    <sheetDataSet>
      <sheetData sheetId="0"/>
      <sheetData sheetId="1">
        <row r="2">
          <cell r="C2" t="str">
            <v>In mobilisation</v>
          </cell>
        </row>
        <row r="3">
          <cell r="C3" t="str">
            <v>Pilot</v>
          </cell>
        </row>
        <row r="4">
          <cell r="C4" t="str">
            <v>Live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4.xml"/><Relationship Id="rId5" Type="http://schemas.openxmlformats.org/officeDocument/2006/relationships/image" Target="../media/image2.emf"/><Relationship Id="rId4" Type="http://schemas.openxmlformats.org/officeDocument/2006/relationships/control" Target="../activeX/activeX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ECA6D-1AB7-4CEA-8739-AD54D36D55BE}">
  <sheetPr codeName="Sheet1"/>
  <dimension ref="B2:V50"/>
  <sheetViews>
    <sheetView topLeftCell="A13" workbookViewId="0">
      <selection activeCell="D41" sqref="D41:S42"/>
    </sheetView>
  </sheetViews>
  <sheetFormatPr defaultColWidth="8.88671875" defaultRowHeight="13.8"/>
  <cols>
    <col min="1" max="1" width="3.6640625" style="203" customWidth="1"/>
    <col min="2" max="3" width="8.88671875" style="203"/>
    <col min="4" max="4" width="10.5546875" style="203" bestFit="1" customWidth="1"/>
    <col min="5" max="11" width="8.88671875" style="203"/>
    <col min="12" max="12" width="17.33203125" style="203" customWidth="1"/>
    <col min="13" max="19" width="8.88671875" style="203"/>
    <col min="20" max="20" width="8.88671875" style="202"/>
    <col min="21" max="21" width="8.88671875" style="203"/>
    <col min="22" max="22" width="11" style="203" bestFit="1" customWidth="1"/>
    <col min="23" max="16384" width="8.88671875" style="203"/>
  </cols>
  <sheetData>
    <row r="2" spans="2:22">
      <c r="B2" s="351" t="s">
        <v>3627</v>
      </c>
      <c r="C2" s="351"/>
      <c r="D2" s="351"/>
      <c r="E2" s="351"/>
      <c r="F2" s="351"/>
      <c r="G2" s="351"/>
      <c r="H2" s="351"/>
      <c r="I2" s="351"/>
      <c r="J2" s="351"/>
      <c r="K2" s="351"/>
      <c r="L2" s="351"/>
      <c r="M2" s="351"/>
      <c r="N2" s="351"/>
      <c r="O2" s="351"/>
      <c r="P2" s="351"/>
      <c r="Q2" s="351"/>
      <c r="R2" s="351"/>
      <c r="S2" s="351"/>
    </row>
    <row r="3" spans="2:22">
      <c r="B3" s="351"/>
      <c r="C3" s="351"/>
      <c r="D3" s="351"/>
      <c r="E3" s="351"/>
      <c r="F3" s="351"/>
      <c r="G3" s="351"/>
      <c r="H3" s="351"/>
      <c r="I3" s="351"/>
      <c r="J3" s="351"/>
      <c r="K3" s="351"/>
      <c r="L3" s="351"/>
      <c r="M3" s="351"/>
      <c r="N3" s="351"/>
      <c r="O3" s="351"/>
      <c r="P3" s="351"/>
      <c r="Q3" s="351"/>
      <c r="R3" s="351"/>
      <c r="S3" s="351"/>
    </row>
    <row r="4" spans="2:22">
      <c r="B4" s="352"/>
      <c r="C4" s="352"/>
      <c r="D4" s="352"/>
      <c r="E4" s="352"/>
      <c r="F4" s="352"/>
      <c r="G4" s="352"/>
      <c r="H4" s="352"/>
      <c r="I4" s="352"/>
      <c r="J4" s="352"/>
      <c r="K4" s="352"/>
      <c r="L4" s="352"/>
      <c r="M4" s="352"/>
      <c r="N4" s="352"/>
      <c r="O4" s="352"/>
      <c r="P4" s="352"/>
      <c r="Q4" s="352"/>
      <c r="R4" s="352"/>
      <c r="S4" s="352"/>
    </row>
    <row r="5" spans="2:22">
      <c r="B5" s="204" t="s">
        <v>2904</v>
      </c>
      <c r="C5" s="205" t="s">
        <v>2905</v>
      </c>
      <c r="D5" s="205"/>
      <c r="E5" s="205"/>
      <c r="F5" s="205"/>
      <c r="G5" s="205"/>
      <c r="H5" s="205"/>
      <c r="I5" s="205"/>
      <c r="J5" s="205"/>
      <c r="K5" s="205"/>
      <c r="L5" s="205"/>
      <c r="M5" s="205"/>
      <c r="N5" s="205"/>
      <c r="O5" s="205"/>
      <c r="P5" s="205"/>
      <c r="Q5" s="205"/>
      <c r="R5" s="205"/>
      <c r="S5" s="205"/>
    </row>
    <row r="6" spans="2:22">
      <c r="B6" s="206" t="s">
        <v>2906</v>
      </c>
      <c r="C6" s="207" t="s">
        <v>3099</v>
      </c>
      <c r="D6" s="207"/>
      <c r="E6" s="207"/>
      <c r="F6" s="207"/>
      <c r="G6" s="207"/>
      <c r="H6" s="207"/>
      <c r="I6" s="207"/>
      <c r="J6" s="207"/>
      <c r="K6" s="207"/>
      <c r="L6" s="207"/>
      <c r="M6" s="207"/>
      <c r="N6" s="207"/>
      <c r="O6" s="207"/>
      <c r="P6" s="207"/>
      <c r="Q6" s="207"/>
      <c r="R6" s="207"/>
      <c r="S6" s="207"/>
      <c r="V6" s="208"/>
    </row>
    <row r="7" spans="2:22" ht="14.4" customHeight="1">
      <c r="B7" s="353" t="s">
        <v>3628</v>
      </c>
      <c r="C7" s="353"/>
      <c r="D7" s="353"/>
      <c r="E7" s="353"/>
      <c r="F7" s="353"/>
      <c r="G7" s="353"/>
      <c r="H7" s="353"/>
      <c r="I7" s="353"/>
      <c r="J7" s="353"/>
      <c r="K7" s="353"/>
      <c r="L7" s="353"/>
      <c r="M7" s="353"/>
      <c r="N7" s="353"/>
      <c r="O7" s="353"/>
      <c r="P7" s="353"/>
      <c r="Q7" s="353"/>
      <c r="R7" s="353"/>
      <c r="S7" s="353"/>
      <c r="T7" s="209"/>
    </row>
    <row r="8" spans="2:22">
      <c r="B8" s="354"/>
      <c r="C8" s="354"/>
      <c r="D8" s="354"/>
      <c r="E8" s="354"/>
      <c r="F8" s="354"/>
      <c r="G8" s="354"/>
      <c r="H8" s="354"/>
      <c r="I8" s="354"/>
      <c r="J8" s="354"/>
      <c r="K8" s="354"/>
      <c r="L8" s="354"/>
      <c r="M8" s="354"/>
      <c r="N8" s="354"/>
      <c r="O8" s="354"/>
      <c r="P8" s="354"/>
      <c r="Q8" s="354"/>
      <c r="R8" s="354"/>
      <c r="S8" s="354"/>
      <c r="T8" s="209"/>
    </row>
    <row r="9" spans="2:22">
      <c r="B9" s="354"/>
      <c r="C9" s="354"/>
      <c r="D9" s="354"/>
      <c r="E9" s="354"/>
      <c r="F9" s="354"/>
      <c r="G9" s="354"/>
      <c r="H9" s="354"/>
      <c r="I9" s="354"/>
      <c r="J9" s="354"/>
      <c r="K9" s="354"/>
      <c r="L9" s="354"/>
      <c r="M9" s="354"/>
      <c r="N9" s="354"/>
      <c r="O9" s="354"/>
      <c r="P9" s="354"/>
      <c r="Q9" s="354"/>
      <c r="R9" s="354"/>
      <c r="S9" s="354"/>
      <c r="T9" s="209"/>
    </row>
    <row r="10" spans="2:22" ht="19.95" customHeight="1">
      <c r="B10" s="355"/>
      <c r="C10" s="355"/>
      <c r="D10" s="355"/>
      <c r="E10" s="355"/>
      <c r="F10" s="355"/>
      <c r="G10" s="355"/>
      <c r="H10" s="355"/>
      <c r="I10" s="355"/>
      <c r="J10" s="355"/>
      <c r="K10" s="355"/>
      <c r="L10" s="355"/>
      <c r="M10" s="355"/>
      <c r="N10" s="355"/>
      <c r="O10" s="355"/>
      <c r="P10" s="355"/>
      <c r="Q10" s="355"/>
      <c r="R10" s="355"/>
      <c r="S10" s="355"/>
      <c r="T10" s="209"/>
    </row>
    <row r="11" spans="2:22">
      <c r="B11" s="210" t="s">
        <v>3631</v>
      </c>
    </row>
    <row r="12" spans="2:22" ht="13.95" customHeight="1">
      <c r="B12" s="349" t="s">
        <v>3630</v>
      </c>
      <c r="C12" s="349"/>
      <c r="D12" s="349"/>
      <c r="E12" s="349"/>
      <c r="F12" s="349"/>
      <c r="G12" s="349"/>
      <c r="H12" s="349"/>
      <c r="I12" s="349"/>
      <c r="J12" s="349"/>
      <c r="K12" s="349"/>
      <c r="L12" s="349"/>
      <c r="M12" s="349"/>
      <c r="N12" s="349"/>
      <c r="O12" s="349"/>
      <c r="P12" s="349"/>
      <c r="Q12" s="349"/>
      <c r="R12" s="349"/>
      <c r="S12" s="349"/>
    </row>
    <row r="13" spans="2:22">
      <c r="B13" s="349"/>
      <c r="C13" s="349"/>
      <c r="D13" s="349"/>
      <c r="E13" s="349"/>
      <c r="F13" s="349"/>
      <c r="G13" s="349"/>
      <c r="H13" s="349"/>
      <c r="I13" s="349"/>
      <c r="J13" s="349"/>
      <c r="K13" s="349"/>
      <c r="L13" s="349"/>
      <c r="M13" s="349"/>
      <c r="N13" s="349"/>
      <c r="O13" s="349"/>
      <c r="P13" s="349"/>
      <c r="Q13" s="349"/>
      <c r="R13" s="349"/>
      <c r="S13" s="349"/>
    </row>
    <row r="14" spans="2:22">
      <c r="B14" s="349"/>
      <c r="C14" s="349"/>
      <c r="D14" s="349"/>
      <c r="E14" s="349"/>
      <c r="F14" s="349"/>
      <c r="G14" s="349"/>
      <c r="H14" s="349"/>
      <c r="I14" s="349"/>
      <c r="J14" s="349"/>
      <c r="K14" s="349"/>
      <c r="L14" s="349"/>
      <c r="M14" s="349"/>
      <c r="N14" s="349"/>
      <c r="O14" s="349"/>
      <c r="P14" s="349"/>
      <c r="Q14" s="349"/>
      <c r="R14" s="349"/>
      <c r="S14" s="349"/>
    </row>
    <row r="15" spans="2:22" ht="6" customHeight="1">
      <c r="B15" s="350"/>
      <c r="C15" s="350"/>
      <c r="D15" s="350"/>
      <c r="E15" s="350"/>
      <c r="F15" s="350"/>
      <c r="G15" s="350"/>
      <c r="H15" s="350"/>
      <c r="I15" s="350"/>
      <c r="J15" s="350"/>
      <c r="K15" s="350"/>
      <c r="L15" s="350"/>
      <c r="M15" s="350"/>
      <c r="N15" s="350"/>
      <c r="O15" s="350"/>
      <c r="P15" s="350"/>
      <c r="Q15" s="350"/>
      <c r="R15" s="350"/>
      <c r="S15" s="350"/>
    </row>
    <row r="16" spans="2:22">
      <c r="B16" s="356" t="s">
        <v>3117</v>
      </c>
      <c r="C16" s="356"/>
      <c r="D16" s="356"/>
      <c r="E16" s="356"/>
      <c r="F16" s="356"/>
      <c r="G16" s="356"/>
      <c r="H16" s="356"/>
      <c r="I16" s="356"/>
      <c r="J16" s="356"/>
      <c r="K16" s="356"/>
      <c r="L16" s="356"/>
      <c r="M16" s="356"/>
      <c r="N16" s="356"/>
      <c r="O16" s="356"/>
      <c r="P16" s="356"/>
      <c r="Q16" s="356"/>
      <c r="R16" s="356"/>
      <c r="S16" s="356"/>
    </row>
    <row r="17" spans="2:20" ht="14.4" customHeight="1">
      <c r="B17" s="349" t="s">
        <v>3629</v>
      </c>
      <c r="C17" s="349"/>
      <c r="D17" s="349"/>
      <c r="E17" s="349"/>
      <c r="F17" s="349"/>
      <c r="G17" s="349"/>
      <c r="H17" s="349"/>
      <c r="I17" s="349"/>
      <c r="J17" s="349"/>
      <c r="K17" s="349"/>
      <c r="L17" s="349"/>
      <c r="M17" s="349"/>
      <c r="N17" s="349"/>
      <c r="O17" s="349"/>
      <c r="P17" s="349"/>
      <c r="Q17" s="349"/>
      <c r="R17" s="349"/>
      <c r="S17" s="349"/>
    </row>
    <row r="18" spans="2:20">
      <c r="B18" s="349"/>
      <c r="C18" s="349"/>
      <c r="D18" s="349"/>
      <c r="E18" s="349"/>
      <c r="F18" s="349"/>
      <c r="G18" s="349"/>
      <c r="H18" s="349"/>
      <c r="I18" s="349"/>
      <c r="J18" s="349"/>
      <c r="K18" s="349"/>
      <c r="L18" s="349"/>
      <c r="M18" s="349"/>
      <c r="N18" s="349"/>
      <c r="O18" s="349"/>
      <c r="P18" s="349"/>
      <c r="Q18" s="349"/>
      <c r="R18" s="349"/>
      <c r="S18" s="349"/>
      <c r="T18" s="203"/>
    </row>
    <row r="19" spans="2:20">
      <c r="B19" s="349"/>
      <c r="C19" s="349"/>
      <c r="D19" s="349"/>
      <c r="E19" s="349"/>
      <c r="F19" s="349"/>
      <c r="G19" s="349"/>
      <c r="H19" s="349"/>
      <c r="I19" s="349"/>
      <c r="J19" s="349"/>
      <c r="K19" s="349"/>
      <c r="L19" s="349"/>
      <c r="M19" s="349"/>
      <c r="N19" s="349"/>
      <c r="O19" s="349"/>
      <c r="P19" s="349"/>
      <c r="Q19" s="349"/>
      <c r="R19" s="349"/>
      <c r="S19" s="349"/>
      <c r="T19" s="203"/>
    </row>
    <row r="20" spans="2:20">
      <c r="B20" s="349"/>
      <c r="C20" s="349"/>
      <c r="D20" s="349"/>
      <c r="E20" s="349"/>
      <c r="F20" s="349"/>
      <c r="G20" s="349"/>
      <c r="H20" s="349"/>
      <c r="I20" s="349"/>
      <c r="J20" s="349"/>
      <c r="K20" s="349"/>
      <c r="L20" s="349"/>
      <c r="M20" s="349"/>
      <c r="N20" s="349"/>
      <c r="O20" s="349"/>
      <c r="P20" s="349"/>
      <c r="Q20" s="349"/>
      <c r="R20" s="349"/>
      <c r="S20" s="349"/>
      <c r="T20" s="203"/>
    </row>
    <row r="21" spans="2:20">
      <c r="B21" s="349"/>
      <c r="C21" s="349"/>
      <c r="D21" s="349"/>
      <c r="E21" s="349"/>
      <c r="F21" s="349"/>
      <c r="G21" s="349"/>
      <c r="H21" s="349"/>
      <c r="I21" s="349"/>
      <c r="J21" s="349"/>
      <c r="K21" s="349"/>
      <c r="L21" s="349"/>
      <c r="M21" s="349"/>
      <c r="N21" s="349"/>
      <c r="O21" s="349"/>
      <c r="P21" s="349"/>
      <c r="Q21" s="349"/>
      <c r="R21" s="349"/>
      <c r="S21" s="349"/>
      <c r="T21" s="203"/>
    </row>
    <row r="22" spans="2:20">
      <c r="B22" s="349"/>
      <c r="C22" s="349"/>
      <c r="D22" s="349"/>
      <c r="E22" s="349"/>
      <c r="F22" s="349"/>
      <c r="G22" s="349"/>
      <c r="H22" s="349"/>
      <c r="I22" s="349"/>
      <c r="J22" s="349"/>
      <c r="K22" s="349"/>
      <c r="L22" s="349"/>
      <c r="M22" s="349"/>
      <c r="N22" s="349"/>
      <c r="O22" s="349"/>
      <c r="P22" s="349"/>
      <c r="Q22" s="349"/>
      <c r="R22" s="349"/>
      <c r="S22" s="349"/>
      <c r="T22" s="203"/>
    </row>
    <row r="23" spans="2:20">
      <c r="B23" s="349"/>
      <c r="C23" s="349"/>
      <c r="D23" s="349"/>
      <c r="E23" s="349"/>
      <c r="F23" s="349"/>
      <c r="G23" s="349"/>
      <c r="H23" s="349"/>
      <c r="I23" s="349"/>
      <c r="J23" s="349"/>
      <c r="K23" s="349"/>
      <c r="L23" s="349"/>
      <c r="M23" s="349"/>
      <c r="N23" s="349"/>
      <c r="O23" s="349"/>
      <c r="P23" s="349"/>
      <c r="Q23" s="349"/>
      <c r="R23" s="349"/>
      <c r="S23" s="349"/>
      <c r="T23" s="203"/>
    </row>
    <row r="24" spans="2:20">
      <c r="B24" s="349"/>
      <c r="C24" s="349"/>
      <c r="D24" s="349"/>
      <c r="E24" s="349"/>
      <c r="F24" s="349"/>
      <c r="G24" s="349"/>
      <c r="H24" s="349"/>
      <c r="I24" s="349"/>
      <c r="J24" s="349"/>
      <c r="K24" s="349"/>
      <c r="L24" s="349"/>
      <c r="M24" s="349"/>
      <c r="N24" s="349"/>
      <c r="O24" s="349"/>
      <c r="P24" s="349"/>
      <c r="Q24" s="349"/>
      <c r="R24" s="349"/>
      <c r="S24" s="349"/>
      <c r="T24" s="203"/>
    </row>
    <row r="25" spans="2:20">
      <c r="B25" s="349"/>
      <c r="C25" s="349"/>
      <c r="D25" s="349"/>
      <c r="E25" s="349"/>
      <c r="F25" s="349"/>
      <c r="G25" s="349"/>
      <c r="H25" s="349"/>
      <c r="I25" s="349"/>
      <c r="J25" s="349"/>
      <c r="K25" s="349"/>
      <c r="L25" s="349"/>
      <c r="M25" s="349"/>
      <c r="N25" s="349"/>
      <c r="O25" s="349"/>
      <c r="P25" s="349"/>
      <c r="Q25" s="349"/>
      <c r="R25" s="349"/>
      <c r="S25" s="349"/>
      <c r="T25" s="203"/>
    </row>
    <row r="26" spans="2:20">
      <c r="B26" s="349"/>
      <c r="C26" s="349"/>
      <c r="D26" s="349"/>
      <c r="E26" s="349"/>
      <c r="F26" s="349"/>
      <c r="G26" s="349"/>
      <c r="H26" s="349"/>
      <c r="I26" s="349"/>
      <c r="J26" s="349"/>
      <c r="K26" s="349"/>
      <c r="L26" s="349"/>
      <c r="M26" s="349"/>
      <c r="N26" s="349"/>
      <c r="O26" s="349"/>
      <c r="P26" s="349"/>
      <c r="Q26" s="349"/>
      <c r="R26" s="349"/>
      <c r="S26" s="349"/>
      <c r="T26" s="203"/>
    </row>
    <row r="27" spans="2:20">
      <c r="B27" s="349"/>
      <c r="C27" s="349"/>
      <c r="D27" s="349"/>
      <c r="E27" s="349"/>
      <c r="F27" s="349"/>
      <c r="G27" s="349"/>
      <c r="H27" s="349"/>
      <c r="I27" s="349"/>
      <c r="J27" s="349"/>
      <c r="K27" s="349"/>
      <c r="L27" s="349"/>
      <c r="M27" s="349"/>
      <c r="N27" s="349"/>
      <c r="O27" s="349"/>
      <c r="P27" s="349"/>
      <c r="Q27" s="349"/>
      <c r="R27" s="349"/>
      <c r="S27" s="349"/>
      <c r="T27" s="203"/>
    </row>
    <row r="28" spans="2:20">
      <c r="B28" s="349"/>
      <c r="C28" s="349"/>
      <c r="D28" s="349"/>
      <c r="E28" s="349"/>
      <c r="F28" s="349"/>
      <c r="G28" s="349"/>
      <c r="H28" s="349"/>
      <c r="I28" s="349"/>
      <c r="J28" s="349"/>
      <c r="K28" s="349"/>
      <c r="L28" s="349"/>
      <c r="M28" s="349"/>
      <c r="N28" s="349"/>
      <c r="O28" s="349"/>
      <c r="P28" s="349"/>
      <c r="Q28" s="349"/>
      <c r="R28" s="349"/>
      <c r="S28" s="349"/>
      <c r="T28" s="203"/>
    </row>
    <row r="29" spans="2:20">
      <c r="B29" s="349"/>
      <c r="C29" s="349"/>
      <c r="D29" s="349"/>
      <c r="E29" s="349"/>
      <c r="F29" s="349"/>
      <c r="G29" s="349"/>
      <c r="H29" s="349"/>
      <c r="I29" s="349"/>
      <c r="J29" s="349"/>
      <c r="K29" s="349"/>
      <c r="L29" s="349"/>
      <c r="M29" s="349"/>
      <c r="N29" s="349"/>
      <c r="O29" s="349"/>
      <c r="P29" s="349"/>
      <c r="Q29" s="349"/>
      <c r="R29" s="349"/>
      <c r="S29" s="349"/>
      <c r="T29" s="203"/>
    </row>
    <row r="30" spans="2:20">
      <c r="B30" s="349"/>
      <c r="C30" s="349"/>
      <c r="D30" s="349"/>
      <c r="E30" s="349"/>
      <c r="F30" s="349"/>
      <c r="G30" s="349"/>
      <c r="H30" s="349"/>
      <c r="I30" s="349"/>
      <c r="J30" s="349"/>
      <c r="K30" s="349"/>
      <c r="L30" s="349"/>
      <c r="M30" s="349"/>
      <c r="N30" s="349"/>
      <c r="O30" s="349"/>
      <c r="P30" s="349"/>
      <c r="Q30" s="349"/>
      <c r="R30" s="349"/>
      <c r="S30" s="349"/>
      <c r="T30" s="203"/>
    </row>
    <row r="31" spans="2:20">
      <c r="B31" s="349"/>
      <c r="C31" s="349"/>
      <c r="D31" s="349"/>
      <c r="E31" s="349"/>
      <c r="F31" s="349"/>
      <c r="G31" s="349"/>
      <c r="H31" s="349"/>
      <c r="I31" s="349"/>
      <c r="J31" s="349"/>
      <c r="K31" s="349"/>
      <c r="L31" s="349"/>
      <c r="M31" s="349"/>
      <c r="N31" s="349"/>
      <c r="O31" s="349"/>
      <c r="P31" s="349"/>
      <c r="Q31" s="349"/>
      <c r="R31" s="349"/>
      <c r="S31" s="349"/>
      <c r="T31" s="203"/>
    </row>
    <row r="32" spans="2:20">
      <c r="B32" s="349"/>
      <c r="C32" s="349"/>
      <c r="D32" s="349"/>
      <c r="E32" s="349"/>
      <c r="F32" s="349"/>
      <c r="G32" s="349"/>
      <c r="H32" s="349"/>
      <c r="I32" s="349"/>
      <c r="J32" s="349"/>
      <c r="K32" s="349"/>
      <c r="L32" s="349"/>
      <c r="M32" s="349"/>
      <c r="N32" s="349"/>
      <c r="O32" s="349"/>
      <c r="P32" s="349"/>
      <c r="Q32" s="349"/>
      <c r="R32" s="349"/>
      <c r="S32" s="349"/>
      <c r="T32" s="203"/>
    </row>
    <row r="33" spans="2:20" s="202" customFormat="1">
      <c r="B33" s="349"/>
      <c r="C33" s="349"/>
      <c r="D33" s="349"/>
      <c r="E33" s="349"/>
      <c r="F33" s="349"/>
      <c r="G33" s="349"/>
      <c r="H33" s="349"/>
      <c r="I33" s="349"/>
      <c r="J33" s="349"/>
      <c r="K33" s="349"/>
      <c r="L33" s="349"/>
      <c r="M33" s="349"/>
      <c r="N33" s="349"/>
      <c r="O33" s="349"/>
      <c r="P33" s="349"/>
      <c r="Q33" s="349"/>
      <c r="R33" s="349"/>
      <c r="S33" s="349"/>
    </row>
    <row r="34" spans="2:20" ht="15" customHeight="1">
      <c r="B34" s="349"/>
      <c r="C34" s="349"/>
      <c r="D34" s="349"/>
      <c r="E34" s="349"/>
      <c r="F34" s="349"/>
      <c r="G34" s="349"/>
      <c r="H34" s="349"/>
      <c r="I34" s="349"/>
      <c r="J34" s="349"/>
      <c r="K34" s="349"/>
      <c r="L34" s="349"/>
      <c r="M34" s="349"/>
      <c r="N34" s="349"/>
      <c r="O34" s="349"/>
      <c r="P34" s="349"/>
      <c r="Q34" s="349"/>
      <c r="R34" s="349"/>
      <c r="S34" s="349"/>
      <c r="T34" s="203"/>
    </row>
    <row r="35" spans="2:20" ht="15" customHeight="1">
      <c r="B35" s="349"/>
      <c r="C35" s="349"/>
      <c r="D35" s="349"/>
      <c r="E35" s="349"/>
      <c r="F35" s="349"/>
      <c r="G35" s="349"/>
      <c r="H35" s="349"/>
      <c r="I35" s="349"/>
      <c r="J35" s="349"/>
      <c r="K35" s="349"/>
      <c r="L35" s="349"/>
      <c r="M35" s="349"/>
      <c r="N35" s="349"/>
      <c r="O35" s="349"/>
      <c r="P35" s="349"/>
      <c r="Q35" s="349"/>
      <c r="R35" s="349"/>
      <c r="S35" s="349"/>
      <c r="T35" s="203"/>
    </row>
    <row r="36" spans="2:20" ht="15" customHeight="1">
      <c r="B36" s="349"/>
      <c r="C36" s="349"/>
      <c r="D36" s="349"/>
      <c r="E36" s="349"/>
      <c r="F36" s="349"/>
      <c r="G36" s="349"/>
      <c r="H36" s="349"/>
      <c r="I36" s="349"/>
      <c r="J36" s="349"/>
      <c r="K36" s="349"/>
      <c r="L36" s="349"/>
      <c r="M36" s="349"/>
      <c r="N36" s="349"/>
      <c r="O36" s="349"/>
      <c r="P36" s="349"/>
      <c r="Q36" s="349"/>
      <c r="R36" s="349"/>
      <c r="S36" s="349"/>
      <c r="T36" s="203"/>
    </row>
    <row r="37" spans="2:20" ht="15" customHeight="1">
      <c r="B37" s="349"/>
      <c r="C37" s="349"/>
      <c r="D37" s="349"/>
      <c r="E37" s="349"/>
      <c r="F37" s="349"/>
      <c r="G37" s="349"/>
      <c r="H37" s="349"/>
      <c r="I37" s="349"/>
      <c r="J37" s="349"/>
      <c r="K37" s="349"/>
      <c r="L37" s="349"/>
      <c r="M37" s="349"/>
      <c r="N37" s="349"/>
      <c r="O37" s="349"/>
      <c r="P37" s="349"/>
      <c r="Q37" s="349"/>
      <c r="R37" s="349"/>
      <c r="S37" s="349"/>
      <c r="T37" s="203"/>
    </row>
    <row r="38" spans="2:20" s="202" customFormat="1" ht="15" customHeight="1">
      <c r="B38" s="350"/>
      <c r="C38" s="350"/>
      <c r="D38" s="350"/>
      <c r="E38" s="350"/>
      <c r="F38" s="350"/>
      <c r="G38" s="350"/>
      <c r="H38" s="350"/>
      <c r="I38" s="350"/>
      <c r="J38" s="350"/>
      <c r="K38" s="350"/>
      <c r="L38" s="350"/>
      <c r="M38" s="350"/>
      <c r="N38" s="350"/>
      <c r="O38" s="350"/>
      <c r="P38" s="350"/>
      <c r="Q38" s="350"/>
      <c r="R38" s="350"/>
      <c r="S38" s="350"/>
    </row>
    <row r="39" spans="2:20">
      <c r="B39" s="202" t="s">
        <v>2907</v>
      </c>
      <c r="C39" s="202"/>
      <c r="D39" s="202"/>
      <c r="E39" s="202"/>
      <c r="F39" s="202"/>
      <c r="G39" s="202"/>
      <c r="H39" s="202"/>
      <c r="I39" s="202"/>
      <c r="J39" s="202"/>
      <c r="K39" s="202"/>
      <c r="L39" s="202"/>
      <c r="M39" s="202"/>
      <c r="N39" s="202"/>
      <c r="O39" s="202"/>
      <c r="P39" s="202"/>
      <c r="Q39" s="202"/>
      <c r="R39" s="202"/>
      <c r="S39" s="202"/>
      <c r="T39" s="203"/>
    </row>
    <row r="40" spans="2:20" ht="16.2" customHeight="1">
      <c r="B40" s="357" t="s">
        <v>2908</v>
      </c>
      <c r="C40" s="357"/>
      <c r="D40" s="361" t="s">
        <v>2909</v>
      </c>
      <c r="E40" s="361"/>
      <c r="F40" s="361"/>
      <c r="G40" s="361"/>
      <c r="H40" s="361"/>
      <c r="I40" s="361"/>
      <c r="J40" s="361"/>
      <c r="K40" s="361"/>
      <c r="L40" s="361"/>
      <c r="M40" s="361"/>
      <c r="N40" s="361"/>
      <c r="O40" s="361"/>
      <c r="P40" s="361"/>
      <c r="Q40" s="361"/>
      <c r="R40" s="361"/>
      <c r="S40" s="361"/>
      <c r="T40" s="203"/>
    </row>
    <row r="41" spans="2:20">
      <c r="B41" s="357" t="s">
        <v>2910</v>
      </c>
      <c r="C41" s="357"/>
      <c r="D41" s="362" t="s">
        <v>3616</v>
      </c>
      <c r="E41" s="362"/>
      <c r="F41" s="362"/>
      <c r="G41" s="362"/>
      <c r="H41" s="362"/>
      <c r="I41" s="362"/>
      <c r="J41" s="362"/>
      <c r="K41" s="362"/>
      <c r="L41" s="362"/>
      <c r="M41" s="362"/>
      <c r="N41" s="362"/>
      <c r="O41" s="362"/>
      <c r="P41" s="362"/>
      <c r="Q41" s="362"/>
      <c r="R41" s="362"/>
      <c r="S41" s="362"/>
      <c r="T41" s="203"/>
    </row>
    <row r="42" spans="2:20">
      <c r="B42" s="357" t="s">
        <v>2911</v>
      </c>
      <c r="C42" s="357"/>
      <c r="D42" s="362" t="s">
        <v>3651</v>
      </c>
      <c r="E42" s="362"/>
      <c r="F42" s="362"/>
      <c r="G42" s="362"/>
      <c r="H42" s="362"/>
      <c r="I42" s="362"/>
      <c r="J42" s="362"/>
      <c r="K42" s="362"/>
      <c r="L42" s="362"/>
      <c r="M42" s="362"/>
      <c r="N42" s="362"/>
      <c r="O42" s="362"/>
      <c r="P42" s="362"/>
      <c r="Q42" s="362"/>
      <c r="R42" s="362"/>
      <c r="S42" s="362"/>
      <c r="T42" s="203"/>
    </row>
    <row r="43" spans="2:20">
      <c r="B43" s="357" t="s">
        <v>2912</v>
      </c>
      <c r="C43" s="357"/>
      <c r="D43" s="362">
        <v>44414</v>
      </c>
      <c r="E43" s="362"/>
      <c r="F43" s="362"/>
      <c r="G43" s="362"/>
      <c r="H43" s="362"/>
      <c r="I43" s="362"/>
      <c r="J43" s="362"/>
      <c r="K43" s="362"/>
      <c r="L43" s="362"/>
      <c r="M43" s="362"/>
      <c r="N43" s="362"/>
      <c r="O43" s="362"/>
      <c r="P43" s="362"/>
      <c r="Q43" s="362"/>
      <c r="R43" s="362"/>
      <c r="S43" s="362"/>
      <c r="T43" s="203"/>
    </row>
    <row r="45" spans="2:20" ht="13.95" customHeight="1">
      <c r="B45" s="204" t="s">
        <v>3116</v>
      </c>
      <c r="C45" s="205"/>
      <c r="D45" s="205"/>
      <c r="E45" s="205"/>
      <c r="F45" s="205"/>
      <c r="G45" s="205"/>
      <c r="H45" s="205"/>
      <c r="I45" s="205"/>
      <c r="J45" s="205"/>
      <c r="K45" s="205"/>
      <c r="L45" s="205"/>
      <c r="M45" s="205"/>
      <c r="N45" s="205"/>
      <c r="O45" s="205"/>
      <c r="P45" s="205"/>
      <c r="Q45" s="205"/>
      <c r="R45" s="205"/>
      <c r="S45" s="205"/>
      <c r="T45" s="203"/>
    </row>
    <row r="46" spans="2:20" ht="3" hidden="1" customHeight="1">
      <c r="B46" s="358" t="s">
        <v>2913</v>
      </c>
      <c r="C46" s="359"/>
      <c r="D46" s="359"/>
      <c r="E46" s="359"/>
      <c r="F46" s="359"/>
      <c r="G46" s="359"/>
      <c r="H46" s="359"/>
      <c r="I46" s="359"/>
      <c r="J46" s="359"/>
      <c r="K46" s="359"/>
      <c r="L46" s="359"/>
      <c r="M46" s="359"/>
      <c r="N46" s="359"/>
      <c r="O46" s="359"/>
      <c r="P46" s="359"/>
      <c r="Q46" s="359"/>
      <c r="R46" s="359"/>
      <c r="S46" s="359"/>
      <c r="T46" s="203"/>
    </row>
    <row r="47" spans="2:20">
      <c r="B47" s="359"/>
      <c r="C47" s="359"/>
      <c r="D47" s="359"/>
      <c r="E47" s="359"/>
      <c r="F47" s="359"/>
      <c r="G47" s="359"/>
      <c r="H47" s="359"/>
      <c r="I47" s="359"/>
      <c r="J47" s="359"/>
      <c r="K47" s="359"/>
      <c r="L47" s="359"/>
      <c r="M47" s="359"/>
      <c r="N47" s="359"/>
      <c r="O47" s="359"/>
      <c r="P47" s="359"/>
      <c r="Q47" s="359"/>
      <c r="R47" s="359"/>
      <c r="S47" s="359"/>
      <c r="T47" s="203"/>
    </row>
    <row r="48" spans="2:20">
      <c r="B48" s="359"/>
      <c r="C48" s="359"/>
      <c r="D48" s="359"/>
      <c r="E48" s="359"/>
      <c r="F48" s="359"/>
      <c r="G48" s="359"/>
      <c r="H48" s="359"/>
      <c r="I48" s="359"/>
      <c r="J48" s="359"/>
      <c r="K48" s="359"/>
      <c r="L48" s="359"/>
      <c r="M48" s="359"/>
      <c r="N48" s="359"/>
      <c r="O48" s="359"/>
      <c r="P48" s="359"/>
      <c r="Q48" s="359"/>
      <c r="R48" s="359"/>
      <c r="S48" s="359"/>
      <c r="T48" s="203"/>
    </row>
    <row r="49" spans="2:20">
      <c r="B49" s="359"/>
      <c r="C49" s="359"/>
      <c r="D49" s="359"/>
      <c r="E49" s="359"/>
      <c r="F49" s="359"/>
      <c r="G49" s="359"/>
      <c r="H49" s="359"/>
      <c r="I49" s="359"/>
      <c r="J49" s="359"/>
      <c r="K49" s="359"/>
      <c r="L49" s="359"/>
      <c r="M49" s="359"/>
      <c r="N49" s="359"/>
      <c r="O49" s="359"/>
      <c r="P49" s="359"/>
      <c r="Q49" s="359"/>
      <c r="R49" s="359"/>
      <c r="S49" s="359"/>
      <c r="T49" s="203"/>
    </row>
    <row r="50" spans="2:20" ht="18.600000000000001" customHeight="1">
      <c r="B50" s="360"/>
      <c r="C50" s="360"/>
      <c r="D50" s="360"/>
      <c r="E50" s="360"/>
      <c r="F50" s="360"/>
      <c r="G50" s="360"/>
      <c r="H50" s="360"/>
      <c r="I50" s="360"/>
      <c r="J50" s="360"/>
      <c r="K50" s="360"/>
      <c r="L50" s="360"/>
      <c r="M50" s="360"/>
      <c r="N50" s="360"/>
      <c r="O50" s="360"/>
      <c r="P50" s="360"/>
      <c r="Q50" s="360"/>
      <c r="R50" s="360"/>
      <c r="S50" s="360"/>
      <c r="T50" s="203"/>
    </row>
  </sheetData>
  <sheetProtection algorithmName="SHA-512" hashValue="4MHzmkZjhdc1/NjZzdkagCoueE08HrFl+/BKfBevHXeRuIik0ptFZ25TaM7eXyEY99MtvjA6SzFxvsUa3KNclA==" saltValue="ryWbMppkd56X7NOKXUh79w==" spinCount="100000" sheet="1" objects="1" scenarios="1"/>
  <mergeCells count="14">
    <mergeCell ref="B43:C43"/>
    <mergeCell ref="B46:S50"/>
    <mergeCell ref="B40:C40"/>
    <mergeCell ref="B41:C41"/>
    <mergeCell ref="B42:C42"/>
    <mergeCell ref="D40:S40"/>
    <mergeCell ref="D41:S41"/>
    <mergeCell ref="D42:S42"/>
    <mergeCell ref="D43:S43"/>
    <mergeCell ref="B17:S38"/>
    <mergeCell ref="B2:S4"/>
    <mergeCell ref="B7:S10"/>
    <mergeCell ref="B16:S16"/>
    <mergeCell ref="B12:S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E0599-197C-4485-BD56-616FEC366DE6}">
  <sheetPr codeName="Sheet13"/>
  <dimension ref="A1:A53"/>
  <sheetViews>
    <sheetView topLeftCell="A26" workbookViewId="0">
      <selection activeCell="D5" sqref="D5"/>
    </sheetView>
  </sheetViews>
  <sheetFormatPr defaultRowHeight="14.4"/>
  <sheetData>
    <row r="1" spans="1:1">
      <c r="A1" s="188" t="s">
        <v>3124</v>
      </c>
    </row>
    <row r="2" spans="1:1">
      <c r="A2" s="189" t="s">
        <v>3125</v>
      </c>
    </row>
    <row r="3" spans="1:1" ht="15">
      <c r="A3" s="190" t="s">
        <v>3126</v>
      </c>
    </row>
    <row r="4" spans="1:1" ht="15">
      <c r="A4" s="190" t="s">
        <v>3127</v>
      </c>
    </row>
    <row r="5" spans="1:1">
      <c r="A5" s="189" t="s">
        <v>3128</v>
      </c>
    </row>
    <row r="6" spans="1:1">
      <c r="A6" s="189" t="s">
        <v>3129</v>
      </c>
    </row>
    <row r="7" spans="1:1">
      <c r="A7" s="189" t="s">
        <v>3130</v>
      </c>
    </row>
    <row r="8" spans="1:1" ht="15">
      <c r="A8" s="190" t="s">
        <v>3131</v>
      </c>
    </row>
    <row r="9" spans="1:1">
      <c r="A9" s="189" t="s">
        <v>3132</v>
      </c>
    </row>
    <row r="10" spans="1:1">
      <c r="A10" s="189" t="s">
        <v>3133</v>
      </c>
    </row>
    <row r="11" spans="1:1">
      <c r="A11" s="189" t="s">
        <v>3134</v>
      </c>
    </row>
    <row r="12" spans="1:1">
      <c r="A12" s="189" t="s">
        <v>3135</v>
      </c>
    </row>
    <row r="13" spans="1:1">
      <c r="A13" s="189" t="s">
        <v>3136</v>
      </c>
    </row>
    <row r="14" spans="1:1">
      <c r="A14" s="189" t="s">
        <v>3137</v>
      </c>
    </row>
    <row r="15" spans="1:1">
      <c r="A15" s="189" t="s">
        <v>3138</v>
      </c>
    </row>
    <row r="16" spans="1:1">
      <c r="A16" s="189" t="s">
        <v>3139</v>
      </c>
    </row>
    <row r="17" spans="1:1">
      <c r="A17" s="189" t="s">
        <v>3140</v>
      </c>
    </row>
    <row r="18" spans="1:1">
      <c r="A18" s="189" t="s">
        <v>3141</v>
      </c>
    </row>
    <row r="19" spans="1:1">
      <c r="A19" s="189" t="s">
        <v>3142</v>
      </c>
    </row>
    <row r="20" spans="1:1">
      <c r="A20" s="189" t="s">
        <v>3143</v>
      </c>
    </row>
    <row r="21" spans="1:1">
      <c r="A21" s="189" t="s">
        <v>3144</v>
      </c>
    </row>
    <row r="22" spans="1:1">
      <c r="A22" s="189" t="s">
        <v>3145</v>
      </c>
    </row>
    <row r="23" spans="1:1" ht="15">
      <c r="A23" s="190" t="s">
        <v>3146</v>
      </c>
    </row>
    <row r="24" spans="1:1">
      <c r="A24" s="189" t="s">
        <v>3147</v>
      </c>
    </row>
    <row r="25" spans="1:1" ht="15">
      <c r="A25" s="190" t="s">
        <v>3148</v>
      </c>
    </row>
    <row r="26" spans="1:1">
      <c r="A26" s="189" t="s">
        <v>3149</v>
      </c>
    </row>
    <row r="27" spans="1:1">
      <c r="A27" s="189" t="s">
        <v>3150</v>
      </c>
    </row>
    <row r="28" spans="1:1">
      <c r="A28" s="189" t="s">
        <v>3151</v>
      </c>
    </row>
    <row r="29" spans="1:1">
      <c r="A29" s="191" t="s">
        <v>3152</v>
      </c>
    </row>
    <row r="30" spans="1:1">
      <c r="A30" s="191" t="s">
        <v>3153</v>
      </c>
    </row>
    <row r="31" spans="1:1">
      <c r="A31" s="191" t="s">
        <v>3154</v>
      </c>
    </row>
    <row r="32" spans="1:1">
      <c r="A32" s="191" t="s">
        <v>3155</v>
      </c>
    </row>
    <row r="33" spans="1:1">
      <c r="A33" s="191" t="s">
        <v>3156</v>
      </c>
    </row>
    <row r="34" spans="1:1">
      <c r="A34" s="191" t="s">
        <v>3157</v>
      </c>
    </row>
    <row r="35" spans="1:1">
      <c r="A35" s="191" t="s">
        <v>3158</v>
      </c>
    </row>
    <row r="36" spans="1:1">
      <c r="A36" s="191" t="s">
        <v>3159</v>
      </c>
    </row>
    <row r="37" spans="1:1">
      <c r="A37" s="191" t="s">
        <v>3160</v>
      </c>
    </row>
    <row r="38" spans="1:1">
      <c r="A38" s="191" t="s">
        <v>3161</v>
      </c>
    </row>
    <row r="39" spans="1:1">
      <c r="A39" s="191" t="s">
        <v>3162</v>
      </c>
    </row>
    <row r="40" spans="1:1">
      <c r="A40" s="191" t="s">
        <v>3163</v>
      </c>
    </row>
    <row r="41" spans="1:1">
      <c r="A41" s="192" t="s">
        <v>3164</v>
      </c>
    </row>
    <row r="42" spans="1:1">
      <c r="A42" s="192" t="s">
        <v>3165</v>
      </c>
    </row>
    <row r="43" spans="1:1">
      <c r="A43" s="192" t="s">
        <v>3166</v>
      </c>
    </row>
    <row r="44" spans="1:1">
      <c r="A44" s="192" t="s">
        <v>3167</v>
      </c>
    </row>
    <row r="45" spans="1:1">
      <c r="A45" s="192" t="s">
        <v>3168</v>
      </c>
    </row>
    <row r="46" spans="1:1">
      <c r="A46" s="192" t="s">
        <v>3169</v>
      </c>
    </row>
    <row r="47" spans="1:1">
      <c r="A47" s="192" t="s">
        <v>3170</v>
      </c>
    </row>
    <row r="48" spans="1:1">
      <c r="A48" s="192" t="s">
        <v>3171</v>
      </c>
    </row>
    <row r="49" spans="1:1">
      <c r="A49" s="192" t="s">
        <v>3172</v>
      </c>
    </row>
    <row r="50" spans="1:1">
      <c r="A50" s="192" t="s">
        <v>3173</v>
      </c>
    </row>
    <row r="51" spans="1:1">
      <c r="A51" s="192" t="s">
        <v>3174</v>
      </c>
    </row>
    <row r="52" spans="1:1">
      <c r="A52" s="192" t="s">
        <v>3175</v>
      </c>
    </row>
    <row r="53" spans="1:1" ht="15" thickBot="1">
      <c r="A53" s="193" t="s">
        <v>3176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ECC6A-5D08-4FC9-AC51-404FFAEE01FC}">
  <sheetPr codeName="Sheet6"/>
  <dimension ref="A1:J40"/>
  <sheetViews>
    <sheetView workbookViewId="0">
      <selection activeCell="B8" sqref="B8"/>
    </sheetView>
  </sheetViews>
  <sheetFormatPr defaultColWidth="9.109375" defaultRowHeight="14.4"/>
  <cols>
    <col min="1" max="1" width="21.109375" style="72" customWidth="1"/>
    <col min="2" max="2" width="14.6640625" style="72" bestFit="1" customWidth="1"/>
    <col min="3" max="3" width="7.88671875" style="72" bestFit="1" customWidth="1"/>
    <col min="4" max="4" width="8.33203125" style="72" bestFit="1" customWidth="1"/>
    <col min="5" max="5" width="8.88671875" style="72" bestFit="1" customWidth="1"/>
    <col min="6" max="6" width="8.88671875" style="72" customWidth="1"/>
    <col min="7" max="16384" width="9.109375" style="72"/>
  </cols>
  <sheetData>
    <row r="1" spans="1:7">
      <c r="A1" s="70" t="s">
        <v>2</v>
      </c>
      <c r="B1" s="71" t="e">
        <f>#REF!</f>
        <v>#REF!</v>
      </c>
    </row>
    <row r="2" spans="1:7">
      <c r="A2" s="73" t="s">
        <v>34</v>
      </c>
      <c r="B2" s="71" t="e">
        <f>#REF!</f>
        <v>#REF!</v>
      </c>
    </row>
    <row r="3" spans="1:7">
      <c r="A3" s="74" t="s">
        <v>3</v>
      </c>
      <c r="B3" s="75" t="e">
        <f>#REF!</f>
        <v>#REF!</v>
      </c>
    </row>
    <row r="4" spans="1:7">
      <c r="A4" s="74" t="s">
        <v>19</v>
      </c>
      <c r="B4" s="71" t="e">
        <f>#REF!</f>
        <v>#REF!</v>
      </c>
    </row>
    <row r="5" spans="1:7">
      <c r="A5" s="76" t="s">
        <v>35</v>
      </c>
      <c r="B5" s="71" t="e">
        <f>#REF!</f>
        <v>#REF!</v>
      </c>
    </row>
    <row r="6" spans="1:7">
      <c r="A6" s="77" t="s">
        <v>2485</v>
      </c>
      <c r="B6" s="78" t="e">
        <f>#REF!</f>
        <v>#REF!</v>
      </c>
    </row>
    <row r="7" spans="1:7">
      <c r="A7" s="3"/>
      <c r="B7" s="69"/>
    </row>
    <row r="10" spans="1:7" ht="57.6">
      <c r="A10" s="79"/>
      <c r="B10" s="37" t="s">
        <v>30</v>
      </c>
      <c r="C10" s="80" t="s">
        <v>27</v>
      </c>
      <c r="D10" s="80" t="s">
        <v>28</v>
      </c>
      <c r="E10" s="37" t="s">
        <v>37</v>
      </c>
      <c r="F10" s="37" t="s">
        <v>38</v>
      </c>
      <c r="G10" s="80"/>
    </row>
    <row r="11" spans="1:7">
      <c r="A11" s="79" t="s">
        <v>9</v>
      </c>
      <c r="B11" s="81" t="e">
        <f>#REF!</f>
        <v>#REF!</v>
      </c>
      <c r="C11" s="81" t="e">
        <f>#REF!</f>
        <v>#REF!</v>
      </c>
      <c r="D11" s="81" t="e">
        <f>#REF!</f>
        <v>#REF!</v>
      </c>
      <c r="E11" s="81" t="e">
        <f>#REF!</f>
        <v>#REF!</v>
      </c>
      <c r="F11" s="81" t="e">
        <f>#REF!</f>
        <v>#REF!</v>
      </c>
      <c r="G11" s="82"/>
    </row>
    <row r="12" spans="1:7">
      <c r="A12" s="79" t="s">
        <v>10</v>
      </c>
      <c r="B12" s="81" t="e">
        <f>#REF!</f>
        <v>#REF!</v>
      </c>
      <c r="C12" s="81" t="e">
        <f>#REF!</f>
        <v>#REF!</v>
      </c>
      <c r="D12" s="81" t="e">
        <f>#REF!</f>
        <v>#REF!</v>
      </c>
      <c r="E12" s="81" t="e">
        <f>#REF!</f>
        <v>#REF!</v>
      </c>
      <c r="F12" s="81" t="e">
        <f>#REF!</f>
        <v>#REF!</v>
      </c>
      <c r="G12" s="82"/>
    </row>
    <row r="13" spans="1:7">
      <c r="A13" s="79" t="s">
        <v>7</v>
      </c>
      <c r="B13" s="79"/>
      <c r="C13" s="81" t="e">
        <f>#REF!</f>
        <v>#REF!</v>
      </c>
      <c r="D13" s="81" t="e">
        <f>#REF!</f>
        <v>#REF!</v>
      </c>
      <c r="E13" s="81" t="e">
        <f>#REF!</f>
        <v>#REF!</v>
      </c>
      <c r="F13" s="81" t="e">
        <f>#REF!</f>
        <v>#REF!</v>
      </c>
      <c r="G13" s="82"/>
    </row>
    <row r="14" spans="1:7">
      <c r="A14" s="79" t="s">
        <v>8</v>
      </c>
      <c r="B14" s="79"/>
      <c r="C14" s="81" t="e">
        <f>#REF!</f>
        <v>#REF!</v>
      </c>
      <c r="D14" s="81" t="e">
        <f>#REF!</f>
        <v>#REF!</v>
      </c>
      <c r="E14" s="81" t="e">
        <f>#REF!</f>
        <v>#REF!</v>
      </c>
      <c r="F14" s="81" t="e">
        <f>#REF!</f>
        <v>#REF!</v>
      </c>
      <c r="G14" s="82"/>
    </row>
    <row r="15" spans="1:7">
      <c r="A15" s="79" t="s">
        <v>6</v>
      </c>
      <c r="B15" s="79"/>
      <c r="C15" s="81" t="e">
        <f>#REF!</f>
        <v>#REF!</v>
      </c>
      <c r="D15" s="81" t="e">
        <f>#REF!</f>
        <v>#REF!</v>
      </c>
      <c r="E15" s="81" t="e">
        <f>#REF!</f>
        <v>#REF!</v>
      </c>
      <c r="F15" s="81" t="e">
        <f>#REF!</f>
        <v>#REF!</v>
      </c>
      <c r="G15" s="82"/>
    </row>
    <row r="16" spans="1:7">
      <c r="A16" s="79" t="s">
        <v>0</v>
      </c>
      <c r="B16" s="79"/>
      <c r="C16" s="81" t="e">
        <f>#REF!</f>
        <v>#REF!</v>
      </c>
      <c r="D16" s="81" t="e">
        <f>#REF!</f>
        <v>#REF!</v>
      </c>
      <c r="E16" s="81" t="e">
        <f>#REF!</f>
        <v>#REF!</v>
      </c>
      <c r="F16" s="81" t="e">
        <f>#REF!</f>
        <v>#REF!</v>
      </c>
      <c r="G16" s="82"/>
    </row>
    <row r="17" spans="1:7">
      <c r="A17" s="79" t="s">
        <v>1</v>
      </c>
      <c r="B17" s="79"/>
      <c r="C17" s="81" t="e">
        <f>#REF!</f>
        <v>#REF!</v>
      </c>
      <c r="D17" s="81" t="e">
        <f>#REF!</f>
        <v>#REF!</v>
      </c>
      <c r="E17" s="81" t="e">
        <f>#REF!</f>
        <v>#REF!</v>
      </c>
      <c r="F17" s="81" t="e">
        <f>#REF!</f>
        <v>#REF!</v>
      </c>
      <c r="G17" s="82"/>
    </row>
    <row r="18" spans="1:7">
      <c r="A18" s="79" t="s">
        <v>2489</v>
      </c>
      <c r="B18" s="79"/>
      <c r="C18" s="81" t="e">
        <f>#REF!</f>
        <v>#REF!</v>
      </c>
      <c r="D18" s="81" t="e">
        <f>#REF!</f>
        <v>#REF!</v>
      </c>
      <c r="E18" s="81" t="e">
        <f>#REF!</f>
        <v>#REF!</v>
      </c>
      <c r="F18" s="81" t="e">
        <f>#REF!</f>
        <v>#REF!</v>
      </c>
      <c r="G18" s="82"/>
    </row>
    <row r="19" spans="1:7">
      <c r="A19" s="79" t="s">
        <v>4</v>
      </c>
      <c r="B19" s="79"/>
      <c r="C19" s="81" t="e">
        <f>#REF!</f>
        <v>#REF!</v>
      </c>
      <c r="D19" s="81" t="e">
        <f>#REF!</f>
        <v>#REF!</v>
      </c>
      <c r="E19" s="81" t="e">
        <f>#REF!</f>
        <v>#REF!</v>
      </c>
      <c r="F19" s="81" t="e">
        <f>#REF!</f>
        <v>#REF!</v>
      </c>
      <c r="G19" s="82"/>
    </row>
    <row r="20" spans="1:7">
      <c r="A20" s="79" t="s">
        <v>5</v>
      </c>
      <c r="B20" s="79"/>
      <c r="C20" s="81" t="e">
        <f>#REF!</f>
        <v>#REF!</v>
      </c>
      <c r="D20" s="81" t="e">
        <f>#REF!</f>
        <v>#REF!</v>
      </c>
      <c r="E20" s="81" t="e">
        <f>#REF!</f>
        <v>#REF!</v>
      </c>
      <c r="F20" s="81" t="e">
        <f>#REF!</f>
        <v>#REF!</v>
      </c>
      <c r="G20" s="82"/>
    </row>
    <row r="23" spans="1:7">
      <c r="A23" s="79"/>
      <c r="B23" s="83" t="s">
        <v>13</v>
      </c>
      <c r="C23" s="83" t="s">
        <v>14</v>
      </c>
      <c r="D23" s="83" t="s">
        <v>15</v>
      </c>
    </row>
    <row r="24" spans="1:7">
      <c r="A24" s="84"/>
      <c r="B24" s="80"/>
      <c r="C24" s="80"/>
      <c r="D24" s="85"/>
    </row>
    <row r="25" spans="1:7">
      <c r="A25" s="79" t="s">
        <v>9</v>
      </c>
      <c r="B25" s="81" t="e">
        <f>#REF!</f>
        <v>#REF!</v>
      </c>
      <c r="C25" s="81" t="e">
        <f>#REF!</f>
        <v>#REF!</v>
      </c>
      <c r="D25" s="81" t="e">
        <f>#REF!</f>
        <v>#REF!</v>
      </c>
    </row>
    <row r="26" spans="1:7">
      <c r="A26" s="79" t="s">
        <v>10</v>
      </c>
      <c r="B26" s="81" t="e">
        <f>#REF!</f>
        <v>#REF!</v>
      </c>
      <c r="C26" s="81" t="e">
        <f>#REF!</f>
        <v>#REF!</v>
      </c>
      <c r="D26" s="81" t="e">
        <f>#REF!</f>
        <v>#REF!</v>
      </c>
    </row>
    <row r="27" spans="1:7">
      <c r="A27" s="79" t="s">
        <v>7</v>
      </c>
      <c r="B27" s="81" t="e">
        <f>#REF!</f>
        <v>#REF!</v>
      </c>
      <c r="C27" s="81" t="e">
        <f>#REF!</f>
        <v>#REF!</v>
      </c>
      <c r="D27" s="81" t="e">
        <f>#REF!</f>
        <v>#REF!</v>
      </c>
    </row>
    <row r="28" spans="1:7">
      <c r="A28" s="79" t="s">
        <v>8</v>
      </c>
      <c r="B28" s="81" t="e">
        <f>#REF!</f>
        <v>#REF!</v>
      </c>
      <c r="C28" s="81" t="e">
        <f>#REF!</f>
        <v>#REF!</v>
      </c>
      <c r="D28" s="81" t="e">
        <f>#REF!</f>
        <v>#REF!</v>
      </c>
    </row>
    <row r="29" spans="1:7">
      <c r="A29" s="79" t="s">
        <v>6</v>
      </c>
      <c r="B29" s="81" t="e">
        <f>#REF!</f>
        <v>#REF!</v>
      </c>
      <c r="C29" s="81" t="e">
        <f>#REF!</f>
        <v>#REF!</v>
      </c>
      <c r="D29" s="81" t="e">
        <f>#REF!</f>
        <v>#REF!</v>
      </c>
    </row>
    <row r="30" spans="1:7">
      <c r="A30" s="79" t="s">
        <v>17</v>
      </c>
      <c r="B30" s="81" t="e">
        <f>#REF!</f>
        <v>#REF!</v>
      </c>
      <c r="C30" s="81" t="e">
        <f>#REF!</f>
        <v>#REF!</v>
      </c>
      <c r="D30" s="81" t="e">
        <f>#REF!</f>
        <v>#REF!</v>
      </c>
    </row>
    <row r="31" spans="1:7">
      <c r="A31" s="79" t="s">
        <v>0</v>
      </c>
      <c r="B31" s="81" t="e">
        <f>#REF!</f>
        <v>#REF!</v>
      </c>
      <c r="C31" s="81" t="e">
        <f>#REF!</f>
        <v>#REF!</v>
      </c>
      <c r="D31" s="81" t="e">
        <f>#REF!</f>
        <v>#REF!</v>
      </c>
    </row>
    <row r="32" spans="1:7">
      <c r="A32" s="79" t="s">
        <v>1</v>
      </c>
      <c r="B32" s="81" t="e">
        <f>#REF!</f>
        <v>#REF!</v>
      </c>
      <c r="C32" s="81" t="e">
        <f>#REF!</f>
        <v>#REF!</v>
      </c>
      <c r="D32" s="81" t="e">
        <f>#REF!</f>
        <v>#REF!</v>
      </c>
    </row>
    <row r="33" spans="1:10">
      <c r="A33" s="79" t="s">
        <v>2489</v>
      </c>
      <c r="B33" s="81" t="e">
        <f>#REF!</f>
        <v>#REF!</v>
      </c>
      <c r="C33" s="81" t="e">
        <f>#REF!</f>
        <v>#REF!</v>
      </c>
      <c r="D33" s="81" t="e">
        <f>#REF!</f>
        <v>#REF!</v>
      </c>
    </row>
    <row r="34" spans="1:10">
      <c r="A34" s="79" t="s">
        <v>4</v>
      </c>
      <c r="B34" s="81" t="e">
        <f>#REF!</f>
        <v>#REF!</v>
      </c>
      <c r="C34" s="81" t="e">
        <f>#REF!</f>
        <v>#REF!</v>
      </c>
      <c r="D34" s="81" t="e">
        <f>#REF!</f>
        <v>#REF!</v>
      </c>
    </row>
    <row r="35" spans="1:10">
      <c r="A35" s="79" t="s">
        <v>5</v>
      </c>
      <c r="B35" s="81" t="e">
        <f>#REF!</f>
        <v>#REF!</v>
      </c>
      <c r="C35" s="81" t="e">
        <f>#REF!</f>
        <v>#REF!</v>
      </c>
      <c r="D35" s="81" t="e">
        <f>#REF!</f>
        <v>#REF!</v>
      </c>
    </row>
    <row r="36" spans="1:10">
      <c r="A36" s="79" t="s">
        <v>16</v>
      </c>
      <c r="B36" s="81" t="e">
        <f>#REF!</f>
        <v>#REF!</v>
      </c>
      <c r="C36" s="81" t="e">
        <f>#REF!</f>
        <v>#REF!</v>
      </c>
      <c r="D36" s="81" t="e">
        <f>#REF!</f>
        <v>#REF!</v>
      </c>
    </row>
    <row r="39" spans="1:10">
      <c r="A39" s="86" t="s">
        <v>33</v>
      </c>
      <c r="B39" s="81" t="e">
        <f>#REF!</f>
        <v>#REF!</v>
      </c>
      <c r="C39" s="86"/>
      <c r="D39" s="86"/>
      <c r="E39" s="86"/>
      <c r="F39" s="86"/>
      <c r="G39" s="86"/>
      <c r="H39" s="86"/>
      <c r="I39" s="86"/>
      <c r="J39" s="86"/>
    </row>
    <row r="40" spans="1:10">
      <c r="A40" s="87" t="s">
        <v>31</v>
      </c>
      <c r="B40" s="81" t="e">
        <f>#REF!</f>
        <v>#REF!</v>
      </c>
      <c r="C40" s="87"/>
      <c r="D40" s="87"/>
      <c r="E40" s="87"/>
      <c r="F40" s="87"/>
      <c r="G40" s="87"/>
      <c r="H40" s="87"/>
      <c r="I40" s="87"/>
      <c r="J40" s="8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1315-2778-4CA0-A175-4E2F2F840012}">
  <sheetPr codeName="Sheet7"/>
  <dimension ref="A1:J41"/>
  <sheetViews>
    <sheetView workbookViewId="0">
      <selection activeCell="C30" sqref="C30"/>
    </sheetView>
  </sheetViews>
  <sheetFormatPr defaultColWidth="9.109375" defaultRowHeight="14.4"/>
  <cols>
    <col min="1" max="1" width="21.109375" style="72" customWidth="1"/>
    <col min="2" max="2" width="14.6640625" style="72" bestFit="1" customWidth="1"/>
    <col min="3" max="3" width="7.88671875" style="72" bestFit="1" customWidth="1"/>
    <col min="4" max="4" width="8.33203125" style="72" bestFit="1" customWidth="1"/>
    <col min="5" max="5" width="8.88671875" style="72" bestFit="1" customWidth="1"/>
    <col min="6" max="6" width="8.88671875" style="72" customWidth="1"/>
    <col min="7" max="16384" width="9.109375" style="72"/>
  </cols>
  <sheetData>
    <row r="1" spans="1:7">
      <c r="A1" s="70" t="s">
        <v>2</v>
      </c>
      <c r="B1" s="71" t="e">
        <f>#REF!</f>
        <v>#REF!</v>
      </c>
    </row>
    <row r="2" spans="1:7">
      <c r="A2" s="73" t="s">
        <v>34</v>
      </c>
      <c r="B2" s="71" t="e">
        <f>#REF!</f>
        <v>#REF!</v>
      </c>
    </row>
    <row r="3" spans="1:7">
      <c r="A3" s="74" t="s">
        <v>3</v>
      </c>
      <c r="B3" s="75" t="e">
        <f>#REF!</f>
        <v>#REF!</v>
      </c>
    </row>
    <row r="4" spans="1:7">
      <c r="A4" s="74" t="s">
        <v>19</v>
      </c>
      <c r="B4" s="71" t="e">
        <f>#REF!</f>
        <v>#REF!</v>
      </c>
    </row>
    <row r="5" spans="1:7">
      <c r="A5" s="76" t="s">
        <v>35</v>
      </c>
      <c r="B5" s="71" t="e">
        <f>#REF!</f>
        <v>#REF!</v>
      </c>
    </row>
    <row r="6" spans="1:7">
      <c r="A6" s="77"/>
      <c r="B6" s="88"/>
    </row>
    <row r="7" spans="1:7">
      <c r="A7" s="3"/>
      <c r="B7" s="69"/>
    </row>
    <row r="10" spans="1:7" ht="57.6">
      <c r="A10" s="79"/>
      <c r="B10" s="36" t="s">
        <v>39</v>
      </c>
      <c r="C10" s="80" t="s">
        <v>27</v>
      </c>
      <c r="D10" s="80" t="s">
        <v>28</v>
      </c>
      <c r="E10" s="37" t="s">
        <v>37</v>
      </c>
      <c r="F10" s="37" t="s">
        <v>38</v>
      </c>
      <c r="G10" s="80"/>
    </row>
    <row r="11" spans="1:7">
      <c r="A11" s="89" t="s">
        <v>18</v>
      </c>
      <c r="B11" s="81" t="e">
        <f>#REF!</f>
        <v>#REF!</v>
      </c>
      <c r="C11" s="81" t="e">
        <f>#REF!</f>
        <v>#REF!</v>
      </c>
      <c r="D11" s="81" t="e">
        <f>#REF!</f>
        <v>#REF!</v>
      </c>
      <c r="E11" s="81" t="e">
        <f>#REF!</f>
        <v>#REF!</v>
      </c>
      <c r="F11" s="81" t="e">
        <f>#REF!</f>
        <v>#REF!</v>
      </c>
      <c r="G11" s="82"/>
    </row>
    <row r="12" spans="1:7">
      <c r="A12" s="89" t="s">
        <v>23</v>
      </c>
      <c r="B12" s="81" t="e">
        <f>#REF!</f>
        <v>#REF!</v>
      </c>
      <c r="C12" s="81" t="e">
        <f>#REF!</f>
        <v>#REF!</v>
      </c>
      <c r="D12" s="81" t="e">
        <f>#REF!</f>
        <v>#REF!</v>
      </c>
      <c r="E12" s="81" t="e">
        <f>#REF!</f>
        <v>#REF!</v>
      </c>
      <c r="F12" s="81" t="e">
        <f>#REF!</f>
        <v>#REF!</v>
      </c>
      <c r="G12" s="82"/>
    </row>
    <row r="13" spans="1:7">
      <c r="B13" s="79"/>
      <c r="C13" s="81" t="e">
        <f>#REF!</f>
        <v>#REF!</v>
      </c>
      <c r="D13" s="81" t="e">
        <f>#REF!</f>
        <v>#REF!</v>
      </c>
      <c r="E13" s="81" t="e">
        <f>#REF!</f>
        <v>#REF!</v>
      </c>
      <c r="F13" s="81" t="e">
        <f>#REF!</f>
        <v>#REF!</v>
      </c>
      <c r="G13" s="82"/>
    </row>
    <row r="14" spans="1:7">
      <c r="B14" s="79"/>
      <c r="C14" s="81" t="e">
        <f>#REF!</f>
        <v>#REF!</v>
      </c>
      <c r="D14" s="81" t="e">
        <f>#REF!</f>
        <v>#REF!</v>
      </c>
      <c r="E14" s="81" t="e">
        <f>#REF!</f>
        <v>#REF!</v>
      </c>
      <c r="F14" s="81" t="e">
        <f>#REF!</f>
        <v>#REF!</v>
      </c>
      <c r="G14" s="82"/>
    </row>
    <row r="15" spans="1:7">
      <c r="A15" s="89" t="s">
        <v>12</v>
      </c>
      <c r="B15" s="81" t="e">
        <f>#REF!</f>
        <v>#REF!</v>
      </c>
      <c r="C15" s="81" t="e">
        <f>#REF!</f>
        <v>#REF!</v>
      </c>
      <c r="D15" s="81" t="e">
        <f>#REF!</f>
        <v>#REF!</v>
      </c>
      <c r="E15" s="81" t="e">
        <f>#REF!</f>
        <v>#REF!</v>
      </c>
      <c r="F15" s="81" t="e">
        <f>#REF!</f>
        <v>#REF!</v>
      </c>
      <c r="G15" s="82"/>
    </row>
    <row r="16" spans="1:7">
      <c r="A16" s="89" t="s">
        <v>26</v>
      </c>
      <c r="B16" s="81" t="e">
        <f>#REF!</f>
        <v>#REF!</v>
      </c>
      <c r="C16" s="81" t="e">
        <f>#REF!</f>
        <v>#REF!</v>
      </c>
      <c r="D16" s="81" t="e">
        <f>#REF!</f>
        <v>#REF!</v>
      </c>
      <c r="E16" s="81" t="e">
        <f>#REF!</f>
        <v>#REF!</v>
      </c>
      <c r="F16" s="81" t="e">
        <f>#REF!</f>
        <v>#REF!</v>
      </c>
      <c r="G16" s="82"/>
    </row>
    <row r="17" spans="1:7">
      <c r="A17" s="89" t="s">
        <v>20</v>
      </c>
      <c r="B17" s="81" t="e">
        <f>#REF!</f>
        <v>#REF!</v>
      </c>
      <c r="C17" s="81" t="e">
        <f>#REF!</f>
        <v>#REF!</v>
      </c>
      <c r="D17" s="81" t="e">
        <f>#REF!</f>
        <v>#REF!</v>
      </c>
      <c r="E17" s="81" t="e">
        <f>#REF!</f>
        <v>#REF!</v>
      </c>
      <c r="F17" s="81" t="e">
        <f>#REF!</f>
        <v>#REF!</v>
      </c>
      <c r="G17" s="82"/>
    </row>
    <row r="18" spans="1:7">
      <c r="A18" s="79"/>
      <c r="B18" s="79"/>
      <c r="C18" s="90"/>
      <c r="D18" s="90"/>
      <c r="E18" s="90"/>
      <c r="F18" s="90"/>
      <c r="G18" s="82"/>
    </row>
    <row r="19" spans="1:7">
      <c r="A19" s="79"/>
      <c r="B19" s="79"/>
      <c r="C19" s="90"/>
      <c r="D19" s="90"/>
      <c r="E19" s="90"/>
      <c r="F19" s="90"/>
      <c r="G19" s="82"/>
    </row>
    <row r="20" spans="1:7">
      <c r="A20" s="79"/>
      <c r="B20" s="79"/>
      <c r="C20" s="90"/>
      <c r="D20" s="90"/>
      <c r="E20" s="90"/>
      <c r="F20" s="90"/>
      <c r="G20" s="82"/>
    </row>
    <row r="23" spans="1:7">
      <c r="A23" s="79"/>
      <c r="B23" s="83" t="s">
        <v>13</v>
      </c>
      <c r="C23" s="83" t="s">
        <v>14</v>
      </c>
      <c r="D23" s="83" t="s">
        <v>15</v>
      </c>
    </row>
    <row r="24" spans="1:7">
      <c r="A24" s="84"/>
      <c r="B24" s="80"/>
      <c r="C24" s="80"/>
      <c r="D24" s="85"/>
    </row>
    <row r="25" spans="1:7">
      <c r="A25" s="79" t="s">
        <v>18</v>
      </c>
      <c r="B25" s="81" t="e">
        <f>#REF!</f>
        <v>#REF!</v>
      </c>
      <c r="C25" s="81" t="e">
        <f>#REF!</f>
        <v>#REF!</v>
      </c>
      <c r="D25" s="81" t="e">
        <f>#REF!</f>
        <v>#REF!</v>
      </c>
    </row>
    <row r="26" spans="1:7">
      <c r="A26" s="79" t="s">
        <v>23</v>
      </c>
      <c r="B26" s="81" t="e">
        <f>#REF!</f>
        <v>#REF!</v>
      </c>
      <c r="C26" s="81" t="e">
        <f>#REF!</f>
        <v>#REF!</v>
      </c>
      <c r="D26" s="81" t="e">
        <f>#REF!</f>
        <v>#REF!</v>
      </c>
    </row>
    <row r="27" spans="1:7">
      <c r="A27" s="79" t="s">
        <v>12</v>
      </c>
      <c r="B27" s="81" t="e">
        <f>#REF!</f>
        <v>#REF!</v>
      </c>
      <c r="C27" s="81" t="e">
        <f>#REF!</f>
        <v>#REF!</v>
      </c>
      <c r="D27" s="81" t="e">
        <f>#REF!</f>
        <v>#REF!</v>
      </c>
    </row>
    <row r="28" spans="1:7">
      <c r="A28" s="79" t="s">
        <v>21</v>
      </c>
      <c r="B28" s="81" t="e">
        <f>#REF!</f>
        <v>#REF!</v>
      </c>
      <c r="C28" s="81" t="e">
        <f>#REF!</f>
        <v>#REF!</v>
      </c>
      <c r="D28" s="81" t="e">
        <f>#REF!</f>
        <v>#REF!</v>
      </c>
    </row>
    <row r="29" spans="1:7">
      <c r="A29" s="79" t="s">
        <v>22</v>
      </c>
      <c r="B29" s="81" t="e">
        <f>#REF!</f>
        <v>#REF!</v>
      </c>
      <c r="C29" s="81" t="e">
        <f>#REF!</f>
        <v>#REF!</v>
      </c>
      <c r="D29" s="81" t="e">
        <f>#REF!</f>
        <v>#REF!</v>
      </c>
    </row>
    <row r="30" spans="1:7">
      <c r="A30" s="79"/>
      <c r="B30" s="81"/>
      <c r="C30" s="81"/>
      <c r="D30" s="81"/>
    </row>
    <row r="31" spans="1:7">
      <c r="A31" s="79"/>
      <c r="B31" s="81"/>
      <c r="C31" s="81"/>
      <c r="D31" s="81"/>
    </row>
    <row r="32" spans="1:7">
      <c r="A32" s="79"/>
      <c r="B32" s="81"/>
      <c r="C32" s="81"/>
      <c r="D32" s="81"/>
    </row>
    <row r="33" spans="1:10">
      <c r="A33" s="79"/>
      <c r="B33" s="81"/>
      <c r="C33" s="81"/>
      <c r="D33" s="81"/>
    </row>
    <row r="34" spans="1:10">
      <c r="A34" s="79"/>
      <c r="B34" s="81"/>
      <c r="C34" s="81"/>
      <c r="D34" s="81"/>
    </row>
    <row r="35" spans="1:10">
      <c r="A35" s="79"/>
      <c r="B35" s="81"/>
      <c r="C35" s="81"/>
      <c r="D35" s="81"/>
    </row>
    <row r="36" spans="1:10">
      <c r="A36" s="79"/>
      <c r="B36" s="81"/>
      <c r="C36" s="81"/>
      <c r="D36" s="81"/>
    </row>
    <row r="39" spans="1:10" ht="15" customHeight="1">
      <c r="A39" s="86" t="s">
        <v>2486</v>
      </c>
      <c r="B39" s="81" t="e">
        <f>#REF!</f>
        <v>#REF!</v>
      </c>
      <c r="C39" s="86"/>
      <c r="D39" s="86"/>
      <c r="E39" s="86"/>
      <c r="F39" s="86"/>
      <c r="G39" s="86"/>
      <c r="H39" s="86"/>
      <c r="I39" s="86"/>
      <c r="J39" s="86"/>
    </row>
    <row r="40" spans="1:10">
      <c r="A40" s="87" t="s">
        <v>2487</v>
      </c>
      <c r="B40" s="81" t="e">
        <f>#REF!</f>
        <v>#REF!</v>
      </c>
      <c r="C40" s="87"/>
      <c r="D40" s="87"/>
      <c r="E40" s="87"/>
      <c r="F40" s="87"/>
      <c r="G40" s="87"/>
      <c r="H40" s="87"/>
      <c r="I40" s="87"/>
      <c r="J40" s="87"/>
    </row>
    <row r="41" spans="1:10">
      <c r="A41" s="72" t="s">
        <v>2488</v>
      </c>
      <c r="B41" s="81" t="e">
        <f>#REF!</f>
        <v>#REF!</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96310-A9B8-4AE0-88FC-1C5B5FB93D99}">
  <sheetPr codeName="Sheet5"/>
  <dimension ref="A1:Q1266"/>
  <sheetViews>
    <sheetView showGridLines="0" workbookViewId="0">
      <pane xSplit="1" ySplit="1" topLeftCell="B2" activePane="bottomRight" state="frozen"/>
      <selection pane="topRight" activeCell="B1" sqref="B1"/>
      <selection pane="bottomLeft" activeCell="A2" sqref="A2"/>
      <selection pane="bottomRight" activeCell="B6" sqref="B6"/>
    </sheetView>
  </sheetViews>
  <sheetFormatPr defaultRowHeight="14.4"/>
  <cols>
    <col min="1" max="1" width="11.5546875" bestFit="1" customWidth="1"/>
    <col min="2" max="2" width="61.109375" bestFit="1" customWidth="1"/>
    <col min="3" max="3" width="32.5546875" bestFit="1" customWidth="1"/>
    <col min="4" max="4" width="11.5546875" bestFit="1" customWidth="1"/>
    <col min="6" max="6" width="29.33203125" bestFit="1" customWidth="1"/>
    <col min="13" max="13" width="8.33203125" customWidth="1"/>
    <col min="14" max="14" width="34.6640625" customWidth="1"/>
    <col min="16" max="16" width="8.33203125" customWidth="1"/>
    <col min="17" max="17" width="34.6640625" customWidth="1"/>
  </cols>
  <sheetData>
    <row r="1" spans="1:17" ht="16.8">
      <c r="A1" s="64" t="s">
        <v>43</v>
      </c>
      <c r="B1" s="64" t="s">
        <v>44</v>
      </c>
      <c r="C1" s="64" t="s">
        <v>45</v>
      </c>
      <c r="D1" s="64" t="s">
        <v>43</v>
      </c>
      <c r="E1" s="64" t="s">
        <v>2560</v>
      </c>
      <c r="F1" s="64" t="s">
        <v>2561</v>
      </c>
      <c r="K1" s="123" t="s">
        <v>43</v>
      </c>
      <c r="L1" s="123" t="s">
        <v>44</v>
      </c>
      <c r="M1" s="123" t="s">
        <v>2560</v>
      </c>
      <c r="N1" s="123" t="s">
        <v>2561</v>
      </c>
      <c r="P1" s="123" t="s">
        <v>43</v>
      </c>
      <c r="Q1" s="123" t="s">
        <v>44</v>
      </c>
    </row>
    <row r="2" spans="1:17" ht="15">
      <c r="A2" s="66" t="s">
        <v>1832</v>
      </c>
      <c r="B2" s="65" t="s">
        <v>1833</v>
      </c>
      <c r="C2" s="67">
        <v>25756.443284708999</v>
      </c>
      <c r="D2" s="66" t="str">
        <f>A2</f>
        <v>U00070</v>
      </c>
      <c r="E2" s="67" t="str">
        <f>VLOOKUP($A2,$K$2:$N$1255,3,FALSE)</f>
        <v>36L</v>
      </c>
      <c r="F2" s="67" t="str">
        <f>VLOOKUP($A2,$K$2:$N$1255,4,FALSE)</f>
        <v>NHS SOUTH WEST LONDON CCG</v>
      </c>
      <c r="K2" s="122" t="s">
        <v>1832</v>
      </c>
      <c r="L2" s="122" t="s">
        <v>1833</v>
      </c>
      <c r="M2" s="122" t="s">
        <v>2562</v>
      </c>
      <c r="N2" s="122" t="s">
        <v>2563</v>
      </c>
      <c r="P2" s="122" t="s">
        <v>381</v>
      </c>
      <c r="Q2" s="122" t="s">
        <v>382</v>
      </c>
    </row>
    <row r="3" spans="1:17" ht="15">
      <c r="A3" s="66" t="s">
        <v>473</v>
      </c>
      <c r="B3" s="65" t="s">
        <v>474</v>
      </c>
      <c r="C3" s="67">
        <v>44081.87514870576</v>
      </c>
      <c r="D3" s="66" t="str">
        <f t="shared" ref="D3:D66" si="0">A3</f>
        <v>U00147</v>
      </c>
      <c r="E3" s="67" t="str">
        <f t="shared" ref="E3:E66" si="1">VLOOKUP($A3,$K$2:$N$1255,3,FALSE)</f>
        <v>04C</v>
      </c>
      <c r="F3" s="67" t="str">
        <f t="shared" ref="F3:F66" si="2">VLOOKUP($A3,$K$2:$N$1255,4,FALSE)</f>
        <v>NHS LEICESTER CITY CCG</v>
      </c>
      <c r="K3" s="122" t="s">
        <v>473</v>
      </c>
      <c r="L3" s="122" t="s">
        <v>474</v>
      </c>
      <c r="M3" s="122" t="s">
        <v>2564</v>
      </c>
      <c r="N3" s="122" t="s">
        <v>2565</v>
      </c>
      <c r="P3" s="122" t="s">
        <v>337</v>
      </c>
      <c r="Q3" s="122" t="s">
        <v>338</v>
      </c>
    </row>
    <row r="4" spans="1:17" ht="15">
      <c r="A4" s="66" t="s">
        <v>179</v>
      </c>
      <c r="B4" s="65" t="s">
        <v>180</v>
      </c>
      <c r="C4" s="67">
        <v>61820.012986500442</v>
      </c>
      <c r="D4" s="66" t="str">
        <f t="shared" si="0"/>
        <v>U00203</v>
      </c>
      <c r="E4" s="67" t="str">
        <f t="shared" si="1"/>
        <v>01G</v>
      </c>
      <c r="F4" s="67" t="str">
        <f t="shared" si="2"/>
        <v>NHS SALFORD CCG</v>
      </c>
      <c r="K4" s="122" t="s">
        <v>179</v>
      </c>
      <c r="L4" s="122" t="s">
        <v>180</v>
      </c>
      <c r="M4" s="122" t="s">
        <v>2566</v>
      </c>
      <c r="N4" s="122" t="s">
        <v>2567</v>
      </c>
      <c r="P4" s="122" t="s">
        <v>1445</v>
      </c>
      <c r="Q4" s="122" t="s">
        <v>1446</v>
      </c>
    </row>
    <row r="5" spans="1:17" ht="15">
      <c r="A5" s="66" t="s">
        <v>2034</v>
      </c>
      <c r="B5" s="65" t="s">
        <v>2035</v>
      </c>
      <c r="C5" s="67">
        <v>45653.480727063041</v>
      </c>
      <c r="D5" s="66" t="str">
        <f t="shared" si="0"/>
        <v>U00254</v>
      </c>
      <c r="E5" s="67" t="str">
        <f t="shared" si="1"/>
        <v>72Q</v>
      </c>
      <c r="F5" s="67" t="str">
        <f t="shared" si="2"/>
        <v>NHS SOUTH EAST LONDON CCG</v>
      </c>
      <c r="K5" s="122" t="s">
        <v>2034</v>
      </c>
      <c r="L5" s="122" t="s">
        <v>2035</v>
      </c>
      <c r="M5" s="122" t="s">
        <v>2568</v>
      </c>
      <c r="N5" s="122" t="s">
        <v>2569</v>
      </c>
      <c r="P5" s="122" t="s">
        <v>735</v>
      </c>
      <c r="Q5" s="122" t="s">
        <v>736</v>
      </c>
    </row>
    <row r="6" spans="1:17" ht="15">
      <c r="A6" s="66" t="s">
        <v>1491</v>
      </c>
      <c r="B6" s="65" t="s">
        <v>1492</v>
      </c>
      <c r="C6" s="67">
        <v>26992.153601899008</v>
      </c>
      <c r="D6" s="66" t="str">
        <f t="shared" si="0"/>
        <v>U00351</v>
      </c>
      <c r="E6" s="67" t="str">
        <f t="shared" si="1"/>
        <v>15E</v>
      </c>
      <c r="F6" s="67" t="str">
        <f t="shared" si="2"/>
        <v>NHS BIRMINGHAM AND SOLIHULL CCG</v>
      </c>
      <c r="K6" s="122" t="s">
        <v>1491</v>
      </c>
      <c r="L6" s="122" t="s">
        <v>1492</v>
      </c>
      <c r="M6" s="122" t="s">
        <v>2570</v>
      </c>
      <c r="N6" s="122" t="s">
        <v>2571</v>
      </c>
      <c r="P6" s="122" t="s">
        <v>1094</v>
      </c>
      <c r="Q6" s="122" t="s">
        <v>1095</v>
      </c>
    </row>
    <row r="7" spans="1:17" ht="15">
      <c r="A7" s="66" t="s">
        <v>973</v>
      </c>
      <c r="B7" s="65" t="s">
        <v>974</v>
      </c>
      <c r="C7" s="67">
        <v>103450.55504326268</v>
      </c>
      <c r="D7" s="66" t="str">
        <f t="shared" si="0"/>
        <v>U00367</v>
      </c>
      <c r="E7" s="67" t="str">
        <f t="shared" si="1"/>
        <v>08F</v>
      </c>
      <c r="F7" s="67" t="str">
        <f t="shared" si="2"/>
        <v>NHS HAVERING CCG</v>
      </c>
      <c r="K7" s="122" t="s">
        <v>973</v>
      </c>
      <c r="L7" s="122" t="s">
        <v>974</v>
      </c>
      <c r="M7" s="122" t="s">
        <v>2572</v>
      </c>
      <c r="N7" s="122" t="s">
        <v>2573</v>
      </c>
      <c r="P7" s="122" t="s">
        <v>1417</v>
      </c>
      <c r="Q7" s="122" t="s">
        <v>1418</v>
      </c>
    </row>
    <row r="8" spans="1:17" ht="15">
      <c r="A8" s="66" t="s">
        <v>1439</v>
      </c>
      <c r="B8" s="65" t="s">
        <v>1440</v>
      </c>
      <c r="C8" s="67">
        <v>50443.312616118121</v>
      </c>
      <c r="D8" s="66" t="str">
        <f t="shared" si="0"/>
        <v>U00402</v>
      </c>
      <c r="E8" s="67" t="str">
        <f t="shared" si="1"/>
        <v>15C</v>
      </c>
      <c r="F8" s="67" t="str">
        <f t="shared" si="2"/>
        <v>NHS BRISTOL, NORTH SOMERSET AND SOUTH GLOUCESTERSHIRE CCG</v>
      </c>
      <c r="K8" s="122" t="s">
        <v>1439</v>
      </c>
      <c r="L8" s="122" t="s">
        <v>1440</v>
      </c>
      <c r="M8" s="122" t="s">
        <v>2574</v>
      </c>
      <c r="N8" s="122" t="s">
        <v>2575</v>
      </c>
      <c r="P8" s="122" t="s">
        <v>784</v>
      </c>
      <c r="Q8" s="122" t="s">
        <v>785</v>
      </c>
    </row>
    <row r="9" spans="1:17" ht="15">
      <c r="A9" s="66" t="s">
        <v>189</v>
      </c>
      <c r="B9" s="65" t="s">
        <v>190</v>
      </c>
      <c r="C9" s="67">
        <v>22919.851198897068</v>
      </c>
      <c r="D9" s="66" t="str">
        <f t="shared" si="0"/>
        <v>U00639</v>
      </c>
      <c r="E9" s="67" t="str">
        <f t="shared" si="1"/>
        <v>01H</v>
      </c>
      <c r="F9" s="67" t="str">
        <f t="shared" si="2"/>
        <v>NHS NORTH CUMBRIA CCG</v>
      </c>
      <c r="K9" s="122" t="s">
        <v>189</v>
      </c>
      <c r="L9" s="122" t="s">
        <v>190</v>
      </c>
      <c r="M9" s="122" t="s">
        <v>2576</v>
      </c>
      <c r="N9" s="122" t="s">
        <v>2577</v>
      </c>
      <c r="P9" s="122" t="s">
        <v>2206</v>
      </c>
      <c r="Q9" s="122" t="s">
        <v>2207</v>
      </c>
    </row>
    <row r="10" spans="1:17" ht="15">
      <c r="A10" s="66" t="s">
        <v>1299</v>
      </c>
      <c r="B10" s="65" t="s">
        <v>1300</v>
      </c>
      <c r="C10" s="67">
        <v>40696.209222262492</v>
      </c>
      <c r="D10" s="66" t="str">
        <f t="shared" si="0"/>
        <v>U00760</v>
      </c>
      <c r="E10" s="67" t="str">
        <f t="shared" si="1"/>
        <v>11X</v>
      </c>
      <c r="F10" s="67" t="str">
        <f t="shared" si="2"/>
        <v>NHS SOMERSET CCG</v>
      </c>
      <c r="K10" s="122" t="s">
        <v>1299</v>
      </c>
      <c r="L10" s="122" t="s">
        <v>1300</v>
      </c>
      <c r="M10" s="122" t="s">
        <v>2578</v>
      </c>
      <c r="N10" s="122" t="s">
        <v>2579</v>
      </c>
      <c r="P10" s="122" t="s">
        <v>1134</v>
      </c>
      <c r="Q10" s="122" t="s">
        <v>1135</v>
      </c>
    </row>
    <row r="11" spans="1:17" ht="15">
      <c r="A11" s="66" t="s">
        <v>1972</v>
      </c>
      <c r="B11" s="65" t="s">
        <v>1973</v>
      </c>
      <c r="C11" s="67">
        <v>49480.664401350179</v>
      </c>
      <c r="D11" s="66" t="str">
        <f t="shared" si="0"/>
        <v>U01092</v>
      </c>
      <c r="E11" s="67" t="str">
        <f t="shared" si="1"/>
        <v>70F</v>
      </c>
      <c r="F11" s="67" t="str">
        <f t="shared" si="2"/>
        <v>NHS WEST SUSSEX CCG</v>
      </c>
      <c r="K11" s="122" t="s">
        <v>1972</v>
      </c>
      <c r="L11" s="122" t="s">
        <v>1973</v>
      </c>
      <c r="M11" s="122" t="s">
        <v>2580</v>
      </c>
      <c r="N11" s="122" t="s">
        <v>2581</v>
      </c>
      <c r="P11" s="122" t="s">
        <v>1122</v>
      </c>
      <c r="Q11" s="122" t="s">
        <v>1123</v>
      </c>
    </row>
    <row r="12" spans="1:17" ht="15">
      <c r="A12" s="66" t="s">
        <v>862</v>
      </c>
      <c r="B12" s="65" t="s">
        <v>863</v>
      </c>
      <c r="C12" s="67">
        <v>55132.746916103853</v>
      </c>
      <c r="D12" s="66" t="str">
        <f t="shared" si="0"/>
        <v>U01096</v>
      </c>
      <c r="E12" s="67" t="str">
        <f t="shared" si="1"/>
        <v>07H</v>
      </c>
      <c r="F12" s="67" t="str">
        <f t="shared" si="2"/>
        <v>NHS WEST ESSEX CCG</v>
      </c>
      <c r="K12" s="122" t="s">
        <v>862</v>
      </c>
      <c r="L12" s="122" t="s">
        <v>863</v>
      </c>
      <c r="M12" s="122" t="s">
        <v>2582</v>
      </c>
      <c r="N12" s="122" t="s">
        <v>2583</v>
      </c>
      <c r="P12" s="122" t="s">
        <v>571</v>
      </c>
      <c r="Q12" s="122" t="s">
        <v>572</v>
      </c>
    </row>
    <row r="13" spans="1:17" ht="15">
      <c r="A13" s="66" t="s">
        <v>739</v>
      </c>
      <c r="B13" s="65" t="s">
        <v>2493</v>
      </c>
      <c r="C13" s="67">
        <v>19690.1636828396</v>
      </c>
      <c r="D13" s="66" t="str">
        <f t="shared" si="0"/>
        <v>U01150</v>
      </c>
      <c r="E13" s="67" t="str">
        <f t="shared" si="1"/>
        <v>06K</v>
      </c>
      <c r="F13" s="67" t="str">
        <f t="shared" si="2"/>
        <v>NHS EAST AND NORTH HERTFORDSHIRE CCG</v>
      </c>
      <c r="K13" s="122" t="s">
        <v>739</v>
      </c>
      <c r="L13" s="122" t="s">
        <v>2493</v>
      </c>
      <c r="M13" s="122" t="s">
        <v>2584</v>
      </c>
      <c r="N13" s="122" t="s">
        <v>2585</v>
      </c>
      <c r="P13" s="122" t="s">
        <v>937</v>
      </c>
      <c r="Q13" s="122" t="s">
        <v>938</v>
      </c>
    </row>
    <row r="14" spans="1:17" ht="15">
      <c r="A14" s="66" t="s">
        <v>1108</v>
      </c>
      <c r="B14" s="65" t="s">
        <v>1109</v>
      </c>
      <c r="C14" s="67">
        <v>28122.018067672463</v>
      </c>
      <c r="D14" s="66" t="str">
        <f t="shared" si="0"/>
        <v>U01198</v>
      </c>
      <c r="E14" s="67" t="str">
        <f t="shared" si="1"/>
        <v>10L</v>
      </c>
      <c r="F14" s="67" t="str">
        <f t="shared" si="2"/>
        <v>NHS ISLE OF WIGHT CCG</v>
      </c>
      <c r="K14" s="122" t="s">
        <v>1108</v>
      </c>
      <c r="L14" s="122" t="s">
        <v>1109</v>
      </c>
      <c r="M14" s="122" t="s">
        <v>2586</v>
      </c>
      <c r="N14" s="122" t="s">
        <v>2587</v>
      </c>
      <c r="P14" s="122" t="s">
        <v>473</v>
      </c>
      <c r="Q14" s="122" t="s">
        <v>474</v>
      </c>
    </row>
    <row r="15" spans="1:17" ht="15">
      <c r="A15" s="66" t="s">
        <v>2162</v>
      </c>
      <c r="B15" s="65" t="s">
        <v>2163</v>
      </c>
      <c r="C15" s="67">
        <v>30656.221769278098</v>
      </c>
      <c r="D15" s="66" t="str">
        <f t="shared" si="0"/>
        <v>U01315</v>
      </c>
      <c r="E15" s="67" t="str">
        <f t="shared" si="1"/>
        <v>91Q</v>
      </c>
      <c r="F15" s="67" t="str">
        <f t="shared" si="2"/>
        <v>NHS KENT AND MEDWAY CCG</v>
      </c>
      <c r="K15" s="122" t="s">
        <v>2162</v>
      </c>
      <c r="L15" s="122" t="s">
        <v>2163</v>
      </c>
      <c r="M15" s="122" t="s">
        <v>2588</v>
      </c>
      <c r="N15" s="122" t="s">
        <v>2589</v>
      </c>
      <c r="P15" s="122" t="s">
        <v>828</v>
      </c>
      <c r="Q15" s="122" t="s">
        <v>829</v>
      </c>
    </row>
    <row r="16" spans="1:17" ht="15">
      <c r="A16" s="66" t="s">
        <v>1114</v>
      </c>
      <c r="B16" s="65" t="s">
        <v>1115</v>
      </c>
      <c r="C16" s="67">
        <v>34070.188608792421</v>
      </c>
      <c r="D16" s="66" t="str">
        <f t="shared" si="0"/>
        <v>U01367</v>
      </c>
      <c r="E16" s="67" t="str">
        <f t="shared" si="1"/>
        <v>10Q</v>
      </c>
      <c r="F16" s="67" t="str">
        <f t="shared" si="2"/>
        <v>NHS OXFORDSHIRE CCG</v>
      </c>
      <c r="K16" s="122" t="s">
        <v>1114</v>
      </c>
      <c r="L16" s="122" t="s">
        <v>1115</v>
      </c>
      <c r="M16" s="122" t="s">
        <v>2590</v>
      </c>
      <c r="N16" s="122" t="s">
        <v>2591</v>
      </c>
      <c r="P16" s="122" t="s">
        <v>1461</v>
      </c>
      <c r="Q16" s="122" t="s">
        <v>1462</v>
      </c>
    </row>
    <row r="17" spans="1:17" ht="15">
      <c r="A17" s="66" t="s">
        <v>652</v>
      </c>
      <c r="B17" s="65" t="s">
        <v>653</v>
      </c>
      <c r="C17" s="67">
        <v>47555.089432474735</v>
      </c>
      <c r="D17" s="66" t="str">
        <f t="shared" si="0"/>
        <v>U01577</v>
      </c>
      <c r="E17" s="67" t="str">
        <f t="shared" si="1"/>
        <v>05Y</v>
      </c>
      <c r="F17" s="67" t="str">
        <f t="shared" si="2"/>
        <v>NHS WALSALL CCG</v>
      </c>
      <c r="K17" s="122" t="s">
        <v>652</v>
      </c>
      <c r="L17" s="122" t="s">
        <v>653</v>
      </c>
      <c r="M17" s="122" t="s">
        <v>2592</v>
      </c>
      <c r="N17" s="122" t="s">
        <v>2593</v>
      </c>
      <c r="P17" s="122" t="s">
        <v>1828</v>
      </c>
      <c r="Q17" s="122" t="s">
        <v>1829</v>
      </c>
    </row>
    <row r="18" spans="1:17" ht="15">
      <c r="A18" s="66" t="s">
        <v>257</v>
      </c>
      <c r="B18" s="65" t="s">
        <v>258</v>
      </c>
      <c r="C18" s="67">
        <v>42508.129099565718</v>
      </c>
      <c r="D18" s="66" t="str">
        <f t="shared" si="0"/>
        <v>U01630</v>
      </c>
      <c r="E18" s="67" t="str">
        <f t="shared" si="1"/>
        <v>01Y</v>
      </c>
      <c r="F18" s="67" t="str">
        <f t="shared" si="2"/>
        <v>NHS TAMESIDE AND GLOSSOP CCG</v>
      </c>
      <c r="K18" s="122" t="s">
        <v>257</v>
      </c>
      <c r="L18" s="122" t="s">
        <v>258</v>
      </c>
      <c r="M18" s="122" t="s">
        <v>2594</v>
      </c>
      <c r="N18" s="122" t="s">
        <v>2595</v>
      </c>
      <c r="P18" s="122" t="s">
        <v>233</v>
      </c>
      <c r="Q18" s="122" t="s">
        <v>234</v>
      </c>
    </row>
    <row r="19" spans="1:17" ht="15">
      <c r="A19" s="66" t="s">
        <v>393</v>
      </c>
      <c r="B19" s="65" t="s">
        <v>394</v>
      </c>
      <c r="C19" s="67">
        <v>38870.840627027559</v>
      </c>
      <c r="D19" s="66" t="str">
        <f t="shared" si="0"/>
        <v>U01680</v>
      </c>
      <c r="E19" s="67" t="str">
        <f t="shared" si="1"/>
        <v>03L</v>
      </c>
      <c r="F19" s="67" t="str">
        <f t="shared" si="2"/>
        <v>NHS ROTHERHAM CCG</v>
      </c>
      <c r="K19" s="122" t="s">
        <v>393</v>
      </c>
      <c r="L19" s="122" t="s">
        <v>394</v>
      </c>
      <c r="M19" s="122" t="s">
        <v>2596</v>
      </c>
      <c r="N19" s="122" t="s">
        <v>2597</v>
      </c>
      <c r="P19" s="122" t="s">
        <v>2435</v>
      </c>
      <c r="Q19" s="122" t="s">
        <v>2436</v>
      </c>
    </row>
    <row r="20" spans="1:17" ht="15">
      <c r="A20" s="66" t="s">
        <v>120</v>
      </c>
      <c r="B20" s="65" t="s">
        <v>121</v>
      </c>
      <c r="C20" s="67">
        <v>57663.161042734435</v>
      </c>
      <c r="D20" s="66" t="str">
        <f t="shared" si="0"/>
        <v>U01901</v>
      </c>
      <c r="E20" s="67" t="str">
        <f t="shared" si="1"/>
        <v>00X</v>
      </c>
      <c r="F20" s="67" t="str">
        <f t="shared" si="2"/>
        <v>NHS CHORLEY AND SOUTH RIBBLE CCG</v>
      </c>
      <c r="K20" s="122" t="s">
        <v>120</v>
      </c>
      <c r="L20" s="122" t="s">
        <v>121</v>
      </c>
      <c r="M20" s="122" t="s">
        <v>2598</v>
      </c>
      <c r="N20" s="122" t="s">
        <v>2599</v>
      </c>
      <c r="P20" s="122" t="s">
        <v>812</v>
      </c>
      <c r="Q20" s="122" t="s">
        <v>813</v>
      </c>
    </row>
    <row r="21" spans="1:17" ht="15">
      <c r="A21" s="66" t="s">
        <v>1387</v>
      </c>
      <c r="B21" s="65" t="s">
        <v>1388</v>
      </c>
      <c r="C21" s="67">
        <v>42930.218337696017</v>
      </c>
      <c r="D21" s="66" t="str">
        <f t="shared" si="0"/>
        <v>U01916</v>
      </c>
      <c r="E21" s="67" t="str">
        <f t="shared" si="1"/>
        <v>14Y</v>
      </c>
      <c r="F21" s="67" t="str">
        <f t="shared" si="2"/>
        <v>NHS BUCKINGHAMSHIRE CCG</v>
      </c>
      <c r="K21" s="122" t="s">
        <v>1387</v>
      </c>
      <c r="L21" s="122" t="s">
        <v>1388</v>
      </c>
      <c r="M21" s="122" t="s">
        <v>2600</v>
      </c>
      <c r="N21" s="122" t="s">
        <v>2601</v>
      </c>
      <c r="P21" s="122" t="s">
        <v>2475</v>
      </c>
      <c r="Q21" s="122" t="s">
        <v>2476</v>
      </c>
    </row>
    <row r="22" spans="1:17" ht="15">
      <c r="A22" s="66" t="s">
        <v>2136</v>
      </c>
      <c r="B22" s="65" t="s">
        <v>2137</v>
      </c>
      <c r="C22" s="67">
        <v>57546.733337755606</v>
      </c>
      <c r="D22" s="66" t="str">
        <f t="shared" si="0"/>
        <v>U01989</v>
      </c>
      <c r="E22" s="67" t="str">
        <f t="shared" si="1"/>
        <v>84H</v>
      </c>
      <c r="F22" s="67" t="str">
        <f t="shared" si="2"/>
        <v>NHS COUNTY DURHAM CCG</v>
      </c>
      <c r="K22" s="122" t="s">
        <v>2136</v>
      </c>
      <c r="L22" s="122" t="s">
        <v>2137</v>
      </c>
      <c r="M22" s="122" t="s">
        <v>2602</v>
      </c>
      <c r="N22" s="122" t="s">
        <v>2603</v>
      </c>
      <c r="P22" s="122" t="s">
        <v>1613</v>
      </c>
      <c r="Q22" s="122" t="s">
        <v>1614</v>
      </c>
    </row>
    <row r="23" spans="1:17" ht="15">
      <c r="A23" s="66" t="s">
        <v>2242</v>
      </c>
      <c r="B23" s="65" t="s">
        <v>2243</v>
      </c>
      <c r="C23" s="67">
        <v>26833.3170111242</v>
      </c>
      <c r="D23" s="66" t="str">
        <f t="shared" si="0"/>
        <v>U02049</v>
      </c>
      <c r="E23" s="67" t="str">
        <f t="shared" si="1"/>
        <v>92A</v>
      </c>
      <c r="F23" s="67" t="str">
        <f t="shared" si="2"/>
        <v>NHS SURREY HEARTLANDS CCG</v>
      </c>
      <c r="K23" s="122" t="s">
        <v>2242</v>
      </c>
      <c r="L23" s="122" t="s">
        <v>2243</v>
      </c>
      <c r="M23" s="122" t="s">
        <v>2604</v>
      </c>
      <c r="N23" s="122" t="s">
        <v>2605</v>
      </c>
      <c r="P23" s="122" t="s">
        <v>1523</v>
      </c>
      <c r="Q23" s="122" t="s">
        <v>1524</v>
      </c>
    </row>
    <row r="24" spans="1:17" ht="15">
      <c r="A24" s="66" t="s">
        <v>259</v>
      </c>
      <c r="B24" s="65" t="s">
        <v>260</v>
      </c>
      <c r="C24" s="67">
        <v>75254.76504262368</v>
      </c>
      <c r="D24" s="66" t="str">
        <f t="shared" si="0"/>
        <v>U02275</v>
      </c>
      <c r="E24" s="67" t="str">
        <f t="shared" si="1"/>
        <v>01Y</v>
      </c>
      <c r="F24" s="67" t="str">
        <f t="shared" si="2"/>
        <v>NHS TAMESIDE AND GLOSSOP CCG</v>
      </c>
      <c r="K24" s="122" t="s">
        <v>259</v>
      </c>
      <c r="L24" s="122" t="s">
        <v>260</v>
      </c>
      <c r="M24" s="122" t="s">
        <v>2594</v>
      </c>
      <c r="N24" s="122" t="s">
        <v>2595</v>
      </c>
      <c r="P24" s="122" t="s">
        <v>2547</v>
      </c>
      <c r="Q24" s="122" t="s">
        <v>2548</v>
      </c>
    </row>
    <row r="25" spans="1:17" ht="15">
      <c r="A25" s="66" t="s">
        <v>2465</v>
      </c>
      <c r="B25" s="65" t="s">
        <v>2466</v>
      </c>
      <c r="C25" s="67">
        <v>34136.301044360873</v>
      </c>
      <c r="D25" s="66" t="str">
        <f t="shared" si="0"/>
        <v>U02453</v>
      </c>
      <c r="E25" s="67" t="str">
        <f t="shared" si="1"/>
        <v>99G</v>
      </c>
      <c r="F25" s="67" t="str">
        <f t="shared" si="2"/>
        <v>NHS SOUTHEND CCG</v>
      </c>
      <c r="K25" s="122" t="s">
        <v>2465</v>
      </c>
      <c r="L25" s="122" t="s">
        <v>2466</v>
      </c>
      <c r="M25" s="122" t="s">
        <v>2606</v>
      </c>
      <c r="N25" s="122" t="s">
        <v>2607</v>
      </c>
      <c r="P25" s="122" t="s">
        <v>798</v>
      </c>
      <c r="Q25" s="122" t="s">
        <v>799</v>
      </c>
    </row>
    <row r="26" spans="1:17" ht="15">
      <c r="A26" s="66" t="s">
        <v>1834</v>
      </c>
      <c r="B26" s="65" t="s">
        <v>1835</v>
      </c>
      <c r="C26" s="67">
        <v>26839.866952268814</v>
      </c>
      <c r="D26" s="66" t="str">
        <f t="shared" si="0"/>
        <v>U02454</v>
      </c>
      <c r="E26" s="67" t="str">
        <f t="shared" si="1"/>
        <v>36L</v>
      </c>
      <c r="F26" s="67" t="str">
        <f t="shared" si="2"/>
        <v>NHS SOUTH WEST LONDON CCG</v>
      </c>
      <c r="K26" s="122" t="s">
        <v>1834</v>
      </c>
      <c r="L26" s="122" t="s">
        <v>1835</v>
      </c>
      <c r="M26" s="122" t="s">
        <v>2562</v>
      </c>
      <c r="N26" s="122" t="s">
        <v>2563</v>
      </c>
      <c r="P26" s="122" t="s">
        <v>2407</v>
      </c>
      <c r="Q26" s="122" t="s">
        <v>2408</v>
      </c>
    </row>
    <row r="27" spans="1:17" ht="15">
      <c r="A27" s="66" t="s">
        <v>1271</v>
      </c>
      <c r="B27" s="65" t="s">
        <v>1272</v>
      </c>
      <c r="C27" s="67">
        <v>115558.06795974821</v>
      </c>
      <c r="D27" s="66" t="str">
        <f t="shared" si="0"/>
        <v>U02610</v>
      </c>
      <c r="E27" s="67" t="str">
        <f t="shared" si="1"/>
        <v>11N</v>
      </c>
      <c r="F27" s="67" t="str">
        <f t="shared" si="2"/>
        <v>NHS KERNOW CCG</v>
      </c>
      <c r="K27" s="122" t="s">
        <v>1271</v>
      </c>
      <c r="L27" s="122" t="s">
        <v>1272</v>
      </c>
      <c r="M27" s="122" t="s">
        <v>2608</v>
      </c>
      <c r="N27" s="122" t="s">
        <v>2609</v>
      </c>
      <c r="P27" s="122" t="s">
        <v>275</v>
      </c>
      <c r="Q27" s="122" t="s">
        <v>276</v>
      </c>
    </row>
    <row r="28" spans="1:17" ht="15">
      <c r="A28" s="66" t="s">
        <v>1244</v>
      </c>
      <c r="B28" s="65" t="s">
        <v>1245</v>
      </c>
      <c r="C28" s="67">
        <v>35672.8205321477</v>
      </c>
      <c r="D28" s="66" t="str">
        <f t="shared" si="0"/>
        <v>U02669</v>
      </c>
      <c r="E28" s="67" t="str">
        <f t="shared" si="1"/>
        <v>11M</v>
      </c>
      <c r="F28" s="67" t="str">
        <f t="shared" si="2"/>
        <v>NHS GLOUCESTERSHIRE CCG</v>
      </c>
      <c r="K28" s="122" t="s">
        <v>1244</v>
      </c>
      <c r="L28" s="122" t="s">
        <v>1245</v>
      </c>
      <c r="M28" s="122" t="s">
        <v>2610</v>
      </c>
      <c r="N28" s="122" t="s">
        <v>2611</v>
      </c>
      <c r="P28" s="122" t="s">
        <v>1184</v>
      </c>
      <c r="Q28" s="122" t="s">
        <v>1185</v>
      </c>
    </row>
    <row r="29" spans="1:17" ht="15">
      <c r="A29" s="66" t="s">
        <v>1679</v>
      </c>
      <c r="B29" s="65" t="s">
        <v>1680</v>
      </c>
      <c r="C29" s="67">
        <v>70153.077191094999</v>
      </c>
      <c r="D29" s="66" t="str">
        <f t="shared" si="0"/>
        <v>U02671</v>
      </c>
      <c r="E29" s="67" t="str">
        <f t="shared" si="1"/>
        <v>16C</v>
      </c>
      <c r="F29" s="67" t="str">
        <f t="shared" si="2"/>
        <v>NHS TEES VALLEY CCG</v>
      </c>
      <c r="K29" s="122" t="s">
        <v>1679</v>
      </c>
      <c r="L29" s="122" t="s">
        <v>1680</v>
      </c>
      <c r="M29" s="122" t="s">
        <v>2612</v>
      </c>
      <c r="N29" s="122" t="s">
        <v>2613</v>
      </c>
      <c r="P29" s="122" t="s">
        <v>2423</v>
      </c>
      <c r="Q29" s="122" t="s">
        <v>2424</v>
      </c>
    </row>
    <row r="30" spans="1:17" ht="15">
      <c r="A30" s="66" t="s">
        <v>1773</v>
      </c>
      <c r="B30" s="65" t="s">
        <v>1774</v>
      </c>
      <c r="C30" s="67">
        <v>38533.629097239063</v>
      </c>
      <c r="D30" s="66" t="str">
        <f t="shared" si="0"/>
        <v>U02678</v>
      </c>
      <c r="E30" s="67" t="str">
        <f t="shared" si="1"/>
        <v>27D</v>
      </c>
      <c r="F30" s="67" t="str">
        <f t="shared" si="2"/>
        <v>NHS CHESHIRE CCG</v>
      </c>
      <c r="K30" s="122" t="s">
        <v>1773</v>
      </c>
      <c r="L30" s="122" t="s">
        <v>1774</v>
      </c>
      <c r="M30" s="122" t="s">
        <v>2614</v>
      </c>
      <c r="N30" s="122" t="s">
        <v>2615</v>
      </c>
      <c r="P30" s="122" t="s">
        <v>2014</v>
      </c>
      <c r="Q30" s="122" t="s">
        <v>2015</v>
      </c>
    </row>
    <row r="31" spans="1:17" ht="15">
      <c r="A31" s="66" t="s">
        <v>2419</v>
      </c>
      <c r="B31" s="65" t="s">
        <v>2420</v>
      </c>
      <c r="C31" s="67">
        <v>48712.765883981214</v>
      </c>
      <c r="D31" s="66" t="str">
        <f t="shared" si="0"/>
        <v>U02731</v>
      </c>
      <c r="E31" s="67" t="str">
        <f t="shared" si="1"/>
        <v>99A</v>
      </c>
      <c r="F31" s="67" t="str">
        <f t="shared" si="2"/>
        <v>NHS LIVERPOOL CCG</v>
      </c>
      <c r="K31" s="122" t="s">
        <v>2419</v>
      </c>
      <c r="L31" s="122" t="s">
        <v>2420</v>
      </c>
      <c r="M31" s="122" t="s">
        <v>2616</v>
      </c>
      <c r="N31" s="122" t="s">
        <v>2617</v>
      </c>
      <c r="P31" s="122" t="s">
        <v>2040</v>
      </c>
      <c r="Q31" s="122" t="s">
        <v>2041</v>
      </c>
    </row>
    <row r="32" spans="1:17" ht="15">
      <c r="A32" s="66" t="s">
        <v>2437</v>
      </c>
      <c r="B32" s="65" t="s">
        <v>2438</v>
      </c>
      <c r="C32" s="67">
        <v>51090.68773810791</v>
      </c>
      <c r="D32" s="66" t="str">
        <f t="shared" si="0"/>
        <v>U02739</v>
      </c>
      <c r="E32" s="67" t="str">
        <f t="shared" si="1"/>
        <v>99C</v>
      </c>
      <c r="F32" s="67" t="str">
        <f t="shared" si="2"/>
        <v>NHS NORTH TYNESIDE CCG</v>
      </c>
      <c r="K32" s="122" t="s">
        <v>2437</v>
      </c>
      <c r="L32" s="122" t="s">
        <v>2438</v>
      </c>
      <c r="M32" s="122" t="s">
        <v>2618</v>
      </c>
      <c r="N32" s="122" t="s">
        <v>2619</v>
      </c>
      <c r="P32" s="122" t="s">
        <v>2052</v>
      </c>
      <c r="Q32" s="122" t="s">
        <v>2053</v>
      </c>
    </row>
    <row r="33" spans="1:17" ht="15">
      <c r="A33" s="66" t="s">
        <v>1208</v>
      </c>
      <c r="B33" s="65" t="s">
        <v>1209</v>
      </c>
      <c r="C33" s="67">
        <v>43655.679692211073</v>
      </c>
      <c r="D33" s="66" t="str">
        <f t="shared" si="0"/>
        <v>U02749</v>
      </c>
      <c r="E33" s="67" t="str">
        <f t="shared" si="1"/>
        <v>11J</v>
      </c>
      <c r="F33" s="67" t="str">
        <f t="shared" si="2"/>
        <v>NHS DORSET CCG</v>
      </c>
      <c r="K33" s="122" t="s">
        <v>1208</v>
      </c>
      <c r="L33" s="122" t="s">
        <v>1209</v>
      </c>
      <c r="M33" s="122" t="s">
        <v>2620</v>
      </c>
      <c r="N33" s="122" t="s">
        <v>2621</v>
      </c>
      <c r="P33" s="122" t="s">
        <v>1279</v>
      </c>
      <c r="Q33" s="122" t="s">
        <v>1280</v>
      </c>
    </row>
    <row r="34" spans="1:17" ht="15">
      <c r="A34" s="66" t="s">
        <v>1062</v>
      </c>
      <c r="B34" s="65" t="s">
        <v>1063</v>
      </c>
      <c r="C34" s="67">
        <v>75169.610266096264</v>
      </c>
      <c r="D34" s="66" t="str">
        <f t="shared" si="0"/>
        <v>U02961</v>
      </c>
      <c r="E34" s="67" t="str">
        <f t="shared" si="1"/>
        <v>09A</v>
      </c>
      <c r="F34" s="67" t="str">
        <f t="shared" si="2"/>
        <v>NHS CENTRAL LONDON (WESTMINSTER) CCG</v>
      </c>
      <c r="K34" s="122" t="s">
        <v>1062</v>
      </c>
      <c r="L34" s="122" t="s">
        <v>1063</v>
      </c>
      <c r="M34" s="122" t="s">
        <v>2622</v>
      </c>
      <c r="N34" s="122" t="s">
        <v>2623</v>
      </c>
      <c r="P34" s="122" t="s">
        <v>1389</v>
      </c>
      <c r="Q34" s="122" t="s">
        <v>1390</v>
      </c>
    </row>
    <row r="35" spans="1:17" ht="15">
      <c r="A35" s="66" t="s">
        <v>2475</v>
      </c>
      <c r="B35" s="65" t="s">
        <v>2476</v>
      </c>
      <c r="C35" s="67">
        <v>46099.897181708606</v>
      </c>
      <c r="D35" s="66" t="str">
        <f t="shared" si="0"/>
        <v>U03055</v>
      </c>
      <c r="E35" s="67" t="str">
        <f t="shared" si="1"/>
        <v>99M</v>
      </c>
      <c r="F35" s="67" t="str">
        <f t="shared" si="2"/>
        <v>NHS NORTH EAST HAMPSHIRE AND FARNHAM CCG</v>
      </c>
      <c r="K35" s="122" t="s">
        <v>2475</v>
      </c>
      <c r="L35" s="122" t="s">
        <v>2476</v>
      </c>
      <c r="M35" s="122" t="s">
        <v>2624</v>
      </c>
      <c r="N35" s="122" t="s">
        <v>2625</v>
      </c>
      <c r="P35" s="122" t="s">
        <v>621</v>
      </c>
      <c r="Q35" s="122" t="s">
        <v>622</v>
      </c>
    </row>
    <row r="36" spans="1:17" ht="15">
      <c r="A36" s="66" t="s">
        <v>181</v>
      </c>
      <c r="B36" s="65" t="s">
        <v>182</v>
      </c>
      <c r="C36" s="67">
        <v>53113.47552867682</v>
      </c>
      <c r="D36" s="66" t="str">
        <f t="shared" si="0"/>
        <v>U03153</v>
      </c>
      <c r="E36" s="67" t="str">
        <f t="shared" si="1"/>
        <v>01G</v>
      </c>
      <c r="F36" s="67" t="str">
        <f t="shared" si="2"/>
        <v>NHS SALFORD CCG</v>
      </c>
      <c r="K36" s="122" t="s">
        <v>181</v>
      </c>
      <c r="L36" s="122" t="s">
        <v>182</v>
      </c>
      <c r="M36" s="122" t="s">
        <v>2566</v>
      </c>
      <c r="N36" s="122" t="s">
        <v>2567</v>
      </c>
      <c r="P36" s="122" t="s">
        <v>1359</v>
      </c>
      <c r="Q36" s="122" t="s">
        <v>1360</v>
      </c>
    </row>
    <row r="37" spans="1:17" ht="15">
      <c r="A37" s="66" t="s">
        <v>475</v>
      </c>
      <c r="B37" s="65" t="s">
        <v>476</v>
      </c>
      <c r="C37" s="67">
        <v>30817.285805241423</v>
      </c>
      <c r="D37" s="66" t="str">
        <f t="shared" si="0"/>
        <v>U03186</v>
      </c>
      <c r="E37" s="67" t="str">
        <f t="shared" si="1"/>
        <v>04C</v>
      </c>
      <c r="F37" s="67" t="str">
        <f t="shared" si="2"/>
        <v>NHS LEICESTER CITY CCG</v>
      </c>
      <c r="K37" s="122" t="s">
        <v>475</v>
      </c>
      <c r="L37" s="122" t="s">
        <v>476</v>
      </c>
      <c r="M37" s="122" t="s">
        <v>2564</v>
      </c>
      <c r="N37" s="122" t="s">
        <v>2565</v>
      </c>
      <c r="P37" s="122" t="s">
        <v>1583</v>
      </c>
      <c r="Q37" s="122" t="s">
        <v>1584</v>
      </c>
    </row>
    <row r="38" spans="1:17" ht="15">
      <c r="A38" s="66" t="s">
        <v>1910</v>
      </c>
      <c r="B38" s="65" t="s">
        <v>1911</v>
      </c>
      <c r="C38" s="67">
        <v>48428.537096299093</v>
      </c>
      <c r="D38" s="66" t="str">
        <f t="shared" si="0"/>
        <v>U03298</v>
      </c>
      <c r="E38" s="67" t="str">
        <f t="shared" si="1"/>
        <v>42D</v>
      </c>
      <c r="F38" s="67" t="str">
        <f t="shared" si="2"/>
        <v>NHS NORTH YORKSHIRE CCG</v>
      </c>
      <c r="K38" s="122" t="s">
        <v>1910</v>
      </c>
      <c r="L38" s="122" t="s">
        <v>1911</v>
      </c>
      <c r="M38" s="122" t="s">
        <v>2626</v>
      </c>
      <c r="N38" s="122" t="s">
        <v>2627</v>
      </c>
      <c r="P38" s="122" t="s">
        <v>1954</v>
      </c>
      <c r="Q38" s="122" t="s">
        <v>1955</v>
      </c>
    </row>
    <row r="39" spans="1:17" ht="15">
      <c r="A39" s="66" t="s">
        <v>1974</v>
      </c>
      <c r="B39" s="65" t="s">
        <v>1975</v>
      </c>
      <c r="C39" s="67">
        <v>29039.328727171298</v>
      </c>
      <c r="D39" s="66" t="str">
        <f t="shared" si="0"/>
        <v>U03364</v>
      </c>
      <c r="E39" s="67" t="str">
        <f t="shared" si="1"/>
        <v>70F</v>
      </c>
      <c r="F39" s="67" t="str">
        <f t="shared" si="2"/>
        <v>NHS WEST SUSSEX CCG</v>
      </c>
      <c r="K39" s="122" t="s">
        <v>1974</v>
      </c>
      <c r="L39" s="122" t="s">
        <v>1975</v>
      </c>
      <c r="M39" s="122" t="s">
        <v>2580</v>
      </c>
      <c r="N39" s="122" t="s">
        <v>2581</v>
      </c>
      <c r="P39" s="122" t="s">
        <v>1952</v>
      </c>
      <c r="Q39" s="122" t="s">
        <v>1953</v>
      </c>
    </row>
    <row r="40" spans="1:17" ht="15">
      <c r="A40" s="66" t="s">
        <v>2494</v>
      </c>
      <c r="B40" s="65" t="s">
        <v>2495</v>
      </c>
      <c r="C40" s="67">
        <v>48472.223577870427</v>
      </c>
      <c r="D40" s="66" t="str">
        <f t="shared" si="0"/>
        <v>U03379</v>
      </c>
      <c r="E40" s="67" t="str">
        <f t="shared" si="1"/>
        <v>06T</v>
      </c>
      <c r="F40" s="67" t="str">
        <f t="shared" si="2"/>
        <v>NHS NORTH EAST ESSEX CCG</v>
      </c>
      <c r="K40" s="122" t="s">
        <v>2494</v>
      </c>
      <c r="L40" s="122" t="s">
        <v>2495</v>
      </c>
      <c r="M40" s="122" t="s">
        <v>2628</v>
      </c>
      <c r="N40" s="122" t="s">
        <v>2629</v>
      </c>
      <c r="P40" s="122" t="s">
        <v>1986</v>
      </c>
      <c r="Q40" s="122" t="s">
        <v>1987</v>
      </c>
    </row>
    <row r="41" spans="1:17" ht="15">
      <c r="A41" s="66" t="s">
        <v>2036</v>
      </c>
      <c r="B41" s="65" t="s">
        <v>2037</v>
      </c>
      <c r="C41" s="67">
        <v>33922.265786922406</v>
      </c>
      <c r="D41" s="66" t="str">
        <f t="shared" si="0"/>
        <v>U03551</v>
      </c>
      <c r="E41" s="67" t="str">
        <f t="shared" si="1"/>
        <v>72Q</v>
      </c>
      <c r="F41" s="67" t="str">
        <f t="shared" si="2"/>
        <v>NHS SOUTH EAST LONDON CCG</v>
      </c>
      <c r="K41" s="122" t="s">
        <v>2036</v>
      </c>
      <c r="L41" s="122" t="s">
        <v>2037</v>
      </c>
      <c r="M41" s="122" t="s">
        <v>2568</v>
      </c>
      <c r="N41" s="122" t="s">
        <v>2569</v>
      </c>
      <c r="P41" s="122" t="s">
        <v>2530</v>
      </c>
      <c r="Q41" s="122" t="s">
        <v>2531</v>
      </c>
    </row>
    <row r="42" spans="1:17" ht="15">
      <c r="A42" s="66" t="s">
        <v>1012</v>
      </c>
      <c r="B42" s="65" t="s">
        <v>1013</v>
      </c>
      <c r="C42" s="67">
        <v>57091.397595745475</v>
      </c>
      <c r="D42" s="66" t="str">
        <f t="shared" si="0"/>
        <v>U03653</v>
      </c>
      <c r="E42" s="67" t="str">
        <f t="shared" si="1"/>
        <v>08N</v>
      </c>
      <c r="F42" s="67" t="str">
        <f t="shared" si="2"/>
        <v>NHS REDBRIDGE CCG</v>
      </c>
      <c r="K42" s="122" t="s">
        <v>1012</v>
      </c>
      <c r="L42" s="122" t="s">
        <v>1013</v>
      </c>
      <c r="M42" s="122" t="s">
        <v>2630</v>
      </c>
      <c r="N42" s="122" t="s">
        <v>2631</v>
      </c>
      <c r="P42" s="122" t="s">
        <v>1475</v>
      </c>
      <c r="Q42" s="122" t="s">
        <v>1476</v>
      </c>
    </row>
    <row r="43" spans="1:17" ht="15">
      <c r="A43" s="66" t="s">
        <v>1152</v>
      </c>
      <c r="B43" s="65" t="s">
        <v>1153</v>
      </c>
      <c r="C43" s="67">
        <v>44724.139499776</v>
      </c>
      <c r="D43" s="66" t="str">
        <f t="shared" si="0"/>
        <v>U03810</v>
      </c>
      <c r="E43" s="67" t="str">
        <f t="shared" si="1"/>
        <v>10R</v>
      </c>
      <c r="F43" s="67" t="str">
        <f t="shared" si="2"/>
        <v>NHS PORTSMOUTH CCG</v>
      </c>
      <c r="K43" s="122" t="s">
        <v>1152</v>
      </c>
      <c r="L43" s="122" t="s">
        <v>1153</v>
      </c>
      <c r="M43" s="122" t="s">
        <v>2632</v>
      </c>
      <c r="N43" s="122" t="s">
        <v>2633</v>
      </c>
      <c r="P43" s="122" t="s">
        <v>1964</v>
      </c>
      <c r="Q43" s="122" t="s">
        <v>1965</v>
      </c>
    </row>
    <row r="44" spans="1:17" ht="15">
      <c r="A44" s="66" t="s">
        <v>365</v>
      </c>
      <c r="B44" s="65" t="s">
        <v>366</v>
      </c>
      <c r="C44" s="67">
        <v>74447.628116632433</v>
      </c>
      <c r="D44" s="66" t="str">
        <f t="shared" si="0"/>
        <v>U03824</v>
      </c>
      <c r="E44" s="67" t="str">
        <f t="shared" si="1"/>
        <v>03F</v>
      </c>
      <c r="F44" s="67" t="str">
        <f t="shared" si="2"/>
        <v>NHS HULL CCG</v>
      </c>
      <c r="K44" s="122" t="s">
        <v>365</v>
      </c>
      <c r="L44" s="122" t="s">
        <v>366</v>
      </c>
      <c r="M44" s="122" t="s">
        <v>2634</v>
      </c>
      <c r="N44" s="122" t="s">
        <v>2635</v>
      </c>
      <c r="P44" s="122" t="s">
        <v>1956</v>
      </c>
      <c r="Q44" s="122" t="s">
        <v>1957</v>
      </c>
    </row>
    <row r="45" spans="1:17" ht="15">
      <c r="A45" s="66" t="s">
        <v>2496</v>
      </c>
      <c r="B45" s="65" t="s">
        <v>2497</v>
      </c>
      <c r="C45" s="67">
        <v>44478.908885534547</v>
      </c>
      <c r="D45" s="66" t="str">
        <f t="shared" si="0"/>
        <v>U03826</v>
      </c>
      <c r="E45" s="67" t="str">
        <f t="shared" si="1"/>
        <v>03Q</v>
      </c>
      <c r="F45" s="67" t="str">
        <f t="shared" si="2"/>
        <v>NHS VALE OF YORK CCG</v>
      </c>
      <c r="K45" s="122" t="s">
        <v>2496</v>
      </c>
      <c r="L45" s="122" t="s">
        <v>2497</v>
      </c>
      <c r="M45" s="122" t="s">
        <v>2636</v>
      </c>
      <c r="N45" s="122" t="s">
        <v>2637</v>
      </c>
      <c r="P45" s="122" t="s">
        <v>2532</v>
      </c>
      <c r="Q45" s="122" t="s">
        <v>2533</v>
      </c>
    </row>
    <row r="46" spans="1:17" ht="15">
      <c r="A46" s="66" t="s">
        <v>1273</v>
      </c>
      <c r="B46" s="65" t="s">
        <v>1274</v>
      </c>
      <c r="C46" s="67">
        <v>23343.703031937657</v>
      </c>
      <c r="D46" s="66" t="str">
        <f t="shared" si="0"/>
        <v>U03864</v>
      </c>
      <c r="E46" s="67" t="str">
        <f t="shared" si="1"/>
        <v>11N</v>
      </c>
      <c r="F46" s="67" t="str">
        <f t="shared" si="2"/>
        <v>NHS KERNOW CCG</v>
      </c>
      <c r="K46" s="122" t="s">
        <v>1273</v>
      </c>
      <c r="L46" s="122" t="s">
        <v>1274</v>
      </c>
      <c r="M46" s="122" t="s">
        <v>2608</v>
      </c>
      <c r="N46" s="122" t="s">
        <v>2609</v>
      </c>
      <c r="P46" s="122" t="s">
        <v>2168</v>
      </c>
      <c r="Q46" s="122" t="s">
        <v>2169</v>
      </c>
    </row>
    <row r="47" spans="1:17" ht="15">
      <c r="A47" s="66" t="s">
        <v>762</v>
      </c>
      <c r="B47" s="65" t="s">
        <v>763</v>
      </c>
      <c r="C47" s="67">
        <v>48417.594390805316</v>
      </c>
      <c r="D47" s="66" t="str">
        <f t="shared" si="0"/>
        <v>U03892</v>
      </c>
      <c r="E47" s="67" t="str">
        <f t="shared" si="1"/>
        <v>06L</v>
      </c>
      <c r="F47" s="67" t="str">
        <f t="shared" si="2"/>
        <v>NHS IPSWICH AND EAST SUFFOLK CCG</v>
      </c>
      <c r="K47" s="122" t="s">
        <v>762</v>
      </c>
      <c r="L47" s="122" t="s">
        <v>763</v>
      </c>
      <c r="M47" s="122" t="s">
        <v>2638</v>
      </c>
      <c r="N47" s="122" t="s">
        <v>2639</v>
      </c>
      <c r="P47" s="122" t="s">
        <v>2234</v>
      </c>
      <c r="Q47" s="122" t="s">
        <v>2235</v>
      </c>
    </row>
    <row r="48" spans="1:17" ht="15">
      <c r="A48" s="66" t="s">
        <v>1411</v>
      </c>
      <c r="B48" s="65" t="s">
        <v>1412</v>
      </c>
      <c r="C48" s="67">
        <v>34265.220359367129</v>
      </c>
      <c r="D48" s="66" t="str">
        <f t="shared" si="0"/>
        <v>U03989</v>
      </c>
      <c r="E48" s="67" t="str">
        <f t="shared" si="1"/>
        <v>15A</v>
      </c>
      <c r="F48" s="67" t="str">
        <f t="shared" si="2"/>
        <v>NHS BERKSHIRE WEST CCG</v>
      </c>
      <c r="K48" s="122" t="s">
        <v>1411</v>
      </c>
      <c r="L48" s="122" t="s">
        <v>1412</v>
      </c>
      <c r="M48" s="122" t="s">
        <v>2640</v>
      </c>
      <c r="N48" s="122" t="s">
        <v>2641</v>
      </c>
      <c r="P48" s="122" t="s">
        <v>261</v>
      </c>
      <c r="Q48" s="122" t="s">
        <v>262</v>
      </c>
    </row>
    <row r="49" spans="1:17" ht="15">
      <c r="A49" s="66" t="s">
        <v>1413</v>
      </c>
      <c r="B49" s="65" t="s">
        <v>1414</v>
      </c>
      <c r="C49" s="67">
        <v>42332.372344246614</v>
      </c>
      <c r="D49" s="66" t="str">
        <f t="shared" si="0"/>
        <v>U04079</v>
      </c>
      <c r="E49" s="67" t="str">
        <f t="shared" si="1"/>
        <v>15A</v>
      </c>
      <c r="F49" s="67" t="str">
        <f t="shared" si="2"/>
        <v>NHS BERKSHIRE WEST CCG</v>
      </c>
      <c r="K49" s="122" t="s">
        <v>1413</v>
      </c>
      <c r="L49" s="122" t="s">
        <v>1414</v>
      </c>
      <c r="M49" s="122" t="s">
        <v>2640</v>
      </c>
      <c r="N49" s="122" t="s">
        <v>2641</v>
      </c>
      <c r="P49" s="122" t="s">
        <v>856</v>
      </c>
      <c r="Q49" s="122" t="s">
        <v>857</v>
      </c>
    </row>
    <row r="50" spans="1:17" ht="15">
      <c r="A50" s="66" t="s">
        <v>1739</v>
      </c>
      <c r="B50" s="65" t="s">
        <v>1740</v>
      </c>
      <c r="C50" s="67">
        <v>54298.546433287942</v>
      </c>
      <c r="D50" s="66" t="str">
        <f t="shared" si="0"/>
        <v>U04154</v>
      </c>
      <c r="E50" s="67" t="str">
        <f t="shared" si="1"/>
        <v>26A</v>
      </c>
      <c r="F50" s="67" t="str">
        <f t="shared" si="2"/>
        <v>NHS NORFOLK AND WAVENEY CCG</v>
      </c>
      <c r="K50" s="122" t="s">
        <v>1739</v>
      </c>
      <c r="L50" s="122" t="s">
        <v>1740</v>
      </c>
      <c r="M50" s="122" t="s">
        <v>2642</v>
      </c>
      <c r="N50" s="122" t="s">
        <v>2643</v>
      </c>
      <c r="P50" s="122" t="s">
        <v>1254</v>
      </c>
      <c r="Q50" s="122" t="s">
        <v>1255</v>
      </c>
    </row>
    <row r="51" spans="1:17" ht="15">
      <c r="A51" s="66" t="s">
        <v>2467</v>
      </c>
      <c r="B51" s="65" t="s">
        <v>2468</v>
      </c>
      <c r="C51" s="67">
        <v>53991.605191584684</v>
      </c>
      <c r="D51" s="66" t="str">
        <f t="shared" si="0"/>
        <v>U04443</v>
      </c>
      <c r="E51" s="67" t="str">
        <f t="shared" si="1"/>
        <v>99G</v>
      </c>
      <c r="F51" s="67" t="str">
        <f t="shared" si="2"/>
        <v>NHS SOUTHEND CCG</v>
      </c>
      <c r="K51" s="122" t="s">
        <v>2467</v>
      </c>
      <c r="L51" s="122" t="s">
        <v>2468</v>
      </c>
      <c r="M51" s="122" t="s">
        <v>2606</v>
      </c>
      <c r="N51" s="122" t="s">
        <v>2607</v>
      </c>
      <c r="P51" s="122" t="s">
        <v>2046</v>
      </c>
      <c r="Q51" s="122" t="s">
        <v>2047</v>
      </c>
    </row>
    <row r="52" spans="1:17" ht="15">
      <c r="A52" s="66" t="s">
        <v>2469</v>
      </c>
      <c r="B52" s="65" t="s">
        <v>2470</v>
      </c>
      <c r="C52" s="67">
        <v>35171.317891594641</v>
      </c>
      <c r="D52" s="66" t="str">
        <f t="shared" si="0"/>
        <v>U04545</v>
      </c>
      <c r="E52" s="67" t="str">
        <f t="shared" si="1"/>
        <v>99G</v>
      </c>
      <c r="F52" s="67" t="str">
        <f t="shared" si="2"/>
        <v>NHS SOUTHEND CCG</v>
      </c>
      <c r="K52" s="122" t="s">
        <v>2469</v>
      </c>
      <c r="L52" s="122" t="s">
        <v>2470</v>
      </c>
      <c r="M52" s="122" t="s">
        <v>2606</v>
      </c>
      <c r="N52" s="122" t="s">
        <v>2607</v>
      </c>
      <c r="P52" s="122" t="s">
        <v>796</v>
      </c>
      <c r="Q52" s="122" t="s">
        <v>797</v>
      </c>
    </row>
    <row r="53" spans="1:17" ht="15">
      <c r="A53" s="66" t="s">
        <v>1976</v>
      </c>
      <c r="B53" s="65" t="s">
        <v>1977</v>
      </c>
      <c r="C53" s="67">
        <v>28527.373130402033</v>
      </c>
      <c r="D53" s="66" t="str">
        <f t="shared" si="0"/>
        <v>U04725</v>
      </c>
      <c r="E53" s="67" t="str">
        <f t="shared" si="1"/>
        <v>70F</v>
      </c>
      <c r="F53" s="67" t="str">
        <f t="shared" si="2"/>
        <v>NHS WEST SUSSEX CCG</v>
      </c>
      <c r="K53" s="122" t="s">
        <v>1976</v>
      </c>
      <c r="L53" s="122" t="s">
        <v>1977</v>
      </c>
      <c r="M53" s="122" t="s">
        <v>2580</v>
      </c>
      <c r="N53" s="122" t="s">
        <v>2581</v>
      </c>
      <c r="P53" s="122" t="s">
        <v>1200</v>
      </c>
      <c r="Q53" s="122" t="s">
        <v>1201</v>
      </c>
    </row>
    <row r="54" spans="1:17" ht="15">
      <c r="A54" s="66" t="s">
        <v>614</v>
      </c>
      <c r="B54" s="65" t="s">
        <v>615</v>
      </c>
      <c r="C54" s="67">
        <v>26946.50576569893</v>
      </c>
      <c r="D54" s="66" t="str">
        <f t="shared" si="0"/>
        <v>U04784</v>
      </c>
      <c r="E54" s="67" t="str">
        <f t="shared" si="1"/>
        <v>05R</v>
      </c>
      <c r="F54" s="67" t="str">
        <f t="shared" si="2"/>
        <v>NHS SOUTH WARWICKSHIRE CCG</v>
      </c>
      <c r="K54" s="122" t="s">
        <v>614</v>
      </c>
      <c r="L54" s="122" t="s">
        <v>615</v>
      </c>
      <c r="M54" s="122" t="s">
        <v>2644</v>
      </c>
      <c r="N54" s="122" t="s">
        <v>2645</v>
      </c>
      <c r="P54" s="122" t="s">
        <v>1407</v>
      </c>
      <c r="Q54" s="122" t="s">
        <v>1408</v>
      </c>
    </row>
    <row r="55" spans="1:17" ht="15">
      <c r="A55" s="66" t="s">
        <v>1116</v>
      </c>
      <c r="B55" s="65" t="s">
        <v>1117</v>
      </c>
      <c r="C55" s="67">
        <v>32301.1957174524</v>
      </c>
      <c r="D55" s="66" t="str">
        <f t="shared" si="0"/>
        <v>U04862</v>
      </c>
      <c r="E55" s="67" t="str">
        <f t="shared" si="1"/>
        <v>10Q</v>
      </c>
      <c r="F55" s="67" t="str">
        <f t="shared" si="2"/>
        <v>NHS OXFORDSHIRE CCG</v>
      </c>
      <c r="K55" s="122" t="s">
        <v>1116</v>
      </c>
      <c r="L55" s="122" t="s">
        <v>1117</v>
      </c>
      <c r="M55" s="122" t="s">
        <v>2590</v>
      </c>
      <c r="N55" s="122" t="s">
        <v>2591</v>
      </c>
      <c r="P55" s="122" t="s">
        <v>955</v>
      </c>
      <c r="Q55" s="122" t="s">
        <v>956</v>
      </c>
    </row>
    <row r="56" spans="1:17" ht="15">
      <c r="A56" s="66" t="s">
        <v>627</v>
      </c>
      <c r="B56" s="65" t="s">
        <v>628</v>
      </c>
      <c r="C56" s="67">
        <v>35486.827599372868</v>
      </c>
      <c r="D56" s="66" t="str">
        <f t="shared" si="0"/>
        <v>U04901</v>
      </c>
      <c r="E56" s="67" t="str">
        <f t="shared" si="1"/>
        <v>05V</v>
      </c>
      <c r="F56" s="67" t="str">
        <f t="shared" si="2"/>
        <v>NHS STAFFORD AND SURROUNDS CCG</v>
      </c>
      <c r="K56" s="122" t="s">
        <v>627</v>
      </c>
      <c r="L56" s="122" t="s">
        <v>628</v>
      </c>
      <c r="M56" s="122" t="s">
        <v>2646</v>
      </c>
      <c r="N56" s="122" t="s">
        <v>2647</v>
      </c>
      <c r="P56" s="122" t="s">
        <v>1934</v>
      </c>
      <c r="Q56" s="122" t="s">
        <v>1935</v>
      </c>
    </row>
    <row r="57" spans="1:17" ht="15">
      <c r="A57" s="66" t="s">
        <v>169</v>
      </c>
      <c r="B57" s="65" t="s">
        <v>170</v>
      </c>
      <c r="C57" s="67">
        <v>37510.3195557164</v>
      </c>
      <c r="D57" s="66" t="str">
        <f t="shared" si="0"/>
        <v>U04914</v>
      </c>
      <c r="E57" s="67" t="str">
        <f t="shared" si="1"/>
        <v>01E</v>
      </c>
      <c r="F57" s="67" t="str">
        <f t="shared" si="2"/>
        <v>NHS GREATER PRESTON CCG</v>
      </c>
      <c r="K57" s="122" t="s">
        <v>169</v>
      </c>
      <c r="L57" s="122" t="s">
        <v>170</v>
      </c>
      <c r="M57" s="122" t="s">
        <v>2648</v>
      </c>
      <c r="N57" s="122" t="s">
        <v>2649</v>
      </c>
      <c r="P57" s="122" t="s">
        <v>1856</v>
      </c>
      <c r="Q57" s="122" t="s">
        <v>1857</v>
      </c>
    </row>
    <row r="58" spans="1:17" ht="15">
      <c r="A58" s="66" t="s">
        <v>2164</v>
      </c>
      <c r="B58" s="65" t="s">
        <v>2165</v>
      </c>
      <c r="C58" s="67">
        <v>43867.767285783855</v>
      </c>
      <c r="D58" s="66" t="str">
        <f t="shared" si="0"/>
        <v>U04973</v>
      </c>
      <c r="E58" s="67" t="str">
        <f t="shared" si="1"/>
        <v>91Q</v>
      </c>
      <c r="F58" s="67" t="str">
        <f t="shared" si="2"/>
        <v>NHS KENT AND MEDWAY CCG</v>
      </c>
      <c r="K58" s="122" t="s">
        <v>2164</v>
      </c>
      <c r="L58" s="122" t="s">
        <v>2165</v>
      </c>
      <c r="M58" s="122" t="s">
        <v>2588</v>
      </c>
      <c r="N58" s="122" t="s">
        <v>2589</v>
      </c>
      <c r="P58" s="122" t="s">
        <v>1529</v>
      </c>
      <c r="Q58" s="122" t="s">
        <v>1530</v>
      </c>
    </row>
    <row r="59" spans="1:17" ht="15">
      <c r="A59" s="66" t="s">
        <v>315</v>
      </c>
      <c r="B59" s="65" t="s">
        <v>316</v>
      </c>
      <c r="C59" s="67">
        <v>40389.611718785745</v>
      </c>
      <c r="D59" s="66" t="str">
        <f t="shared" si="0"/>
        <v>U05001</v>
      </c>
      <c r="E59" s="67" t="str">
        <f t="shared" si="1"/>
        <v>02Q</v>
      </c>
      <c r="F59" s="67" t="str">
        <f t="shared" si="2"/>
        <v>NHS BASSETLAW CCG</v>
      </c>
      <c r="K59" s="122" t="s">
        <v>315</v>
      </c>
      <c r="L59" s="122" t="s">
        <v>316</v>
      </c>
      <c r="M59" s="122" t="s">
        <v>2650</v>
      </c>
      <c r="N59" s="122" t="s">
        <v>2651</v>
      </c>
      <c r="P59" s="122" t="s">
        <v>1128</v>
      </c>
      <c r="Q59" s="122" t="s">
        <v>1129</v>
      </c>
    </row>
    <row r="60" spans="1:17" ht="15">
      <c r="A60" s="66" t="s">
        <v>1591</v>
      </c>
      <c r="B60" s="65" t="s">
        <v>1592</v>
      </c>
      <c r="C60" s="67">
        <v>58343.686132013339</v>
      </c>
      <c r="D60" s="66" t="str">
        <f t="shared" si="0"/>
        <v>U05048</v>
      </c>
      <c r="E60" s="67" t="str">
        <f t="shared" si="1"/>
        <v>15M</v>
      </c>
      <c r="F60" s="67" t="str">
        <f t="shared" si="2"/>
        <v>NHS DERBY AND DERBYSHIRE CCG</v>
      </c>
      <c r="K60" s="122" t="s">
        <v>1591</v>
      </c>
      <c r="L60" s="122" t="s">
        <v>1592</v>
      </c>
      <c r="M60" s="122" t="s">
        <v>2652</v>
      </c>
      <c r="N60" s="122" t="s">
        <v>2653</v>
      </c>
      <c r="P60" s="122" t="s">
        <v>2254</v>
      </c>
      <c r="Q60" s="122" t="s">
        <v>2255</v>
      </c>
    </row>
    <row r="61" spans="1:17" ht="15">
      <c r="A61" s="66" t="s">
        <v>2290</v>
      </c>
      <c r="B61" s="65" t="s">
        <v>2291</v>
      </c>
      <c r="C61" s="67">
        <v>65914.199421508805</v>
      </c>
      <c r="D61" s="66" t="str">
        <f t="shared" si="0"/>
        <v>U05340</v>
      </c>
      <c r="E61" s="67" t="str">
        <f t="shared" si="1"/>
        <v>92G</v>
      </c>
      <c r="F61" s="67" t="str">
        <f t="shared" si="2"/>
        <v>NHS BATH AND NORTH EAST SOMERSET, SWINDON AND WILTSHIRE CCG</v>
      </c>
      <c r="K61" s="122" t="s">
        <v>2290</v>
      </c>
      <c r="L61" s="122" t="s">
        <v>2291</v>
      </c>
      <c r="M61" s="122" t="s">
        <v>2654</v>
      </c>
      <c r="N61" s="122" t="s">
        <v>2655</v>
      </c>
      <c r="P61" s="122" t="s">
        <v>890</v>
      </c>
      <c r="Q61" s="122" t="s">
        <v>891</v>
      </c>
    </row>
    <row r="62" spans="1:17" ht="15">
      <c r="A62" s="66" t="s">
        <v>1741</v>
      </c>
      <c r="B62" s="65" t="s">
        <v>1742</v>
      </c>
      <c r="C62" s="67">
        <v>68324.579552293508</v>
      </c>
      <c r="D62" s="66" t="str">
        <f t="shared" si="0"/>
        <v>U05433</v>
      </c>
      <c r="E62" s="67" t="str">
        <f t="shared" si="1"/>
        <v>26A</v>
      </c>
      <c r="F62" s="67" t="str">
        <f t="shared" si="2"/>
        <v>NHS NORFOLK AND WAVENEY CCG</v>
      </c>
      <c r="K62" s="122" t="s">
        <v>1741</v>
      </c>
      <c r="L62" s="122" t="s">
        <v>1742</v>
      </c>
      <c r="M62" s="122" t="s">
        <v>2642</v>
      </c>
      <c r="N62" s="122" t="s">
        <v>2643</v>
      </c>
      <c r="P62" s="122" t="s">
        <v>894</v>
      </c>
      <c r="Q62" s="122" t="s">
        <v>895</v>
      </c>
    </row>
    <row r="63" spans="1:17" ht="15">
      <c r="A63" s="66" t="s">
        <v>911</v>
      </c>
      <c r="B63" s="65" t="s">
        <v>912</v>
      </c>
      <c r="C63" s="67">
        <v>47056.935011982641</v>
      </c>
      <c r="D63" s="66" t="str">
        <f t="shared" si="0"/>
        <v>U05451</v>
      </c>
      <c r="E63" s="67" t="str">
        <f t="shared" si="1"/>
        <v>07T</v>
      </c>
      <c r="F63" s="67" t="str">
        <f t="shared" si="2"/>
        <v>NHS CITY AND HACKNEY CCG</v>
      </c>
      <c r="K63" s="122" t="s">
        <v>911</v>
      </c>
      <c r="L63" s="122" t="s">
        <v>912</v>
      </c>
      <c r="M63" s="122" t="s">
        <v>2656</v>
      </c>
      <c r="N63" s="122" t="s">
        <v>2657</v>
      </c>
      <c r="P63" s="122" t="s">
        <v>888</v>
      </c>
      <c r="Q63" s="122" t="s">
        <v>889</v>
      </c>
    </row>
    <row r="64" spans="1:17" ht="15">
      <c r="A64" s="66" t="s">
        <v>64</v>
      </c>
      <c r="B64" s="65" t="s">
        <v>65</v>
      </c>
      <c r="C64" s="67">
        <v>42169.34406224703</v>
      </c>
      <c r="D64" s="66" t="str">
        <f t="shared" si="0"/>
        <v>U05458</v>
      </c>
      <c r="E64" s="67" t="str">
        <f t="shared" si="1"/>
        <v>00P</v>
      </c>
      <c r="F64" s="67" t="str">
        <f t="shared" si="2"/>
        <v>NHS SUNDERLAND CCG</v>
      </c>
      <c r="K64" s="122" t="s">
        <v>64</v>
      </c>
      <c r="L64" s="122" t="s">
        <v>65</v>
      </c>
      <c r="M64" s="122" t="s">
        <v>2658</v>
      </c>
      <c r="N64" s="122" t="s">
        <v>2659</v>
      </c>
      <c r="P64" s="122" t="s">
        <v>892</v>
      </c>
      <c r="Q64" s="122" t="s">
        <v>893</v>
      </c>
    </row>
    <row r="65" spans="1:17" ht="15">
      <c r="A65" s="66" t="s">
        <v>2166</v>
      </c>
      <c r="B65" s="65" t="s">
        <v>2167</v>
      </c>
      <c r="C65" s="67">
        <v>55425.458428159858</v>
      </c>
      <c r="D65" s="66" t="str">
        <f t="shared" si="0"/>
        <v>U05510</v>
      </c>
      <c r="E65" s="67" t="str">
        <f t="shared" si="1"/>
        <v>91Q</v>
      </c>
      <c r="F65" s="67" t="str">
        <f t="shared" si="2"/>
        <v>NHS KENT AND MEDWAY CCG</v>
      </c>
      <c r="K65" s="122" t="s">
        <v>2166</v>
      </c>
      <c r="L65" s="122" t="s">
        <v>2167</v>
      </c>
      <c r="M65" s="122" t="s">
        <v>2588</v>
      </c>
      <c r="N65" s="122" t="s">
        <v>2589</v>
      </c>
      <c r="P65" s="122" t="s">
        <v>896</v>
      </c>
      <c r="Q65" s="122" t="s">
        <v>897</v>
      </c>
    </row>
    <row r="66" spans="1:17" ht="15">
      <c r="A66" s="66" t="s">
        <v>46</v>
      </c>
      <c r="B66" s="65" t="s">
        <v>47</v>
      </c>
      <c r="C66" s="67">
        <v>80115.086816496711</v>
      </c>
      <c r="D66" s="66" t="str">
        <f t="shared" si="0"/>
        <v>U05512</v>
      </c>
      <c r="E66" s="67" t="str">
        <f t="shared" si="1"/>
        <v>00L</v>
      </c>
      <c r="F66" s="67" t="str">
        <f t="shared" si="2"/>
        <v>NHS NORTHUMBERLAND CCG</v>
      </c>
      <c r="K66" s="122" t="s">
        <v>46</v>
      </c>
      <c r="L66" s="122" t="s">
        <v>47</v>
      </c>
      <c r="M66" s="122" t="s">
        <v>2660</v>
      </c>
      <c r="N66" s="122" t="s">
        <v>2661</v>
      </c>
      <c r="P66" s="122" t="s">
        <v>886</v>
      </c>
      <c r="Q66" s="122" t="s">
        <v>887</v>
      </c>
    </row>
    <row r="67" spans="1:17" ht="15">
      <c r="A67" s="66" t="s">
        <v>94</v>
      </c>
      <c r="B67" s="65" t="s">
        <v>95</v>
      </c>
      <c r="C67" s="67">
        <v>27822.528072748093</v>
      </c>
      <c r="D67" s="66" t="str">
        <f t="shared" ref="D67:D130" si="3">A67</f>
        <v>U05517</v>
      </c>
      <c r="E67" s="67" t="str">
        <f t="shared" ref="E67:E130" si="4">VLOOKUP($A67,$K$2:$N$1255,3,FALSE)</f>
        <v>00T</v>
      </c>
      <c r="F67" s="67" t="str">
        <f t="shared" ref="F67:F130" si="5">VLOOKUP($A67,$K$2:$N$1255,4,FALSE)</f>
        <v>NHS BOLTON CCG</v>
      </c>
      <c r="K67" s="122" t="s">
        <v>94</v>
      </c>
      <c r="L67" s="122" t="s">
        <v>95</v>
      </c>
      <c r="M67" s="122" t="s">
        <v>2662</v>
      </c>
      <c r="N67" s="122" t="s">
        <v>2663</v>
      </c>
      <c r="P67" s="122" t="s">
        <v>2390</v>
      </c>
      <c r="Q67" s="122" t="s">
        <v>2391</v>
      </c>
    </row>
    <row r="68" spans="1:17" ht="15">
      <c r="A68" s="66" t="s">
        <v>2396</v>
      </c>
      <c r="B68" s="65" t="s">
        <v>2397</v>
      </c>
      <c r="C68" s="67">
        <v>30193.953906093302</v>
      </c>
      <c r="D68" s="66" t="str">
        <f t="shared" si="3"/>
        <v>U05632</v>
      </c>
      <c r="E68" s="67" t="str">
        <f t="shared" si="4"/>
        <v>97R</v>
      </c>
      <c r="F68" s="67" t="str">
        <f t="shared" si="5"/>
        <v>NHS EAST SUSSEX CCG</v>
      </c>
      <c r="K68" s="122" t="s">
        <v>2396</v>
      </c>
      <c r="L68" s="122" t="s">
        <v>2397</v>
      </c>
      <c r="M68" s="122" t="s">
        <v>2664</v>
      </c>
      <c r="N68" s="122" t="s">
        <v>2665</v>
      </c>
      <c r="P68" s="122" t="s">
        <v>2338</v>
      </c>
      <c r="Q68" s="122" t="s">
        <v>2339</v>
      </c>
    </row>
    <row r="69" spans="1:17" ht="15">
      <c r="A69" s="66" t="s">
        <v>477</v>
      </c>
      <c r="B69" s="65" t="s">
        <v>478</v>
      </c>
      <c r="C69" s="67">
        <v>49210.547646225277</v>
      </c>
      <c r="D69" s="66" t="str">
        <f t="shared" si="3"/>
        <v>U05642</v>
      </c>
      <c r="E69" s="67" t="str">
        <f t="shared" si="4"/>
        <v>04C</v>
      </c>
      <c r="F69" s="67" t="str">
        <f t="shared" si="5"/>
        <v>NHS LEICESTER CITY CCG</v>
      </c>
      <c r="K69" s="122" t="s">
        <v>477</v>
      </c>
      <c r="L69" s="122" t="s">
        <v>478</v>
      </c>
      <c r="M69" s="122" t="s">
        <v>2564</v>
      </c>
      <c r="N69" s="122" t="s">
        <v>2565</v>
      </c>
      <c r="P69" s="122" t="s">
        <v>2350</v>
      </c>
      <c r="Q69" s="122" t="s">
        <v>2351</v>
      </c>
    </row>
    <row r="70" spans="1:17" ht="15">
      <c r="A70" s="66" t="s">
        <v>635</v>
      </c>
      <c r="B70" s="65" t="s">
        <v>636</v>
      </c>
      <c r="C70" s="67">
        <v>35216.919388819537</v>
      </c>
      <c r="D70" s="66" t="str">
        <f t="shared" si="3"/>
        <v>U05734</v>
      </c>
      <c r="E70" s="67" t="str">
        <f t="shared" si="4"/>
        <v>05W</v>
      </c>
      <c r="F70" s="67" t="str">
        <f t="shared" si="5"/>
        <v>NHS STOKE ON TRENT CCG</v>
      </c>
      <c r="K70" s="122" t="s">
        <v>635</v>
      </c>
      <c r="L70" s="122" t="s">
        <v>636</v>
      </c>
      <c r="M70" s="122" t="s">
        <v>2666</v>
      </c>
      <c r="N70" s="122" t="s">
        <v>2667</v>
      </c>
      <c r="P70" s="122" t="s">
        <v>2374</v>
      </c>
      <c r="Q70" s="122" t="s">
        <v>2375</v>
      </c>
    </row>
    <row r="71" spans="1:17" ht="15">
      <c r="A71" s="66" t="s">
        <v>1052</v>
      </c>
      <c r="B71" s="65" t="s">
        <v>1053</v>
      </c>
      <c r="C71" s="67">
        <v>62619.880408464902</v>
      </c>
      <c r="D71" s="66" t="str">
        <f t="shared" si="3"/>
        <v>U05784</v>
      </c>
      <c r="E71" s="67" t="str">
        <f t="shared" si="4"/>
        <v>08Y</v>
      </c>
      <c r="F71" s="67" t="str">
        <f t="shared" si="5"/>
        <v>NHS WEST LONDON CCG</v>
      </c>
      <c r="K71" s="122" t="s">
        <v>1052</v>
      </c>
      <c r="L71" s="122" t="s">
        <v>1053</v>
      </c>
      <c r="M71" s="122" t="s">
        <v>2668</v>
      </c>
      <c r="N71" s="122" t="s">
        <v>2669</v>
      </c>
      <c r="P71" s="122" t="s">
        <v>2352</v>
      </c>
      <c r="Q71" s="122" t="s">
        <v>2353</v>
      </c>
    </row>
    <row r="72" spans="1:17" ht="15">
      <c r="A72" s="66" t="s">
        <v>479</v>
      </c>
      <c r="B72" s="65" t="s">
        <v>480</v>
      </c>
      <c r="C72" s="67">
        <v>36757.765842576089</v>
      </c>
      <c r="D72" s="66" t="str">
        <f t="shared" si="3"/>
        <v>U05796</v>
      </c>
      <c r="E72" s="67" t="str">
        <f t="shared" si="4"/>
        <v>04C</v>
      </c>
      <c r="F72" s="67" t="str">
        <f t="shared" si="5"/>
        <v>NHS LEICESTER CITY CCG</v>
      </c>
      <c r="K72" s="122" t="s">
        <v>479</v>
      </c>
      <c r="L72" s="122" t="s">
        <v>480</v>
      </c>
      <c r="M72" s="122" t="s">
        <v>2564</v>
      </c>
      <c r="N72" s="122" t="s">
        <v>2565</v>
      </c>
      <c r="P72" s="122" t="s">
        <v>2360</v>
      </c>
      <c r="Q72" s="122" t="s">
        <v>2361</v>
      </c>
    </row>
    <row r="73" spans="1:17" ht="15">
      <c r="A73" s="66" t="s">
        <v>2336</v>
      </c>
      <c r="B73" s="65" t="s">
        <v>2337</v>
      </c>
      <c r="C73" s="67">
        <v>34921.550299670373</v>
      </c>
      <c r="D73" s="66" t="str">
        <f t="shared" si="3"/>
        <v>U05885</v>
      </c>
      <c r="E73" s="67" t="str">
        <f t="shared" si="4"/>
        <v>93C</v>
      </c>
      <c r="F73" s="67" t="str">
        <f t="shared" si="5"/>
        <v>NHS NORTH CENTRAL LONDON CCG</v>
      </c>
      <c r="K73" s="122" t="s">
        <v>2336</v>
      </c>
      <c r="L73" s="122" t="s">
        <v>2337</v>
      </c>
      <c r="M73" s="122" t="s">
        <v>2670</v>
      </c>
      <c r="N73" s="122" t="s">
        <v>2671</v>
      </c>
      <c r="P73" s="122" t="s">
        <v>2348</v>
      </c>
      <c r="Q73" s="122" t="s">
        <v>2349</v>
      </c>
    </row>
    <row r="74" spans="1:17" ht="15">
      <c r="A74" s="66" t="s">
        <v>122</v>
      </c>
      <c r="B74" s="65" t="s">
        <v>123</v>
      </c>
      <c r="C74" s="67">
        <v>45011.679914152206</v>
      </c>
      <c r="D74" s="66" t="str">
        <f t="shared" si="3"/>
        <v>U05906</v>
      </c>
      <c r="E74" s="67" t="str">
        <f t="shared" si="4"/>
        <v>00X</v>
      </c>
      <c r="F74" s="67" t="str">
        <f t="shared" si="5"/>
        <v>NHS CHORLEY AND SOUTH RIBBLE CCG</v>
      </c>
      <c r="K74" s="122" t="s">
        <v>122</v>
      </c>
      <c r="L74" s="122" t="s">
        <v>123</v>
      </c>
      <c r="M74" s="122" t="s">
        <v>2598</v>
      </c>
      <c r="N74" s="122" t="s">
        <v>2599</v>
      </c>
      <c r="P74" s="122" t="s">
        <v>313</v>
      </c>
      <c r="Q74" s="122" t="s">
        <v>314</v>
      </c>
    </row>
    <row r="75" spans="1:17" ht="15">
      <c r="A75" s="66" t="s">
        <v>1775</v>
      </c>
      <c r="B75" s="65" t="s">
        <v>1776</v>
      </c>
      <c r="C75" s="67">
        <v>24171.489947486487</v>
      </c>
      <c r="D75" s="66" t="str">
        <f t="shared" si="3"/>
        <v>U06000</v>
      </c>
      <c r="E75" s="67" t="str">
        <f t="shared" si="4"/>
        <v>27D</v>
      </c>
      <c r="F75" s="67" t="str">
        <f t="shared" si="5"/>
        <v>NHS CHESHIRE CCG</v>
      </c>
      <c r="K75" s="122" t="s">
        <v>1775</v>
      </c>
      <c r="L75" s="122" t="s">
        <v>1776</v>
      </c>
      <c r="M75" s="122" t="s">
        <v>2614</v>
      </c>
      <c r="N75" s="122" t="s">
        <v>2615</v>
      </c>
      <c r="P75" s="122" t="s">
        <v>1641</v>
      </c>
      <c r="Q75" s="122" t="s">
        <v>1642</v>
      </c>
    </row>
    <row r="76" spans="1:17" ht="15">
      <c r="A76" s="66" t="s">
        <v>784</v>
      </c>
      <c r="B76" s="65" t="s">
        <v>785</v>
      </c>
      <c r="C76" s="67">
        <v>24539.837922612918</v>
      </c>
      <c r="D76" s="66" t="str">
        <f t="shared" si="3"/>
        <v>U06079</v>
      </c>
      <c r="E76" s="67" t="str">
        <f t="shared" si="4"/>
        <v>06N</v>
      </c>
      <c r="F76" s="67" t="str">
        <f t="shared" si="5"/>
        <v>NHS HERTS VALLEYS CCG</v>
      </c>
      <c r="K76" s="122" t="s">
        <v>784</v>
      </c>
      <c r="L76" s="122" t="s">
        <v>785</v>
      </c>
      <c r="M76" s="122" t="s">
        <v>2672</v>
      </c>
      <c r="N76" s="122" t="s">
        <v>2673</v>
      </c>
      <c r="P76" s="122" t="s">
        <v>766</v>
      </c>
      <c r="Q76" s="122" t="s">
        <v>767</v>
      </c>
    </row>
    <row r="77" spans="1:17" ht="15">
      <c r="A77" s="66" t="s">
        <v>355</v>
      </c>
      <c r="B77" s="65" t="s">
        <v>356</v>
      </c>
      <c r="C77" s="67">
        <v>55986.813860618517</v>
      </c>
      <c r="D77" s="66" t="str">
        <f t="shared" si="3"/>
        <v>U06092</v>
      </c>
      <c r="E77" s="67" t="str">
        <f t="shared" si="4"/>
        <v>03A</v>
      </c>
      <c r="F77" s="67" t="str">
        <f t="shared" si="5"/>
        <v>NHS GREATER HUDDERSFIELD CCG</v>
      </c>
      <c r="K77" s="122" t="s">
        <v>355</v>
      </c>
      <c r="L77" s="122" t="s">
        <v>356</v>
      </c>
      <c r="M77" s="122" t="s">
        <v>2674</v>
      </c>
      <c r="N77" s="122" t="s">
        <v>2675</v>
      </c>
      <c r="P77" s="122" t="s">
        <v>211</v>
      </c>
      <c r="Q77" s="122" t="s">
        <v>212</v>
      </c>
    </row>
    <row r="78" spans="1:17" ht="15">
      <c r="A78" s="66" t="s">
        <v>2038</v>
      </c>
      <c r="B78" s="65" t="s">
        <v>2039</v>
      </c>
      <c r="C78" s="67">
        <v>182057.59893335812</v>
      </c>
      <c r="D78" s="66" t="str">
        <f t="shared" si="3"/>
        <v>U06180</v>
      </c>
      <c r="E78" s="67" t="str">
        <f t="shared" si="4"/>
        <v>72Q</v>
      </c>
      <c r="F78" s="67" t="str">
        <f t="shared" si="5"/>
        <v>NHS SOUTH EAST LONDON CCG</v>
      </c>
      <c r="K78" s="122" t="s">
        <v>2038</v>
      </c>
      <c r="L78" s="122" t="s">
        <v>2039</v>
      </c>
      <c r="M78" s="122" t="s">
        <v>2568</v>
      </c>
      <c r="N78" s="122" t="s">
        <v>2569</v>
      </c>
      <c r="P78" s="122" t="s">
        <v>2310</v>
      </c>
      <c r="Q78" s="122" t="s">
        <v>2311</v>
      </c>
    </row>
    <row r="79" spans="1:17" ht="15">
      <c r="A79" s="66" t="s">
        <v>854</v>
      </c>
      <c r="B79" s="65" t="s">
        <v>855</v>
      </c>
      <c r="C79" s="67">
        <v>38133.596561379934</v>
      </c>
      <c r="D79" s="66" t="str">
        <f t="shared" si="3"/>
        <v>U06243</v>
      </c>
      <c r="E79" s="67" t="str">
        <f t="shared" si="4"/>
        <v>07G</v>
      </c>
      <c r="F79" s="67" t="str">
        <f t="shared" si="5"/>
        <v>NHS THURROCK CCG</v>
      </c>
      <c r="K79" s="122" t="s">
        <v>854</v>
      </c>
      <c r="L79" s="122" t="s">
        <v>855</v>
      </c>
      <c r="M79" s="122" t="s">
        <v>2676</v>
      </c>
      <c r="N79" s="122" t="s">
        <v>2677</v>
      </c>
      <c r="P79" s="122" t="s">
        <v>383</v>
      </c>
      <c r="Q79" s="122" t="s">
        <v>384</v>
      </c>
    </row>
    <row r="80" spans="1:17" ht="15">
      <c r="A80" s="66" t="s">
        <v>637</v>
      </c>
      <c r="B80" s="65" t="s">
        <v>638</v>
      </c>
      <c r="C80" s="67">
        <v>45867.055238501009</v>
      </c>
      <c r="D80" s="66" t="str">
        <f t="shared" si="3"/>
        <v>U06256</v>
      </c>
      <c r="E80" s="67" t="str">
        <f t="shared" si="4"/>
        <v>05W</v>
      </c>
      <c r="F80" s="67" t="str">
        <f t="shared" si="5"/>
        <v>NHS STOKE ON TRENT CCG</v>
      </c>
      <c r="K80" s="122" t="s">
        <v>637</v>
      </c>
      <c r="L80" s="122" t="s">
        <v>638</v>
      </c>
      <c r="M80" s="122" t="s">
        <v>2666</v>
      </c>
      <c r="N80" s="122" t="s">
        <v>2667</v>
      </c>
      <c r="P80" s="122" t="s">
        <v>1854</v>
      </c>
      <c r="Q80" s="122" t="s">
        <v>1855</v>
      </c>
    </row>
    <row r="81" spans="1:17" ht="15">
      <c r="A81" s="66" t="s">
        <v>1619</v>
      </c>
      <c r="B81" s="65" t="s">
        <v>1620</v>
      </c>
      <c r="C81" s="67">
        <v>38683.137398211351</v>
      </c>
      <c r="D81" s="66" t="str">
        <f t="shared" si="3"/>
        <v>U06387</v>
      </c>
      <c r="E81" s="67" t="str">
        <f t="shared" si="4"/>
        <v>15N</v>
      </c>
      <c r="F81" s="67" t="str">
        <f t="shared" si="5"/>
        <v>NHS DEVON CCG</v>
      </c>
      <c r="K81" s="122" t="s">
        <v>1619</v>
      </c>
      <c r="L81" s="122" t="s">
        <v>1620</v>
      </c>
      <c r="M81" s="122" t="s">
        <v>2678</v>
      </c>
      <c r="N81" s="122" t="s">
        <v>2679</v>
      </c>
      <c r="P81" s="122" t="s">
        <v>217</v>
      </c>
      <c r="Q81" s="122" t="s">
        <v>218</v>
      </c>
    </row>
    <row r="82" spans="1:17" ht="15">
      <c r="A82" s="66" t="s">
        <v>1932</v>
      </c>
      <c r="B82" s="65" t="s">
        <v>1933</v>
      </c>
      <c r="C82" s="67">
        <v>39363.722522479628</v>
      </c>
      <c r="D82" s="66" t="str">
        <f t="shared" si="3"/>
        <v>U06437</v>
      </c>
      <c r="E82" s="67" t="str">
        <f t="shared" si="4"/>
        <v>52R</v>
      </c>
      <c r="F82" s="67" t="str">
        <f t="shared" si="5"/>
        <v>NHS NOTTINGHAM AND NOTTINGHAMSHIRE CCG</v>
      </c>
      <c r="K82" s="122" t="s">
        <v>1932</v>
      </c>
      <c r="L82" s="122" t="s">
        <v>1933</v>
      </c>
      <c r="M82" s="122" t="s">
        <v>2680</v>
      </c>
      <c r="N82" s="122" t="s">
        <v>2681</v>
      </c>
      <c r="P82" s="122" t="s">
        <v>1645</v>
      </c>
      <c r="Q82" s="122" t="s">
        <v>1646</v>
      </c>
    </row>
    <row r="83" spans="1:17" ht="15">
      <c r="A83" s="66" t="s">
        <v>1593</v>
      </c>
      <c r="B83" s="65" t="s">
        <v>1594</v>
      </c>
      <c r="C83" s="67">
        <v>39765.480879247596</v>
      </c>
      <c r="D83" s="66" t="str">
        <f t="shared" si="3"/>
        <v>U06438</v>
      </c>
      <c r="E83" s="67" t="str">
        <f t="shared" si="4"/>
        <v>15M</v>
      </c>
      <c r="F83" s="67" t="str">
        <f t="shared" si="5"/>
        <v>NHS DERBY AND DERBYSHIRE CCG</v>
      </c>
      <c r="K83" s="122" t="s">
        <v>1593</v>
      </c>
      <c r="L83" s="122" t="s">
        <v>1594</v>
      </c>
      <c r="M83" s="122" t="s">
        <v>2652</v>
      </c>
      <c r="N83" s="122" t="s">
        <v>2653</v>
      </c>
      <c r="P83" s="122" t="s">
        <v>1092</v>
      </c>
      <c r="Q83" s="122" t="s">
        <v>1093</v>
      </c>
    </row>
    <row r="84" spans="1:17" ht="15">
      <c r="A84" s="66" t="s">
        <v>1441</v>
      </c>
      <c r="B84" s="65" t="s">
        <v>1442</v>
      </c>
      <c r="C84" s="67">
        <v>48215.737123061517</v>
      </c>
      <c r="D84" s="66" t="str">
        <f t="shared" si="3"/>
        <v>U06486</v>
      </c>
      <c r="E84" s="67" t="str">
        <f t="shared" si="4"/>
        <v>15C</v>
      </c>
      <c r="F84" s="67" t="str">
        <f t="shared" si="5"/>
        <v>NHS BRISTOL, NORTH SOMERSET AND SOUTH GLOUCESTERSHIRE CCG</v>
      </c>
      <c r="K84" s="122" t="s">
        <v>1441</v>
      </c>
      <c r="L84" s="122" t="s">
        <v>1442</v>
      </c>
      <c r="M84" s="122" t="s">
        <v>2574</v>
      </c>
      <c r="N84" s="122" t="s">
        <v>2575</v>
      </c>
      <c r="P84" s="122" t="s">
        <v>1810</v>
      </c>
      <c r="Q84" s="122" t="s">
        <v>1811</v>
      </c>
    </row>
    <row r="85" spans="1:17" ht="15">
      <c r="A85" s="66" t="s">
        <v>545</v>
      </c>
      <c r="B85" s="65" t="s">
        <v>546</v>
      </c>
      <c r="C85" s="67">
        <v>54674.189743933544</v>
      </c>
      <c r="D85" s="66" t="str">
        <f t="shared" si="3"/>
        <v>U06610</v>
      </c>
      <c r="E85" s="67" t="str">
        <f t="shared" si="4"/>
        <v>05C</v>
      </c>
      <c r="F85" s="67" t="str">
        <f t="shared" si="5"/>
        <v>NHS DUDLEY CCG</v>
      </c>
      <c r="K85" s="122" t="s">
        <v>545</v>
      </c>
      <c r="L85" s="122" t="s">
        <v>546</v>
      </c>
      <c r="M85" s="122" t="s">
        <v>2682</v>
      </c>
      <c r="N85" s="122" t="s">
        <v>2683</v>
      </c>
      <c r="P85" s="122" t="s">
        <v>511</v>
      </c>
      <c r="Q85" s="122" t="s">
        <v>512</v>
      </c>
    </row>
    <row r="86" spans="1:17" ht="15">
      <c r="A86" s="66" t="s">
        <v>1621</v>
      </c>
      <c r="B86" s="65" t="s">
        <v>1622</v>
      </c>
      <c r="C86" s="67">
        <v>34252.358040197432</v>
      </c>
      <c r="D86" s="66" t="str">
        <f t="shared" si="3"/>
        <v>U06816</v>
      </c>
      <c r="E86" s="67" t="str">
        <f t="shared" si="4"/>
        <v>15N</v>
      </c>
      <c r="F86" s="67" t="str">
        <f t="shared" si="5"/>
        <v>NHS DEVON CCG</v>
      </c>
      <c r="K86" s="122" t="s">
        <v>1621</v>
      </c>
      <c r="L86" s="122" t="s">
        <v>1622</v>
      </c>
      <c r="M86" s="122" t="s">
        <v>2678</v>
      </c>
      <c r="N86" s="122" t="s">
        <v>2679</v>
      </c>
      <c r="P86" s="122" t="s">
        <v>1651</v>
      </c>
      <c r="Q86" s="122" t="s">
        <v>1652</v>
      </c>
    </row>
    <row r="87" spans="1:17" ht="15">
      <c r="A87" s="66" t="s">
        <v>1978</v>
      </c>
      <c r="B87" s="65" t="s">
        <v>1979</v>
      </c>
      <c r="C87" s="67">
        <v>50660.573967864657</v>
      </c>
      <c r="D87" s="66" t="str">
        <f t="shared" si="3"/>
        <v>U06871</v>
      </c>
      <c r="E87" s="67" t="str">
        <f t="shared" si="4"/>
        <v>70F</v>
      </c>
      <c r="F87" s="67" t="str">
        <f t="shared" si="5"/>
        <v>NHS WEST SUSSEX CCG</v>
      </c>
      <c r="K87" s="122" t="s">
        <v>1978</v>
      </c>
      <c r="L87" s="122" t="s">
        <v>1979</v>
      </c>
      <c r="M87" s="122" t="s">
        <v>2580</v>
      </c>
      <c r="N87" s="122" t="s">
        <v>2581</v>
      </c>
      <c r="P87" s="122" t="s">
        <v>2056</v>
      </c>
      <c r="Q87" s="122" t="s">
        <v>2057</v>
      </c>
    </row>
    <row r="88" spans="1:17" ht="15">
      <c r="A88" s="66" t="s">
        <v>992</v>
      </c>
      <c r="B88" s="65" t="s">
        <v>993</v>
      </c>
      <c r="C88" s="67">
        <v>38677.47414846273</v>
      </c>
      <c r="D88" s="66" t="str">
        <f t="shared" si="3"/>
        <v>U06978</v>
      </c>
      <c r="E88" s="67" t="str">
        <f t="shared" si="4"/>
        <v>08M</v>
      </c>
      <c r="F88" s="67" t="str">
        <f t="shared" si="5"/>
        <v>NHS NEWHAM CCG</v>
      </c>
      <c r="K88" s="122" t="s">
        <v>992</v>
      </c>
      <c r="L88" s="122" t="s">
        <v>993</v>
      </c>
      <c r="M88" s="122" t="s">
        <v>2684</v>
      </c>
      <c r="N88" s="122" t="s">
        <v>2685</v>
      </c>
      <c r="P88" s="122" t="s">
        <v>577</v>
      </c>
      <c r="Q88" s="122" t="s">
        <v>578</v>
      </c>
    </row>
    <row r="89" spans="1:17" ht="15">
      <c r="A89" s="66" t="s">
        <v>96</v>
      </c>
      <c r="B89" s="65" t="s">
        <v>97</v>
      </c>
      <c r="C89" s="67">
        <v>30884.917126208409</v>
      </c>
      <c r="D89" s="66" t="str">
        <f t="shared" si="3"/>
        <v>U07003</v>
      </c>
      <c r="E89" s="67" t="str">
        <f t="shared" si="4"/>
        <v>00T</v>
      </c>
      <c r="F89" s="67" t="str">
        <f t="shared" si="5"/>
        <v>NHS BOLTON CCG</v>
      </c>
      <c r="K89" s="122" t="s">
        <v>96</v>
      </c>
      <c r="L89" s="122" t="s">
        <v>97</v>
      </c>
      <c r="M89" s="122" t="s">
        <v>2662</v>
      </c>
      <c r="N89" s="122" t="s">
        <v>2663</v>
      </c>
      <c r="P89" s="122" t="s">
        <v>1557</v>
      </c>
      <c r="Q89" s="122" t="s">
        <v>1558</v>
      </c>
    </row>
    <row r="90" spans="1:17" ht="15">
      <c r="A90" s="66" t="s">
        <v>1681</v>
      </c>
      <c r="B90" s="65" t="s">
        <v>1682</v>
      </c>
      <c r="C90" s="67">
        <v>50737.373808027303</v>
      </c>
      <c r="D90" s="66" t="str">
        <f t="shared" si="3"/>
        <v>U07032</v>
      </c>
      <c r="E90" s="67" t="str">
        <f t="shared" si="4"/>
        <v>16C</v>
      </c>
      <c r="F90" s="67" t="str">
        <f t="shared" si="5"/>
        <v>NHS TEES VALLEY CCG</v>
      </c>
      <c r="K90" s="122" t="s">
        <v>1681</v>
      </c>
      <c r="L90" s="122" t="s">
        <v>1682</v>
      </c>
      <c r="M90" s="122" t="s">
        <v>2612</v>
      </c>
      <c r="N90" s="122" t="s">
        <v>2613</v>
      </c>
      <c r="P90" s="122" t="s">
        <v>485</v>
      </c>
      <c r="Q90" s="122" t="s">
        <v>486</v>
      </c>
    </row>
    <row r="91" spans="1:17" ht="15">
      <c r="A91" s="66" t="s">
        <v>2040</v>
      </c>
      <c r="B91" s="65" t="s">
        <v>2041</v>
      </c>
      <c r="C91" s="67">
        <v>36269.451581947884</v>
      </c>
      <c r="D91" s="66" t="str">
        <f t="shared" si="3"/>
        <v>U07140</v>
      </c>
      <c r="E91" s="67" t="str">
        <f t="shared" si="4"/>
        <v>72Q</v>
      </c>
      <c r="F91" s="67" t="str">
        <f t="shared" si="5"/>
        <v>NHS SOUTH EAST LONDON CCG</v>
      </c>
      <c r="K91" s="122" t="s">
        <v>2040</v>
      </c>
      <c r="L91" s="122" t="s">
        <v>2041</v>
      </c>
      <c r="M91" s="122" t="s">
        <v>2568</v>
      </c>
      <c r="N91" s="122" t="s">
        <v>2569</v>
      </c>
      <c r="P91" s="122" t="s">
        <v>1607</v>
      </c>
      <c r="Q91" s="122" t="s">
        <v>1608</v>
      </c>
    </row>
    <row r="92" spans="1:17" ht="15">
      <c r="A92" s="66" t="s">
        <v>913</v>
      </c>
      <c r="B92" s="65" t="s">
        <v>914</v>
      </c>
      <c r="C92" s="67">
        <v>55985.354897579673</v>
      </c>
      <c r="D92" s="66" t="str">
        <f t="shared" si="3"/>
        <v>U07169</v>
      </c>
      <c r="E92" s="67" t="str">
        <f t="shared" si="4"/>
        <v>07T</v>
      </c>
      <c r="F92" s="67" t="str">
        <f t="shared" si="5"/>
        <v>NHS CITY AND HACKNEY CCG</v>
      </c>
      <c r="K92" s="122" t="s">
        <v>913</v>
      </c>
      <c r="L92" s="122" t="s">
        <v>914</v>
      </c>
      <c r="M92" s="122" t="s">
        <v>2656</v>
      </c>
      <c r="N92" s="122" t="s">
        <v>2657</v>
      </c>
      <c r="P92" s="122" t="s">
        <v>2457</v>
      </c>
      <c r="Q92" s="122" t="s">
        <v>2458</v>
      </c>
    </row>
    <row r="93" spans="1:17" ht="15">
      <c r="A93" s="66" t="s">
        <v>1070</v>
      </c>
      <c r="B93" s="65" t="s">
        <v>1071</v>
      </c>
      <c r="C93" s="67">
        <v>33221.502372927964</v>
      </c>
      <c r="D93" s="66" t="str">
        <f t="shared" si="3"/>
        <v>U07199</v>
      </c>
      <c r="E93" s="67" t="str">
        <f t="shared" si="4"/>
        <v>09D</v>
      </c>
      <c r="F93" s="67" t="str">
        <f t="shared" si="5"/>
        <v>NHS BRIGHTON AND HOVE CCG</v>
      </c>
      <c r="K93" s="122" t="s">
        <v>1070</v>
      </c>
      <c r="L93" s="122" t="s">
        <v>1071</v>
      </c>
      <c r="M93" s="122" t="s">
        <v>2686</v>
      </c>
      <c r="N93" s="122" t="s">
        <v>2687</v>
      </c>
      <c r="P93" s="122" t="s">
        <v>1244</v>
      </c>
      <c r="Q93" s="122" t="s">
        <v>1245</v>
      </c>
    </row>
    <row r="94" spans="1:17" ht="15">
      <c r="A94" s="66" t="s">
        <v>981</v>
      </c>
      <c r="B94" s="65" t="s">
        <v>982</v>
      </c>
      <c r="C94" s="67">
        <v>51564.990789781019</v>
      </c>
      <c r="D94" s="66" t="str">
        <f t="shared" si="3"/>
        <v>U07392</v>
      </c>
      <c r="E94" s="67" t="str">
        <f t="shared" si="4"/>
        <v>08G</v>
      </c>
      <c r="F94" s="67" t="str">
        <f t="shared" si="5"/>
        <v>NHS HILLINGDON CCG</v>
      </c>
      <c r="K94" s="122" t="s">
        <v>981</v>
      </c>
      <c r="L94" s="122" t="s">
        <v>982</v>
      </c>
      <c r="M94" s="122" t="s">
        <v>2688</v>
      </c>
      <c r="N94" s="122" t="s">
        <v>2689</v>
      </c>
      <c r="P94" s="122" t="s">
        <v>1948</v>
      </c>
      <c r="Q94" s="122" t="s">
        <v>1949</v>
      </c>
    </row>
    <row r="95" spans="1:17" ht="15">
      <c r="A95" s="66" t="s">
        <v>1154</v>
      </c>
      <c r="B95" s="65" t="s">
        <v>1155</v>
      </c>
      <c r="C95" s="67">
        <v>42917.933038330499</v>
      </c>
      <c r="D95" s="66" t="str">
        <f t="shared" si="3"/>
        <v>U07449</v>
      </c>
      <c r="E95" s="67" t="str">
        <f t="shared" si="4"/>
        <v>10R</v>
      </c>
      <c r="F95" s="67" t="str">
        <f t="shared" si="5"/>
        <v>NHS PORTSMOUTH CCG</v>
      </c>
      <c r="K95" s="122" t="s">
        <v>1154</v>
      </c>
      <c r="L95" s="122" t="s">
        <v>1155</v>
      </c>
      <c r="M95" s="122" t="s">
        <v>2632</v>
      </c>
      <c r="N95" s="122" t="s">
        <v>2633</v>
      </c>
      <c r="P95" s="122" t="s">
        <v>343</v>
      </c>
      <c r="Q95" s="122" t="s">
        <v>344</v>
      </c>
    </row>
    <row r="96" spans="1:17" ht="15">
      <c r="A96" s="66" t="s">
        <v>1359</v>
      </c>
      <c r="B96" s="65" t="s">
        <v>1360</v>
      </c>
      <c r="C96" s="67">
        <v>73212.794005756106</v>
      </c>
      <c r="D96" s="66" t="str">
        <f t="shared" si="3"/>
        <v>U07506</v>
      </c>
      <c r="E96" s="67" t="str">
        <f t="shared" si="4"/>
        <v>14L</v>
      </c>
      <c r="F96" s="67" t="str">
        <f t="shared" si="5"/>
        <v>NHS MANCHESTER CCG</v>
      </c>
      <c r="K96" s="122" t="s">
        <v>1359</v>
      </c>
      <c r="L96" s="122" t="s">
        <v>1360</v>
      </c>
      <c r="M96" s="122" t="s">
        <v>2690</v>
      </c>
      <c r="N96" s="122" t="s">
        <v>2691</v>
      </c>
      <c r="P96" s="122" t="s">
        <v>2413</v>
      </c>
      <c r="Q96" s="122" t="s">
        <v>2414</v>
      </c>
    </row>
    <row r="97" spans="1:17" ht="15">
      <c r="A97" s="66" t="s">
        <v>2338</v>
      </c>
      <c r="B97" s="65" t="s">
        <v>2339</v>
      </c>
      <c r="C97" s="67">
        <v>33350.540217504284</v>
      </c>
      <c r="D97" s="66" t="str">
        <f t="shared" si="3"/>
        <v>U07605</v>
      </c>
      <c r="E97" s="67" t="str">
        <f t="shared" si="4"/>
        <v>93C</v>
      </c>
      <c r="F97" s="67" t="str">
        <f t="shared" si="5"/>
        <v>NHS NORTH CENTRAL LONDON CCG</v>
      </c>
      <c r="K97" s="122" t="s">
        <v>2338</v>
      </c>
      <c r="L97" s="122" t="s">
        <v>2339</v>
      </c>
      <c r="M97" s="122" t="s">
        <v>2670</v>
      </c>
      <c r="N97" s="122" t="s">
        <v>2671</v>
      </c>
      <c r="P97" s="122" t="s">
        <v>1144</v>
      </c>
      <c r="Q97" s="122" t="s">
        <v>1145</v>
      </c>
    </row>
    <row r="98" spans="1:17" ht="15">
      <c r="A98" s="66" t="s">
        <v>1836</v>
      </c>
      <c r="B98" s="65" t="s">
        <v>1837</v>
      </c>
      <c r="C98" s="67">
        <v>40862.108995874994</v>
      </c>
      <c r="D98" s="66" t="str">
        <f t="shared" si="3"/>
        <v>U07607</v>
      </c>
      <c r="E98" s="67" t="str">
        <f t="shared" si="4"/>
        <v>36L</v>
      </c>
      <c r="F98" s="67" t="str">
        <f t="shared" si="5"/>
        <v>NHS SOUTH WEST LONDON CCG</v>
      </c>
      <c r="K98" s="122" t="s">
        <v>1836</v>
      </c>
      <c r="L98" s="122" t="s">
        <v>1837</v>
      </c>
      <c r="M98" s="122" t="s">
        <v>2562</v>
      </c>
      <c r="N98" s="122" t="s">
        <v>2563</v>
      </c>
      <c r="P98" s="122" t="s">
        <v>2453</v>
      </c>
      <c r="Q98" s="122" t="s">
        <v>2454</v>
      </c>
    </row>
    <row r="99" spans="1:17" ht="15">
      <c r="A99" s="66" t="s">
        <v>2168</v>
      </c>
      <c r="B99" s="65" t="s">
        <v>2169</v>
      </c>
      <c r="C99" s="67">
        <v>40490.813045996518</v>
      </c>
      <c r="D99" s="66" t="str">
        <f t="shared" si="3"/>
        <v>U07648</v>
      </c>
      <c r="E99" s="67" t="str">
        <f t="shared" si="4"/>
        <v>91Q</v>
      </c>
      <c r="F99" s="67" t="str">
        <f t="shared" si="5"/>
        <v>NHS KENT AND MEDWAY CCG</v>
      </c>
      <c r="K99" s="122" t="s">
        <v>2168</v>
      </c>
      <c r="L99" s="122" t="s">
        <v>2169</v>
      </c>
      <c r="M99" s="122" t="s">
        <v>2588</v>
      </c>
      <c r="N99" s="122" t="s">
        <v>2589</v>
      </c>
      <c r="P99" s="122" t="s">
        <v>1705</v>
      </c>
      <c r="Q99" s="122" t="s">
        <v>1706</v>
      </c>
    </row>
    <row r="100" spans="1:17" ht="15">
      <c r="A100" s="66" t="s">
        <v>1777</v>
      </c>
      <c r="B100" s="65" t="s">
        <v>1778</v>
      </c>
      <c r="C100" s="67">
        <v>37168.924140321593</v>
      </c>
      <c r="D100" s="66" t="str">
        <f t="shared" si="3"/>
        <v>U07776</v>
      </c>
      <c r="E100" s="67" t="str">
        <f t="shared" si="4"/>
        <v>27D</v>
      </c>
      <c r="F100" s="67" t="str">
        <f t="shared" si="5"/>
        <v>NHS CHESHIRE CCG</v>
      </c>
      <c r="K100" s="122" t="s">
        <v>1777</v>
      </c>
      <c r="L100" s="122" t="s">
        <v>1778</v>
      </c>
      <c r="M100" s="122" t="s">
        <v>2614</v>
      </c>
      <c r="N100" s="122" t="s">
        <v>2615</v>
      </c>
      <c r="P100" s="122" t="s">
        <v>1333</v>
      </c>
      <c r="Q100" s="122" t="s">
        <v>1334</v>
      </c>
    </row>
    <row r="101" spans="1:17" ht="15">
      <c r="A101" s="66" t="s">
        <v>527</v>
      </c>
      <c r="B101" s="65" t="s">
        <v>528</v>
      </c>
      <c r="C101" s="67">
        <v>51129.290992165123</v>
      </c>
      <c r="D101" s="66" t="str">
        <f t="shared" si="3"/>
        <v>U07789</v>
      </c>
      <c r="E101" s="67" t="str">
        <f t="shared" si="4"/>
        <v>05A</v>
      </c>
      <c r="F101" s="67" t="str">
        <f t="shared" si="5"/>
        <v>NHS COVENTRY AND RUGBY CCG</v>
      </c>
      <c r="K101" s="122" t="s">
        <v>527</v>
      </c>
      <c r="L101" s="122" t="s">
        <v>528</v>
      </c>
      <c r="M101" s="122" t="s">
        <v>2692</v>
      </c>
      <c r="N101" s="122" t="s">
        <v>2693</v>
      </c>
      <c r="P101" s="122" t="s">
        <v>1547</v>
      </c>
      <c r="Q101" s="122" t="s">
        <v>1548</v>
      </c>
    </row>
    <row r="102" spans="1:17" ht="15">
      <c r="A102" s="66" t="s">
        <v>1683</v>
      </c>
      <c r="B102" s="65" t="s">
        <v>1684</v>
      </c>
      <c r="C102" s="67">
        <v>49480.451158498785</v>
      </c>
      <c r="D102" s="66" t="str">
        <f t="shared" si="3"/>
        <v>U07842</v>
      </c>
      <c r="E102" s="67" t="str">
        <f t="shared" si="4"/>
        <v>16C</v>
      </c>
      <c r="F102" s="67" t="str">
        <f t="shared" si="5"/>
        <v>NHS TEES VALLEY CCG</v>
      </c>
      <c r="K102" s="122" t="s">
        <v>1683</v>
      </c>
      <c r="L102" s="122" t="s">
        <v>1684</v>
      </c>
      <c r="M102" s="122" t="s">
        <v>2612</v>
      </c>
      <c r="N102" s="122" t="s">
        <v>2613</v>
      </c>
      <c r="P102" s="122" t="s">
        <v>1353</v>
      </c>
      <c r="Q102" s="122" t="s">
        <v>1354</v>
      </c>
    </row>
    <row r="103" spans="1:17" ht="15">
      <c r="A103" s="66" t="s">
        <v>2104</v>
      </c>
      <c r="B103" s="65" t="s">
        <v>2105</v>
      </c>
      <c r="C103" s="67">
        <v>40818.940879949587</v>
      </c>
      <c r="D103" s="66" t="str">
        <f t="shared" si="3"/>
        <v>U07902</v>
      </c>
      <c r="E103" s="67" t="str">
        <f t="shared" si="4"/>
        <v>78H</v>
      </c>
      <c r="F103" s="67" t="str">
        <f t="shared" si="5"/>
        <v>NHS NORTHAMPTONSHIRE CCG</v>
      </c>
      <c r="K103" s="122" t="s">
        <v>2104</v>
      </c>
      <c r="L103" s="122" t="s">
        <v>2105</v>
      </c>
      <c r="M103" s="122" t="s">
        <v>2694</v>
      </c>
      <c r="N103" s="122" t="s">
        <v>2695</v>
      </c>
      <c r="P103" s="122" t="s">
        <v>2158</v>
      </c>
      <c r="Q103" s="122" t="s">
        <v>2159</v>
      </c>
    </row>
    <row r="104" spans="1:17" ht="15">
      <c r="A104" s="66" t="s">
        <v>191</v>
      </c>
      <c r="B104" s="65" t="s">
        <v>192</v>
      </c>
      <c r="C104" s="67">
        <v>59901.575273125702</v>
      </c>
      <c r="D104" s="66" t="str">
        <f t="shared" si="3"/>
        <v>U08085</v>
      </c>
      <c r="E104" s="67" t="str">
        <f t="shared" si="4"/>
        <v>01H</v>
      </c>
      <c r="F104" s="67" t="str">
        <f t="shared" si="5"/>
        <v>NHS NORTH CUMBRIA CCG</v>
      </c>
      <c r="K104" s="122" t="s">
        <v>191</v>
      </c>
      <c r="L104" s="122" t="s">
        <v>192</v>
      </c>
      <c r="M104" s="122" t="s">
        <v>2576</v>
      </c>
      <c r="N104" s="122" t="s">
        <v>2577</v>
      </c>
      <c r="P104" s="122" t="s">
        <v>876</v>
      </c>
      <c r="Q104" s="122" t="s">
        <v>877</v>
      </c>
    </row>
    <row r="105" spans="1:17" ht="15">
      <c r="A105" s="66" t="s">
        <v>139</v>
      </c>
      <c r="B105" s="65" t="s">
        <v>140</v>
      </c>
      <c r="C105" s="67">
        <v>49897.664731897952</v>
      </c>
      <c r="D105" s="66" t="str">
        <f t="shared" si="3"/>
        <v>U08086</v>
      </c>
      <c r="E105" s="67" t="str">
        <f t="shared" si="4"/>
        <v>01A</v>
      </c>
      <c r="F105" s="67" t="str">
        <f t="shared" si="5"/>
        <v>NHS EAST LANCASHIRE CCG</v>
      </c>
      <c r="K105" s="122" t="s">
        <v>139</v>
      </c>
      <c r="L105" s="122" t="s">
        <v>140</v>
      </c>
      <c r="M105" s="122" t="s">
        <v>2696</v>
      </c>
      <c r="N105" s="122" t="s">
        <v>2697</v>
      </c>
      <c r="P105" s="122" t="s">
        <v>78</v>
      </c>
      <c r="Q105" s="122" t="s">
        <v>79</v>
      </c>
    </row>
    <row r="106" spans="1:17" ht="15">
      <c r="A106" s="66" t="s">
        <v>2498</v>
      </c>
      <c r="B106" s="65" t="s">
        <v>2499</v>
      </c>
      <c r="C106" s="67">
        <v>34472.362520256742</v>
      </c>
      <c r="D106" s="66" t="str">
        <f t="shared" si="3"/>
        <v>U08229</v>
      </c>
      <c r="E106" s="67" t="str">
        <f t="shared" si="4"/>
        <v>71E</v>
      </c>
      <c r="F106" s="67" t="str">
        <f t="shared" si="5"/>
        <v>NHS LINCOLNSHIRE CCG</v>
      </c>
      <c r="K106" s="122" t="s">
        <v>2498</v>
      </c>
      <c r="L106" s="122" t="s">
        <v>2499</v>
      </c>
      <c r="M106" s="122" t="s">
        <v>2698</v>
      </c>
      <c r="N106" s="122" t="s">
        <v>2699</v>
      </c>
      <c r="P106" s="122" t="s">
        <v>80</v>
      </c>
      <c r="Q106" s="122" t="s">
        <v>81</v>
      </c>
    </row>
    <row r="107" spans="1:17" ht="15">
      <c r="A107" s="66" t="s">
        <v>1980</v>
      </c>
      <c r="B107" s="65" t="s">
        <v>1981</v>
      </c>
      <c r="C107" s="67">
        <v>106496.24218269595</v>
      </c>
      <c r="D107" s="66" t="str">
        <f t="shared" si="3"/>
        <v>U08235</v>
      </c>
      <c r="E107" s="67" t="str">
        <f t="shared" si="4"/>
        <v>70F</v>
      </c>
      <c r="F107" s="67" t="str">
        <f t="shared" si="5"/>
        <v>NHS WEST SUSSEX CCG</v>
      </c>
      <c r="K107" s="122" t="s">
        <v>1980</v>
      </c>
      <c r="L107" s="122" t="s">
        <v>1981</v>
      </c>
      <c r="M107" s="122" t="s">
        <v>2580</v>
      </c>
      <c r="N107" s="122" t="s">
        <v>2581</v>
      </c>
      <c r="P107" s="122" t="s">
        <v>76</v>
      </c>
      <c r="Q107" s="122" t="s">
        <v>77</v>
      </c>
    </row>
    <row r="108" spans="1:17" ht="15">
      <c r="A108" s="66" t="s">
        <v>445</v>
      </c>
      <c r="B108" s="65" t="s">
        <v>446</v>
      </c>
      <c r="C108" s="67">
        <v>49040.167907828065</v>
      </c>
      <c r="D108" s="66" t="str">
        <f t="shared" si="3"/>
        <v>U08248</v>
      </c>
      <c r="E108" s="67" t="str">
        <f t="shared" si="4"/>
        <v>03R</v>
      </c>
      <c r="F108" s="67" t="str">
        <f t="shared" si="5"/>
        <v>NHS WAKEFIELD CCG</v>
      </c>
      <c r="K108" s="122" t="s">
        <v>445</v>
      </c>
      <c r="L108" s="122" t="s">
        <v>446</v>
      </c>
      <c r="M108" s="122" t="s">
        <v>2700</v>
      </c>
      <c r="N108" s="122" t="s">
        <v>2701</v>
      </c>
      <c r="P108" s="122" t="s">
        <v>2034</v>
      </c>
      <c r="Q108" s="122" t="s">
        <v>2035</v>
      </c>
    </row>
    <row r="109" spans="1:17" ht="15">
      <c r="A109" s="66" t="s">
        <v>1170</v>
      </c>
      <c r="B109" s="65" t="s">
        <v>1171</v>
      </c>
      <c r="C109" s="67">
        <v>35225.391379691428</v>
      </c>
      <c r="D109" s="66" t="str">
        <f t="shared" si="3"/>
        <v>U08561</v>
      </c>
      <c r="E109" s="67" t="str">
        <f t="shared" si="4"/>
        <v>10X</v>
      </c>
      <c r="F109" s="67" t="str">
        <f t="shared" si="5"/>
        <v>NHS SOUTHAMPTON CCG</v>
      </c>
      <c r="K109" s="122" t="s">
        <v>1170</v>
      </c>
      <c r="L109" s="122" t="s">
        <v>1171</v>
      </c>
      <c r="M109" s="122" t="s">
        <v>2702</v>
      </c>
      <c r="N109" s="122" t="s">
        <v>2703</v>
      </c>
      <c r="P109" s="122" t="s">
        <v>92</v>
      </c>
      <c r="Q109" s="122" t="s">
        <v>93</v>
      </c>
    </row>
    <row r="110" spans="1:17" ht="15">
      <c r="A110" s="66" t="s">
        <v>786</v>
      </c>
      <c r="B110" s="65" t="s">
        <v>787</v>
      </c>
      <c r="C110" s="67">
        <v>37405.413626370064</v>
      </c>
      <c r="D110" s="66" t="str">
        <f t="shared" si="3"/>
        <v>U08579</v>
      </c>
      <c r="E110" s="67" t="str">
        <f t="shared" si="4"/>
        <v>06N</v>
      </c>
      <c r="F110" s="67" t="str">
        <f t="shared" si="5"/>
        <v>NHS HERTS VALLEYS CCG</v>
      </c>
      <c r="K110" s="122" t="s">
        <v>786</v>
      </c>
      <c r="L110" s="122" t="s">
        <v>787</v>
      </c>
      <c r="M110" s="122" t="s">
        <v>2672</v>
      </c>
      <c r="N110" s="122" t="s">
        <v>2673</v>
      </c>
      <c r="P110" s="122" t="s">
        <v>86</v>
      </c>
      <c r="Q110" s="122" t="s">
        <v>87</v>
      </c>
    </row>
    <row r="111" spans="1:17" ht="15">
      <c r="A111" s="66" t="s">
        <v>2170</v>
      </c>
      <c r="B111" s="65" t="s">
        <v>2171</v>
      </c>
      <c r="C111" s="67">
        <v>49763.049473621417</v>
      </c>
      <c r="D111" s="66" t="str">
        <f t="shared" si="3"/>
        <v>U08711</v>
      </c>
      <c r="E111" s="67" t="str">
        <f t="shared" si="4"/>
        <v>91Q</v>
      </c>
      <c r="F111" s="67" t="str">
        <f t="shared" si="5"/>
        <v>NHS KENT AND MEDWAY CCG</v>
      </c>
      <c r="K111" s="122" t="s">
        <v>2170</v>
      </c>
      <c r="L111" s="122" t="s">
        <v>2171</v>
      </c>
      <c r="M111" s="122" t="s">
        <v>2588</v>
      </c>
      <c r="N111" s="122" t="s">
        <v>2589</v>
      </c>
      <c r="P111" s="122" t="s">
        <v>88</v>
      </c>
      <c r="Q111" s="122" t="s">
        <v>89</v>
      </c>
    </row>
    <row r="112" spans="1:17" ht="15">
      <c r="A112" s="66" t="s">
        <v>1022</v>
      </c>
      <c r="B112" s="65" t="s">
        <v>1023</v>
      </c>
      <c r="C112" s="67">
        <v>53593.302696242899</v>
      </c>
      <c r="D112" s="66" t="str">
        <f t="shared" si="3"/>
        <v>U08803</v>
      </c>
      <c r="E112" s="67" t="str">
        <f t="shared" si="4"/>
        <v>08V</v>
      </c>
      <c r="F112" s="67" t="str">
        <f t="shared" si="5"/>
        <v>NHS TOWER HAMLETS CCG</v>
      </c>
      <c r="K112" s="122" t="s">
        <v>1022</v>
      </c>
      <c r="L112" s="122" t="s">
        <v>1023</v>
      </c>
      <c r="M112" s="122" t="s">
        <v>2704</v>
      </c>
      <c r="N112" s="122" t="s">
        <v>2705</v>
      </c>
      <c r="P112" s="122" t="s">
        <v>84</v>
      </c>
      <c r="Q112" s="122" t="s">
        <v>85</v>
      </c>
    </row>
    <row r="113" spans="1:17" ht="15">
      <c r="A113" s="66" t="s">
        <v>629</v>
      </c>
      <c r="B113" s="65" t="s">
        <v>630</v>
      </c>
      <c r="C113" s="67">
        <v>36832.912203182306</v>
      </c>
      <c r="D113" s="66" t="str">
        <f t="shared" si="3"/>
        <v>U08925</v>
      </c>
      <c r="E113" s="67" t="str">
        <f t="shared" si="4"/>
        <v>05V</v>
      </c>
      <c r="F113" s="67" t="str">
        <f t="shared" si="5"/>
        <v>NHS STAFFORD AND SURROUNDS CCG</v>
      </c>
      <c r="K113" s="122" t="s">
        <v>629</v>
      </c>
      <c r="L113" s="122" t="s">
        <v>630</v>
      </c>
      <c r="M113" s="122" t="s">
        <v>2646</v>
      </c>
      <c r="N113" s="122" t="s">
        <v>2647</v>
      </c>
      <c r="P113" s="122" t="s">
        <v>1228</v>
      </c>
      <c r="Q113" s="122" t="s">
        <v>1229</v>
      </c>
    </row>
    <row r="114" spans="1:17" ht="15">
      <c r="A114" s="66" t="s">
        <v>141</v>
      </c>
      <c r="B114" s="65" t="s">
        <v>142</v>
      </c>
      <c r="C114" s="67">
        <v>35363.858473796128</v>
      </c>
      <c r="D114" s="66" t="str">
        <f t="shared" si="3"/>
        <v>U09057</v>
      </c>
      <c r="E114" s="67" t="str">
        <f t="shared" si="4"/>
        <v>01A</v>
      </c>
      <c r="F114" s="67" t="str">
        <f t="shared" si="5"/>
        <v>NHS EAST LANCASHIRE CCG</v>
      </c>
      <c r="K114" s="122" t="s">
        <v>141</v>
      </c>
      <c r="L114" s="122" t="s">
        <v>142</v>
      </c>
      <c r="M114" s="122" t="s">
        <v>2696</v>
      </c>
      <c r="N114" s="122" t="s">
        <v>2697</v>
      </c>
      <c r="P114" s="122" t="s">
        <v>2122</v>
      </c>
      <c r="Q114" s="122" t="s">
        <v>2123</v>
      </c>
    </row>
    <row r="115" spans="1:17" ht="15">
      <c r="A115" s="66" t="s">
        <v>1838</v>
      </c>
      <c r="B115" s="65" t="s">
        <v>1839</v>
      </c>
      <c r="C115" s="67">
        <v>34342.587258542299</v>
      </c>
      <c r="D115" s="66" t="str">
        <f t="shared" si="3"/>
        <v>U09071</v>
      </c>
      <c r="E115" s="67" t="str">
        <f t="shared" si="4"/>
        <v>36L</v>
      </c>
      <c r="F115" s="67" t="str">
        <f t="shared" si="5"/>
        <v>NHS SOUTH WEST LONDON CCG</v>
      </c>
      <c r="K115" s="122" t="s">
        <v>1838</v>
      </c>
      <c r="L115" s="122" t="s">
        <v>1839</v>
      </c>
      <c r="M115" s="122" t="s">
        <v>2562</v>
      </c>
      <c r="N115" s="122" t="s">
        <v>2563</v>
      </c>
      <c r="P115" s="122" t="s">
        <v>52</v>
      </c>
      <c r="Q115" s="122" t="s">
        <v>53</v>
      </c>
    </row>
    <row r="116" spans="1:17" ht="15">
      <c r="A116" s="66" t="s">
        <v>1072</v>
      </c>
      <c r="B116" s="65" t="s">
        <v>1073</v>
      </c>
      <c r="C116" s="67">
        <v>52071.443866748828</v>
      </c>
      <c r="D116" s="66" t="str">
        <f t="shared" si="3"/>
        <v>U09072</v>
      </c>
      <c r="E116" s="67" t="str">
        <f t="shared" si="4"/>
        <v>09D</v>
      </c>
      <c r="F116" s="67" t="str">
        <f t="shared" si="5"/>
        <v>NHS BRIGHTON AND HOVE CCG</v>
      </c>
      <c r="K116" s="122" t="s">
        <v>1072</v>
      </c>
      <c r="L116" s="122" t="s">
        <v>1073</v>
      </c>
      <c r="M116" s="122" t="s">
        <v>2686</v>
      </c>
      <c r="N116" s="122" t="s">
        <v>2687</v>
      </c>
      <c r="P116" s="122" t="s">
        <v>700</v>
      </c>
      <c r="Q116" s="122" t="s">
        <v>701</v>
      </c>
    </row>
    <row r="117" spans="1:17" ht="15">
      <c r="A117" s="66" t="s">
        <v>1275</v>
      </c>
      <c r="B117" s="65" t="s">
        <v>1276</v>
      </c>
      <c r="C117" s="67">
        <v>45719.898184246013</v>
      </c>
      <c r="D117" s="66" t="str">
        <f t="shared" si="3"/>
        <v>U09081</v>
      </c>
      <c r="E117" s="67" t="str">
        <f t="shared" si="4"/>
        <v>11N</v>
      </c>
      <c r="F117" s="67" t="str">
        <f t="shared" si="5"/>
        <v>NHS KERNOW CCG</v>
      </c>
      <c r="K117" s="122" t="s">
        <v>1275</v>
      </c>
      <c r="L117" s="122" t="s">
        <v>1276</v>
      </c>
      <c r="M117" s="122" t="s">
        <v>2608</v>
      </c>
      <c r="N117" s="122" t="s">
        <v>2609</v>
      </c>
      <c r="P117" s="122" t="s">
        <v>104</v>
      </c>
      <c r="Q117" s="122" t="s">
        <v>105</v>
      </c>
    </row>
    <row r="118" spans="1:17" ht="15">
      <c r="A118" s="66" t="s">
        <v>171</v>
      </c>
      <c r="B118" s="65" t="s">
        <v>172</v>
      </c>
      <c r="C118" s="67">
        <v>80694.946913437947</v>
      </c>
      <c r="D118" s="66" t="str">
        <f t="shared" si="3"/>
        <v>U09100</v>
      </c>
      <c r="E118" s="67" t="str">
        <f t="shared" si="4"/>
        <v>01E</v>
      </c>
      <c r="F118" s="67" t="str">
        <f t="shared" si="5"/>
        <v>NHS GREATER PRESTON CCG</v>
      </c>
      <c r="K118" s="122" t="s">
        <v>171</v>
      </c>
      <c r="L118" s="122" t="s">
        <v>172</v>
      </c>
      <c r="M118" s="122" t="s">
        <v>2648</v>
      </c>
      <c r="N118" s="122" t="s">
        <v>2649</v>
      </c>
      <c r="P118" s="122" t="s">
        <v>1519</v>
      </c>
      <c r="Q118" s="122" t="s">
        <v>1520</v>
      </c>
    </row>
    <row r="119" spans="1:17" ht="15">
      <c r="A119" s="66" t="s">
        <v>2106</v>
      </c>
      <c r="B119" s="65" t="s">
        <v>2107</v>
      </c>
      <c r="C119" s="67">
        <v>65541.336086529467</v>
      </c>
      <c r="D119" s="66" t="str">
        <f t="shared" si="3"/>
        <v>U09187</v>
      </c>
      <c r="E119" s="67" t="str">
        <f t="shared" si="4"/>
        <v>78H</v>
      </c>
      <c r="F119" s="67" t="str">
        <f t="shared" si="5"/>
        <v>NHS NORTHAMPTONSHIRE CCG</v>
      </c>
      <c r="K119" s="122" t="s">
        <v>2106</v>
      </c>
      <c r="L119" s="122" t="s">
        <v>2107</v>
      </c>
      <c r="M119" s="122" t="s">
        <v>2694</v>
      </c>
      <c r="N119" s="122" t="s">
        <v>2695</v>
      </c>
      <c r="P119" s="122" t="s">
        <v>2030</v>
      </c>
      <c r="Q119" s="122" t="s">
        <v>2031</v>
      </c>
    </row>
    <row r="120" spans="1:17" ht="15">
      <c r="A120" s="66" t="s">
        <v>1024</v>
      </c>
      <c r="B120" s="65" t="s">
        <v>1025</v>
      </c>
      <c r="C120" s="67">
        <v>47149.038505217148</v>
      </c>
      <c r="D120" s="66" t="str">
        <f t="shared" si="3"/>
        <v>U09193</v>
      </c>
      <c r="E120" s="67" t="str">
        <f t="shared" si="4"/>
        <v>08V</v>
      </c>
      <c r="F120" s="67" t="str">
        <f t="shared" si="5"/>
        <v>NHS TOWER HAMLETS CCG</v>
      </c>
      <c r="K120" s="122" t="s">
        <v>1024</v>
      </c>
      <c r="L120" s="122" t="s">
        <v>1025</v>
      </c>
      <c r="M120" s="122" t="s">
        <v>2704</v>
      </c>
      <c r="N120" s="122" t="s">
        <v>2705</v>
      </c>
      <c r="P120" s="122" t="s">
        <v>515</v>
      </c>
      <c r="Q120" s="122" t="s">
        <v>516</v>
      </c>
    </row>
    <row r="121" spans="1:17" ht="15">
      <c r="A121" s="66" t="s">
        <v>1301</v>
      </c>
      <c r="B121" s="65" t="s">
        <v>1302</v>
      </c>
      <c r="C121" s="67">
        <v>30193.76770415598</v>
      </c>
      <c r="D121" s="66" t="str">
        <f t="shared" si="3"/>
        <v>U09275</v>
      </c>
      <c r="E121" s="67" t="str">
        <f t="shared" si="4"/>
        <v>11X</v>
      </c>
      <c r="F121" s="67" t="str">
        <f t="shared" si="5"/>
        <v>NHS SOMERSET CCG</v>
      </c>
      <c r="K121" s="122" t="s">
        <v>1301</v>
      </c>
      <c r="L121" s="122" t="s">
        <v>1302</v>
      </c>
      <c r="M121" s="122" t="s">
        <v>2578</v>
      </c>
      <c r="N121" s="122" t="s">
        <v>2579</v>
      </c>
      <c r="P121" s="122" t="s">
        <v>1220</v>
      </c>
      <c r="Q121" s="122" t="s">
        <v>1221</v>
      </c>
    </row>
    <row r="122" spans="1:17" ht="15">
      <c r="A122" s="66" t="s">
        <v>459</v>
      </c>
      <c r="B122" s="65" t="s">
        <v>460</v>
      </c>
      <c r="C122" s="67">
        <v>46431.285562799421</v>
      </c>
      <c r="D122" s="66" t="str">
        <f t="shared" si="3"/>
        <v>U09521</v>
      </c>
      <c r="E122" s="67" t="str">
        <f t="shared" si="4"/>
        <v>03W</v>
      </c>
      <c r="F122" s="67" t="str">
        <f t="shared" si="5"/>
        <v>NHS EAST LEICESTERSHIRE AND RUTLAND CCG</v>
      </c>
      <c r="K122" s="122" t="s">
        <v>459</v>
      </c>
      <c r="L122" s="122" t="s">
        <v>460</v>
      </c>
      <c r="M122" s="122" t="s">
        <v>2706</v>
      </c>
      <c r="N122" s="122" t="s">
        <v>2707</v>
      </c>
      <c r="P122" s="122" t="s">
        <v>1509</v>
      </c>
      <c r="Q122" s="122" t="s">
        <v>1510</v>
      </c>
    </row>
    <row r="123" spans="1:17" ht="15">
      <c r="A123" s="66" t="s">
        <v>395</v>
      </c>
      <c r="B123" s="65" t="s">
        <v>396</v>
      </c>
      <c r="C123" s="67">
        <v>38216.765913445473</v>
      </c>
      <c r="D123" s="66" t="str">
        <f t="shared" si="3"/>
        <v>U09529</v>
      </c>
      <c r="E123" s="67" t="str">
        <f t="shared" si="4"/>
        <v>03L</v>
      </c>
      <c r="F123" s="67" t="str">
        <f t="shared" si="5"/>
        <v>NHS ROTHERHAM CCG</v>
      </c>
      <c r="K123" s="122" t="s">
        <v>395</v>
      </c>
      <c r="L123" s="122" t="s">
        <v>396</v>
      </c>
      <c r="M123" s="122" t="s">
        <v>2596</v>
      </c>
      <c r="N123" s="122" t="s">
        <v>2597</v>
      </c>
      <c r="P123" s="122" t="s">
        <v>2104</v>
      </c>
      <c r="Q123" s="122" t="s">
        <v>2105</v>
      </c>
    </row>
    <row r="124" spans="1:17" ht="15">
      <c r="A124" s="66" t="s">
        <v>678</v>
      </c>
      <c r="B124" s="65" t="s">
        <v>679</v>
      </c>
      <c r="C124" s="67">
        <v>43615.519340674437</v>
      </c>
      <c r="D124" s="66" t="str">
        <f t="shared" si="3"/>
        <v>U09531</v>
      </c>
      <c r="E124" s="67" t="str">
        <f t="shared" si="4"/>
        <v>06F</v>
      </c>
      <c r="F124" s="67" t="str">
        <f t="shared" si="5"/>
        <v>NHS BEDFORDSHIRE CCG</v>
      </c>
      <c r="K124" s="122" t="s">
        <v>678</v>
      </c>
      <c r="L124" s="122" t="s">
        <v>679</v>
      </c>
      <c r="M124" s="122" t="s">
        <v>2708</v>
      </c>
      <c r="N124" s="122" t="s">
        <v>2709</v>
      </c>
      <c r="P124" s="122" t="s">
        <v>1485</v>
      </c>
      <c r="Q124" s="122" t="s">
        <v>1486</v>
      </c>
    </row>
    <row r="125" spans="1:17" ht="15">
      <c r="A125" s="66" t="s">
        <v>175</v>
      </c>
      <c r="B125" s="65" t="s">
        <v>176</v>
      </c>
      <c r="C125" s="67">
        <v>72994.84163117336</v>
      </c>
      <c r="D125" s="66" t="str">
        <f t="shared" si="3"/>
        <v>U09643</v>
      </c>
      <c r="E125" s="67" t="str">
        <f t="shared" si="4"/>
        <v>01F</v>
      </c>
      <c r="F125" s="67" t="str">
        <f t="shared" si="5"/>
        <v>NHS HALTON CCG</v>
      </c>
      <c r="K125" s="122" t="s">
        <v>175</v>
      </c>
      <c r="L125" s="122" t="s">
        <v>176</v>
      </c>
      <c r="M125" s="122" t="s">
        <v>2710</v>
      </c>
      <c r="N125" s="122" t="s">
        <v>2711</v>
      </c>
      <c r="P125" s="122" t="s">
        <v>1814</v>
      </c>
      <c r="Q125" s="122" t="s">
        <v>1815</v>
      </c>
    </row>
    <row r="126" spans="1:17" ht="15">
      <c r="A126" s="66" t="s">
        <v>826</v>
      </c>
      <c r="B126" s="65" t="s">
        <v>827</v>
      </c>
      <c r="C126" s="67">
        <v>44392.169334967402</v>
      </c>
      <c r="D126" s="66" t="str">
        <f t="shared" si="3"/>
        <v>U09727</v>
      </c>
      <c r="E126" s="67" t="str">
        <f t="shared" si="4"/>
        <v>06Q</v>
      </c>
      <c r="F126" s="67" t="str">
        <f t="shared" si="5"/>
        <v>NHS MID ESSEX CCG</v>
      </c>
      <c r="K126" s="122" t="s">
        <v>826</v>
      </c>
      <c r="L126" s="122" t="s">
        <v>827</v>
      </c>
      <c r="M126" s="122" t="s">
        <v>2712</v>
      </c>
      <c r="N126" s="122" t="s">
        <v>2713</v>
      </c>
      <c r="P126" s="122" t="s">
        <v>1824</v>
      </c>
      <c r="Q126" s="122" t="s">
        <v>1825</v>
      </c>
    </row>
    <row r="127" spans="1:17" ht="15">
      <c r="A127" s="66" t="s">
        <v>698</v>
      </c>
      <c r="B127" s="65" t="s">
        <v>699</v>
      </c>
      <c r="C127" s="67">
        <v>46457.126297817864</v>
      </c>
      <c r="D127" s="66" t="str">
        <f t="shared" si="3"/>
        <v>U09738</v>
      </c>
      <c r="E127" s="67" t="str">
        <f t="shared" si="4"/>
        <v>06H</v>
      </c>
      <c r="F127" s="67" t="str">
        <f t="shared" si="5"/>
        <v>NHS CAMBRIDGESHIRE AND PETERBOROUGH CCG</v>
      </c>
      <c r="K127" s="122" t="s">
        <v>698</v>
      </c>
      <c r="L127" s="122" t="s">
        <v>699</v>
      </c>
      <c r="M127" s="122" t="s">
        <v>2714</v>
      </c>
      <c r="N127" s="122" t="s">
        <v>2715</v>
      </c>
      <c r="P127" s="122" t="s">
        <v>1816</v>
      </c>
      <c r="Q127" s="122" t="s">
        <v>1817</v>
      </c>
    </row>
    <row r="128" spans="1:17" ht="15">
      <c r="A128" s="66" t="s">
        <v>2108</v>
      </c>
      <c r="B128" s="65" t="s">
        <v>2109</v>
      </c>
      <c r="C128" s="67">
        <v>57256.600594385105</v>
      </c>
      <c r="D128" s="66" t="str">
        <f t="shared" si="3"/>
        <v>U09772</v>
      </c>
      <c r="E128" s="67" t="str">
        <f t="shared" si="4"/>
        <v>78H</v>
      </c>
      <c r="F128" s="67" t="str">
        <f t="shared" si="5"/>
        <v>NHS NORTHAMPTONSHIRE CCG</v>
      </c>
      <c r="K128" s="122" t="s">
        <v>2108</v>
      </c>
      <c r="L128" s="122" t="s">
        <v>2109</v>
      </c>
      <c r="M128" s="122" t="s">
        <v>2694</v>
      </c>
      <c r="N128" s="122" t="s">
        <v>2695</v>
      </c>
      <c r="P128" s="122" t="s">
        <v>1808</v>
      </c>
      <c r="Q128" s="122" t="s">
        <v>1809</v>
      </c>
    </row>
    <row r="129" spans="1:17" ht="15">
      <c r="A129" s="66" t="s">
        <v>1246</v>
      </c>
      <c r="B129" s="65" t="s">
        <v>1247</v>
      </c>
      <c r="C129" s="67">
        <v>35762.955703400701</v>
      </c>
      <c r="D129" s="66" t="str">
        <f t="shared" si="3"/>
        <v>U09847</v>
      </c>
      <c r="E129" s="67" t="str">
        <f t="shared" si="4"/>
        <v>11M</v>
      </c>
      <c r="F129" s="67" t="str">
        <f t="shared" si="5"/>
        <v>NHS GLOUCESTERSHIRE CCG</v>
      </c>
      <c r="K129" s="122" t="s">
        <v>1246</v>
      </c>
      <c r="L129" s="122" t="s">
        <v>1247</v>
      </c>
      <c r="M129" s="122" t="s">
        <v>2610</v>
      </c>
      <c r="N129" s="122" t="s">
        <v>2611</v>
      </c>
      <c r="P129" s="122" t="s">
        <v>2328</v>
      </c>
      <c r="Q129" s="122" t="s">
        <v>2329</v>
      </c>
    </row>
    <row r="130" spans="1:17" ht="15">
      <c r="A130" s="66" t="s">
        <v>98</v>
      </c>
      <c r="B130" s="65" t="s">
        <v>99</v>
      </c>
      <c r="C130" s="67">
        <v>38885.327096714347</v>
      </c>
      <c r="D130" s="66" t="str">
        <f t="shared" si="3"/>
        <v>U09883</v>
      </c>
      <c r="E130" s="67" t="str">
        <f t="shared" si="4"/>
        <v>00T</v>
      </c>
      <c r="F130" s="67" t="str">
        <f t="shared" si="5"/>
        <v>NHS BOLTON CCG</v>
      </c>
      <c r="K130" s="122" t="s">
        <v>98</v>
      </c>
      <c r="L130" s="122" t="s">
        <v>99</v>
      </c>
      <c r="M130" s="122" t="s">
        <v>2662</v>
      </c>
      <c r="N130" s="122" t="s">
        <v>2663</v>
      </c>
      <c r="P130" s="122" t="s">
        <v>1820</v>
      </c>
      <c r="Q130" s="122" t="s">
        <v>1821</v>
      </c>
    </row>
    <row r="131" spans="1:17" ht="15">
      <c r="A131" s="66" t="s">
        <v>764</v>
      </c>
      <c r="B131" s="65" t="s">
        <v>765</v>
      </c>
      <c r="C131" s="67">
        <v>32007.663857663749</v>
      </c>
      <c r="D131" s="66" t="str">
        <f t="shared" ref="D131:D194" si="6">A131</f>
        <v>U10033</v>
      </c>
      <c r="E131" s="67" t="str">
        <f t="shared" ref="E131:E194" si="7">VLOOKUP($A131,$K$2:$N$1255,3,FALSE)</f>
        <v>06L</v>
      </c>
      <c r="F131" s="67" t="str">
        <f t="shared" ref="F131:F194" si="8">VLOOKUP($A131,$K$2:$N$1255,4,FALSE)</f>
        <v>NHS IPSWICH AND EAST SUFFOLK CCG</v>
      </c>
      <c r="K131" s="122" t="s">
        <v>764</v>
      </c>
      <c r="L131" s="122" t="s">
        <v>765</v>
      </c>
      <c r="M131" s="122" t="s">
        <v>2638</v>
      </c>
      <c r="N131" s="122" t="s">
        <v>2639</v>
      </c>
      <c r="P131" s="122" t="s">
        <v>836</v>
      </c>
      <c r="Q131" s="122" t="s">
        <v>837</v>
      </c>
    </row>
    <row r="132" spans="1:17" ht="15">
      <c r="A132" s="66" t="s">
        <v>2172</v>
      </c>
      <c r="B132" s="65" t="s">
        <v>2173</v>
      </c>
      <c r="C132" s="67">
        <v>52809.799204521449</v>
      </c>
      <c r="D132" s="66" t="str">
        <f t="shared" si="6"/>
        <v>U10128</v>
      </c>
      <c r="E132" s="67" t="str">
        <f t="shared" si="7"/>
        <v>91Q</v>
      </c>
      <c r="F132" s="67" t="str">
        <f t="shared" si="8"/>
        <v>NHS KENT AND MEDWAY CCG</v>
      </c>
      <c r="K132" s="122" t="s">
        <v>2172</v>
      </c>
      <c r="L132" s="122" t="s">
        <v>2173</v>
      </c>
      <c r="M132" s="122" t="s">
        <v>2588</v>
      </c>
      <c r="N132" s="122" t="s">
        <v>2589</v>
      </c>
      <c r="P132" s="122" t="s">
        <v>239</v>
      </c>
      <c r="Q132" s="122" t="s">
        <v>240</v>
      </c>
    </row>
    <row r="133" spans="1:17" ht="15">
      <c r="A133" s="66" t="s">
        <v>2174</v>
      </c>
      <c r="B133" s="65" t="s">
        <v>2175</v>
      </c>
      <c r="C133" s="67">
        <v>35991.024802008724</v>
      </c>
      <c r="D133" s="66" t="str">
        <f t="shared" si="6"/>
        <v>U10200</v>
      </c>
      <c r="E133" s="67" t="str">
        <f t="shared" si="7"/>
        <v>91Q</v>
      </c>
      <c r="F133" s="67" t="str">
        <f t="shared" si="8"/>
        <v>NHS KENT AND MEDWAY CCG</v>
      </c>
      <c r="K133" s="122" t="s">
        <v>2174</v>
      </c>
      <c r="L133" s="122" t="s">
        <v>2175</v>
      </c>
      <c r="M133" s="122" t="s">
        <v>2588</v>
      </c>
      <c r="N133" s="122" t="s">
        <v>2589</v>
      </c>
      <c r="P133" s="122" t="s">
        <v>1589</v>
      </c>
      <c r="Q133" s="122" t="s">
        <v>1590</v>
      </c>
    </row>
    <row r="134" spans="1:17" ht="15">
      <c r="A134" s="66" t="s">
        <v>1156</v>
      </c>
      <c r="B134" s="65" t="s">
        <v>1157</v>
      </c>
      <c r="C134" s="67">
        <v>46858.425877042748</v>
      </c>
      <c r="D134" s="66" t="str">
        <f t="shared" si="6"/>
        <v>U10335</v>
      </c>
      <c r="E134" s="67" t="str">
        <f t="shared" si="7"/>
        <v>10R</v>
      </c>
      <c r="F134" s="67" t="str">
        <f t="shared" si="8"/>
        <v>NHS PORTSMOUTH CCG</v>
      </c>
      <c r="K134" s="122" t="s">
        <v>1156</v>
      </c>
      <c r="L134" s="122" t="s">
        <v>1157</v>
      </c>
      <c r="M134" s="122" t="s">
        <v>2632</v>
      </c>
      <c r="N134" s="122" t="s">
        <v>2633</v>
      </c>
      <c r="P134" s="122" t="s">
        <v>1751</v>
      </c>
      <c r="Q134" s="122" t="s">
        <v>1752</v>
      </c>
    </row>
    <row r="135" spans="1:17" ht="15">
      <c r="A135" s="66" t="s">
        <v>963</v>
      </c>
      <c r="B135" s="65" t="s">
        <v>964</v>
      </c>
      <c r="C135" s="67">
        <v>40766.95000061742</v>
      </c>
      <c r="D135" s="66" t="str">
        <f t="shared" si="6"/>
        <v>U10339</v>
      </c>
      <c r="E135" s="67" t="str">
        <f t="shared" si="7"/>
        <v>08E</v>
      </c>
      <c r="F135" s="67" t="str">
        <f t="shared" si="8"/>
        <v>NHS HARROW CCG</v>
      </c>
      <c r="K135" s="122" t="s">
        <v>963</v>
      </c>
      <c r="L135" s="122" t="s">
        <v>964</v>
      </c>
      <c r="M135" s="122" t="s">
        <v>2716</v>
      </c>
      <c r="N135" s="122" t="s">
        <v>2717</v>
      </c>
      <c r="P135" s="122" t="s">
        <v>108</v>
      </c>
      <c r="Q135" s="122" t="s">
        <v>109</v>
      </c>
    </row>
    <row r="136" spans="1:17" ht="15">
      <c r="A136" s="66" t="s">
        <v>2439</v>
      </c>
      <c r="B136" s="65" t="s">
        <v>2440</v>
      </c>
      <c r="C136" s="67">
        <v>43013.484308181258</v>
      </c>
      <c r="D136" s="66" t="str">
        <f t="shared" si="6"/>
        <v>U10386</v>
      </c>
      <c r="E136" s="67" t="str">
        <f t="shared" si="7"/>
        <v>99C</v>
      </c>
      <c r="F136" s="67" t="str">
        <f t="shared" si="8"/>
        <v>NHS NORTH TYNESIDE CCG</v>
      </c>
      <c r="K136" s="122" t="s">
        <v>2439</v>
      </c>
      <c r="L136" s="122" t="s">
        <v>2440</v>
      </c>
      <c r="M136" s="122" t="s">
        <v>2618</v>
      </c>
      <c r="N136" s="122" t="s">
        <v>2619</v>
      </c>
      <c r="P136" s="122" t="s">
        <v>908</v>
      </c>
      <c r="Q136" s="122" t="s">
        <v>909</v>
      </c>
    </row>
    <row r="137" spans="1:17" ht="15">
      <c r="A137" s="66" t="s">
        <v>874</v>
      </c>
      <c r="B137" s="65" t="s">
        <v>875</v>
      </c>
      <c r="C137" s="67">
        <v>35347.373788027398</v>
      </c>
      <c r="D137" s="66" t="str">
        <f t="shared" si="6"/>
        <v>U10430</v>
      </c>
      <c r="E137" s="67" t="str">
        <f t="shared" si="7"/>
        <v>07K</v>
      </c>
      <c r="F137" s="67" t="str">
        <f t="shared" si="8"/>
        <v>NHS WEST SUFFOLK CCG</v>
      </c>
      <c r="K137" s="122" t="s">
        <v>874</v>
      </c>
      <c r="L137" s="122" t="s">
        <v>875</v>
      </c>
      <c r="M137" s="122" t="s">
        <v>2718</v>
      </c>
      <c r="N137" s="122" t="s">
        <v>2719</v>
      </c>
      <c r="P137" s="122" t="s">
        <v>900</v>
      </c>
      <c r="Q137" s="122" t="s">
        <v>901</v>
      </c>
    </row>
    <row r="138" spans="1:17" ht="15">
      <c r="A138" s="66" t="s">
        <v>447</v>
      </c>
      <c r="B138" s="65" t="s">
        <v>448</v>
      </c>
      <c r="C138" s="67">
        <v>52336.618913379047</v>
      </c>
      <c r="D138" s="66" t="str">
        <f t="shared" si="6"/>
        <v>U10439</v>
      </c>
      <c r="E138" s="67" t="str">
        <f t="shared" si="7"/>
        <v>03R</v>
      </c>
      <c r="F138" s="67" t="str">
        <f t="shared" si="8"/>
        <v>NHS WAKEFIELD CCG</v>
      </c>
      <c r="K138" s="122" t="s">
        <v>447</v>
      </c>
      <c r="L138" s="122" t="s">
        <v>448</v>
      </c>
      <c r="M138" s="122" t="s">
        <v>2700</v>
      </c>
      <c r="N138" s="122" t="s">
        <v>2701</v>
      </c>
      <c r="P138" s="122" t="s">
        <v>902</v>
      </c>
      <c r="Q138" s="122" t="s">
        <v>903</v>
      </c>
    </row>
    <row r="139" spans="1:17" ht="15">
      <c r="A139" s="66" t="s">
        <v>1743</v>
      </c>
      <c r="B139" s="65" t="s">
        <v>1744</v>
      </c>
      <c r="C139" s="67">
        <v>54176.180925034205</v>
      </c>
      <c r="D139" s="66" t="str">
        <f t="shared" si="6"/>
        <v>U10555</v>
      </c>
      <c r="E139" s="67" t="str">
        <f t="shared" si="7"/>
        <v>26A</v>
      </c>
      <c r="F139" s="67" t="str">
        <f t="shared" si="8"/>
        <v>NHS NORFOLK AND WAVENEY CCG</v>
      </c>
      <c r="K139" s="122" t="s">
        <v>1743</v>
      </c>
      <c r="L139" s="122" t="s">
        <v>1744</v>
      </c>
      <c r="M139" s="122" t="s">
        <v>2642</v>
      </c>
      <c r="N139" s="122" t="s">
        <v>2643</v>
      </c>
      <c r="P139" s="122" t="s">
        <v>904</v>
      </c>
      <c r="Q139" s="122" t="s">
        <v>905</v>
      </c>
    </row>
    <row r="140" spans="1:17" ht="15">
      <c r="A140" s="66" t="s">
        <v>1745</v>
      </c>
      <c r="B140" s="65" t="s">
        <v>1746</v>
      </c>
      <c r="C140" s="67">
        <v>30197.945941923532</v>
      </c>
      <c r="D140" s="66" t="str">
        <f t="shared" si="6"/>
        <v>U10602</v>
      </c>
      <c r="E140" s="67" t="str">
        <f t="shared" si="7"/>
        <v>26A</v>
      </c>
      <c r="F140" s="67" t="str">
        <f t="shared" si="8"/>
        <v>NHS NORFOLK AND WAVENEY CCG</v>
      </c>
      <c r="K140" s="122" t="s">
        <v>1745</v>
      </c>
      <c r="L140" s="122" t="s">
        <v>1746</v>
      </c>
      <c r="M140" s="122" t="s">
        <v>2642</v>
      </c>
      <c r="N140" s="122" t="s">
        <v>2643</v>
      </c>
      <c r="P140" s="122" t="s">
        <v>2451</v>
      </c>
      <c r="Q140" s="122" t="s">
        <v>2452</v>
      </c>
    </row>
    <row r="141" spans="1:17" ht="15">
      <c r="A141" s="66" t="s">
        <v>1303</v>
      </c>
      <c r="B141" s="65" t="s">
        <v>1304</v>
      </c>
      <c r="C141" s="67">
        <v>51085.128074382817</v>
      </c>
      <c r="D141" s="66" t="str">
        <f t="shared" si="6"/>
        <v>U10684</v>
      </c>
      <c r="E141" s="67" t="str">
        <f t="shared" si="7"/>
        <v>11X</v>
      </c>
      <c r="F141" s="67" t="str">
        <f t="shared" si="8"/>
        <v>NHS SOMERSET CCG</v>
      </c>
      <c r="K141" s="122" t="s">
        <v>1303</v>
      </c>
      <c r="L141" s="122" t="s">
        <v>1304</v>
      </c>
      <c r="M141" s="122" t="s">
        <v>2578</v>
      </c>
      <c r="N141" s="122" t="s">
        <v>2579</v>
      </c>
      <c r="P141" s="122" t="s">
        <v>947</v>
      </c>
      <c r="Q141" s="122" t="s">
        <v>948</v>
      </c>
    </row>
    <row r="142" spans="1:17" ht="15">
      <c r="A142" s="66" t="s">
        <v>205</v>
      </c>
      <c r="B142" s="65" t="s">
        <v>206</v>
      </c>
      <c r="C142" s="67">
        <v>59991.201486493243</v>
      </c>
      <c r="D142" s="66" t="str">
        <f t="shared" si="6"/>
        <v>U10730</v>
      </c>
      <c r="E142" s="67" t="str">
        <f t="shared" si="7"/>
        <v>01J</v>
      </c>
      <c r="F142" s="67" t="str">
        <f t="shared" si="8"/>
        <v>NHS KNOWSLEY CCG</v>
      </c>
      <c r="K142" s="122" t="s">
        <v>205</v>
      </c>
      <c r="L142" s="122" t="s">
        <v>206</v>
      </c>
      <c r="M142" s="122" t="s">
        <v>2720</v>
      </c>
      <c r="N142" s="122" t="s">
        <v>2721</v>
      </c>
      <c r="P142" s="122" t="s">
        <v>1467</v>
      </c>
      <c r="Q142" s="122" t="s">
        <v>1468</v>
      </c>
    </row>
    <row r="143" spans="1:17" ht="15">
      <c r="A143" s="66" t="s">
        <v>616</v>
      </c>
      <c r="B143" s="65" t="s">
        <v>617</v>
      </c>
      <c r="C143" s="67">
        <v>58944.294768985157</v>
      </c>
      <c r="D143" s="66" t="str">
        <f t="shared" si="6"/>
        <v>U10743</v>
      </c>
      <c r="E143" s="67" t="str">
        <f t="shared" si="7"/>
        <v>05R</v>
      </c>
      <c r="F143" s="67" t="str">
        <f t="shared" si="8"/>
        <v>NHS SOUTH WARWICKSHIRE CCG</v>
      </c>
      <c r="K143" s="122" t="s">
        <v>616</v>
      </c>
      <c r="L143" s="122" t="s">
        <v>617</v>
      </c>
      <c r="M143" s="122" t="s">
        <v>2644</v>
      </c>
      <c r="N143" s="122" t="s">
        <v>2645</v>
      </c>
      <c r="P143" s="122" t="s">
        <v>127</v>
      </c>
      <c r="Q143" s="122" t="s">
        <v>128</v>
      </c>
    </row>
    <row r="144" spans="1:17" ht="15">
      <c r="A144" s="66" t="s">
        <v>317</v>
      </c>
      <c r="B144" s="65" t="s">
        <v>318</v>
      </c>
      <c r="C144" s="67">
        <v>33827.0739087037</v>
      </c>
      <c r="D144" s="66" t="str">
        <f t="shared" si="6"/>
        <v>U10748</v>
      </c>
      <c r="E144" s="67" t="str">
        <f t="shared" si="7"/>
        <v>02Q</v>
      </c>
      <c r="F144" s="67" t="str">
        <f t="shared" si="8"/>
        <v>NHS BASSETLAW CCG</v>
      </c>
      <c r="K144" s="122" t="s">
        <v>317</v>
      </c>
      <c r="L144" s="122" t="s">
        <v>318</v>
      </c>
      <c r="M144" s="122" t="s">
        <v>2650</v>
      </c>
      <c r="N144" s="122" t="s">
        <v>2651</v>
      </c>
      <c r="P144" s="122" t="s">
        <v>1321</v>
      </c>
      <c r="Q144" s="122" t="s">
        <v>1322</v>
      </c>
    </row>
    <row r="145" spans="1:17" ht="15">
      <c r="A145" s="66" t="s">
        <v>124</v>
      </c>
      <c r="B145" s="65" t="s">
        <v>2500</v>
      </c>
      <c r="C145" s="67">
        <v>11259.63795710546</v>
      </c>
      <c r="D145" s="66" t="str">
        <f t="shared" si="6"/>
        <v>U10791</v>
      </c>
      <c r="E145" s="67" t="str">
        <f t="shared" si="7"/>
        <v>00X</v>
      </c>
      <c r="F145" s="67" t="str">
        <f t="shared" si="8"/>
        <v>NHS CHORLEY AND SOUTH RIBBLE CCG</v>
      </c>
      <c r="K145" s="122" t="s">
        <v>124</v>
      </c>
      <c r="L145" s="122" t="s">
        <v>2500</v>
      </c>
      <c r="M145" s="122" t="s">
        <v>2598</v>
      </c>
      <c r="N145" s="122" t="s">
        <v>2599</v>
      </c>
      <c r="P145" s="122" t="s">
        <v>345</v>
      </c>
      <c r="Q145" s="122" t="s">
        <v>346</v>
      </c>
    </row>
    <row r="146" spans="1:17" ht="15">
      <c r="A146" s="66" t="s">
        <v>449</v>
      </c>
      <c r="B146" s="65" t="s">
        <v>450</v>
      </c>
      <c r="C146" s="67">
        <v>57151.125969825269</v>
      </c>
      <c r="D146" s="66" t="str">
        <f t="shared" si="6"/>
        <v>U10827</v>
      </c>
      <c r="E146" s="67" t="str">
        <f t="shared" si="7"/>
        <v>03R</v>
      </c>
      <c r="F146" s="67" t="str">
        <f t="shared" si="8"/>
        <v>NHS WAKEFIELD CCG</v>
      </c>
      <c r="K146" s="122" t="s">
        <v>449</v>
      </c>
      <c r="L146" s="122" t="s">
        <v>450</v>
      </c>
      <c r="M146" s="122" t="s">
        <v>2700</v>
      </c>
      <c r="N146" s="122" t="s">
        <v>2701</v>
      </c>
      <c r="P146" s="122" t="s">
        <v>553</v>
      </c>
      <c r="Q146" s="122" t="s">
        <v>554</v>
      </c>
    </row>
    <row r="147" spans="1:17" ht="15">
      <c r="A147" s="66" t="s">
        <v>1707</v>
      </c>
      <c r="B147" s="65" t="s">
        <v>1708</v>
      </c>
      <c r="C147" s="67">
        <v>41029.945628704059</v>
      </c>
      <c r="D147" s="66" t="str">
        <f t="shared" si="6"/>
        <v>U10834</v>
      </c>
      <c r="E147" s="67" t="str">
        <f t="shared" si="7"/>
        <v>18C</v>
      </c>
      <c r="F147" s="67" t="str">
        <f t="shared" si="8"/>
        <v>NHS HEREFORDSHIRE AND WORCESTERSHIRE CCG</v>
      </c>
      <c r="K147" s="122" t="s">
        <v>1707</v>
      </c>
      <c r="L147" s="122" t="s">
        <v>1708</v>
      </c>
      <c r="M147" s="122" t="s">
        <v>2722</v>
      </c>
      <c r="N147" s="122" t="s">
        <v>2723</v>
      </c>
      <c r="P147" s="122" t="s">
        <v>445</v>
      </c>
      <c r="Q147" s="122" t="s">
        <v>446</v>
      </c>
    </row>
    <row r="148" spans="1:17" ht="15">
      <c r="A148" s="66" t="s">
        <v>1118</v>
      </c>
      <c r="B148" s="65" t="s">
        <v>1119</v>
      </c>
      <c r="C148" s="67">
        <v>50045.513891706687</v>
      </c>
      <c r="D148" s="66" t="str">
        <f t="shared" si="6"/>
        <v>U10847</v>
      </c>
      <c r="E148" s="67" t="str">
        <f t="shared" si="7"/>
        <v>10Q</v>
      </c>
      <c r="F148" s="67" t="str">
        <f t="shared" si="8"/>
        <v>NHS OXFORDSHIRE CCG</v>
      </c>
      <c r="K148" s="122" t="s">
        <v>1118</v>
      </c>
      <c r="L148" s="122" t="s">
        <v>1119</v>
      </c>
      <c r="M148" s="122" t="s">
        <v>2590</v>
      </c>
      <c r="N148" s="122" t="s">
        <v>2591</v>
      </c>
      <c r="P148" s="122" t="s">
        <v>1082</v>
      </c>
      <c r="Q148" s="122" t="s">
        <v>1083</v>
      </c>
    </row>
    <row r="149" spans="1:17" ht="15">
      <c r="A149" s="66" t="s">
        <v>1086</v>
      </c>
      <c r="B149" s="65" t="s">
        <v>1087</v>
      </c>
      <c r="C149" s="67">
        <v>38243.160529108194</v>
      </c>
      <c r="D149" s="66" t="str">
        <f t="shared" si="6"/>
        <v>U10995</v>
      </c>
      <c r="E149" s="67" t="str">
        <f t="shared" si="7"/>
        <v>10J</v>
      </c>
      <c r="F149" s="67" t="str">
        <f t="shared" si="8"/>
        <v>NHS NORTH HAMPSHIRE CCG</v>
      </c>
      <c r="K149" s="122" t="s">
        <v>1086</v>
      </c>
      <c r="L149" s="122" t="s">
        <v>1087</v>
      </c>
      <c r="M149" s="122" t="s">
        <v>2724</v>
      </c>
      <c r="N149" s="122" t="s">
        <v>2725</v>
      </c>
      <c r="P149" s="122" t="s">
        <v>1076</v>
      </c>
      <c r="Q149" s="122" t="s">
        <v>1077</v>
      </c>
    </row>
    <row r="150" spans="1:17" ht="15">
      <c r="A150" s="66" t="s">
        <v>1934</v>
      </c>
      <c r="B150" s="65" t="s">
        <v>1935</v>
      </c>
      <c r="C150" s="67">
        <v>62436.883723617982</v>
      </c>
      <c r="D150" s="66" t="str">
        <f t="shared" si="6"/>
        <v>U10998</v>
      </c>
      <c r="E150" s="67" t="str">
        <f t="shared" si="7"/>
        <v>52R</v>
      </c>
      <c r="F150" s="67" t="str">
        <f t="shared" si="8"/>
        <v>NHS NOTTINGHAM AND NOTTINGHAMSHIRE CCG</v>
      </c>
      <c r="K150" s="122" t="s">
        <v>1934</v>
      </c>
      <c r="L150" s="122" t="s">
        <v>1935</v>
      </c>
      <c r="M150" s="122" t="s">
        <v>2680</v>
      </c>
      <c r="N150" s="122" t="s">
        <v>2681</v>
      </c>
      <c r="P150" s="122" t="s">
        <v>1451</v>
      </c>
      <c r="Q150" s="122" t="s">
        <v>1452</v>
      </c>
    </row>
    <row r="151" spans="1:17" ht="15">
      <c r="A151" s="66" t="s">
        <v>2042</v>
      </c>
      <c r="B151" s="65" t="s">
        <v>2043</v>
      </c>
      <c r="C151" s="67">
        <v>49518.284024034809</v>
      </c>
      <c r="D151" s="66" t="str">
        <f t="shared" si="6"/>
        <v>U11059</v>
      </c>
      <c r="E151" s="67" t="str">
        <f t="shared" si="7"/>
        <v>72Q</v>
      </c>
      <c r="F151" s="67" t="str">
        <f t="shared" si="8"/>
        <v>NHS SOUTH EAST LONDON CCG</v>
      </c>
      <c r="K151" s="122" t="s">
        <v>2042</v>
      </c>
      <c r="L151" s="122" t="s">
        <v>2043</v>
      </c>
      <c r="M151" s="122" t="s">
        <v>2568</v>
      </c>
      <c r="N151" s="122" t="s">
        <v>2569</v>
      </c>
      <c r="P151" s="122" t="s">
        <v>1673</v>
      </c>
      <c r="Q151" s="122" t="s">
        <v>1674</v>
      </c>
    </row>
    <row r="152" spans="1:17" ht="15">
      <c r="A152" s="66" t="s">
        <v>1305</v>
      </c>
      <c r="B152" s="65" t="s">
        <v>1306</v>
      </c>
      <c r="C152" s="67">
        <v>50023.069797735981</v>
      </c>
      <c r="D152" s="66" t="str">
        <f t="shared" si="6"/>
        <v>U11103</v>
      </c>
      <c r="E152" s="67" t="str">
        <f t="shared" si="7"/>
        <v>11X</v>
      </c>
      <c r="F152" s="67" t="str">
        <f t="shared" si="8"/>
        <v>NHS SOMERSET CCG</v>
      </c>
      <c r="K152" s="122" t="s">
        <v>1305</v>
      </c>
      <c r="L152" s="122" t="s">
        <v>1306</v>
      </c>
      <c r="M152" s="122" t="s">
        <v>2578</v>
      </c>
      <c r="N152" s="122" t="s">
        <v>2579</v>
      </c>
      <c r="P152" s="122" t="s">
        <v>2058</v>
      </c>
      <c r="Q152" s="122" t="s">
        <v>2059</v>
      </c>
    </row>
    <row r="153" spans="1:17" ht="15">
      <c r="A153" s="66" t="s">
        <v>48</v>
      </c>
      <c r="B153" s="65" t="s">
        <v>49</v>
      </c>
      <c r="C153" s="67">
        <v>50934.886490144112</v>
      </c>
      <c r="D153" s="66" t="str">
        <f t="shared" si="6"/>
        <v>U11112</v>
      </c>
      <c r="E153" s="67" t="str">
        <f t="shared" si="7"/>
        <v>00L</v>
      </c>
      <c r="F153" s="67" t="str">
        <f t="shared" si="8"/>
        <v>NHS NORTHUMBERLAND CCG</v>
      </c>
      <c r="K153" s="122" t="s">
        <v>48</v>
      </c>
      <c r="L153" s="122" t="s">
        <v>49</v>
      </c>
      <c r="M153" s="122" t="s">
        <v>2660</v>
      </c>
      <c r="N153" s="122" t="s">
        <v>2661</v>
      </c>
      <c r="P153" s="122" t="s">
        <v>1880</v>
      </c>
      <c r="Q153" s="122" t="s">
        <v>1881</v>
      </c>
    </row>
    <row r="154" spans="1:17" ht="15">
      <c r="A154" s="66" t="s">
        <v>618</v>
      </c>
      <c r="B154" s="65" t="s">
        <v>2501</v>
      </c>
      <c r="C154" s="67">
        <v>31180.63648815548</v>
      </c>
      <c r="D154" s="66" t="str">
        <f t="shared" si="6"/>
        <v>U11176</v>
      </c>
      <c r="E154" s="67" t="str">
        <f t="shared" si="7"/>
        <v>05R</v>
      </c>
      <c r="F154" s="67" t="str">
        <f t="shared" si="8"/>
        <v>NHS SOUTH WARWICKSHIRE CCG</v>
      </c>
      <c r="K154" s="122" t="s">
        <v>618</v>
      </c>
      <c r="L154" s="122" t="s">
        <v>2501</v>
      </c>
      <c r="M154" s="122" t="s">
        <v>2644</v>
      </c>
      <c r="N154" s="122" t="s">
        <v>2645</v>
      </c>
      <c r="P154" s="122" t="s">
        <v>2068</v>
      </c>
      <c r="Q154" s="122" t="s">
        <v>2069</v>
      </c>
    </row>
    <row r="155" spans="1:17" ht="15">
      <c r="A155" s="66" t="s">
        <v>1182</v>
      </c>
      <c r="B155" s="65" t="s">
        <v>1183</v>
      </c>
      <c r="C155" s="67">
        <v>53686.961570339809</v>
      </c>
      <c r="D155" s="66" t="str">
        <f t="shared" si="6"/>
        <v>U11181</v>
      </c>
      <c r="E155" s="67" t="str">
        <f t="shared" si="7"/>
        <v>11A</v>
      </c>
      <c r="F155" s="67" t="str">
        <f t="shared" si="8"/>
        <v>NHS WEST HAMPSHIRE CCG</v>
      </c>
      <c r="K155" s="122" t="s">
        <v>1182</v>
      </c>
      <c r="L155" s="122" t="s">
        <v>1183</v>
      </c>
      <c r="M155" s="122" t="s">
        <v>2726</v>
      </c>
      <c r="N155" s="122" t="s">
        <v>2727</v>
      </c>
      <c r="P155" s="122" t="s">
        <v>1052</v>
      </c>
      <c r="Q155" s="122" t="s">
        <v>1053</v>
      </c>
    </row>
    <row r="156" spans="1:17" ht="15">
      <c r="A156" s="66" t="s">
        <v>886</v>
      </c>
      <c r="B156" s="65" t="s">
        <v>887</v>
      </c>
      <c r="C156" s="67">
        <v>37604.82958882329</v>
      </c>
      <c r="D156" s="66" t="str">
        <f t="shared" si="6"/>
        <v>U11211</v>
      </c>
      <c r="E156" s="67" t="str">
        <f t="shared" si="7"/>
        <v>07L</v>
      </c>
      <c r="F156" s="67" t="str">
        <f t="shared" si="8"/>
        <v>NHS BARKING AND DAGENHAM CCG</v>
      </c>
      <c r="K156" s="122" t="s">
        <v>886</v>
      </c>
      <c r="L156" s="122" t="s">
        <v>887</v>
      </c>
      <c r="M156" s="122" t="s">
        <v>2728</v>
      </c>
      <c r="N156" s="122" t="s">
        <v>2729</v>
      </c>
      <c r="P156" s="122" t="s">
        <v>181</v>
      </c>
      <c r="Q156" s="122" t="s">
        <v>182</v>
      </c>
    </row>
    <row r="157" spans="1:17" ht="15">
      <c r="A157" s="66" t="s">
        <v>143</v>
      </c>
      <c r="B157" s="65" t="s">
        <v>144</v>
      </c>
      <c r="C157" s="67">
        <v>40746.108804639327</v>
      </c>
      <c r="D157" s="66" t="str">
        <f t="shared" si="6"/>
        <v>U11269</v>
      </c>
      <c r="E157" s="67" t="str">
        <f t="shared" si="7"/>
        <v>01A</v>
      </c>
      <c r="F157" s="67" t="str">
        <f t="shared" si="8"/>
        <v>NHS EAST LANCASHIRE CCG</v>
      </c>
      <c r="K157" s="122" t="s">
        <v>143</v>
      </c>
      <c r="L157" s="122" t="s">
        <v>144</v>
      </c>
      <c r="M157" s="122" t="s">
        <v>2696</v>
      </c>
      <c r="N157" s="122" t="s">
        <v>2697</v>
      </c>
      <c r="P157" s="122" t="s">
        <v>2519</v>
      </c>
      <c r="Q157" s="122" t="s">
        <v>2520</v>
      </c>
    </row>
    <row r="158" spans="1:17" ht="15">
      <c r="A158" s="66" t="s">
        <v>994</v>
      </c>
      <c r="B158" s="65" t="s">
        <v>995</v>
      </c>
      <c r="C158" s="67">
        <v>28949.45150496412</v>
      </c>
      <c r="D158" s="66" t="str">
        <f t="shared" si="6"/>
        <v>U11373</v>
      </c>
      <c r="E158" s="67" t="str">
        <f t="shared" si="7"/>
        <v>08M</v>
      </c>
      <c r="F158" s="67" t="str">
        <f t="shared" si="8"/>
        <v>NHS NEWHAM CCG</v>
      </c>
      <c r="K158" s="122" t="s">
        <v>994</v>
      </c>
      <c r="L158" s="122" t="s">
        <v>995</v>
      </c>
      <c r="M158" s="122" t="s">
        <v>2684</v>
      </c>
      <c r="N158" s="122" t="s">
        <v>2685</v>
      </c>
      <c r="P158" s="122" t="s">
        <v>2322</v>
      </c>
      <c r="Q158" s="122" t="s">
        <v>2323</v>
      </c>
    </row>
    <row r="159" spans="1:17" ht="15">
      <c r="A159" s="66" t="s">
        <v>1553</v>
      </c>
      <c r="B159" s="65" t="s">
        <v>1554</v>
      </c>
      <c r="C159" s="67">
        <v>37284.246756857385</v>
      </c>
      <c r="D159" s="66" t="str">
        <f t="shared" si="6"/>
        <v>U11393</v>
      </c>
      <c r="E159" s="67" t="str">
        <f t="shared" si="7"/>
        <v>15F</v>
      </c>
      <c r="F159" s="67" t="str">
        <f t="shared" si="8"/>
        <v>NHS LEEDS CCG</v>
      </c>
      <c r="K159" s="122" t="s">
        <v>1553</v>
      </c>
      <c r="L159" s="122" t="s">
        <v>1554</v>
      </c>
      <c r="M159" s="122" t="s">
        <v>2730</v>
      </c>
      <c r="N159" s="122" t="s">
        <v>2731</v>
      </c>
      <c r="P159" s="122" t="s">
        <v>2318</v>
      </c>
      <c r="Q159" s="122" t="s">
        <v>2319</v>
      </c>
    </row>
    <row r="160" spans="1:17" ht="15">
      <c r="A160" s="66" t="s">
        <v>2502</v>
      </c>
      <c r="B160" s="65" t="s">
        <v>2503</v>
      </c>
      <c r="C160" s="67">
        <v>68840.977007109221</v>
      </c>
      <c r="D160" s="66" t="str">
        <f t="shared" si="6"/>
        <v>U11559</v>
      </c>
      <c r="E160" s="67" t="str">
        <f t="shared" si="7"/>
        <v>07P</v>
      </c>
      <c r="F160" s="67" t="str">
        <f t="shared" si="8"/>
        <v>NHS BRENT CCG</v>
      </c>
      <c r="K160" s="122" t="s">
        <v>2502</v>
      </c>
      <c r="L160" s="122" t="s">
        <v>2503</v>
      </c>
      <c r="M160" s="122" t="s">
        <v>2732</v>
      </c>
      <c r="N160" s="122" t="s">
        <v>2733</v>
      </c>
      <c r="P160" s="122" t="s">
        <v>2298</v>
      </c>
      <c r="Q160" s="122" t="s">
        <v>2299</v>
      </c>
    </row>
    <row r="161" spans="1:17" ht="15">
      <c r="A161" s="66" t="s">
        <v>100</v>
      </c>
      <c r="B161" s="65" t="s">
        <v>101</v>
      </c>
      <c r="C161" s="67">
        <v>37185.973520600041</v>
      </c>
      <c r="D161" s="66" t="str">
        <f t="shared" si="6"/>
        <v>U11602</v>
      </c>
      <c r="E161" s="67" t="str">
        <f t="shared" si="7"/>
        <v>00T</v>
      </c>
      <c r="F161" s="67" t="str">
        <f t="shared" si="8"/>
        <v>NHS BOLTON CCG</v>
      </c>
      <c r="K161" s="122" t="s">
        <v>100</v>
      </c>
      <c r="L161" s="122" t="s">
        <v>101</v>
      </c>
      <c r="M161" s="122" t="s">
        <v>2662</v>
      </c>
      <c r="N161" s="122" t="s">
        <v>2663</v>
      </c>
      <c r="P161" s="122" t="s">
        <v>2296</v>
      </c>
      <c r="Q161" s="122" t="s">
        <v>2297</v>
      </c>
    </row>
    <row r="162" spans="1:17" ht="15">
      <c r="A162" s="66" t="s">
        <v>529</v>
      </c>
      <c r="B162" s="65" t="s">
        <v>530</v>
      </c>
      <c r="C162" s="67">
        <v>38323.070873138633</v>
      </c>
      <c r="D162" s="66" t="str">
        <f t="shared" si="6"/>
        <v>U11614</v>
      </c>
      <c r="E162" s="67" t="str">
        <f t="shared" si="7"/>
        <v>05H</v>
      </c>
      <c r="F162" s="67" t="str">
        <f t="shared" si="8"/>
        <v>NHS WARWICKSHIRE NORTH CCG</v>
      </c>
      <c r="K162" s="122" t="s">
        <v>529</v>
      </c>
      <c r="L162" s="122" t="s">
        <v>530</v>
      </c>
      <c r="M162" s="122" t="s">
        <v>2734</v>
      </c>
      <c r="N162" s="122" t="s">
        <v>2735</v>
      </c>
      <c r="P162" s="122" t="s">
        <v>1156</v>
      </c>
      <c r="Q162" s="122" t="s">
        <v>1157</v>
      </c>
    </row>
    <row r="163" spans="1:17" ht="15">
      <c r="A163" s="66" t="s">
        <v>2176</v>
      </c>
      <c r="B163" s="65" t="s">
        <v>2177</v>
      </c>
      <c r="C163" s="67">
        <v>56138.749411816912</v>
      </c>
      <c r="D163" s="66" t="str">
        <f t="shared" si="6"/>
        <v>U11684</v>
      </c>
      <c r="E163" s="67" t="str">
        <f t="shared" si="7"/>
        <v>91Q</v>
      </c>
      <c r="F163" s="67" t="str">
        <f t="shared" si="8"/>
        <v>NHS KENT AND MEDWAY CCG</v>
      </c>
      <c r="K163" s="122" t="s">
        <v>2176</v>
      </c>
      <c r="L163" s="122" t="s">
        <v>2177</v>
      </c>
      <c r="M163" s="122" t="s">
        <v>2588</v>
      </c>
      <c r="N163" s="122" t="s">
        <v>2589</v>
      </c>
      <c r="P163" s="122" t="s">
        <v>1960</v>
      </c>
      <c r="Q163" s="122" t="s">
        <v>1961</v>
      </c>
    </row>
    <row r="164" spans="1:17" ht="15">
      <c r="A164" s="66" t="s">
        <v>2044</v>
      </c>
      <c r="B164" s="65" t="s">
        <v>2045</v>
      </c>
      <c r="C164" s="67">
        <v>76593.979067578359</v>
      </c>
      <c r="D164" s="66" t="str">
        <f t="shared" si="6"/>
        <v>U11690</v>
      </c>
      <c r="E164" s="67" t="str">
        <f t="shared" si="7"/>
        <v>72Q</v>
      </c>
      <c r="F164" s="67" t="str">
        <f t="shared" si="8"/>
        <v>NHS SOUTH EAST LONDON CCG</v>
      </c>
      <c r="K164" s="122" t="s">
        <v>2044</v>
      </c>
      <c r="L164" s="122" t="s">
        <v>2045</v>
      </c>
      <c r="M164" s="122" t="s">
        <v>2568</v>
      </c>
      <c r="N164" s="122" t="s">
        <v>2569</v>
      </c>
      <c r="P164" s="122" t="s">
        <v>1978</v>
      </c>
      <c r="Q164" s="122" t="s">
        <v>1979</v>
      </c>
    </row>
    <row r="165" spans="1:17" ht="15">
      <c r="A165" s="66" t="s">
        <v>700</v>
      </c>
      <c r="B165" s="65" t="s">
        <v>701</v>
      </c>
      <c r="C165" s="67">
        <v>42288.6913782958</v>
      </c>
      <c r="D165" s="66" t="str">
        <f t="shared" si="6"/>
        <v>U11694</v>
      </c>
      <c r="E165" s="67" t="str">
        <f t="shared" si="7"/>
        <v>06H</v>
      </c>
      <c r="F165" s="67" t="str">
        <f t="shared" si="8"/>
        <v>NHS CAMBRIDGESHIRE AND PETERBOROUGH CCG</v>
      </c>
      <c r="K165" s="122" t="s">
        <v>700</v>
      </c>
      <c r="L165" s="122" t="s">
        <v>701</v>
      </c>
      <c r="M165" s="122" t="s">
        <v>2714</v>
      </c>
      <c r="N165" s="122" t="s">
        <v>2715</v>
      </c>
      <c r="P165" s="122" t="s">
        <v>1559</v>
      </c>
      <c r="Q165" s="122" t="s">
        <v>1560</v>
      </c>
    </row>
    <row r="166" spans="1:17" ht="15">
      <c r="A166" s="66" t="s">
        <v>579</v>
      </c>
      <c r="B166" s="65" t="s">
        <v>580</v>
      </c>
      <c r="C166" s="67">
        <v>42634.166173674719</v>
      </c>
      <c r="D166" s="66" t="str">
        <f t="shared" si="6"/>
        <v>U11746</v>
      </c>
      <c r="E166" s="67" t="str">
        <f t="shared" si="7"/>
        <v>05L</v>
      </c>
      <c r="F166" s="67" t="str">
        <f t="shared" si="8"/>
        <v>NHS SANDWELL AND WEST BIRMINGHAM CCG</v>
      </c>
      <c r="K166" s="122" t="s">
        <v>579</v>
      </c>
      <c r="L166" s="122" t="s">
        <v>580</v>
      </c>
      <c r="M166" s="122" t="s">
        <v>2736</v>
      </c>
      <c r="N166" s="122" t="s">
        <v>2737</v>
      </c>
      <c r="P166" s="122" t="s">
        <v>149</v>
      </c>
      <c r="Q166" s="122" t="s">
        <v>150</v>
      </c>
    </row>
    <row r="167" spans="1:17" ht="15">
      <c r="A167" s="66" t="s">
        <v>1415</v>
      </c>
      <c r="B167" s="65" t="s">
        <v>1416</v>
      </c>
      <c r="C167" s="67">
        <v>24082.452848112458</v>
      </c>
      <c r="D167" s="66" t="str">
        <f t="shared" si="6"/>
        <v>U11781</v>
      </c>
      <c r="E167" s="67" t="str">
        <f t="shared" si="7"/>
        <v>15A</v>
      </c>
      <c r="F167" s="67" t="str">
        <f t="shared" si="8"/>
        <v>NHS BERKSHIRE WEST CCG</v>
      </c>
      <c r="K167" s="122" t="s">
        <v>1415</v>
      </c>
      <c r="L167" s="122" t="s">
        <v>1416</v>
      </c>
      <c r="M167" s="122" t="s">
        <v>2640</v>
      </c>
      <c r="N167" s="122" t="s">
        <v>2641</v>
      </c>
      <c r="P167" s="122" t="s">
        <v>151</v>
      </c>
      <c r="Q167" s="122" t="s">
        <v>152</v>
      </c>
    </row>
    <row r="168" spans="1:17" ht="15">
      <c r="A168" s="66" t="s">
        <v>1555</v>
      </c>
      <c r="B168" s="65" t="s">
        <v>1556</v>
      </c>
      <c r="C168" s="67">
        <v>65133.430977845142</v>
      </c>
      <c r="D168" s="66" t="str">
        <f t="shared" si="6"/>
        <v>U11864</v>
      </c>
      <c r="E168" s="67" t="str">
        <f t="shared" si="7"/>
        <v>15F</v>
      </c>
      <c r="F168" s="67" t="str">
        <f t="shared" si="8"/>
        <v>NHS LEEDS CCG</v>
      </c>
      <c r="K168" s="122" t="s">
        <v>1555</v>
      </c>
      <c r="L168" s="122" t="s">
        <v>1556</v>
      </c>
      <c r="M168" s="122" t="s">
        <v>2730</v>
      </c>
      <c r="N168" s="122" t="s">
        <v>2731</v>
      </c>
      <c r="P168" s="122" t="s">
        <v>608</v>
      </c>
      <c r="Q168" s="122" t="s">
        <v>609</v>
      </c>
    </row>
    <row r="169" spans="1:17" ht="15">
      <c r="A169" s="66" t="s">
        <v>461</v>
      </c>
      <c r="B169" s="65" t="s">
        <v>462</v>
      </c>
      <c r="C169" s="67">
        <v>58940.16497066521</v>
      </c>
      <c r="D169" s="66" t="str">
        <f t="shared" si="6"/>
        <v>U12169</v>
      </c>
      <c r="E169" s="67" t="str">
        <f t="shared" si="7"/>
        <v>03W</v>
      </c>
      <c r="F169" s="67" t="str">
        <f t="shared" si="8"/>
        <v>NHS EAST LEICESTERSHIRE AND RUTLAND CCG</v>
      </c>
      <c r="K169" s="122" t="s">
        <v>461</v>
      </c>
      <c r="L169" s="122" t="s">
        <v>462</v>
      </c>
      <c r="M169" s="122" t="s">
        <v>2706</v>
      </c>
      <c r="N169" s="122" t="s">
        <v>2707</v>
      </c>
      <c r="P169" s="122" t="s">
        <v>112</v>
      </c>
      <c r="Q169" s="122" t="s">
        <v>113</v>
      </c>
    </row>
    <row r="170" spans="1:17" ht="15">
      <c r="A170" s="66" t="s">
        <v>1709</v>
      </c>
      <c r="B170" s="65" t="s">
        <v>1710</v>
      </c>
      <c r="C170" s="67">
        <v>33270.664460369029</v>
      </c>
      <c r="D170" s="66" t="str">
        <f t="shared" si="6"/>
        <v>U12199</v>
      </c>
      <c r="E170" s="67" t="str">
        <f t="shared" si="7"/>
        <v>18C</v>
      </c>
      <c r="F170" s="67" t="str">
        <f t="shared" si="8"/>
        <v>NHS HEREFORDSHIRE AND WORCESTERSHIRE CCG</v>
      </c>
      <c r="K170" s="122" t="s">
        <v>1709</v>
      </c>
      <c r="L170" s="122" t="s">
        <v>1710</v>
      </c>
      <c r="M170" s="122" t="s">
        <v>2722</v>
      </c>
      <c r="N170" s="122" t="s">
        <v>2723</v>
      </c>
      <c r="P170" s="122" t="s">
        <v>884</v>
      </c>
      <c r="Q170" s="122" t="s">
        <v>885</v>
      </c>
    </row>
    <row r="171" spans="1:17" ht="15">
      <c r="A171" s="66" t="s">
        <v>521</v>
      </c>
      <c r="B171" s="65" t="s">
        <v>522</v>
      </c>
      <c r="C171" s="67">
        <v>42663.461228653803</v>
      </c>
      <c r="D171" s="66" t="str">
        <f t="shared" si="6"/>
        <v>U12200</v>
      </c>
      <c r="E171" s="67" t="str">
        <f t="shared" si="7"/>
        <v>04Y</v>
      </c>
      <c r="F171" s="67" t="str">
        <f t="shared" si="8"/>
        <v>NHS CANNOCK CHASE CCG</v>
      </c>
      <c r="K171" s="122" t="s">
        <v>521</v>
      </c>
      <c r="L171" s="122" t="s">
        <v>522</v>
      </c>
      <c r="M171" s="122" t="s">
        <v>2738</v>
      </c>
      <c r="N171" s="122" t="s">
        <v>2739</v>
      </c>
      <c r="P171" s="122" t="s">
        <v>1932</v>
      </c>
      <c r="Q171" s="122" t="s">
        <v>1933</v>
      </c>
    </row>
    <row r="172" spans="1:17" ht="15">
      <c r="A172" s="66" t="s">
        <v>2138</v>
      </c>
      <c r="B172" s="65" t="s">
        <v>2139</v>
      </c>
      <c r="C172" s="67">
        <v>66473.945334396034</v>
      </c>
      <c r="D172" s="66" t="str">
        <f t="shared" si="6"/>
        <v>U12365</v>
      </c>
      <c r="E172" s="67" t="str">
        <f t="shared" si="7"/>
        <v>84H</v>
      </c>
      <c r="F172" s="67" t="str">
        <f t="shared" si="8"/>
        <v>NHS COUNTY DURHAM CCG</v>
      </c>
      <c r="K172" s="122" t="s">
        <v>2138</v>
      </c>
      <c r="L172" s="122" t="s">
        <v>2139</v>
      </c>
      <c r="M172" s="122" t="s">
        <v>2602</v>
      </c>
      <c r="N172" s="122" t="s">
        <v>2603</v>
      </c>
      <c r="P172" s="122" t="s">
        <v>1695</v>
      </c>
      <c r="Q172" s="122" t="s">
        <v>1696</v>
      </c>
    </row>
    <row r="173" spans="1:17" ht="15">
      <c r="A173" s="66" t="s">
        <v>405</v>
      </c>
      <c r="B173" s="65" t="s">
        <v>406</v>
      </c>
      <c r="C173" s="67">
        <v>48051.561606077368</v>
      </c>
      <c r="D173" s="66" t="str">
        <f t="shared" si="6"/>
        <v>U12376</v>
      </c>
      <c r="E173" s="67" t="str">
        <f t="shared" si="7"/>
        <v>03N</v>
      </c>
      <c r="F173" s="67" t="str">
        <f t="shared" si="8"/>
        <v>NHS SHEFFIELD CCG</v>
      </c>
      <c r="K173" s="122" t="s">
        <v>405</v>
      </c>
      <c r="L173" s="122" t="s">
        <v>406</v>
      </c>
      <c r="M173" s="122" t="s">
        <v>2740</v>
      </c>
      <c r="N173" s="122" t="s">
        <v>2741</v>
      </c>
      <c r="P173" s="122" t="s">
        <v>325</v>
      </c>
      <c r="Q173" s="122" t="s">
        <v>326</v>
      </c>
    </row>
    <row r="174" spans="1:17" ht="15">
      <c r="A174" s="66" t="s">
        <v>2010</v>
      </c>
      <c r="B174" s="65" t="s">
        <v>2011</v>
      </c>
      <c r="C174" s="67">
        <v>97962.423576312984</v>
      </c>
      <c r="D174" s="66" t="str">
        <f t="shared" si="6"/>
        <v>U12413</v>
      </c>
      <c r="E174" s="67" t="str">
        <f t="shared" si="7"/>
        <v>71E</v>
      </c>
      <c r="F174" s="67" t="str">
        <f t="shared" si="8"/>
        <v>NHS LINCOLNSHIRE CCG</v>
      </c>
      <c r="K174" s="122" t="s">
        <v>2010</v>
      </c>
      <c r="L174" s="122" t="s">
        <v>2011</v>
      </c>
      <c r="M174" s="122" t="s">
        <v>2698</v>
      </c>
      <c r="N174" s="122" t="s">
        <v>2699</v>
      </c>
      <c r="P174" s="122" t="s">
        <v>2314</v>
      </c>
      <c r="Q174" s="122" t="s">
        <v>2315</v>
      </c>
    </row>
    <row r="175" spans="1:17" ht="15">
      <c r="A175" s="66" t="s">
        <v>1064</v>
      </c>
      <c r="B175" s="65" t="s">
        <v>1065</v>
      </c>
      <c r="C175" s="67">
        <v>62400.724225275495</v>
      </c>
      <c r="D175" s="66" t="str">
        <f t="shared" si="6"/>
        <v>U12548</v>
      </c>
      <c r="E175" s="67" t="str">
        <f t="shared" si="7"/>
        <v>09A</v>
      </c>
      <c r="F175" s="67" t="str">
        <f t="shared" si="8"/>
        <v>NHS CENTRAL LONDON (WESTMINSTER) CCG</v>
      </c>
      <c r="K175" s="122" t="s">
        <v>1064</v>
      </c>
      <c r="L175" s="122" t="s">
        <v>1065</v>
      </c>
      <c r="M175" s="122" t="s">
        <v>2622</v>
      </c>
      <c r="N175" s="122" t="s">
        <v>2623</v>
      </c>
      <c r="P175" s="122" t="s">
        <v>731</v>
      </c>
      <c r="Q175" s="122" t="s">
        <v>732</v>
      </c>
    </row>
    <row r="176" spans="1:17" ht="15">
      <c r="A176" s="66" t="s">
        <v>828</v>
      </c>
      <c r="B176" s="65" t="s">
        <v>829</v>
      </c>
      <c r="C176" s="67">
        <v>33173.009377288923</v>
      </c>
      <c r="D176" s="66" t="str">
        <f t="shared" si="6"/>
        <v>U12553</v>
      </c>
      <c r="E176" s="67" t="str">
        <f t="shared" si="7"/>
        <v>06Q</v>
      </c>
      <c r="F176" s="67" t="str">
        <f t="shared" si="8"/>
        <v>NHS MID ESSEX CCG</v>
      </c>
      <c r="K176" s="122" t="s">
        <v>828</v>
      </c>
      <c r="L176" s="122" t="s">
        <v>829</v>
      </c>
      <c r="M176" s="122" t="s">
        <v>2712</v>
      </c>
      <c r="N176" s="122" t="s">
        <v>2713</v>
      </c>
      <c r="P176" s="122" t="s">
        <v>718</v>
      </c>
      <c r="Q176" s="122" t="s">
        <v>2542</v>
      </c>
    </row>
    <row r="177" spans="1:17" ht="15">
      <c r="A177" s="66" t="s">
        <v>1936</v>
      </c>
      <c r="B177" s="65" t="s">
        <v>1937</v>
      </c>
      <c r="C177" s="67">
        <v>127447.85168548027</v>
      </c>
      <c r="D177" s="66" t="str">
        <f t="shared" si="6"/>
        <v>U12563</v>
      </c>
      <c r="E177" s="67" t="str">
        <f t="shared" si="7"/>
        <v>52R</v>
      </c>
      <c r="F177" s="67" t="str">
        <f t="shared" si="8"/>
        <v>NHS NOTTINGHAM AND NOTTINGHAMSHIRE CCG</v>
      </c>
      <c r="K177" s="122" t="s">
        <v>1936</v>
      </c>
      <c r="L177" s="122" t="s">
        <v>1937</v>
      </c>
      <c r="M177" s="122" t="s">
        <v>2680</v>
      </c>
      <c r="N177" s="122" t="s">
        <v>2681</v>
      </c>
      <c r="P177" s="122" t="s">
        <v>721</v>
      </c>
      <c r="Q177" s="122" t="s">
        <v>722</v>
      </c>
    </row>
    <row r="178" spans="1:17" ht="15">
      <c r="A178" s="66" t="s">
        <v>1120</v>
      </c>
      <c r="B178" s="65" t="s">
        <v>1121</v>
      </c>
      <c r="C178" s="67">
        <v>39455.946707369651</v>
      </c>
      <c r="D178" s="66" t="str">
        <f t="shared" si="6"/>
        <v>U12754</v>
      </c>
      <c r="E178" s="67" t="str">
        <f t="shared" si="7"/>
        <v>10Q</v>
      </c>
      <c r="F178" s="67" t="str">
        <f t="shared" si="8"/>
        <v>NHS OXFORDSHIRE CCG</v>
      </c>
      <c r="K178" s="122" t="s">
        <v>1120</v>
      </c>
      <c r="L178" s="122" t="s">
        <v>1121</v>
      </c>
      <c r="M178" s="122" t="s">
        <v>2590</v>
      </c>
      <c r="N178" s="122" t="s">
        <v>2591</v>
      </c>
      <c r="P178" s="122" t="s">
        <v>698</v>
      </c>
      <c r="Q178" s="122" t="s">
        <v>699</v>
      </c>
    </row>
    <row r="179" spans="1:17" ht="15">
      <c r="A179" s="66" t="s">
        <v>1325</v>
      </c>
      <c r="B179" s="65" t="s">
        <v>1326</v>
      </c>
      <c r="C179" s="67">
        <v>54146.823033285509</v>
      </c>
      <c r="D179" s="66" t="str">
        <f t="shared" si="6"/>
        <v>U12833</v>
      </c>
      <c r="E179" s="67" t="str">
        <f t="shared" si="7"/>
        <v>12F</v>
      </c>
      <c r="F179" s="67" t="str">
        <f t="shared" si="8"/>
        <v>NHS WIRRAL CCG</v>
      </c>
      <c r="K179" s="122" t="s">
        <v>1325</v>
      </c>
      <c r="L179" s="122" t="s">
        <v>1326</v>
      </c>
      <c r="M179" s="122" t="s">
        <v>2742</v>
      </c>
      <c r="N179" s="122" t="s">
        <v>2743</v>
      </c>
      <c r="P179" s="122" t="s">
        <v>1096</v>
      </c>
      <c r="Q179" s="122" t="s">
        <v>1097</v>
      </c>
    </row>
    <row r="180" spans="1:17" ht="15">
      <c r="A180" s="66" t="s">
        <v>2340</v>
      </c>
      <c r="B180" s="65" t="s">
        <v>2341</v>
      </c>
      <c r="C180" s="67">
        <v>36893.417714166535</v>
      </c>
      <c r="D180" s="66" t="str">
        <f t="shared" si="6"/>
        <v>U12920</v>
      </c>
      <c r="E180" s="67" t="str">
        <f t="shared" si="7"/>
        <v>93C</v>
      </c>
      <c r="F180" s="67" t="str">
        <f t="shared" si="8"/>
        <v>NHS NORTH CENTRAL LONDON CCG</v>
      </c>
      <c r="K180" s="122" t="s">
        <v>2340</v>
      </c>
      <c r="L180" s="122" t="s">
        <v>2341</v>
      </c>
      <c r="M180" s="122" t="s">
        <v>2670</v>
      </c>
      <c r="N180" s="122" t="s">
        <v>2671</v>
      </c>
      <c r="P180" s="122" t="s">
        <v>159</v>
      </c>
      <c r="Q180" s="122" t="s">
        <v>160</v>
      </c>
    </row>
    <row r="181" spans="1:17" ht="15">
      <c r="A181" s="66" t="s">
        <v>1938</v>
      </c>
      <c r="B181" s="65" t="s">
        <v>1939</v>
      </c>
      <c r="C181" s="67">
        <v>28838.14444676815</v>
      </c>
      <c r="D181" s="66" t="str">
        <f t="shared" si="6"/>
        <v>U12949</v>
      </c>
      <c r="E181" s="67" t="str">
        <f t="shared" si="7"/>
        <v>52R</v>
      </c>
      <c r="F181" s="67" t="str">
        <f t="shared" si="8"/>
        <v>NHS NOTTINGHAM AND NOTTINGHAMSHIRE CCG</v>
      </c>
      <c r="K181" s="122" t="s">
        <v>1938</v>
      </c>
      <c r="L181" s="122" t="s">
        <v>1939</v>
      </c>
      <c r="M181" s="122" t="s">
        <v>2680</v>
      </c>
      <c r="N181" s="122" t="s">
        <v>2681</v>
      </c>
      <c r="P181" s="122" t="s">
        <v>1848</v>
      </c>
      <c r="Q181" s="122" t="s">
        <v>1849</v>
      </c>
    </row>
    <row r="182" spans="1:17" ht="15">
      <c r="A182" s="66" t="s">
        <v>561</v>
      </c>
      <c r="B182" s="65" t="s">
        <v>562</v>
      </c>
      <c r="C182" s="67">
        <v>55026.432226606878</v>
      </c>
      <c r="D182" s="66" t="str">
        <f t="shared" si="6"/>
        <v>U12951</v>
      </c>
      <c r="E182" s="67" t="str">
        <f t="shared" si="7"/>
        <v>05G</v>
      </c>
      <c r="F182" s="67" t="str">
        <f t="shared" si="8"/>
        <v>NHS NORTH STAFFORDSHIRE CCG</v>
      </c>
      <c r="K182" s="122" t="s">
        <v>561</v>
      </c>
      <c r="L182" s="122" t="s">
        <v>562</v>
      </c>
      <c r="M182" s="122" t="s">
        <v>2744</v>
      </c>
      <c r="N182" s="122" t="s">
        <v>2745</v>
      </c>
      <c r="P182" s="122" t="s">
        <v>521</v>
      </c>
      <c r="Q182" s="122" t="s">
        <v>522</v>
      </c>
    </row>
    <row r="183" spans="1:17" ht="15">
      <c r="A183" s="66" t="s">
        <v>1747</v>
      </c>
      <c r="B183" s="65" t="s">
        <v>1748</v>
      </c>
      <c r="C183" s="67">
        <v>43572.170449836565</v>
      </c>
      <c r="D183" s="66" t="str">
        <f t="shared" si="6"/>
        <v>U13032</v>
      </c>
      <c r="E183" s="67" t="str">
        <f t="shared" si="7"/>
        <v>26A</v>
      </c>
      <c r="F183" s="67" t="str">
        <f t="shared" si="8"/>
        <v>NHS NORFOLK AND WAVENEY CCG</v>
      </c>
      <c r="K183" s="122" t="s">
        <v>1747</v>
      </c>
      <c r="L183" s="122" t="s">
        <v>1748</v>
      </c>
      <c r="M183" s="122" t="s">
        <v>2642</v>
      </c>
      <c r="N183" s="122" t="s">
        <v>2643</v>
      </c>
      <c r="P183" s="122" t="s">
        <v>525</v>
      </c>
      <c r="Q183" s="122" t="s">
        <v>526</v>
      </c>
    </row>
    <row r="184" spans="1:17" ht="15">
      <c r="A184" s="66" t="s">
        <v>1361</v>
      </c>
      <c r="B184" s="65" t="s">
        <v>1362</v>
      </c>
      <c r="C184" s="67">
        <v>49058.8343692614</v>
      </c>
      <c r="D184" s="66" t="str">
        <f t="shared" si="6"/>
        <v>U13098</v>
      </c>
      <c r="E184" s="67" t="str">
        <f t="shared" si="7"/>
        <v>14L</v>
      </c>
      <c r="F184" s="67" t="str">
        <f t="shared" si="8"/>
        <v>NHS MANCHESTER CCG</v>
      </c>
      <c r="K184" s="122" t="s">
        <v>1361</v>
      </c>
      <c r="L184" s="122" t="s">
        <v>1362</v>
      </c>
      <c r="M184" s="122" t="s">
        <v>2690</v>
      </c>
      <c r="N184" s="122" t="s">
        <v>2691</v>
      </c>
      <c r="P184" s="122" t="s">
        <v>710</v>
      </c>
      <c r="Q184" s="122" t="s">
        <v>711</v>
      </c>
    </row>
    <row r="185" spans="1:17" ht="15">
      <c r="A185" s="66" t="s">
        <v>2504</v>
      </c>
      <c r="B185" s="65" t="s">
        <v>2505</v>
      </c>
      <c r="C185" s="127">
        <v>47190.887910515485</v>
      </c>
      <c r="D185" s="66" t="str">
        <f t="shared" si="6"/>
        <v>U13205</v>
      </c>
      <c r="E185" s="67" t="str">
        <f t="shared" si="7"/>
        <v>05X</v>
      </c>
      <c r="F185" s="67" t="str">
        <f t="shared" si="8"/>
        <v>NHS TELFORD AND WREKIN CCG</v>
      </c>
      <c r="K185" s="122" t="s">
        <v>2504</v>
      </c>
      <c r="L185" s="122" t="s">
        <v>2505</v>
      </c>
      <c r="M185" s="122" t="s">
        <v>2746</v>
      </c>
      <c r="N185" s="122" t="s">
        <v>2747</v>
      </c>
      <c r="P185" s="122" t="s">
        <v>2220</v>
      </c>
      <c r="Q185" s="122" t="s">
        <v>2221</v>
      </c>
    </row>
    <row r="186" spans="1:17" ht="15">
      <c r="A186" s="66" t="s">
        <v>407</v>
      </c>
      <c r="B186" s="65" t="s">
        <v>408</v>
      </c>
      <c r="C186" s="67">
        <v>38353.085425618097</v>
      </c>
      <c r="D186" s="66" t="str">
        <f t="shared" si="6"/>
        <v>U13245</v>
      </c>
      <c r="E186" s="67" t="str">
        <f t="shared" si="7"/>
        <v>03N</v>
      </c>
      <c r="F186" s="67" t="str">
        <f t="shared" si="8"/>
        <v>NHS SHEFFIELD CCG</v>
      </c>
      <c r="K186" s="122" t="s">
        <v>407</v>
      </c>
      <c r="L186" s="122" t="s">
        <v>408</v>
      </c>
      <c r="M186" s="122" t="s">
        <v>2740</v>
      </c>
      <c r="N186" s="122" t="s">
        <v>2741</v>
      </c>
      <c r="P186" s="122" t="s">
        <v>2232</v>
      </c>
      <c r="Q186" s="122" t="s">
        <v>2233</v>
      </c>
    </row>
    <row r="187" spans="1:17" ht="15">
      <c r="A187" s="66" t="s">
        <v>1443</v>
      </c>
      <c r="B187" s="65" t="s">
        <v>1444</v>
      </c>
      <c r="C187" s="67">
        <v>54735.308213011333</v>
      </c>
      <c r="D187" s="66" t="str">
        <f t="shared" si="6"/>
        <v>U13456</v>
      </c>
      <c r="E187" s="67" t="str">
        <f t="shared" si="7"/>
        <v>15C</v>
      </c>
      <c r="F187" s="67" t="str">
        <f t="shared" si="8"/>
        <v>NHS BRISTOL, NORTH SOMERSET AND SOUTH GLOUCESTERSHIRE CCG</v>
      </c>
      <c r="K187" s="122" t="s">
        <v>1443</v>
      </c>
      <c r="L187" s="122" t="s">
        <v>1444</v>
      </c>
      <c r="M187" s="122" t="s">
        <v>2574</v>
      </c>
      <c r="N187" s="122" t="s">
        <v>2575</v>
      </c>
      <c r="P187" s="122" t="s">
        <v>2463</v>
      </c>
      <c r="Q187" s="122" t="s">
        <v>2464</v>
      </c>
    </row>
    <row r="188" spans="1:17" ht="15">
      <c r="A188" s="66" t="s">
        <v>1749</v>
      </c>
      <c r="B188" s="65" t="s">
        <v>1750</v>
      </c>
      <c r="C188" s="67">
        <v>223903.34794748982</v>
      </c>
      <c r="D188" s="66" t="str">
        <f t="shared" si="6"/>
        <v>U13557</v>
      </c>
      <c r="E188" s="67" t="str">
        <f t="shared" si="7"/>
        <v>26A</v>
      </c>
      <c r="F188" s="67" t="str">
        <f t="shared" si="8"/>
        <v>NHS NORFOLK AND WAVENEY CCG</v>
      </c>
      <c r="K188" s="122" t="s">
        <v>1749</v>
      </c>
      <c r="L188" s="122" t="s">
        <v>1750</v>
      </c>
      <c r="M188" s="122" t="s">
        <v>2642</v>
      </c>
      <c r="N188" s="122" t="s">
        <v>2643</v>
      </c>
      <c r="P188" s="122" t="s">
        <v>2264</v>
      </c>
      <c r="Q188" s="122" t="s">
        <v>2265</v>
      </c>
    </row>
    <row r="189" spans="1:17" ht="15">
      <c r="A189" s="66" t="s">
        <v>1493</v>
      </c>
      <c r="B189" s="65" t="s">
        <v>1494</v>
      </c>
      <c r="C189" s="67">
        <v>72735.562549148453</v>
      </c>
      <c r="D189" s="66" t="str">
        <f t="shared" si="6"/>
        <v>U13655</v>
      </c>
      <c r="E189" s="67" t="str">
        <f t="shared" si="7"/>
        <v>15E</v>
      </c>
      <c r="F189" s="67" t="str">
        <f t="shared" si="8"/>
        <v>NHS BIRMINGHAM AND SOLIHULL CCG</v>
      </c>
      <c r="K189" s="122" t="s">
        <v>1493</v>
      </c>
      <c r="L189" s="122" t="s">
        <v>1494</v>
      </c>
      <c r="M189" s="122" t="s">
        <v>2570</v>
      </c>
      <c r="N189" s="122" t="s">
        <v>2571</v>
      </c>
      <c r="P189" s="122" t="s">
        <v>2425</v>
      </c>
      <c r="Q189" s="122" t="s">
        <v>2426</v>
      </c>
    </row>
    <row r="190" spans="1:17" ht="15">
      <c r="A190" s="66" t="s">
        <v>1335</v>
      </c>
      <c r="B190" s="65" t="s">
        <v>1336</v>
      </c>
      <c r="C190" s="67">
        <v>34879.112027806172</v>
      </c>
      <c r="D190" s="66" t="str">
        <f t="shared" si="6"/>
        <v>U13720</v>
      </c>
      <c r="E190" s="67" t="str">
        <f t="shared" si="7"/>
        <v>13T</v>
      </c>
      <c r="F190" s="67" t="str">
        <f t="shared" si="8"/>
        <v>NHS NEWCASTLE GATESHEAD CCG</v>
      </c>
      <c r="K190" s="122" t="s">
        <v>1335</v>
      </c>
      <c r="L190" s="122" t="s">
        <v>1336</v>
      </c>
      <c r="M190" s="122" t="s">
        <v>2748</v>
      </c>
      <c r="N190" s="122" t="s">
        <v>2749</v>
      </c>
      <c r="P190" s="122" t="s">
        <v>2214</v>
      </c>
      <c r="Q190" s="122" t="s">
        <v>2215</v>
      </c>
    </row>
    <row r="191" spans="1:17" ht="15">
      <c r="A191" s="66" t="s">
        <v>2178</v>
      </c>
      <c r="B191" s="65" t="s">
        <v>2179</v>
      </c>
      <c r="C191" s="67">
        <v>42783.720171886263</v>
      </c>
      <c r="D191" s="66" t="str">
        <f t="shared" si="6"/>
        <v>U13761</v>
      </c>
      <c r="E191" s="67" t="str">
        <f t="shared" si="7"/>
        <v>91Q</v>
      </c>
      <c r="F191" s="67" t="str">
        <f t="shared" si="8"/>
        <v>NHS KENT AND MEDWAY CCG</v>
      </c>
      <c r="K191" s="122" t="s">
        <v>2178</v>
      </c>
      <c r="L191" s="122" t="s">
        <v>2179</v>
      </c>
      <c r="M191" s="122" t="s">
        <v>2588</v>
      </c>
      <c r="N191" s="122" t="s">
        <v>2589</v>
      </c>
      <c r="P191" s="122" t="s">
        <v>517</v>
      </c>
      <c r="Q191" s="122" t="s">
        <v>518</v>
      </c>
    </row>
    <row r="192" spans="1:17" ht="15">
      <c r="A192" s="66" t="s">
        <v>702</v>
      </c>
      <c r="B192" s="65" t="s">
        <v>703</v>
      </c>
      <c r="C192" s="67">
        <v>36188.102049756788</v>
      </c>
      <c r="D192" s="66" t="str">
        <f t="shared" si="6"/>
        <v>U13771</v>
      </c>
      <c r="E192" s="67" t="str">
        <f t="shared" si="7"/>
        <v>06H</v>
      </c>
      <c r="F192" s="67" t="str">
        <f t="shared" si="8"/>
        <v>NHS CAMBRIDGESHIRE AND PETERBOROUGH CCG</v>
      </c>
      <c r="K192" s="122" t="s">
        <v>702</v>
      </c>
      <c r="L192" s="122" t="s">
        <v>703</v>
      </c>
      <c r="M192" s="122" t="s">
        <v>2714</v>
      </c>
      <c r="N192" s="122" t="s">
        <v>2715</v>
      </c>
      <c r="P192" s="122" t="s">
        <v>694</v>
      </c>
      <c r="Q192" s="122" t="s">
        <v>695</v>
      </c>
    </row>
    <row r="193" spans="1:17" ht="15">
      <c r="A193" s="66" t="s">
        <v>1982</v>
      </c>
      <c r="B193" s="65" t="s">
        <v>1983</v>
      </c>
      <c r="C193" s="67">
        <v>40760.958208535303</v>
      </c>
      <c r="D193" s="66" t="str">
        <f t="shared" si="6"/>
        <v>U13952</v>
      </c>
      <c r="E193" s="67" t="str">
        <f t="shared" si="7"/>
        <v>70F</v>
      </c>
      <c r="F193" s="67" t="str">
        <f t="shared" si="8"/>
        <v>NHS WEST SUSSEX CCG</v>
      </c>
      <c r="K193" s="122" t="s">
        <v>1982</v>
      </c>
      <c r="L193" s="122" t="s">
        <v>1983</v>
      </c>
      <c r="M193" s="122" t="s">
        <v>2580</v>
      </c>
      <c r="N193" s="122" t="s">
        <v>2581</v>
      </c>
      <c r="P193" s="122" t="s">
        <v>203</v>
      </c>
      <c r="Q193" s="122" t="s">
        <v>204</v>
      </c>
    </row>
    <row r="194" spans="1:17" ht="15">
      <c r="A194" s="66" t="s">
        <v>1248</v>
      </c>
      <c r="B194" s="65" t="s">
        <v>1249</v>
      </c>
      <c r="C194" s="67">
        <v>53172.247343209536</v>
      </c>
      <c r="D194" s="66" t="str">
        <f t="shared" si="6"/>
        <v>U13956</v>
      </c>
      <c r="E194" s="67" t="str">
        <f t="shared" si="7"/>
        <v>11M</v>
      </c>
      <c r="F194" s="67" t="str">
        <f t="shared" si="8"/>
        <v>NHS GLOUCESTERSHIRE CCG</v>
      </c>
      <c r="K194" s="122" t="s">
        <v>1248</v>
      </c>
      <c r="L194" s="122" t="s">
        <v>1249</v>
      </c>
      <c r="M194" s="122" t="s">
        <v>2610</v>
      </c>
      <c r="N194" s="122" t="s">
        <v>2611</v>
      </c>
      <c r="P194" s="122" t="s">
        <v>197</v>
      </c>
      <c r="Q194" s="122" t="s">
        <v>198</v>
      </c>
    </row>
    <row r="195" spans="1:17" ht="15">
      <c r="A195" s="66" t="s">
        <v>1912</v>
      </c>
      <c r="B195" s="65" t="s">
        <v>1913</v>
      </c>
      <c r="C195" s="67">
        <v>30006.102186697091</v>
      </c>
      <c r="D195" s="66" t="str">
        <f t="shared" ref="D195:D258" si="9">A195</f>
        <v>U13990</v>
      </c>
      <c r="E195" s="67" t="str">
        <f t="shared" ref="E195:E258" si="10">VLOOKUP($A195,$K$2:$N$1255,3,FALSE)</f>
        <v>42D</v>
      </c>
      <c r="F195" s="67" t="str">
        <f t="shared" ref="F195:F258" si="11">VLOOKUP($A195,$K$2:$N$1255,4,FALSE)</f>
        <v>NHS NORTH YORKSHIRE CCG</v>
      </c>
      <c r="K195" s="122" t="s">
        <v>1912</v>
      </c>
      <c r="L195" s="122" t="s">
        <v>1913</v>
      </c>
      <c r="M195" s="122" t="s">
        <v>2626</v>
      </c>
      <c r="N195" s="122" t="s">
        <v>2627</v>
      </c>
      <c r="P195" s="122" t="s">
        <v>189</v>
      </c>
      <c r="Q195" s="122" t="s">
        <v>190</v>
      </c>
    </row>
    <row r="196" spans="1:17" ht="15">
      <c r="A196" s="66" t="s">
        <v>235</v>
      </c>
      <c r="B196" s="65" t="s">
        <v>236</v>
      </c>
      <c r="C196" s="67">
        <v>44835.482296171685</v>
      </c>
      <c r="D196" s="66" t="str">
        <f t="shared" si="9"/>
        <v>U14006</v>
      </c>
      <c r="E196" s="67" t="str">
        <f t="shared" si="10"/>
        <v>01W</v>
      </c>
      <c r="F196" s="67" t="str">
        <f t="shared" si="11"/>
        <v>NHS STOCKPORT CCG</v>
      </c>
      <c r="K196" s="122" t="s">
        <v>235</v>
      </c>
      <c r="L196" s="122" t="s">
        <v>236</v>
      </c>
      <c r="M196" s="122" t="s">
        <v>2750</v>
      </c>
      <c r="N196" s="122" t="s">
        <v>2751</v>
      </c>
      <c r="P196" s="122" t="s">
        <v>221</v>
      </c>
      <c r="Q196" s="122" t="s">
        <v>222</v>
      </c>
    </row>
    <row r="197" spans="1:17" ht="15">
      <c r="A197" s="66" t="s">
        <v>277</v>
      </c>
      <c r="B197" s="65" t="s">
        <v>278</v>
      </c>
      <c r="C197" s="67">
        <v>32818.728062437294</v>
      </c>
      <c r="D197" s="66" t="str">
        <f t="shared" si="9"/>
        <v>U14045</v>
      </c>
      <c r="E197" s="67" t="str">
        <f t="shared" si="10"/>
        <v>02E</v>
      </c>
      <c r="F197" s="67" t="str">
        <f t="shared" si="11"/>
        <v>NHS WARRINGTON CCG</v>
      </c>
      <c r="K197" s="122" t="s">
        <v>277</v>
      </c>
      <c r="L197" s="122" t="s">
        <v>278</v>
      </c>
      <c r="M197" s="122" t="s">
        <v>2752</v>
      </c>
      <c r="N197" s="122" t="s">
        <v>2753</v>
      </c>
      <c r="P197" s="122" t="s">
        <v>1896</v>
      </c>
      <c r="Q197" s="122" t="s">
        <v>1897</v>
      </c>
    </row>
    <row r="198" spans="1:17" ht="15">
      <c r="A198" s="66" t="s">
        <v>1074</v>
      </c>
      <c r="B198" s="65" t="s">
        <v>1075</v>
      </c>
      <c r="C198" s="67">
        <v>47813.540754934242</v>
      </c>
      <c r="D198" s="66" t="str">
        <f t="shared" si="9"/>
        <v>U14062</v>
      </c>
      <c r="E198" s="67" t="str">
        <f t="shared" si="10"/>
        <v>09D</v>
      </c>
      <c r="F198" s="67" t="str">
        <f t="shared" si="11"/>
        <v>NHS BRIGHTON AND HOVE CCG</v>
      </c>
      <c r="K198" s="122" t="s">
        <v>1074</v>
      </c>
      <c r="L198" s="122" t="s">
        <v>1075</v>
      </c>
      <c r="M198" s="122" t="s">
        <v>2686</v>
      </c>
      <c r="N198" s="122" t="s">
        <v>2687</v>
      </c>
      <c r="P198" s="122" t="s">
        <v>1425</v>
      </c>
      <c r="Q198" s="122" t="s">
        <v>1426</v>
      </c>
    </row>
    <row r="199" spans="1:17" ht="15">
      <c r="A199" s="66" t="s">
        <v>1475</v>
      </c>
      <c r="B199" s="65" t="s">
        <v>1476</v>
      </c>
      <c r="C199" s="120">
        <v>31444.841206272118</v>
      </c>
      <c r="D199" s="66" t="str">
        <f t="shared" si="9"/>
        <v>U14074</v>
      </c>
      <c r="E199" s="67" t="str">
        <f t="shared" si="10"/>
        <v>15D</v>
      </c>
      <c r="F199" s="67" t="str">
        <f t="shared" si="11"/>
        <v>NHS EAST BERKSHIRE CCG</v>
      </c>
      <c r="K199" s="122" t="s">
        <v>1475</v>
      </c>
      <c r="L199" s="122" t="s">
        <v>1476</v>
      </c>
      <c r="M199" s="122" t="s">
        <v>2754</v>
      </c>
      <c r="N199" s="122" t="s">
        <v>2755</v>
      </c>
      <c r="P199" s="122" t="s">
        <v>983</v>
      </c>
      <c r="Q199" s="122" t="s">
        <v>2516</v>
      </c>
    </row>
    <row r="200" spans="1:17" ht="15">
      <c r="A200" s="66" t="s">
        <v>1210</v>
      </c>
      <c r="B200" s="65" t="s">
        <v>1211</v>
      </c>
      <c r="C200" s="67">
        <v>37403.741666843162</v>
      </c>
      <c r="D200" s="66" t="str">
        <f t="shared" si="9"/>
        <v>U14261</v>
      </c>
      <c r="E200" s="67" t="str">
        <f t="shared" si="10"/>
        <v>11J</v>
      </c>
      <c r="F200" s="67" t="str">
        <f t="shared" si="11"/>
        <v>NHS DORSET CCG</v>
      </c>
      <c r="K200" s="122" t="s">
        <v>1210</v>
      </c>
      <c r="L200" s="122" t="s">
        <v>1211</v>
      </c>
      <c r="M200" s="122" t="s">
        <v>2620</v>
      </c>
      <c r="N200" s="122" t="s">
        <v>2621</v>
      </c>
      <c r="P200" s="122" t="s">
        <v>1110</v>
      </c>
      <c r="Q200" s="122" t="s">
        <v>1111</v>
      </c>
    </row>
    <row r="201" spans="1:17" ht="15">
      <c r="A201" s="66" t="s">
        <v>131</v>
      </c>
      <c r="B201" s="65" t="s">
        <v>2506</v>
      </c>
      <c r="C201" s="67">
        <v>72957.833613939118</v>
      </c>
      <c r="D201" s="66" t="str">
        <f t="shared" si="9"/>
        <v>U14327</v>
      </c>
      <c r="E201" s="67" t="str">
        <f t="shared" si="10"/>
        <v>00Y</v>
      </c>
      <c r="F201" s="67" t="str">
        <f t="shared" si="11"/>
        <v>NHS OLDHAM CCG</v>
      </c>
      <c r="K201" s="122" t="s">
        <v>131</v>
      </c>
      <c r="L201" s="122" t="s">
        <v>2506</v>
      </c>
      <c r="M201" s="122" t="s">
        <v>2756</v>
      </c>
      <c r="N201" s="122" t="s">
        <v>2757</v>
      </c>
      <c r="P201" s="122" t="s">
        <v>285</v>
      </c>
      <c r="Q201" s="122" t="s">
        <v>286</v>
      </c>
    </row>
    <row r="202" spans="1:17" ht="15">
      <c r="A202" s="66" t="s">
        <v>1054</v>
      </c>
      <c r="B202" s="65" t="s">
        <v>1055</v>
      </c>
      <c r="C202" s="67">
        <v>62891.2126732701</v>
      </c>
      <c r="D202" s="66" t="str">
        <f t="shared" si="9"/>
        <v>U14482</v>
      </c>
      <c r="E202" s="67" t="str">
        <f t="shared" si="10"/>
        <v>08Y</v>
      </c>
      <c r="F202" s="67" t="str">
        <f t="shared" si="11"/>
        <v>NHS WEST LONDON CCG</v>
      </c>
      <c r="K202" s="122" t="s">
        <v>1054</v>
      </c>
      <c r="L202" s="122" t="s">
        <v>1055</v>
      </c>
      <c r="M202" s="122" t="s">
        <v>2668</v>
      </c>
      <c r="N202" s="122" t="s">
        <v>2669</v>
      </c>
      <c r="P202" s="122" t="s">
        <v>2376</v>
      </c>
      <c r="Q202" s="122" t="s">
        <v>2377</v>
      </c>
    </row>
    <row r="203" spans="1:17" ht="15">
      <c r="A203" s="66" t="s">
        <v>2140</v>
      </c>
      <c r="B203" s="65" t="s">
        <v>2141</v>
      </c>
      <c r="C203" s="67">
        <v>41936.916035181697</v>
      </c>
      <c r="D203" s="66" t="str">
        <f t="shared" si="9"/>
        <v>U14615</v>
      </c>
      <c r="E203" s="67" t="str">
        <f t="shared" si="10"/>
        <v>84H</v>
      </c>
      <c r="F203" s="67" t="str">
        <f t="shared" si="11"/>
        <v>NHS COUNTY DURHAM CCG</v>
      </c>
      <c r="K203" s="122" t="s">
        <v>2140</v>
      </c>
      <c r="L203" s="122" t="s">
        <v>2141</v>
      </c>
      <c r="M203" s="122" t="s">
        <v>2602</v>
      </c>
      <c r="N203" s="122" t="s">
        <v>2603</v>
      </c>
      <c r="P203" s="122" t="s">
        <v>2370</v>
      </c>
      <c r="Q203" s="122" t="s">
        <v>2371</v>
      </c>
    </row>
    <row r="204" spans="1:17" ht="15">
      <c r="A204" s="66" t="s">
        <v>66</v>
      </c>
      <c r="B204" s="65" t="s">
        <v>67</v>
      </c>
      <c r="C204" s="67">
        <v>54526.065998199127</v>
      </c>
      <c r="D204" s="66" t="str">
        <f t="shared" si="9"/>
        <v>U14646</v>
      </c>
      <c r="E204" s="67" t="str">
        <f t="shared" si="10"/>
        <v>00P</v>
      </c>
      <c r="F204" s="67" t="str">
        <f t="shared" si="11"/>
        <v>NHS SUNDERLAND CCG</v>
      </c>
      <c r="K204" s="122" t="s">
        <v>66</v>
      </c>
      <c r="L204" s="122" t="s">
        <v>67</v>
      </c>
      <c r="M204" s="122" t="s">
        <v>2658</v>
      </c>
      <c r="N204" s="122" t="s">
        <v>2659</v>
      </c>
      <c r="P204" s="122" t="s">
        <v>2447</v>
      </c>
      <c r="Q204" s="122" t="s">
        <v>2448</v>
      </c>
    </row>
    <row r="205" spans="1:17" ht="15">
      <c r="A205" s="66" t="s">
        <v>1477</v>
      </c>
      <c r="B205" s="65" t="s">
        <v>1478</v>
      </c>
      <c r="C205" s="67">
        <v>47730.717924523517</v>
      </c>
      <c r="D205" s="66" t="str">
        <f t="shared" si="9"/>
        <v>U14694</v>
      </c>
      <c r="E205" s="67" t="str">
        <f t="shared" si="10"/>
        <v>15D</v>
      </c>
      <c r="F205" s="67" t="str">
        <f t="shared" si="11"/>
        <v>NHS EAST BERKSHIRE CCG</v>
      </c>
      <c r="K205" s="122" t="s">
        <v>1477</v>
      </c>
      <c r="L205" s="122" t="s">
        <v>1478</v>
      </c>
      <c r="M205" s="122" t="s">
        <v>2754</v>
      </c>
      <c r="N205" s="122" t="s">
        <v>2755</v>
      </c>
      <c r="P205" s="122" t="s">
        <v>1401</v>
      </c>
      <c r="Q205" s="122" t="s">
        <v>1402</v>
      </c>
    </row>
    <row r="206" spans="1:17" ht="15">
      <c r="A206" s="66" t="s">
        <v>1984</v>
      </c>
      <c r="B206" s="65" t="s">
        <v>1985</v>
      </c>
      <c r="C206" s="67">
        <v>45448.222500201882</v>
      </c>
      <c r="D206" s="66" t="str">
        <f t="shared" si="9"/>
        <v>U14816</v>
      </c>
      <c r="E206" s="67" t="str">
        <f t="shared" si="10"/>
        <v>70F</v>
      </c>
      <c r="F206" s="67" t="str">
        <f t="shared" si="11"/>
        <v>NHS WEST SUSSEX CCG</v>
      </c>
      <c r="K206" s="122" t="s">
        <v>1984</v>
      </c>
      <c r="L206" s="122" t="s">
        <v>1985</v>
      </c>
      <c r="M206" s="122" t="s">
        <v>2580</v>
      </c>
      <c r="N206" s="122" t="s">
        <v>2581</v>
      </c>
      <c r="P206" s="122" t="s">
        <v>1208</v>
      </c>
      <c r="Q206" s="122" t="s">
        <v>1209</v>
      </c>
    </row>
    <row r="207" spans="1:17" ht="15">
      <c r="A207" s="66" t="s">
        <v>1779</v>
      </c>
      <c r="B207" s="65" t="s">
        <v>1780</v>
      </c>
      <c r="C207" s="67">
        <v>23018.612486594699</v>
      </c>
      <c r="D207" s="66" t="str">
        <f t="shared" si="9"/>
        <v>U14878</v>
      </c>
      <c r="E207" s="67" t="str">
        <f t="shared" si="10"/>
        <v>27D</v>
      </c>
      <c r="F207" s="67" t="str">
        <f t="shared" si="11"/>
        <v>NHS CHESHIRE CCG</v>
      </c>
      <c r="K207" s="122" t="s">
        <v>1779</v>
      </c>
      <c r="L207" s="122" t="s">
        <v>1780</v>
      </c>
      <c r="M207" s="122" t="s">
        <v>2614</v>
      </c>
      <c r="N207" s="122" t="s">
        <v>2615</v>
      </c>
      <c r="P207" s="122" t="s">
        <v>2388</v>
      </c>
      <c r="Q207" s="122" t="s">
        <v>2389</v>
      </c>
    </row>
    <row r="208" spans="1:17" ht="15">
      <c r="A208" s="66" t="s">
        <v>531</v>
      </c>
      <c r="B208" s="65" t="s">
        <v>532</v>
      </c>
      <c r="C208" s="67">
        <v>56632.950552640803</v>
      </c>
      <c r="D208" s="66" t="str">
        <f t="shared" si="9"/>
        <v>U14922</v>
      </c>
      <c r="E208" s="67" t="str">
        <f t="shared" si="10"/>
        <v>05A</v>
      </c>
      <c r="F208" s="67" t="str">
        <f t="shared" si="11"/>
        <v>NHS COVENTRY AND RUGBY CCG</v>
      </c>
      <c r="K208" s="122" t="s">
        <v>531</v>
      </c>
      <c r="L208" s="122" t="s">
        <v>532</v>
      </c>
      <c r="M208" s="122" t="s">
        <v>2692</v>
      </c>
      <c r="N208" s="122" t="s">
        <v>2693</v>
      </c>
      <c r="P208" s="122" t="s">
        <v>321</v>
      </c>
      <c r="Q208" s="122" t="s">
        <v>322</v>
      </c>
    </row>
    <row r="209" spans="1:17" ht="15">
      <c r="A209" s="66" t="s">
        <v>740</v>
      </c>
      <c r="B209" s="65" t="s">
        <v>741</v>
      </c>
      <c r="C209" s="67">
        <v>48191.814738576621</v>
      </c>
      <c r="D209" s="66" t="str">
        <f t="shared" si="9"/>
        <v>U15138</v>
      </c>
      <c r="E209" s="67" t="str">
        <f t="shared" si="10"/>
        <v>06K</v>
      </c>
      <c r="F209" s="67" t="str">
        <f t="shared" si="11"/>
        <v>NHS EAST AND NORTH HERTFORDSHIRE CCG</v>
      </c>
      <c r="K209" s="122" t="s">
        <v>740</v>
      </c>
      <c r="L209" s="122" t="s">
        <v>741</v>
      </c>
      <c r="M209" s="122" t="s">
        <v>2584</v>
      </c>
      <c r="N209" s="122" t="s">
        <v>2585</v>
      </c>
      <c r="P209" s="122" t="s">
        <v>2366</v>
      </c>
      <c r="Q209" s="122" t="s">
        <v>2367</v>
      </c>
    </row>
    <row r="210" spans="1:17" ht="15">
      <c r="A210" s="66" t="s">
        <v>1184</v>
      </c>
      <c r="B210" s="65" t="s">
        <v>1185</v>
      </c>
      <c r="C210" s="67">
        <v>60836.933337775365</v>
      </c>
      <c r="D210" s="66" t="str">
        <f t="shared" si="9"/>
        <v>U15164</v>
      </c>
      <c r="E210" s="67" t="str">
        <f t="shared" si="10"/>
        <v>11A</v>
      </c>
      <c r="F210" s="67" t="str">
        <f t="shared" si="11"/>
        <v>NHS WEST HAMPSHIRE CCG</v>
      </c>
      <c r="K210" s="122" t="s">
        <v>1184</v>
      </c>
      <c r="L210" s="122" t="s">
        <v>1185</v>
      </c>
      <c r="M210" s="122" t="s">
        <v>2726</v>
      </c>
      <c r="N210" s="122" t="s">
        <v>2727</v>
      </c>
      <c r="P210" s="122" t="s">
        <v>2421</v>
      </c>
      <c r="Q210" s="122" t="s">
        <v>2422</v>
      </c>
    </row>
    <row r="211" spans="1:17" ht="15">
      <c r="A211" s="66" t="s">
        <v>830</v>
      </c>
      <c r="B211" s="65" t="s">
        <v>831</v>
      </c>
      <c r="C211" s="67">
        <v>37560.988389050901</v>
      </c>
      <c r="D211" s="66" t="str">
        <f t="shared" si="9"/>
        <v>U15166</v>
      </c>
      <c r="E211" s="67" t="str">
        <f t="shared" si="10"/>
        <v>06Q</v>
      </c>
      <c r="F211" s="67" t="str">
        <f t="shared" si="11"/>
        <v>NHS MID ESSEX CCG</v>
      </c>
      <c r="K211" s="122" t="s">
        <v>830</v>
      </c>
      <c r="L211" s="122" t="s">
        <v>831</v>
      </c>
      <c r="M211" s="122" t="s">
        <v>2712</v>
      </c>
      <c r="N211" s="122" t="s">
        <v>2713</v>
      </c>
      <c r="P211" s="122" t="s">
        <v>1405</v>
      </c>
      <c r="Q211" s="122" t="s">
        <v>1406</v>
      </c>
    </row>
    <row r="212" spans="1:17" ht="15">
      <c r="A212" s="66" t="s">
        <v>1122</v>
      </c>
      <c r="B212" s="65" t="s">
        <v>1123</v>
      </c>
      <c r="C212" s="67">
        <v>32074.812917512299</v>
      </c>
      <c r="D212" s="66" t="str">
        <f t="shared" si="9"/>
        <v>U15230</v>
      </c>
      <c r="E212" s="67" t="str">
        <f t="shared" si="10"/>
        <v>10Q</v>
      </c>
      <c r="F212" s="67" t="str">
        <f t="shared" si="11"/>
        <v>NHS OXFORDSHIRE CCG</v>
      </c>
      <c r="K212" s="122" t="s">
        <v>1122</v>
      </c>
      <c r="L212" s="122" t="s">
        <v>1123</v>
      </c>
      <c r="M212" s="122" t="s">
        <v>2590</v>
      </c>
      <c r="N212" s="122" t="s">
        <v>2591</v>
      </c>
      <c r="P212" s="122" t="s">
        <v>1693</v>
      </c>
      <c r="Q212" s="122" t="s">
        <v>1694</v>
      </c>
    </row>
    <row r="213" spans="1:17" ht="15">
      <c r="A213" s="66" t="s">
        <v>2342</v>
      </c>
      <c r="B213" s="65" t="s">
        <v>2343</v>
      </c>
      <c r="C213" s="67">
        <v>33363.347624879374</v>
      </c>
      <c r="D213" s="66" t="str">
        <f t="shared" si="9"/>
        <v>U15334</v>
      </c>
      <c r="E213" s="67" t="str">
        <f t="shared" si="10"/>
        <v>93C</v>
      </c>
      <c r="F213" s="67" t="str">
        <f t="shared" si="11"/>
        <v>NHS NORTH CENTRAL LONDON CCG</v>
      </c>
      <c r="K213" s="122" t="s">
        <v>2342</v>
      </c>
      <c r="L213" s="122" t="s">
        <v>2343</v>
      </c>
      <c r="M213" s="122" t="s">
        <v>2670</v>
      </c>
      <c r="N213" s="122" t="s">
        <v>2671</v>
      </c>
      <c r="P213" s="122" t="s">
        <v>1579</v>
      </c>
      <c r="Q213" s="122" t="s">
        <v>1580</v>
      </c>
    </row>
    <row r="214" spans="1:17" ht="15">
      <c r="A214" s="66" t="s">
        <v>237</v>
      </c>
      <c r="B214" s="65" t="s">
        <v>238</v>
      </c>
      <c r="C214" s="67">
        <v>58911.901714530257</v>
      </c>
      <c r="D214" s="66" t="str">
        <f t="shared" si="9"/>
        <v>U15435</v>
      </c>
      <c r="E214" s="67" t="str">
        <f t="shared" si="10"/>
        <v>01W</v>
      </c>
      <c r="F214" s="67" t="str">
        <f t="shared" si="11"/>
        <v>NHS STOCKPORT CCG</v>
      </c>
      <c r="K214" s="122" t="s">
        <v>237</v>
      </c>
      <c r="L214" s="122" t="s">
        <v>238</v>
      </c>
      <c r="M214" s="122" t="s">
        <v>2750</v>
      </c>
      <c r="N214" s="122" t="s">
        <v>2751</v>
      </c>
      <c r="P214" s="122" t="s">
        <v>1477</v>
      </c>
      <c r="Q214" s="122" t="s">
        <v>1478</v>
      </c>
    </row>
    <row r="215" spans="1:17" ht="15">
      <c r="A215" s="66" t="s">
        <v>2445</v>
      </c>
      <c r="B215" s="65" t="s">
        <v>2446</v>
      </c>
      <c r="C215" s="67">
        <v>35122.680378477758</v>
      </c>
      <c r="D215" s="66" t="str">
        <f t="shared" si="9"/>
        <v>U15488</v>
      </c>
      <c r="E215" s="67" t="str">
        <f t="shared" si="10"/>
        <v>99E</v>
      </c>
      <c r="F215" s="67" t="str">
        <f t="shared" si="11"/>
        <v>NHS BASILDON AND BRENTWOOD CCG</v>
      </c>
      <c r="K215" s="122" t="s">
        <v>2445</v>
      </c>
      <c r="L215" s="122" t="s">
        <v>2446</v>
      </c>
      <c r="M215" s="122" t="s">
        <v>2758</v>
      </c>
      <c r="N215" s="122" t="s">
        <v>2759</v>
      </c>
      <c r="P215" s="122" t="s">
        <v>1836</v>
      </c>
      <c r="Q215" s="122" t="s">
        <v>1837</v>
      </c>
    </row>
    <row r="216" spans="1:17" ht="15">
      <c r="A216" s="66" t="s">
        <v>1495</v>
      </c>
      <c r="B216" s="65" t="s">
        <v>1496</v>
      </c>
      <c r="C216" s="67">
        <v>35436.907199698537</v>
      </c>
      <c r="D216" s="66" t="str">
        <f t="shared" si="9"/>
        <v>U15552</v>
      </c>
      <c r="E216" s="67" t="str">
        <f t="shared" si="10"/>
        <v>15E</v>
      </c>
      <c r="F216" s="67" t="str">
        <f t="shared" si="11"/>
        <v>NHS BIRMINGHAM AND SOLIHULL CCG</v>
      </c>
      <c r="K216" s="122" t="s">
        <v>1495</v>
      </c>
      <c r="L216" s="122" t="s">
        <v>1496</v>
      </c>
      <c r="M216" s="122" t="s">
        <v>2570</v>
      </c>
      <c r="N216" s="122" t="s">
        <v>2571</v>
      </c>
      <c r="P216" s="122" t="s">
        <v>733</v>
      </c>
      <c r="Q216" s="122" t="s">
        <v>734</v>
      </c>
    </row>
    <row r="217" spans="1:17" ht="15">
      <c r="A217" s="66" t="s">
        <v>680</v>
      </c>
      <c r="B217" s="65" t="s">
        <v>681</v>
      </c>
      <c r="C217" s="67">
        <v>44698.684076938502</v>
      </c>
      <c r="D217" s="66" t="str">
        <f t="shared" si="9"/>
        <v>U15644</v>
      </c>
      <c r="E217" s="67" t="str">
        <f t="shared" si="10"/>
        <v>06F</v>
      </c>
      <c r="F217" s="67" t="str">
        <f t="shared" si="11"/>
        <v>NHS BEDFORDSHIRE CCG</v>
      </c>
      <c r="K217" s="122" t="s">
        <v>680</v>
      </c>
      <c r="L217" s="122" t="s">
        <v>681</v>
      </c>
      <c r="M217" s="122" t="s">
        <v>2708</v>
      </c>
      <c r="N217" s="122" t="s">
        <v>2709</v>
      </c>
      <c r="P217" s="122" t="s">
        <v>800</v>
      </c>
      <c r="Q217" s="122" t="s">
        <v>801</v>
      </c>
    </row>
    <row r="218" spans="1:17" ht="15">
      <c r="A218" s="66" t="s">
        <v>704</v>
      </c>
      <c r="B218" s="65" t="s">
        <v>705</v>
      </c>
      <c r="C218" s="67">
        <v>35985.925931334037</v>
      </c>
      <c r="D218" s="66" t="str">
        <f t="shared" si="9"/>
        <v>U16004</v>
      </c>
      <c r="E218" s="67" t="str">
        <f t="shared" si="10"/>
        <v>06H</v>
      </c>
      <c r="F218" s="67" t="str">
        <f t="shared" si="11"/>
        <v>NHS CAMBRIDGESHIRE AND PETERBOROUGH CCG</v>
      </c>
      <c r="K218" s="122" t="s">
        <v>704</v>
      </c>
      <c r="L218" s="122" t="s">
        <v>705</v>
      </c>
      <c r="M218" s="122" t="s">
        <v>2714</v>
      </c>
      <c r="N218" s="122" t="s">
        <v>2715</v>
      </c>
      <c r="P218" s="122" t="s">
        <v>1982</v>
      </c>
      <c r="Q218" s="122" t="s">
        <v>1983</v>
      </c>
    </row>
    <row r="219" spans="1:17" ht="15">
      <c r="A219" s="66" t="s">
        <v>927</v>
      </c>
      <c r="B219" s="65" t="s">
        <v>928</v>
      </c>
      <c r="C219" s="67">
        <v>43898.014823031321</v>
      </c>
      <c r="D219" s="66" t="str">
        <f t="shared" si="9"/>
        <v>U16083</v>
      </c>
      <c r="E219" s="67" t="str">
        <f t="shared" si="10"/>
        <v>07W</v>
      </c>
      <c r="F219" s="67" t="str">
        <f t="shared" si="11"/>
        <v>NHS EALING CCG</v>
      </c>
      <c r="K219" s="122" t="s">
        <v>927</v>
      </c>
      <c r="L219" s="122" t="s">
        <v>928</v>
      </c>
      <c r="M219" s="122" t="s">
        <v>2760</v>
      </c>
      <c r="N219" s="122" t="s">
        <v>2761</v>
      </c>
      <c r="P219" s="122" t="s">
        <v>2002</v>
      </c>
      <c r="Q219" s="122" t="s">
        <v>2003</v>
      </c>
    </row>
    <row r="220" spans="1:17" ht="15">
      <c r="A220" s="66" t="s">
        <v>1250</v>
      </c>
      <c r="B220" s="65" t="s">
        <v>1251</v>
      </c>
      <c r="C220" s="67">
        <v>71678.751785079541</v>
      </c>
      <c r="D220" s="66" t="str">
        <f t="shared" si="9"/>
        <v>U16196</v>
      </c>
      <c r="E220" s="67" t="str">
        <f t="shared" si="10"/>
        <v>11M</v>
      </c>
      <c r="F220" s="67" t="str">
        <f t="shared" si="11"/>
        <v>NHS GLOUCESTERSHIRE CCG</v>
      </c>
      <c r="K220" s="122" t="s">
        <v>1250</v>
      </c>
      <c r="L220" s="122" t="s">
        <v>1251</v>
      </c>
      <c r="M220" s="122" t="s">
        <v>2610</v>
      </c>
      <c r="N220" s="122" t="s">
        <v>2611</v>
      </c>
      <c r="P220" s="122" t="s">
        <v>1204</v>
      </c>
      <c r="Q220" s="122" t="s">
        <v>1205</v>
      </c>
    </row>
    <row r="221" spans="1:17" ht="15">
      <c r="A221" s="66" t="s">
        <v>523</v>
      </c>
      <c r="B221" s="65" t="s">
        <v>524</v>
      </c>
      <c r="C221" s="67">
        <v>45377.322693626091</v>
      </c>
      <c r="D221" s="66" t="str">
        <f t="shared" si="9"/>
        <v>U16318</v>
      </c>
      <c r="E221" s="67" t="str">
        <f t="shared" si="10"/>
        <v>04Y</v>
      </c>
      <c r="F221" s="67" t="str">
        <f t="shared" si="11"/>
        <v>NHS CANNOCK CHASE CCG</v>
      </c>
      <c r="K221" s="122" t="s">
        <v>523</v>
      </c>
      <c r="L221" s="122" t="s">
        <v>524</v>
      </c>
      <c r="M221" s="122" t="s">
        <v>2738</v>
      </c>
      <c r="N221" s="122" t="s">
        <v>2739</v>
      </c>
      <c r="P221" s="122" t="s">
        <v>1575</v>
      </c>
      <c r="Q221" s="122" t="s">
        <v>1576</v>
      </c>
    </row>
    <row r="222" spans="1:17" ht="15">
      <c r="A222" s="66" t="s">
        <v>1252</v>
      </c>
      <c r="B222" s="65" t="s">
        <v>1253</v>
      </c>
      <c r="C222" s="67">
        <v>54032.220083940767</v>
      </c>
      <c r="D222" s="66" t="str">
        <f t="shared" si="9"/>
        <v>U16338</v>
      </c>
      <c r="E222" s="67" t="str">
        <f t="shared" si="10"/>
        <v>11M</v>
      </c>
      <c r="F222" s="67" t="str">
        <f t="shared" si="11"/>
        <v>NHS GLOUCESTERSHIRE CCG</v>
      </c>
      <c r="K222" s="122" t="s">
        <v>1252</v>
      </c>
      <c r="L222" s="122" t="s">
        <v>1253</v>
      </c>
      <c r="M222" s="122" t="s">
        <v>2610</v>
      </c>
      <c r="N222" s="122" t="s">
        <v>2611</v>
      </c>
      <c r="P222" s="122" t="s">
        <v>1303</v>
      </c>
      <c r="Q222" s="122" t="s">
        <v>1304</v>
      </c>
    </row>
    <row r="223" spans="1:17" ht="15">
      <c r="A223" s="66" t="s">
        <v>157</v>
      </c>
      <c r="B223" s="65" t="s">
        <v>158</v>
      </c>
      <c r="C223" s="67">
        <v>55280.649471363504</v>
      </c>
      <c r="D223" s="66" t="str">
        <f t="shared" si="9"/>
        <v>U16428</v>
      </c>
      <c r="E223" s="67" t="str">
        <f t="shared" si="10"/>
        <v>01D</v>
      </c>
      <c r="F223" s="67" t="str">
        <f t="shared" si="11"/>
        <v>NHS HEYWOOD, MIDDLETON AND ROCHDALE CCG</v>
      </c>
      <c r="K223" s="122" t="s">
        <v>157</v>
      </c>
      <c r="L223" s="122" t="s">
        <v>158</v>
      </c>
      <c r="M223" s="122" t="s">
        <v>2762</v>
      </c>
      <c r="N223" s="122" t="s">
        <v>2763</v>
      </c>
      <c r="P223" s="122" t="s">
        <v>1787</v>
      </c>
      <c r="Q223" s="122" t="s">
        <v>1788</v>
      </c>
    </row>
    <row r="224" spans="1:17" ht="15">
      <c r="A224" s="66" t="s">
        <v>864</v>
      </c>
      <c r="B224" s="65" t="s">
        <v>865</v>
      </c>
      <c r="C224" s="67">
        <v>39399.340215007651</v>
      </c>
      <c r="D224" s="66" t="str">
        <f t="shared" si="9"/>
        <v>U16446</v>
      </c>
      <c r="E224" s="67" t="str">
        <f t="shared" si="10"/>
        <v>07H</v>
      </c>
      <c r="F224" s="67" t="str">
        <f t="shared" si="11"/>
        <v>NHS WEST ESSEX CCG</v>
      </c>
      <c r="K224" s="122" t="s">
        <v>864</v>
      </c>
      <c r="L224" s="122" t="s">
        <v>865</v>
      </c>
      <c r="M224" s="122" t="s">
        <v>2582</v>
      </c>
      <c r="N224" s="122" t="s">
        <v>2583</v>
      </c>
      <c r="P224" s="122" t="s">
        <v>241</v>
      </c>
      <c r="Q224" s="122" t="s">
        <v>242</v>
      </c>
    </row>
    <row r="225" spans="1:17" ht="15">
      <c r="A225" s="66" t="s">
        <v>313</v>
      </c>
      <c r="B225" s="65" t="s">
        <v>314</v>
      </c>
      <c r="C225" s="67">
        <v>293981.60360017902</v>
      </c>
      <c r="D225" s="66" t="str">
        <f t="shared" si="9"/>
        <v>U16464</v>
      </c>
      <c r="E225" s="67" t="str">
        <f t="shared" si="10"/>
        <v>02P</v>
      </c>
      <c r="F225" s="67" t="str">
        <f t="shared" si="11"/>
        <v>NHS BARNSLEY CCG</v>
      </c>
      <c r="K225" s="122" t="s">
        <v>313</v>
      </c>
      <c r="L225" s="122" t="s">
        <v>314</v>
      </c>
      <c r="M225" s="122" t="s">
        <v>2764</v>
      </c>
      <c r="N225" s="122" t="s">
        <v>2765</v>
      </c>
      <c r="P225" s="122" t="s">
        <v>1902</v>
      </c>
      <c r="Q225" s="122" t="s">
        <v>1903</v>
      </c>
    </row>
    <row r="226" spans="1:17" ht="15">
      <c r="A226" s="66" t="s">
        <v>375</v>
      </c>
      <c r="B226" s="65" t="s">
        <v>376</v>
      </c>
      <c r="C226" s="67">
        <v>35090.708898633529</v>
      </c>
      <c r="D226" s="66" t="str">
        <f t="shared" si="9"/>
        <v>U16538</v>
      </c>
      <c r="E226" s="67" t="str">
        <f t="shared" si="10"/>
        <v>03H</v>
      </c>
      <c r="F226" s="67" t="str">
        <f t="shared" si="11"/>
        <v>NHS NORTH EAST LINCOLNSHIRE CCG</v>
      </c>
      <c r="K226" s="122" t="s">
        <v>375</v>
      </c>
      <c r="L226" s="122" t="s">
        <v>376</v>
      </c>
      <c r="M226" s="122" t="s">
        <v>2766</v>
      </c>
      <c r="N226" s="122" t="s">
        <v>2767</v>
      </c>
      <c r="P226" s="122" t="s">
        <v>1379</v>
      </c>
      <c r="Q226" s="122" t="s">
        <v>1380</v>
      </c>
    </row>
    <row r="227" spans="1:17" ht="15">
      <c r="A227" s="66" t="s">
        <v>1445</v>
      </c>
      <c r="B227" s="65" t="s">
        <v>1446</v>
      </c>
      <c r="C227" s="67">
        <v>48207.140666795873</v>
      </c>
      <c r="D227" s="66" t="str">
        <f t="shared" si="9"/>
        <v>U16600</v>
      </c>
      <c r="E227" s="67" t="str">
        <f t="shared" si="10"/>
        <v>15C</v>
      </c>
      <c r="F227" s="67" t="str">
        <f t="shared" si="11"/>
        <v>NHS BRISTOL, NORTH SOMERSET AND SOUTH GLOUCESTERSHIRE CCG</v>
      </c>
      <c r="K227" s="122" t="s">
        <v>1445</v>
      </c>
      <c r="L227" s="122" t="s">
        <v>1446</v>
      </c>
      <c r="M227" s="122" t="s">
        <v>2574</v>
      </c>
      <c r="N227" s="122" t="s">
        <v>2575</v>
      </c>
      <c r="P227" s="122" t="s">
        <v>834</v>
      </c>
      <c r="Q227" s="122" t="s">
        <v>835</v>
      </c>
    </row>
    <row r="228" spans="1:17" ht="15">
      <c r="A228" s="66" t="s">
        <v>1212</v>
      </c>
      <c r="B228" s="65" t="s">
        <v>1213</v>
      </c>
      <c r="C228" s="67">
        <v>50728.96743587534</v>
      </c>
      <c r="D228" s="66" t="str">
        <f t="shared" si="9"/>
        <v>U16737</v>
      </c>
      <c r="E228" s="67" t="str">
        <f t="shared" si="10"/>
        <v>11J</v>
      </c>
      <c r="F228" s="67" t="str">
        <f t="shared" si="11"/>
        <v>NHS DORSET CCG</v>
      </c>
      <c r="K228" s="122" t="s">
        <v>1212</v>
      </c>
      <c r="L228" s="122" t="s">
        <v>1213</v>
      </c>
      <c r="M228" s="122" t="s">
        <v>2620</v>
      </c>
      <c r="N228" s="122" t="s">
        <v>2621</v>
      </c>
      <c r="P228" s="122" t="s">
        <v>842</v>
      </c>
      <c r="Q228" s="122" t="s">
        <v>843</v>
      </c>
    </row>
    <row r="229" spans="1:17" ht="15">
      <c r="A229" s="66" t="s">
        <v>1254</v>
      </c>
      <c r="B229" s="65" t="s">
        <v>1255</v>
      </c>
      <c r="C229" s="67">
        <v>29187.046033206101</v>
      </c>
      <c r="D229" s="66" t="str">
        <f t="shared" si="9"/>
        <v>U16816</v>
      </c>
      <c r="E229" s="67" t="str">
        <f t="shared" si="10"/>
        <v>11M</v>
      </c>
      <c r="F229" s="67" t="str">
        <f t="shared" si="11"/>
        <v>NHS GLOUCESTERSHIRE CCG</v>
      </c>
      <c r="K229" s="122" t="s">
        <v>1254</v>
      </c>
      <c r="L229" s="122" t="s">
        <v>1255</v>
      </c>
      <c r="M229" s="122" t="s">
        <v>2610</v>
      </c>
      <c r="N229" s="122" t="s">
        <v>2611</v>
      </c>
      <c r="P229" s="122" t="s">
        <v>840</v>
      </c>
      <c r="Q229" s="122" t="s">
        <v>841</v>
      </c>
    </row>
    <row r="230" spans="1:17" ht="15">
      <c r="A230" s="66" t="s">
        <v>1557</v>
      </c>
      <c r="B230" s="65" t="s">
        <v>1558</v>
      </c>
      <c r="C230" s="67">
        <v>46665.111597013485</v>
      </c>
      <c r="D230" s="66" t="str">
        <f t="shared" si="9"/>
        <v>U16878</v>
      </c>
      <c r="E230" s="67" t="str">
        <f t="shared" si="10"/>
        <v>15F</v>
      </c>
      <c r="F230" s="67" t="str">
        <f t="shared" si="11"/>
        <v>NHS LEEDS CCG</v>
      </c>
      <c r="K230" s="122" t="s">
        <v>1557</v>
      </c>
      <c r="L230" s="122" t="s">
        <v>1558</v>
      </c>
      <c r="M230" s="122" t="s">
        <v>2730</v>
      </c>
      <c r="N230" s="122" t="s">
        <v>2731</v>
      </c>
      <c r="P230" s="122" t="s">
        <v>1263</v>
      </c>
      <c r="Q230" s="122" t="s">
        <v>1264</v>
      </c>
    </row>
    <row r="231" spans="1:17" ht="15">
      <c r="A231" s="66" t="s">
        <v>1098</v>
      </c>
      <c r="B231" s="65" t="s">
        <v>1099</v>
      </c>
      <c r="C231" s="67">
        <v>48733.845625821967</v>
      </c>
      <c r="D231" s="66" t="str">
        <f t="shared" si="9"/>
        <v>U16896</v>
      </c>
      <c r="E231" s="67" t="str">
        <f t="shared" si="10"/>
        <v>10K</v>
      </c>
      <c r="F231" s="67" t="str">
        <f t="shared" si="11"/>
        <v>NHS FAREHAM AND GOSPORT CCG</v>
      </c>
      <c r="K231" s="122" t="s">
        <v>1098</v>
      </c>
      <c r="L231" s="122" t="s">
        <v>1099</v>
      </c>
      <c r="M231" s="122" t="s">
        <v>2768</v>
      </c>
      <c r="N231" s="122" t="s">
        <v>2769</v>
      </c>
      <c r="P231" s="122" t="s">
        <v>1248</v>
      </c>
      <c r="Q231" s="122" t="s">
        <v>1249</v>
      </c>
    </row>
    <row r="232" spans="1:17" ht="15">
      <c r="A232" s="66" t="s">
        <v>1417</v>
      </c>
      <c r="B232" s="65" t="s">
        <v>1418</v>
      </c>
      <c r="C232" s="67">
        <v>46198.606273646299</v>
      </c>
      <c r="D232" s="66" t="str">
        <f t="shared" si="9"/>
        <v>U16983</v>
      </c>
      <c r="E232" s="67" t="str">
        <f t="shared" si="10"/>
        <v>15A</v>
      </c>
      <c r="F232" s="67" t="str">
        <f t="shared" si="11"/>
        <v>NHS BERKSHIRE WEST CCG</v>
      </c>
      <c r="K232" s="122" t="s">
        <v>1417</v>
      </c>
      <c r="L232" s="122" t="s">
        <v>1418</v>
      </c>
      <c r="M232" s="122" t="s">
        <v>2640</v>
      </c>
      <c r="N232" s="122" t="s">
        <v>2641</v>
      </c>
      <c r="P232" s="122" t="s">
        <v>1391</v>
      </c>
      <c r="Q232" s="122" t="s">
        <v>1392</v>
      </c>
    </row>
    <row r="233" spans="1:17" ht="15">
      <c r="A233" s="66" t="s">
        <v>2012</v>
      </c>
      <c r="B233" s="65" t="s">
        <v>2013</v>
      </c>
      <c r="C233" s="67">
        <v>77130.146920855099</v>
      </c>
      <c r="D233" s="66" t="str">
        <f t="shared" si="9"/>
        <v>U17012</v>
      </c>
      <c r="E233" s="67" t="str">
        <f t="shared" si="10"/>
        <v>71E</v>
      </c>
      <c r="F233" s="67" t="str">
        <f t="shared" si="11"/>
        <v>NHS LINCOLNSHIRE CCG</v>
      </c>
      <c r="K233" s="122" t="s">
        <v>2012</v>
      </c>
      <c r="L233" s="122" t="s">
        <v>2013</v>
      </c>
      <c r="M233" s="122" t="s">
        <v>2698</v>
      </c>
      <c r="N233" s="122" t="s">
        <v>2699</v>
      </c>
      <c r="P233" s="122" t="s">
        <v>1840</v>
      </c>
      <c r="Q233" s="122" t="s">
        <v>1841</v>
      </c>
    </row>
    <row r="234" spans="1:17" ht="15">
      <c r="A234" s="66" t="s">
        <v>1808</v>
      </c>
      <c r="B234" s="65" t="s">
        <v>1809</v>
      </c>
      <c r="C234" s="67">
        <v>49562.534917795063</v>
      </c>
      <c r="D234" s="66" t="str">
        <f t="shared" si="9"/>
        <v>U17022</v>
      </c>
      <c r="E234" s="67" t="str">
        <f t="shared" si="10"/>
        <v>36J</v>
      </c>
      <c r="F234" s="67" t="str">
        <f t="shared" si="11"/>
        <v>NHS BRADFORD DISTRICT AND CRAVEN CCG</v>
      </c>
      <c r="K234" s="122" t="s">
        <v>1808</v>
      </c>
      <c r="L234" s="122" t="s">
        <v>1809</v>
      </c>
      <c r="M234" s="122" t="s">
        <v>2770</v>
      </c>
      <c r="N234" s="122" t="s">
        <v>2771</v>
      </c>
      <c r="P234" s="122" t="s">
        <v>1777</v>
      </c>
      <c r="Q234" s="122" t="s">
        <v>1778</v>
      </c>
    </row>
    <row r="235" spans="1:17" ht="15">
      <c r="A235" s="66" t="s">
        <v>1186</v>
      </c>
      <c r="B235" s="65" t="s">
        <v>1187</v>
      </c>
      <c r="C235" s="67">
        <v>40682.805687280954</v>
      </c>
      <c r="D235" s="66" t="str">
        <f t="shared" si="9"/>
        <v>U17081</v>
      </c>
      <c r="E235" s="67" t="str">
        <f t="shared" si="10"/>
        <v>11A</v>
      </c>
      <c r="F235" s="67" t="str">
        <f t="shared" si="11"/>
        <v>NHS WEST HAMPSHIRE CCG</v>
      </c>
      <c r="K235" s="122" t="s">
        <v>1186</v>
      </c>
      <c r="L235" s="122" t="s">
        <v>1187</v>
      </c>
      <c r="M235" s="122" t="s">
        <v>2726</v>
      </c>
      <c r="N235" s="122" t="s">
        <v>2727</v>
      </c>
      <c r="P235" s="122" t="s">
        <v>2154</v>
      </c>
      <c r="Q235" s="122" t="s">
        <v>2155</v>
      </c>
    </row>
    <row r="236" spans="1:17" ht="15">
      <c r="A236" s="66" t="s">
        <v>1038</v>
      </c>
      <c r="B236" s="65" t="s">
        <v>1039</v>
      </c>
      <c r="C236" s="67">
        <v>40040.651216784216</v>
      </c>
      <c r="D236" s="66" t="str">
        <f t="shared" si="9"/>
        <v>U17084</v>
      </c>
      <c r="E236" s="67" t="str">
        <f t="shared" si="10"/>
        <v>08W</v>
      </c>
      <c r="F236" s="67" t="str">
        <f t="shared" si="11"/>
        <v>NHS WALTHAM FOREST CCG</v>
      </c>
      <c r="K236" s="122" t="s">
        <v>1038</v>
      </c>
      <c r="L236" s="122" t="s">
        <v>1039</v>
      </c>
      <c r="M236" s="122" t="s">
        <v>2772</v>
      </c>
      <c r="N236" s="122" t="s">
        <v>2773</v>
      </c>
      <c r="P236" s="122" t="s">
        <v>1793</v>
      </c>
      <c r="Q236" s="122" t="s">
        <v>1794</v>
      </c>
    </row>
    <row r="237" spans="1:17" ht="15">
      <c r="A237" s="66" t="s">
        <v>1307</v>
      </c>
      <c r="B237" s="65" t="s">
        <v>1308</v>
      </c>
      <c r="C237" s="67">
        <v>54308.249249811743</v>
      </c>
      <c r="D237" s="66" t="str">
        <f t="shared" si="9"/>
        <v>U17153</v>
      </c>
      <c r="E237" s="67" t="str">
        <f t="shared" si="10"/>
        <v>11X</v>
      </c>
      <c r="F237" s="67" t="str">
        <f t="shared" si="11"/>
        <v>NHS SOMERSET CCG</v>
      </c>
      <c r="K237" s="122" t="s">
        <v>1307</v>
      </c>
      <c r="L237" s="122" t="s">
        <v>1308</v>
      </c>
      <c r="M237" s="122" t="s">
        <v>2578</v>
      </c>
      <c r="N237" s="122" t="s">
        <v>2579</v>
      </c>
      <c r="P237" s="122" t="s">
        <v>1615</v>
      </c>
      <c r="Q237" s="122" t="s">
        <v>1616</v>
      </c>
    </row>
    <row r="238" spans="1:17" ht="15">
      <c r="A238" s="66" t="s">
        <v>132</v>
      </c>
      <c r="B238" s="65" t="s">
        <v>133</v>
      </c>
      <c r="C238" s="67">
        <v>39930.563052824102</v>
      </c>
      <c r="D238" s="66" t="str">
        <f t="shared" si="9"/>
        <v>U17156</v>
      </c>
      <c r="E238" s="67" t="str">
        <f t="shared" si="10"/>
        <v>00Y</v>
      </c>
      <c r="F238" s="67" t="str">
        <f t="shared" si="11"/>
        <v>NHS OLDHAM CCG</v>
      </c>
      <c r="K238" s="122" t="s">
        <v>132</v>
      </c>
      <c r="L238" s="122" t="s">
        <v>133</v>
      </c>
      <c r="M238" s="122" t="s">
        <v>2756</v>
      </c>
      <c r="N238" s="122" t="s">
        <v>2757</v>
      </c>
      <c r="P238" s="122" t="s">
        <v>1988</v>
      </c>
      <c r="Q238" s="122" t="s">
        <v>1989</v>
      </c>
    </row>
    <row r="239" spans="1:17" ht="15">
      <c r="A239" s="66" t="s">
        <v>1595</v>
      </c>
      <c r="B239" s="65" t="s">
        <v>1596</v>
      </c>
      <c r="C239" s="67">
        <v>75532.724873944069</v>
      </c>
      <c r="D239" s="66" t="str">
        <f t="shared" si="9"/>
        <v>U17168</v>
      </c>
      <c r="E239" s="67" t="str">
        <f t="shared" si="10"/>
        <v>15M</v>
      </c>
      <c r="F239" s="67" t="str">
        <f t="shared" si="11"/>
        <v>NHS DERBY AND DERBYSHIRE CCG</v>
      </c>
      <c r="K239" s="122" t="s">
        <v>1595</v>
      </c>
      <c r="L239" s="122" t="s">
        <v>1596</v>
      </c>
      <c r="M239" s="122" t="s">
        <v>2652</v>
      </c>
      <c r="N239" s="122" t="s">
        <v>2653</v>
      </c>
      <c r="P239" s="122" t="s">
        <v>2433</v>
      </c>
      <c r="Q239" s="122" t="s">
        <v>2434</v>
      </c>
    </row>
    <row r="240" spans="1:17" ht="15">
      <c r="A240" s="66" t="s">
        <v>2014</v>
      </c>
      <c r="B240" s="65" t="s">
        <v>2015</v>
      </c>
      <c r="C240" s="67">
        <v>53273.851404767149</v>
      </c>
      <c r="D240" s="66" t="str">
        <f t="shared" si="9"/>
        <v>U17435</v>
      </c>
      <c r="E240" s="67" t="str">
        <f t="shared" si="10"/>
        <v>71E</v>
      </c>
      <c r="F240" s="67" t="str">
        <f t="shared" si="11"/>
        <v>NHS LINCOLNSHIRE CCG</v>
      </c>
      <c r="K240" s="122" t="s">
        <v>2014</v>
      </c>
      <c r="L240" s="122" t="s">
        <v>2015</v>
      </c>
      <c r="M240" s="122" t="s">
        <v>2698</v>
      </c>
      <c r="N240" s="122" t="s">
        <v>2699</v>
      </c>
      <c r="P240" s="122" t="s">
        <v>678</v>
      </c>
      <c r="Q240" s="122" t="s">
        <v>679</v>
      </c>
    </row>
    <row r="241" spans="1:17" ht="15">
      <c r="A241" s="66" t="s">
        <v>2471</v>
      </c>
      <c r="B241" s="65" t="s">
        <v>2472</v>
      </c>
      <c r="C241" s="67">
        <v>29639.990541969248</v>
      </c>
      <c r="D241" s="66" t="str">
        <f t="shared" si="9"/>
        <v>U17794</v>
      </c>
      <c r="E241" s="67" t="str">
        <f t="shared" si="10"/>
        <v>99G</v>
      </c>
      <c r="F241" s="67" t="str">
        <f t="shared" si="11"/>
        <v>NHS SOUTHEND CCG</v>
      </c>
      <c r="K241" s="122" t="s">
        <v>2471</v>
      </c>
      <c r="L241" s="122" t="s">
        <v>2472</v>
      </c>
      <c r="M241" s="122" t="s">
        <v>2606</v>
      </c>
      <c r="N241" s="122" t="s">
        <v>2607</v>
      </c>
      <c r="P241" s="122" t="s">
        <v>2334</v>
      </c>
      <c r="Q241" s="122" t="s">
        <v>2335</v>
      </c>
    </row>
    <row r="242" spans="1:17" ht="15">
      <c r="A242" s="66" t="s">
        <v>2180</v>
      </c>
      <c r="B242" s="65" t="s">
        <v>2181</v>
      </c>
      <c r="C242" s="67">
        <v>29915.923085541952</v>
      </c>
      <c r="D242" s="66" t="str">
        <f t="shared" si="9"/>
        <v>U17834</v>
      </c>
      <c r="E242" s="67" t="str">
        <f t="shared" si="10"/>
        <v>91Q</v>
      </c>
      <c r="F242" s="67" t="str">
        <f t="shared" si="11"/>
        <v>NHS KENT AND MEDWAY CCG</v>
      </c>
      <c r="K242" s="122" t="s">
        <v>2180</v>
      </c>
      <c r="L242" s="122" t="s">
        <v>2181</v>
      </c>
      <c r="M242" s="122" t="s">
        <v>2588</v>
      </c>
      <c r="N242" s="122" t="s">
        <v>2589</v>
      </c>
      <c r="P242" s="122" t="s">
        <v>945</v>
      </c>
      <c r="Q242" s="122" t="s">
        <v>946</v>
      </c>
    </row>
    <row r="243" spans="1:17" ht="15">
      <c r="A243" s="66" t="s">
        <v>1337</v>
      </c>
      <c r="B243" s="65" t="s">
        <v>1338</v>
      </c>
      <c r="C243" s="67">
        <v>68399.308888876272</v>
      </c>
      <c r="D243" s="66" t="str">
        <f t="shared" si="9"/>
        <v>U17849</v>
      </c>
      <c r="E243" s="67" t="str">
        <f t="shared" si="10"/>
        <v>13T</v>
      </c>
      <c r="F243" s="67" t="str">
        <f t="shared" si="11"/>
        <v>NHS NEWCASTLE GATESHEAD CCG</v>
      </c>
      <c r="K243" s="122" t="s">
        <v>1337</v>
      </c>
      <c r="L243" s="122" t="s">
        <v>1338</v>
      </c>
      <c r="M243" s="122" t="s">
        <v>2748</v>
      </c>
      <c r="N243" s="122" t="s">
        <v>2749</v>
      </c>
      <c r="P243" s="122" t="s">
        <v>1804</v>
      </c>
      <c r="Q243" s="122" t="s">
        <v>1805</v>
      </c>
    </row>
    <row r="244" spans="1:17" ht="15">
      <c r="A244" s="66" t="s">
        <v>2477</v>
      </c>
      <c r="B244" s="65" t="s">
        <v>2478</v>
      </c>
      <c r="C244" s="67">
        <v>47370.331698144626</v>
      </c>
      <c r="D244" s="66" t="str">
        <f t="shared" si="9"/>
        <v>U17969</v>
      </c>
      <c r="E244" s="67" t="str">
        <f t="shared" si="10"/>
        <v>99M</v>
      </c>
      <c r="F244" s="67" t="str">
        <f t="shared" si="11"/>
        <v>NHS NORTH EAST HAMPSHIRE AND FARNHAM CCG</v>
      </c>
      <c r="K244" s="122" t="s">
        <v>2477</v>
      </c>
      <c r="L244" s="122" t="s">
        <v>2478</v>
      </c>
      <c r="M244" s="122" t="s">
        <v>2624</v>
      </c>
      <c r="N244" s="122" t="s">
        <v>2625</v>
      </c>
      <c r="P244" s="122" t="s">
        <v>124</v>
      </c>
      <c r="Q244" s="122" t="s">
        <v>2500</v>
      </c>
    </row>
    <row r="245" spans="1:17" ht="15">
      <c r="A245" s="66" t="s">
        <v>211</v>
      </c>
      <c r="B245" s="65" t="s">
        <v>212</v>
      </c>
      <c r="C245" s="67">
        <v>78328.636319145007</v>
      </c>
      <c r="D245" s="66" t="str">
        <f t="shared" si="9"/>
        <v>U17992</v>
      </c>
      <c r="E245" s="67" t="str">
        <f t="shared" si="10"/>
        <v>01K</v>
      </c>
      <c r="F245" s="67" t="str">
        <f t="shared" si="11"/>
        <v>NHS MORECAMBE BAY CCG</v>
      </c>
      <c r="K245" s="122" t="s">
        <v>211</v>
      </c>
      <c r="L245" s="122" t="s">
        <v>212</v>
      </c>
      <c r="M245" s="122" t="s">
        <v>2774</v>
      </c>
      <c r="N245" s="122" t="s">
        <v>2775</v>
      </c>
      <c r="P245" s="122" t="s">
        <v>120</v>
      </c>
      <c r="Q245" s="122" t="s">
        <v>121</v>
      </c>
    </row>
    <row r="246" spans="1:17" ht="15">
      <c r="A246" s="66" t="s">
        <v>547</v>
      </c>
      <c r="B246" s="65" t="s">
        <v>548</v>
      </c>
      <c r="C246" s="67">
        <v>66999.141030765852</v>
      </c>
      <c r="D246" s="66" t="str">
        <f t="shared" si="9"/>
        <v>U18020</v>
      </c>
      <c r="E246" s="67" t="str">
        <f t="shared" si="10"/>
        <v>05C</v>
      </c>
      <c r="F246" s="67" t="str">
        <f t="shared" si="11"/>
        <v>NHS DUDLEY CCG</v>
      </c>
      <c r="K246" s="122" t="s">
        <v>547</v>
      </c>
      <c r="L246" s="122" t="s">
        <v>548</v>
      </c>
      <c r="M246" s="122" t="s">
        <v>2682</v>
      </c>
      <c r="N246" s="122" t="s">
        <v>2683</v>
      </c>
      <c r="P246" s="122" t="s">
        <v>129</v>
      </c>
      <c r="Q246" s="122" t="s">
        <v>130</v>
      </c>
    </row>
    <row r="247" spans="1:17" ht="15">
      <c r="A247" s="66" t="s">
        <v>1497</v>
      </c>
      <c r="B247" s="65" t="s">
        <v>1498</v>
      </c>
      <c r="C247" s="67">
        <v>49624.467714175291</v>
      </c>
      <c r="D247" s="66" t="str">
        <f t="shared" si="9"/>
        <v>U18195</v>
      </c>
      <c r="E247" s="67" t="str">
        <f t="shared" si="10"/>
        <v>15E</v>
      </c>
      <c r="F247" s="67" t="str">
        <f t="shared" si="11"/>
        <v>NHS BIRMINGHAM AND SOLIHULL CCG</v>
      </c>
      <c r="K247" s="122" t="s">
        <v>1497</v>
      </c>
      <c r="L247" s="122" t="s">
        <v>1498</v>
      </c>
      <c r="M247" s="122" t="s">
        <v>2570</v>
      </c>
      <c r="N247" s="122" t="s">
        <v>2571</v>
      </c>
      <c r="P247" s="122" t="s">
        <v>110</v>
      </c>
      <c r="Q247" s="122" t="s">
        <v>111</v>
      </c>
    </row>
    <row r="248" spans="1:17" ht="15">
      <c r="A248" s="66" t="s">
        <v>1940</v>
      </c>
      <c r="B248" s="65" t="s">
        <v>1941</v>
      </c>
      <c r="C248" s="67">
        <v>48734.324317919498</v>
      </c>
      <c r="D248" s="66" t="str">
        <f t="shared" si="9"/>
        <v>U18267</v>
      </c>
      <c r="E248" s="67" t="str">
        <f t="shared" si="10"/>
        <v>52R</v>
      </c>
      <c r="F248" s="67" t="str">
        <f t="shared" si="11"/>
        <v>NHS NOTTINGHAM AND NOTTINGHAMSHIRE CCG</v>
      </c>
      <c r="K248" s="122" t="s">
        <v>1940</v>
      </c>
      <c r="L248" s="122" t="s">
        <v>1941</v>
      </c>
      <c r="M248" s="122" t="s">
        <v>2680</v>
      </c>
      <c r="N248" s="122" t="s">
        <v>2681</v>
      </c>
      <c r="P248" s="122" t="s">
        <v>1238</v>
      </c>
      <c r="Q248" s="122" t="s">
        <v>1239</v>
      </c>
    </row>
    <row r="249" spans="1:17" ht="15">
      <c r="A249" s="66" t="s">
        <v>2046</v>
      </c>
      <c r="B249" s="65" t="s">
        <v>2047</v>
      </c>
      <c r="C249" s="67">
        <v>30478.355169544498</v>
      </c>
      <c r="D249" s="66" t="str">
        <f t="shared" si="9"/>
        <v>U18315</v>
      </c>
      <c r="E249" s="67" t="str">
        <f t="shared" si="10"/>
        <v>72Q</v>
      </c>
      <c r="F249" s="67" t="str">
        <f t="shared" si="11"/>
        <v>NHS SOUTH EAST LONDON CCG</v>
      </c>
      <c r="K249" s="122" t="s">
        <v>2046</v>
      </c>
      <c r="L249" s="122" t="s">
        <v>2047</v>
      </c>
      <c r="M249" s="122" t="s">
        <v>2568</v>
      </c>
      <c r="N249" s="122" t="s">
        <v>2569</v>
      </c>
      <c r="P249" s="122" t="s">
        <v>1972</v>
      </c>
      <c r="Q249" s="122" t="s">
        <v>1973</v>
      </c>
    </row>
    <row r="250" spans="1:17" ht="15">
      <c r="A250" s="66" t="s">
        <v>953</v>
      </c>
      <c r="B250" s="65" t="s">
        <v>954</v>
      </c>
      <c r="C250" s="67">
        <v>63971.136601504506</v>
      </c>
      <c r="D250" s="66" t="str">
        <f t="shared" si="9"/>
        <v>U18398</v>
      </c>
      <c r="E250" s="67" t="str">
        <f t="shared" si="10"/>
        <v>08C</v>
      </c>
      <c r="F250" s="67" t="str">
        <f t="shared" si="11"/>
        <v>NHS HAMMERSMITH AND FULHAM CCG</v>
      </c>
      <c r="K250" s="122" t="s">
        <v>953</v>
      </c>
      <c r="L250" s="122" t="s">
        <v>954</v>
      </c>
      <c r="M250" s="122" t="s">
        <v>2776</v>
      </c>
      <c r="N250" s="122" t="s">
        <v>2777</v>
      </c>
      <c r="P250" s="122" t="s">
        <v>1146</v>
      </c>
      <c r="Q250" s="122" t="s">
        <v>1147</v>
      </c>
    </row>
    <row r="251" spans="1:17" ht="15">
      <c r="A251" s="66" t="s">
        <v>788</v>
      </c>
      <c r="B251" s="65" t="s">
        <v>789</v>
      </c>
      <c r="C251" s="67">
        <v>27155.164801368181</v>
      </c>
      <c r="D251" s="66" t="str">
        <f t="shared" si="9"/>
        <v>U18888</v>
      </c>
      <c r="E251" s="67" t="str">
        <f t="shared" si="10"/>
        <v>06N</v>
      </c>
      <c r="F251" s="67" t="str">
        <f t="shared" si="11"/>
        <v>NHS HERTS VALLEYS CCG</v>
      </c>
      <c r="K251" s="122" t="s">
        <v>788</v>
      </c>
      <c r="L251" s="122" t="s">
        <v>789</v>
      </c>
      <c r="M251" s="122" t="s">
        <v>2672</v>
      </c>
      <c r="N251" s="122" t="s">
        <v>2673</v>
      </c>
      <c r="P251" s="122" t="s">
        <v>1136</v>
      </c>
      <c r="Q251" s="122" t="s">
        <v>1137</v>
      </c>
    </row>
    <row r="252" spans="1:17" ht="15">
      <c r="A252" s="66" t="s">
        <v>1172</v>
      </c>
      <c r="B252" s="65" t="s">
        <v>1173</v>
      </c>
      <c r="C252" s="67">
        <v>61020.263151930267</v>
      </c>
      <c r="D252" s="66" t="str">
        <f t="shared" si="9"/>
        <v>U18986</v>
      </c>
      <c r="E252" s="67" t="str">
        <f t="shared" si="10"/>
        <v>10X</v>
      </c>
      <c r="F252" s="67" t="str">
        <f t="shared" si="11"/>
        <v>NHS SOUTHAMPTON CCG</v>
      </c>
      <c r="K252" s="122" t="s">
        <v>1172</v>
      </c>
      <c r="L252" s="122" t="s">
        <v>1173</v>
      </c>
      <c r="M252" s="122" t="s">
        <v>2702</v>
      </c>
      <c r="N252" s="122" t="s">
        <v>2703</v>
      </c>
      <c r="P252" s="122" t="s">
        <v>491</v>
      </c>
      <c r="Q252" s="122" t="s">
        <v>492</v>
      </c>
    </row>
    <row r="253" spans="1:17" ht="15">
      <c r="A253" s="66" t="s">
        <v>832</v>
      </c>
      <c r="B253" s="65" t="s">
        <v>833</v>
      </c>
      <c r="C253" s="67">
        <v>37742.465946242351</v>
      </c>
      <c r="D253" s="66" t="str">
        <f t="shared" si="9"/>
        <v>U18990</v>
      </c>
      <c r="E253" s="67" t="str">
        <f t="shared" si="10"/>
        <v>06Q</v>
      </c>
      <c r="F253" s="67" t="str">
        <f t="shared" si="11"/>
        <v>NHS MID ESSEX CCG</v>
      </c>
      <c r="K253" s="122" t="s">
        <v>832</v>
      </c>
      <c r="L253" s="122" t="s">
        <v>833</v>
      </c>
      <c r="M253" s="122" t="s">
        <v>2712</v>
      </c>
      <c r="N253" s="122" t="s">
        <v>2713</v>
      </c>
      <c r="P253" s="122" t="s">
        <v>1365</v>
      </c>
      <c r="Q253" s="122" t="s">
        <v>1366</v>
      </c>
    </row>
    <row r="254" spans="1:17" ht="15">
      <c r="A254" s="66" t="s">
        <v>2110</v>
      </c>
      <c r="B254" s="65" t="s">
        <v>2111</v>
      </c>
      <c r="C254" s="67">
        <v>75991.55023730424</v>
      </c>
      <c r="D254" s="66" t="str">
        <f t="shared" si="9"/>
        <v>U19031</v>
      </c>
      <c r="E254" s="67" t="str">
        <f t="shared" si="10"/>
        <v>78H</v>
      </c>
      <c r="F254" s="67" t="str">
        <f t="shared" si="11"/>
        <v>NHS NORTHAMPTONSHIRE CCG</v>
      </c>
      <c r="K254" s="122" t="s">
        <v>2110</v>
      </c>
      <c r="L254" s="122" t="s">
        <v>2111</v>
      </c>
      <c r="M254" s="122" t="s">
        <v>2694</v>
      </c>
      <c r="N254" s="122" t="s">
        <v>2695</v>
      </c>
      <c r="P254" s="122" t="s">
        <v>411</v>
      </c>
      <c r="Q254" s="122" t="s">
        <v>412</v>
      </c>
    </row>
    <row r="255" spans="1:17" ht="15">
      <c r="A255" s="66" t="s">
        <v>1499</v>
      </c>
      <c r="B255" s="65" t="s">
        <v>1500</v>
      </c>
      <c r="C255" s="67">
        <v>44672.758065638329</v>
      </c>
      <c r="D255" s="66" t="str">
        <f t="shared" si="9"/>
        <v>U19037</v>
      </c>
      <c r="E255" s="67" t="str">
        <f t="shared" si="10"/>
        <v>15E</v>
      </c>
      <c r="F255" s="67" t="str">
        <f t="shared" si="11"/>
        <v>NHS BIRMINGHAM AND SOLIHULL CCG</v>
      </c>
      <c r="K255" s="122" t="s">
        <v>1499</v>
      </c>
      <c r="L255" s="122" t="s">
        <v>1500</v>
      </c>
      <c r="M255" s="122" t="s">
        <v>2570</v>
      </c>
      <c r="N255" s="122" t="s">
        <v>2571</v>
      </c>
      <c r="P255" s="122" t="s">
        <v>1944</v>
      </c>
      <c r="Q255" s="122" t="s">
        <v>1945</v>
      </c>
    </row>
    <row r="256" spans="1:17" ht="15">
      <c r="A256" s="66" t="s">
        <v>1158</v>
      </c>
      <c r="B256" s="65" t="s">
        <v>1159</v>
      </c>
      <c r="C256" s="67">
        <v>35936.005778719533</v>
      </c>
      <c r="D256" s="66" t="str">
        <f t="shared" si="9"/>
        <v>U19124</v>
      </c>
      <c r="E256" s="67" t="str">
        <f t="shared" si="10"/>
        <v>10R</v>
      </c>
      <c r="F256" s="67" t="str">
        <f t="shared" si="11"/>
        <v>NHS PORTSMOUTH CCG</v>
      </c>
      <c r="K256" s="122" t="s">
        <v>1158</v>
      </c>
      <c r="L256" s="122" t="s">
        <v>1159</v>
      </c>
      <c r="M256" s="122" t="s">
        <v>2632</v>
      </c>
      <c r="N256" s="122" t="s">
        <v>2633</v>
      </c>
      <c r="P256" s="122" t="s">
        <v>2524</v>
      </c>
      <c r="Q256" s="122" t="s">
        <v>2525</v>
      </c>
    </row>
    <row r="257" spans="1:17" ht="15">
      <c r="A257" s="66" t="s">
        <v>742</v>
      </c>
      <c r="B257" s="65" t="s">
        <v>743</v>
      </c>
      <c r="C257" s="67">
        <v>33403.45175796024</v>
      </c>
      <c r="D257" s="66" t="str">
        <f t="shared" si="9"/>
        <v>U19152</v>
      </c>
      <c r="E257" s="67" t="str">
        <f t="shared" si="10"/>
        <v>06K</v>
      </c>
      <c r="F257" s="67" t="str">
        <f t="shared" si="11"/>
        <v>NHS EAST AND NORTH HERTFORDSHIRE CCG</v>
      </c>
      <c r="K257" s="122" t="s">
        <v>742</v>
      </c>
      <c r="L257" s="122" t="s">
        <v>743</v>
      </c>
      <c r="M257" s="122" t="s">
        <v>2584</v>
      </c>
      <c r="N257" s="122" t="s">
        <v>2585</v>
      </c>
      <c r="P257" s="122" t="s">
        <v>2070</v>
      </c>
      <c r="Q257" s="122" t="s">
        <v>2071</v>
      </c>
    </row>
    <row r="258" spans="1:17" ht="15">
      <c r="A258" s="66" t="s">
        <v>1942</v>
      </c>
      <c r="B258" s="65" t="s">
        <v>1943</v>
      </c>
      <c r="C258" s="67">
        <v>34461.894772690022</v>
      </c>
      <c r="D258" s="66" t="str">
        <f t="shared" si="9"/>
        <v>U19169</v>
      </c>
      <c r="E258" s="67" t="str">
        <f t="shared" si="10"/>
        <v>52R</v>
      </c>
      <c r="F258" s="67" t="str">
        <f t="shared" si="11"/>
        <v>NHS NOTTINGHAM AND NOTTINGHAMSHIRE CCG</v>
      </c>
      <c r="K258" s="122" t="s">
        <v>1942</v>
      </c>
      <c r="L258" s="122" t="s">
        <v>1943</v>
      </c>
      <c r="M258" s="122" t="s">
        <v>2680</v>
      </c>
      <c r="N258" s="122" t="s">
        <v>2681</v>
      </c>
      <c r="P258" s="122" t="s">
        <v>2148</v>
      </c>
      <c r="Q258" s="122" t="s">
        <v>2149</v>
      </c>
    </row>
    <row r="259" spans="1:17" ht="15">
      <c r="A259" s="66" t="s">
        <v>666</v>
      </c>
      <c r="B259" s="65" t="s">
        <v>667</v>
      </c>
      <c r="C259" s="67">
        <v>33297.599132947093</v>
      </c>
      <c r="D259" s="66" t="str">
        <f t="shared" ref="D259:D322" si="12">A259</f>
        <v>U19348</v>
      </c>
      <c r="E259" s="67" t="str">
        <f t="shared" ref="E259:E322" si="13">VLOOKUP($A259,$K$2:$N$1255,3,FALSE)</f>
        <v>06A</v>
      </c>
      <c r="F259" s="67" t="str">
        <f t="shared" ref="F259:F322" si="14">VLOOKUP($A259,$K$2:$N$1255,4,FALSE)</f>
        <v>NHS WOLVERHAMPTON CCG</v>
      </c>
      <c r="K259" s="122" t="s">
        <v>666</v>
      </c>
      <c r="L259" s="122" t="s">
        <v>667</v>
      </c>
      <c r="M259" s="122" t="s">
        <v>2778</v>
      </c>
      <c r="N259" s="122" t="s">
        <v>2779</v>
      </c>
      <c r="P259" s="122" t="s">
        <v>1367</v>
      </c>
      <c r="Q259" s="122" t="s">
        <v>1368</v>
      </c>
    </row>
    <row r="260" spans="1:17" ht="15">
      <c r="A260" s="66" t="s">
        <v>1840</v>
      </c>
      <c r="B260" s="65" t="s">
        <v>1841</v>
      </c>
      <c r="C260" s="67">
        <v>29361.016745865782</v>
      </c>
      <c r="D260" s="66" t="str">
        <f t="shared" si="12"/>
        <v>U19424</v>
      </c>
      <c r="E260" s="67" t="str">
        <f t="shared" si="13"/>
        <v>36L</v>
      </c>
      <c r="F260" s="67" t="str">
        <f t="shared" si="14"/>
        <v>NHS SOUTH WEST LONDON CCG</v>
      </c>
      <c r="K260" s="122" t="s">
        <v>1840</v>
      </c>
      <c r="L260" s="122" t="s">
        <v>1841</v>
      </c>
      <c r="M260" s="122" t="s">
        <v>2562</v>
      </c>
      <c r="N260" s="122" t="s">
        <v>2563</v>
      </c>
      <c r="P260" s="122" t="s">
        <v>1942</v>
      </c>
      <c r="Q260" s="122" t="s">
        <v>1943</v>
      </c>
    </row>
    <row r="261" spans="1:17" ht="15">
      <c r="A261" s="66" t="s">
        <v>706</v>
      </c>
      <c r="B261" s="65" t="s">
        <v>707</v>
      </c>
      <c r="C261" s="67">
        <v>48918.54046070316</v>
      </c>
      <c r="D261" s="66" t="str">
        <f t="shared" si="12"/>
        <v>U19471</v>
      </c>
      <c r="E261" s="67" t="str">
        <f t="shared" si="13"/>
        <v>06H</v>
      </c>
      <c r="F261" s="67" t="str">
        <f t="shared" si="14"/>
        <v>NHS CAMBRIDGESHIRE AND PETERBOROUGH CCG</v>
      </c>
      <c r="K261" s="122" t="s">
        <v>706</v>
      </c>
      <c r="L261" s="122" t="s">
        <v>707</v>
      </c>
      <c r="M261" s="122" t="s">
        <v>2714</v>
      </c>
      <c r="N261" s="122" t="s">
        <v>2715</v>
      </c>
      <c r="P261" s="122" t="s">
        <v>921</v>
      </c>
      <c r="Q261" s="122" t="s">
        <v>922</v>
      </c>
    </row>
    <row r="262" spans="1:17" ht="15">
      <c r="A262" s="66" t="s">
        <v>955</v>
      </c>
      <c r="B262" s="65" t="s">
        <v>956</v>
      </c>
      <c r="C262" s="67">
        <v>75858.164866686697</v>
      </c>
      <c r="D262" s="66" t="str">
        <f t="shared" si="12"/>
        <v>U19803</v>
      </c>
      <c r="E262" s="67" t="str">
        <f t="shared" si="13"/>
        <v>08C</v>
      </c>
      <c r="F262" s="67" t="str">
        <f t="shared" si="14"/>
        <v>NHS HAMMERSMITH AND FULHAM CCG</v>
      </c>
      <c r="K262" s="122" t="s">
        <v>955</v>
      </c>
      <c r="L262" s="122" t="s">
        <v>956</v>
      </c>
      <c r="M262" s="122" t="s">
        <v>2776</v>
      </c>
      <c r="N262" s="122" t="s">
        <v>2777</v>
      </c>
      <c r="P262" s="122" t="s">
        <v>2096</v>
      </c>
      <c r="Q262" s="122" t="s">
        <v>2097</v>
      </c>
    </row>
    <row r="263" spans="1:17" ht="15">
      <c r="A263" s="66" t="s">
        <v>213</v>
      </c>
      <c r="B263" s="65" t="s">
        <v>214</v>
      </c>
      <c r="C263" s="67">
        <v>74602.497102136593</v>
      </c>
      <c r="D263" s="66" t="str">
        <f t="shared" si="12"/>
        <v>U19808</v>
      </c>
      <c r="E263" s="67" t="str">
        <f t="shared" si="13"/>
        <v>01K</v>
      </c>
      <c r="F263" s="67" t="str">
        <f t="shared" si="14"/>
        <v>NHS MORECAMBE BAY CCG</v>
      </c>
      <c r="K263" s="122" t="s">
        <v>213</v>
      </c>
      <c r="L263" s="122" t="s">
        <v>214</v>
      </c>
      <c r="M263" s="122" t="s">
        <v>2774</v>
      </c>
      <c r="N263" s="122" t="s">
        <v>2775</v>
      </c>
      <c r="P263" s="122" t="s">
        <v>74</v>
      </c>
      <c r="Q263" s="122" t="s">
        <v>75</v>
      </c>
    </row>
    <row r="264" spans="1:17" ht="15">
      <c r="A264" s="66" t="s">
        <v>1214</v>
      </c>
      <c r="B264" s="65" t="s">
        <v>1215</v>
      </c>
      <c r="C264" s="67">
        <v>44149.671658427455</v>
      </c>
      <c r="D264" s="66" t="str">
        <f t="shared" si="12"/>
        <v>U19923</v>
      </c>
      <c r="E264" s="67" t="str">
        <f t="shared" si="13"/>
        <v>11J</v>
      </c>
      <c r="F264" s="67" t="str">
        <f t="shared" si="14"/>
        <v>NHS DORSET CCG</v>
      </c>
      <c r="K264" s="122" t="s">
        <v>1214</v>
      </c>
      <c r="L264" s="122" t="s">
        <v>1215</v>
      </c>
      <c r="M264" s="122" t="s">
        <v>2620</v>
      </c>
      <c r="N264" s="122" t="s">
        <v>2621</v>
      </c>
      <c r="P264" s="122" t="s">
        <v>1998</v>
      </c>
      <c r="Q264" s="122" t="s">
        <v>1999</v>
      </c>
    </row>
    <row r="265" spans="1:17" ht="15">
      <c r="A265" s="66" t="s">
        <v>2344</v>
      </c>
      <c r="B265" s="65" t="s">
        <v>2345</v>
      </c>
      <c r="C265" s="67">
        <v>26742.567244323851</v>
      </c>
      <c r="D265" s="66" t="str">
        <f t="shared" si="12"/>
        <v>U20036</v>
      </c>
      <c r="E265" s="67" t="str">
        <f t="shared" si="13"/>
        <v>93C</v>
      </c>
      <c r="F265" s="67" t="str">
        <f t="shared" si="14"/>
        <v>NHS NORTH CENTRAL LONDON CCG</v>
      </c>
      <c r="K265" s="122" t="s">
        <v>2344</v>
      </c>
      <c r="L265" s="122" t="s">
        <v>2345</v>
      </c>
      <c r="M265" s="122" t="s">
        <v>2670</v>
      </c>
      <c r="N265" s="122" t="s">
        <v>2671</v>
      </c>
      <c r="P265" s="122" t="s">
        <v>1287</v>
      </c>
      <c r="Q265" s="122" t="s">
        <v>1288</v>
      </c>
    </row>
    <row r="266" spans="1:17" ht="15">
      <c r="A266" s="66" t="s">
        <v>2244</v>
      </c>
      <c r="B266" s="65" t="s">
        <v>2245</v>
      </c>
      <c r="C266" s="67">
        <v>43499.907384013757</v>
      </c>
      <c r="D266" s="66" t="str">
        <f t="shared" si="12"/>
        <v>U20165</v>
      </c>
      <c r="E266" s="67" t="str">
        <f t="shared" si="13"/>
        <v>92A</v>
      </c>
      <c r="F266" s="67" t="str">
        <f t="shared" si="14"/>
        <v>NHS SURREY HEARTLANDS CCG</v>
      </c>
      <c r="K266" s="122" t="s">
        <v>2244</v>
      </c>
      <c r="L266" s="122" t="s">
        <v>2245</v>
      </c>
      <c r="M266" s="122" t="s">
        <v>2604</v>
      </c>
      <c r="N266" s="122" t="s">
        <v>2605</v>
      </c>
      <c r="P266" s="122" t="s">
        <v>1196</v>
      </c>
      <c r="Q266" s="122" t="s">
        <v>1197</v>
      </c>
    </row>
    <row r="267" spans="1:17" ht="15">
      <c r="A267" s="66" t="s">
        <v>58</v>
      </c>
      <c r="B267" s="65" t="s">
        <v>59</v>
      </c>
      <c r="C267" s="67">
        <v>57681.977948626853</v>
      </c>
      <c r="D267" s="66" t="str">
        <f t="shared" si="12"/>
        <v>U20256</v>
      </c>
      <c r="E267" s="67" t="str">
        <f t="shared" si="13"/>
        <v>00N</v>
      </c>
      <c r="F267" s="67" t="str">
        <f t="shared" si="14"/>
        <v>NHS SOUTH TYNESIDE CCG</v>
      </c>
      <c r="K267" s="122" t="s">
        <v>58</v>
      </c>
      <c r="L267" s="122" t="s">
        <v>59</v>
      </c>
      <c r="M267" s="122" t="s">
        <v>2780</v>
      </c>
      <c r="N267" s="122" t="s">
        <v>2781</v>
      </c>
      <c r="P267" s="122" t="s">
        <v>1102</v>
      </c>
      <c r="Q267" s="122" t="s">
        <v>1103</v>
      </c>
    </row>
    <row r="268" spans="1:17" ht="15">
      <c r="A268" s="66" t="s">
        <v>1014</v>
      </c>
      <c r="B268" s="65" t="s">
        <v>1015</v>
      </c>
      <c r="C268" s="67">
        <v>55344.908253416732</v>
      </c>
      <c r="D268" s="66" t="str">
        <f t="shared" si="12"/>
        <v>U20290</v>
      </c>
      <c r="E268" s="67" t="str">
        <f t="shared" si="13"/>
        <v>08N</v>
      </c>
      <c r="F268" s="67" t="str">
        <f t="shared" si="14"/>
        <v>NHS REDBRIDGE CCG</v>
      </c>
      <c r="K268" s="122" t="s">
        <v>1014</v>
      </c>
      <c r="L268" s="122" t="s">
        <v>1015</v>
      </c>
      <c r="M268" s="122" t="s">
        <v>2630</v>
      </c>
      <c r="N268" s="122" t="s">
        <v>2631</v>
      </c>
      <c r="P268" s="122" t="s">
        <v>201</v>
      </c>
      <c r="Q268" s="122" t="s">
        <v>202</v>
      </c>
    </row>
    <row r="269" spans="1:17" ht="15">
      <c r="A269" s="66" t="s">
        <v>1479</v>
      </c>
      <c r="B269" s="65" t="s">
        <v>1480</v>
      </c>
      <c r="C269" s="67">
        <v>68546.742707144309</v>
      </c>
      <c r="D269" s="66" t="str">
        <f t="shared" si="12"/>
        <v>U20320</v>
      </c>
      <c r="E269" s="67" t="str">
        <f t="shared" si="13"/>
        <v>15D</v>
      </c>
      <c r="F269" s="67" t="str">
        <f t="shared" si="14"/>
        <v>NHS EAST BERKSHIRE CCG</v>
      </c>
      <c r="K269" s="122" t="s">
        <v>1479</v>
      </c>
      <c r="L269" s="122" t="s">
        <v>1480</v>
      </c>
      <c r="M269" s="122" t="s">
        <v>2754</v>
      </c>
      <c r="N269" s="122" t="s">
        <v>2755</v>
      </c>
      <c r="P269" s="122" t="s">
        <v>2244</v>
      </c>
      <c r="Q269" s="122" t="s">
        <v>2245</v>
      </c>
    </row>
    <row r="270" spans="1:17" ht="15">
      <c r="A270" s="66" t="s">
        <v>249</v>
      </c>
      <c r="B270" s="65" t="s">
        <v>250</v>
      </c>
      <c r="C270" s="67">
        <v>53250.902413228483</v>
      </c>
      <c r="D270" s="66" t="str">
        <f t="shared" si="12"/>
        <v>U20349</v>
      </c>
      <c r="E270" s="67" t="str">
        <f t="shared" si="13"/>
        <v>01X</v>
      </c>
      <c r="F270" s="67" t="str">
        <f t="shared" si="14"/>
        <v>NHS ST HELENS CCG</v>
      </c>
      <c r="K270" s="122" t="s">
        <v>249</v>
      </c>
      <c r="L270" s="122" t="s">
        <v>250</v>
      </c>
      <c r="M270" s="122" t="s">
        <v>2782</v>
      </c>
      <c r="N270" s="122" t="s">
        <v>2783</v>
      </c>
      <c r="P270" s="122" t="s">
        <v>852</v>
      </c>
      <c r="Q270" s="122" t="s">
        <v>853</v>
      </c>
    </row>
    <row r="271" spans="1:17" ht="15">
      <c r="A271" s="66" t="s">
        <v>409</v>
      </c>
      <c r="B271" s="65" t="s">
        <v>410</v>
      </c>
      <c r="C271" s="67">
        <v>58444.923022602408</v>
      </c>
      <c r="D271" s="66" t="str">
        <f t="shared" si="12"/>
        <v>U20350</v>
      </c>
      <c r="E271" s="67" t="str">
        <f t="shared" si="13"/>
        <v>03N</v>
      </c>
      <c r="F271" s="67" t="str">
        <f t="shared" si="14"/>
        <v>NHS SHEFFIELD CCG</v>
      </c>
      <c r="K271" s="122" t="s">
        <v>409</v>
      </c>
      <c r="L271" s="122" t="s">
        <v>410</v>
      </c>
      <c r="M271" s="122" t="s">
        <v>2740</v>
      </c>
      <c r="N271" s="122" t="s">
        <v>2741</v>
      </c>
      <c r="P271" s="122" t="s">
        <v>984</v>
      </c>
      <c r="Q271" s="122" t="s">
        <v>985</v>
      </c>
    </row>
    <row r="272" spans="1:17" ht="15">
      <c r="A272" s="66" t="s">
        <v>2246</v>
      </c>
      <c r="B272" s="65" t="s">
        <v>2247</v>
      </c>
      <c r="C272" s="67">
        <v>61826.843711744397</v>
      </c>
      <c r="D272" s="66" t="str">
        <f t="shared" si="12"/>
        <v>U20410</v>
      </c>
      <c r="E272" s="67" t="str">
        <f t="shared" si="13"/>
        <v>92A</v>
      </c>
      <c r="F272" s="67" t="str">
        <f t="shared" si="14"/>
        <v>NHS SURREY HEARTLANDS CCG</v>
      </c>
      <c r="K272" s="122" t="s">
        <v>2246</v>
      </c>
      <c r="L272" s="122" t="s">
        <v>2247</v>
      </c>
      <c r="M272" s="122" t="s">
        <v>2604</v>
      </c>
      <c r="N272" s="122" t="s">
        <v>2605</v>
      </c>
      <c r="P272" s="122" t="s">
        <v>838</v>
      </c>
      <c r="Q272" s="122" t="s">
        <v>839</v>
      </c>
    </row>
    <row r="273" spans="1:17" ht="15">
      <c r="A273" s="66" t="s">
        <v>668</v>
      </c>
      <c r="B273" s="65" t="s">
        <v>669</v>
      </c>
      <c r="C273" s="67">
        <v>54786.106601884254</v>
      </c>
      <c r="D273" s="66" t="str">
        <f t="shared" si="12"/>
        <v>U20454</v>
      </c>
      <c r="E273" s="67" t="str">
        <f t="shared" si="13"/>
        <v>06A</v>
      </c>
      <c r="F273" s="67" t="str">
        <f t="shared" si="14"/>
        <v>NHS WOLVERHAMPTON CCG</v>
      </c>
      <c r="K273" s="122" t="s">
        <v>668</v>
      </c>
      <c r="L273" s="122" t="s">
        <v>669</v>
      </c>
      <c r="M273" s="122" t="s">
        <v>2778</v>
      </c>
      <c r="N273" s="122" t="s">
        <v>2779</v>
      </c>
      <c r="P273" s="122" t="s">
        <v>2510</v>
      </c>
      <c r="Q273" s="122" t="s">
        <v>2511</v>
      </c>
    </row>
    <row r="274" spans="1:17" ht="15">
      <c r="A274" s="66" t="s">
        <v>790</v>
      </c>
      <c r="B274" s="65" t="s">
        <v>791</v>
      </c>
      <c r="C274" s="67">
        <v>33506.042458150376</v>
      </c>
      <c r="D274" s="66" t="str">
        <f t="shared" si="12"/>
        <v>U20639</v>
      </c>
      <c r="E274" s="67" t="str">
        <f t="shared" si="13"/>
        <v>06N</v>
      </c>
      <c r="F274" s="67" t="str">
        <f t="shared" si="14"/>
        <v>NHS HERTS VALLEYS CCG</v>
      </c>
      <c r="K274" s="122" t="s">
        <v>790</v>
      </c>
      <c r="L274" s="122" t="s">
        <v>791</v>
      </c>
      <c r="M274" s="122" t="s">
        <v>2672</v>
      </c>
      <c r="N274" s="122" t="s">
        <v>2673</v>
      </c>
      <c r="P274" s="122" t="s">
        <v>2543</v>
      </c>
      <c r="Q274" s="122" t="s">
        <v>2544</v>
      </c>
    </row>
    <row r="275" spans="1:17" ht="15">
      <c r="A275" s="66" t="s">
        <v>708</v>
      </c>
      <c r="B275" s="65" t="s">
        <v>709</v>
      </c>
      <c r="C275" s="67">
        <v>39951.603698189014</v>
      </c>
      <c r="D275" s="66" t="str">
        <f t="shared" si="12"/>
        <v>U20640</v>
      </c>
      <c r="E275" s="67" t="str">
        <f t="shared" si="13"/>
        <v>06H</v>
      </c>
      <c r="F275" s="67" t="str">
        <f t="shared" si="14"/>
        <v>NHS CAMBRIDGESHIRE AND PETERBOROUGH CCG</v>
      </c>
      <c r="K275" s="122" t="s">
        <v>708</v>
      </c>
      <c r="L275" s="122" t="s">
        <v>709</v>
      </c>
      <c r="M275" s="122" t="s">
        <v>2714</v>
      </c>
      <c r="N275" s="122" t="s">
        <v>2715</v>
      </c>
      <c r="P275" s="122" t="s">
        <v>2521</v>
      </c>
      <c r="Q275" s="122" t="s">
        <v>2522</v>
      </c>
    </row>
    <row r="276" spans="1:17" ht="15">
      <c r="A276" s="66" t="s">
        <v>1124</v>
      </c>
      <c r="B276" s="65" t="s">
        <v>1125</v>
      </c>
      <c r="C276" s="67">
        <v>30800.371616824381</v>
      </c>
      <c r="D276" s="66" t="str">
        <f t="shared" si="12"/>
        <v>U20827</v>
      </c>
      <c r="E276" s="67" t="str">
        <f t="shared" si="13"/>
        <v>10Q</v>
      </c>
      <c r="F276" s="67" t="str">
        <f t="shared" si="14"/>
        <v>NHS OXFORDSHIRE CCG</v>
      </c>
      <c r="K276" s="122" t="s">
        <v>1124</v>
      </c>
      <c r="L276" s="122" t="s">
        <v>1125</v>
      </c>
      <c r="M276" s="122" t="s">
        <v>2590</v>
      </c>
      <c r="N276" s="122" t="s">
        <v>2591</v>
      </c>
      <c r="P276" s="122" t="s">
        <v>1503</v>
      </c>
      <c r="Q276" s="122" t="s">
        <v>1504</v>
      </c>
    </row>
    <row r="277" spans="1:17" ht="15">
      <c r="A277" s="66" t="s">
        <v>1100</v>
      </c>
      <c r="B277" s="65" t="s">
        <v>1101</v>
      </c>
      <c r="C277" s="67">
        <v>35096.010096378297</v>
      </c>
      <c r="D277" s="66" t="str">
        <f t="shared" si="12"/>
        <v>U20871</v>
      </c>
      <c r="E277" s="67" t="str">
        <f t="shared" si="13"/>
        <v>10K</v>
      </c>
      <c r="F277" s="67" t="str">
        <f t="shared" si="14"/>
        <v>NHS FAREHAM AND GOSPORT CCG</v>
      </c>
      <c r="K277" s="122" t="s">
        <v>1100</v>
      </c>
      <c r="L277" s="122" t="s">
        <v>1101</v>
      </c>
      <c r="M277" s="122" t="s">
        <v>2768</v>
      </c>
      <c r="N277" s="122" t="s">
        <v>2769</v>
      </c>
      <c r="P277" s="122" t="s">
        <v>906</v>
      </c>
      <c r="Q277" s="122" t="s">
        <v>907</v>
      </c>
    </row>
    <row r="278" spans="1:17" ht="15">
      <c r="A278" s="66" t="s">
        <v>1126</v>
      </c>
      <c r="B278" s="65" t="s">
        <v>1127</v>
      </c>
      <c r="C278" s="67">
        <v>34881.730063431227</v>
      </c>
      <c r="D278" s="66" t="str">
        <f t="shared" si="12"/>
        <v>U20931</v>
      </c>
      <c r="E278" s="67" t="str">
        <f t="shared" si="13"/>
        <v>10Q</v>
      </c>
      <c r="F278" s="67" t="str">
        <f t="shared" si="14"/>
        <v>NHS OXFORDSHIRE CCG</v>
      </c>
      <c r="K278" s="122" t="s">
        <v>1126</v>
      </c>
      <c r="L278" s="122" t="s">
        <v>1127</v>
      </c>
      <c r="M278" s="122" t="s">
        <v>2590</v>
      </c>
      <c r="N278" s="122" t="s">
        <v>2591</v>
      </c>
      <c r="P278" s="122" t="s">
        <v>1439</v>
      </c>
      <c r="Q278" s="122" t="s">
        <v>1440</v>
      </c>
    </row>
    <row r="279" spans="1:17" ht="15">
      <c r="A279" s="66" t="s">
        <v>1623</v>
      </c>
      <c r="B279" s="65" t="s">
        <v>1624</v>
      </c>
      <c r="C279" s="67">
        <v>50486.092807821165</v>
      </c>
      <c r="D279" s="66" t="str">
        <f t="shared" si="12"/>
        <v>U21059</v>
      </c>
      <c r="E279" s="67" t="str">
        <f t="shared" si="13"/>
        <v>15N</v>
      </c>
      <c r="F279" s="67" t="str">
        <f t="shared" si="14"/>
        <v>NHS DEVON CCG</v>
      </c>
      <c r="K279" s="122" t="s">
        <v>1623</v>
      </c>
      <c r="L279" s="122" t="s">
        <v>1624</v>
      </c>
      <c r="M279" s="122" t="s">
        <v>2678</v>
      </c>
      <c r="N279" s="122" t="s">
        <v>2679</v>
      </c>
      <c r="P279" s="122" t="s">
        <v>195</v>
      </c>
      <c r="Q279" s="122" t="s">
        <v>196</v>
      </c>
    </row>
    <row r="280" spans="1:17" ht="15">
      <c r="A280" s="66" t="s">
        <v>435</v>
      </c>
      <c r="B280" s="65" t="s">
        <v>436</v>
      </c>
      <c r="C280" s="67">
        <v>29454.877012817051</v>
      </c>
      <c r="D280" s="66" t="str">
        <f t="shared" si="12"/>
        <v>U21078</v>
      </c>
      <c r="E280" s="67" t="str">
        <f t="shared" si="13"/>
        <v>03Q</v>
      </c>
      <c r="F280" s="67" t="str">
        <f t="shared" si="14"/>
        <v>NHS VALE OF YORK CCG</v>
      </c>
      <c r="K280" s="122" t="s">
        <v>435</v>
      </c>
      <c r="L280" s="122" t="s">
        <v>436</v>
      </c>
      <c r="M280" s="122" t="s">
        <v>2636</v>
      </c>
      <c r="N280" s="122" t="s">
        <v>2637</v>
      </c>
      <c r="P280" s="122" t="s">
        <v>539</v>
      </c>
      <c r="Q280" s="122" t="s">
        <v>540</v>
      </c>
    </row>
    <row r="281" spans="1:17" ht="15">
      <c r="A281" s="66" t="s">
        <v>2048</v>
      </c>
      <c r="B281" s="65" t="s">
        <v>2049</v>
      </c>
      <c r="C281" s="67">
        <v>51162.166054530477</v>
      </c>
      <c r="D281" s="66" t="str">
        <f t="shared" si="12"/>
        <v>U21222</v>
      </c>
      <c r="E281" s="67" t="str">
        <f t="shared" si="13"/>
        <v>72Q</v>
      </c>
      <c r="F281" s="67" t="str">
        <f t="shared" si="14"/>
        <v>NHS SOUTH EAST LONDON CCG</v>
      </c>
      <c r="K281" s="122" t="s">
        <v>2048</v>
      </c>
      <c r="L281" s="122" t="s">
        <v>2049</v>
      </c>
      <c r="M281" s="122" t="s">
        <v>2568</v>
      </c>
      <c r="N281" s="122" t="s">
        <v>2569</v>
      </c>
      <c r="P281" s="122" t="s">
        <v>533</v>
      </c>
      <c r="Q281" s="122" t="s">
        <v>534</v>
      </c>
    </row>
    <row r="282" spans="1:17" ht="15">
      <c r="A282" s="66" t="s">
        <v>2112</v>
      </c>
      <c r="B282" s="65" t="s">
        <v>2113</v>
      </c>
      <c r="C282" s="67">
        <v>32443.5305534703</v>
      </c>
      <c r="D282" s="66" t="str">
        <f t="shared" si="12"/>
        <v>U21248</v>
      </c>
      <c r="E282" s="67" t="str">
        <f t="shared" si="13"/>
        <v>78H</v>
      </c>
      <c r="F282" s="67" t="str">
        <f t="shared" si="14"/>
        <v>NHS NORTHAMPTONSHIRE CCG</v>
      </c>
      <c r="K282" s="122" t="s">
        <v>2112</v>
      </c>
      <c r="L282" s="122" t="s">
        <v>2113</v>
      </c>
      <c r="M282" s="122" t="s">
        <v>2694</v>
      </c>
      <c r="N282" s="122" t="s">
        <v>2695</v>
      </c>
      <c r="P282" s="122" t="s">
        <v>527</v>
      </c>
      <c r="Q282" s="122" t="s">
        <v>528</v>
      </c>
    </row>
    <row r="283" spans="1:17" ht="15">
      <c r="A283" s="66" t="s">
        <v>915</v>
      </c>
      <c r="B283" s="65" t="s">
        <v>916</v>
      </c>
      <c r="C283" s="67">
        <v>38619.827067457329</v>
      </c>
      <c r="D283" s="66" t="str">
        <f t="shared" si="12"/>
        <v>U21268</v>
      </c>
      <c r="E283" s="67" t="str">
        <f t="shared" si="13"/>
        <v>07T</v>
      </c>
      <c r="F283" s="67" t="str">
        <f t="shared" si="14"/>
        <v>NHS CITY AND HACKNEY CCG</v>
      </c>
      <c r="K283" s="122" t="s">
        <v>915</v>
      </c>
      <c r="L283" s="122" t="s">
        <v>916</v>
      </c>
      <c r="M283" s="122" t="s">
        <v>2656</v>
      </c>
      <c r="N283" s="122" t="s">
        <v>2657</v>
      </c>
      <c r="P283" s="122" t="s">
        <v>50</v>
      </c>
      <c r="Q283" s="122" t="s">
        <v>51</v>
      </c>
    </row>
    <row r="284" spans="1:17" ht="15">
      <c r="A284" s="66" t="s">
        <v>2398</v>
      </c>
      <c r="B284" s="65" t="s">
        <v>2399</v>
      </c>
      <c r="C284" s="67">
        <v>36858.650471742709</v>
      </c>
      <c r="D284" s="66" t="str">
        <f t="shared" si="12"/>
        <v>U21317</v>
      </c>
      <c r="E284" s="67" t="str">
        <f t="shared" si="13"/>
        <v>97R</v>
      </c>
      <c r="F284" s="67" t="str">
        <f t="shared" si="14"/>
        <v>NHS EAST SUSSEX CCG</v>
      </c>
      <c r="K284" s="122" t="s">
        <v>2398</v>
      </c>
      <c r="L284" s="122" t="s">
        <v>2399</v>
      </c>
      <c r="M284" s="122" t="s">
        <v>2664</v>
      </c>
      <c r="N284" s="122" t="s">
        <v>2665</v>
      </c>
      <c r="P284" s="122" t="s">
        <v>1018</v>
      </c>
      <c r="Q284" s="122" t="s">
        <v>1019</v>
      </c>
    </row>
    <row r="285" spans="1:17" ht="15">
      <c r="A285" s="66" t="s">
        <v>1986</v>
      </c>
      <c r="B285" s="65" t="s">
        <v>1987</v>
      </c>
      <c r="C285" s="67">
        <v>68423.892978066899</v>
      </c>
      <c r="D285" s="66" t="str">
        <f t="shared" si="12"/>
        <v>U21339</v>
      </c>
      <c r="E285" s="67" t="str">
        <f t="shared" si="13"/>
        <v>70F</v>
      </c>
      <c r="F285" s="67" t="str">
        <f t="shared" si="14"/>
        <v>NHS WEST SUSSEX CCG</v>
      </c>
      <c r="K285" s="122" t="s">
        <v>1986</v>
      </c>
      <c r="L285" s="122" t="s">
        <v>1987</v>
      </c>
      <c r="M285" s="122" t="s">
        <v>2580</v>
      </c>
      <c r="N285" s="122" t="s">
        <v>2581</v>
      </c>
      <c r="P285" s="122" t="s">
        <v>1224</v>
      </c>
      <c r="Q285" s="122" t="s">
        <v>1225</v>
      </c>
    </row>
    <row r="286" spans="1:17" ht="15">
      <c r="A286" s="66" t="s">
        <v>1711</v>
      </c>
      <c r="B286" s="65" t="s">
        <v>1712</v>
      </c>
      <c r="C286" s="67">
        <v>62137.569840509939</v>
      </c>
      <c r="D286" s="66" t="str">
        <f t="shared" si="12"/>
        <v>U21359</v>
      </c>
      <c r="E286" s="67" t="str">
        <f t="shared" si="13"/>
        <v>18C</v>
      </c>
      <c r="F286" s="67" t="str">
        <f t="shared" si="14"/>
        <v>NHS HEREFORDSHIRE AND WORCESTERSHIRE CCG</v>
      </c>
      <c r="K286" s="122" t="s">
        <v>1711</v>
      </c>
      <c r="L286" s="122" t="s">
        <v>1712</v>
      </c>
      <c r="M286" s="122" t="s">
        <v>2722</v>
      </c>
      <c r="N286" s="122" t="s">
        <v>2723</v>
      </c>
      <c r="P286" s="122" t="s">
        <v>2000</v>
      </c>
      <c r="Q286" s="122" t="s">
        <v>2001</v>
      </c>
    </row>
    <row r="287" spans="1:17" ht="15">
      <c r="A287" s="66" t="s">
        <v>145</v>
      </c>
      <c r="B287" s="65" t="s">
        <v>146</v>
      </c>
      <c r="C287" s="67">
        <v>49553.488216065074</v>
      </c>
      <c r="D287" s="66" t="str">
        <f t="shared" si="12"/>
        <v>U21400</v>
      </c>
      <c r="E287" s="67" t="str">
        <f t="shared" si="13"/>
        <v>01A</v>
      </c>
      <c r="F287" s="67" t="str">
        <f t="shared" si="14"/>
        <v>NHS EAST LANCASHIRE CCG</v>
      </c>
      <c r="K287" s="122" t="s">
        <v>145</v>
      </c>
      <c r="L287" s="122" t="s">
        <v>146</v>
      </c>
      <c r="M287" s="122" t="s">
        <v>2696</v>
      </c>
      <c r="N287" s="122" t="s">
        <v>2697</v>
      </c>
      <c r="P287" s="122" t="s">
        <v>844</v>
      </c>
      <c r="Q287" s="122" t="s">
        <v>845</v>
      </c>
    </row>
    <row r="288" spans="1:17" ht="15">
      <c r="A288" s="66" t="s">
        <v>1216</v>
      </c>
      <c r="B288" s="65" t="s">
        <v>1217</v>
      </c>
      <c r="C288" s="67">
        <v>56810.178971008128</v>
      </c>
      <c r="D288" s="66" t="str">
        <f t="shared" si="12"/>
        <v>U21465</v>
      </c>
      <c r="E288" s="67" t="str">
        <f t="shared" si="13"/>
        <v>11J</v>
      </c>
      <c r="F288" s="67" t="str">
        <f t="shared" si="14"/>
        <v>NHS DORSET CCG</v>
      </c>
      <c r="K288" s="122" t="s">
        <v>1216</v>
      </c>
      <c r="L288" s="122" t="s">
        <v>1217</v>
      </c>
      <c r="M288" s="122" t="s">
        <v>2620</v>
      </c>
      <c r="N288" s="122" t="s">
        <v>2621</v>
      </c>
      <c r="P288" s="122" t="s">
        <v>1806</v>
      </c>
      <c r="Q288" s="122" t="s">
        <v>1807</v>
      </c>
    </row>
    <row r="289" spans="1:17" ht="15">
      <c r="A289" s="66" t="s">
        <v>2182</v>
      </c>
      <c r="B289" s="65" t="s">
        <v>2183</v>
      </c>
      <c r="C289" s="67">
        <v>43698.243107847302</v>
      </c>
      <c r="D289" s="66" t="str">
        <f t="shared" si="12"/>
        <v>U21470</v>
      </c>
      <c r="E289" s="67" t="str">
        <f t="shared" si="13"/>
        <v>91Q</v>
      </c>
      <c r="F289" s="67" t="str">
        <f t="shared" si="14"/>
        <v>NHS KENT AND MEDWAY CCG</v>
      </c>
      <c r="K289" s="122" t="s">
        <v>2182</v>
      </c>
      <c r="L289" s="122" t="s">
        <v>2183</v>
      </c>
      <c r="M289" s="122" t="s">
        <v>2588</v>
      </c>
      <c r="N289" s="122" t="s">
        <v>2589</v>
      </c>
      <c r="P289" s="122" t="s">
        <v>231</v>
      </c>
      <c r="Q289" s="122" t="s">
        <v>232</v>
      </c>
    </row>
    <row r="290" spans="1:17" ht="15">
      <c r="A290" s="66" t="s">
        <v>2507</v>
      </c>
      <c r="B290" s="65" t="s">
        <v>2508</v>
      </c>
      <c r="C290" s="67">
        <v>17952.1595898743</v>
      </c>
      <c r="D290" s="66" t="str">
        <f t="shared" si="12"/>
        <v>U21547</v>
      </c>
      <c r="E290" s="67" t="str">
        <f t="shared" si="13"/>
        <v>92G</v>
      </c>
      <c r="F290" s="67" t="str">
        <f t="shared" si="14"/>
        <v>NHS BATH AND NORTH EAST SOMERSET, SWINDON AND WILTSHIRE CCG</v>
      </c>
      <c r="K290" s="122" t="s">
        <v>2507</v>
      </c>
      <c r="L290" s="122" t="s">
        <v>2508</v>
      </c>
      <c r="M290" s="122" t="s">
        <v>2654</v>
      </c>
      <c r="N290" s="122" t="s">
        <v>2655</v>
      </c>
      <c r="P290" s="122" t="s">
        <v>465</v>
      </c>
      <c r="Q290" s="122" t="s">
        <v>466</v>
      </c>
    </row>
    <row r="291" spans="1:17" ht="15">
      <c r="A291" s="66" t="s">
        <v>1447</v>
      </c>
      <c r="B291" s="65" t="s">
        <v>1448</v>
      </c>
      <c r="C291" s="67">
        <v>31940.500953994499</v>
      </c>
      <c r="D291" s="66" t="str">
        <f t="shared" si="12"/>
        <v>U21617</v>
      </c>
      <c r="E291" s="67" t="str">
        <f t="shared" si="13"/>
        <v>15C</v>
      </c>
      <c r="F291" s="67" t="str">
        <f t="shared" si="14"/>
        <v>NHS BRISTOL, NORTH SOMERSET AND SOUTH GLOUCESTERSHIRE CCG</v>
      </c>
      <c r="K291" s="122" t="s">
        <v>1447</v>
      </c>
      <c r="L291" s="122" t="s">
        <v>1448</v>
      </c>
      <c r="M291" s="122" t="s">
        <v>2574</v>
      </c>
      <c r="N291" s="122" t="s">
        <v>2575</v>
      </c>
      <c r="P291" s="122" t="s">
        <v>1563</v>
      </c>
      <c r="Q291" s="122" t="s">
        <v>1564</v>
      </c>
    </row>
    <row r="292" spans="1:17" ht="15">
      <c r="A292" s="66" t="s">
        <v>287</v>
      </c>
      <c r="B292" s="65" t="s">
        <v>288</v>
      </c>
      <c r="C292" s="67">
        <v>30759.36544752882</v>
      </c>
      <c r="D292" s="66" t="str">
        <f t="shared" si="12"/>
        <v>U21757</v>
      </c>
      <c r="E292" s="67" t="str">
        <f t="shared" si="13"/>
        <v>02G</v>
      </c>
      <c r="F292" s="67" t="str">
        <f t="shared" si="14"/>
        <v>NHS WEST LANCASHIRE CCG</v>
      </c>
      <c r="K292" s="122" t="s">
        <v>287</v>
      </c>
      <c r="L292" s="122" t="s">
        <v>288</v>
      </c>
      <c r="M292" s="122" t="s">
        <v>2784</v>
      </c>
      <c r="N292" s="122" t="s">
        <v>2785</v>
      </c>
      <c r="P292" s="122" t="s">
        <v>495</v>
      </c>
      <c r="Q292" s="122" t="s">
        <v>496</v>
      </c>
    </row>
    <row r="293" spans="1:17" ht="15">
      <c r="A293" s="66" t="s">
        <v>293</v>
      </c>
      <c r="B293" s="65" t="s">
        <v>294</v>
      </c>
      <c r="C293" s="67">
        <v>52841.545006934684</v>
      </c>
      <c r="D293" s="66" t="str">
        <f t="shared" si="12"/>
        <v>U21926</v>
      </c>
      <c r="E293" s="67" t="str">
        <f t="shared" si="13"/>
        <v>02H</v>
      </c>
      <c r="F293" s="67" t="str">
        <f t="shared" si="14"/>
        <v>NHS WIGAN BOROUGH CCG</v>
      </c>
      <c r="K293" s="122" t="s">
        <v>293</v>
      </c>
      <c r="L293" s="122" t="s">
        <v>294</v>
      </c>
      <c r="M293" s="122" t="s">
        <v>2786</v>
      </c>
      <c r="N293" s="122" t="s">
        <v>2787</v>
      </c>
      <c r="P293" s="122" t="s">
        <v>2084</v>
      </c>
      <c r="Q293" s="122" t="s">
        <v>2085</v>
      </c>
    </row>
    <row r="294" spans="1:17" ht="15">
      <c r="A294" s="66" t="s">
        <v>1309</v>
      </c>
      <c r="B294" s="65" t="s">
        <v>1310</v>
      </c>
      <c r="C294" s="67">
        <v>38680.214555229031</v>
      </c>
      <c r="D294" s="66" t="str">
        <f t="shared" si="12"/>
        <v>U21951</v>
      </c>
      <c r="E294" s="67" t="str">
        <f t="shared" si="13"/>
        <v>11X</v>
      </c>
      <c r="F294" s="67" t="str">
        <f t="shared" si="14"/>
        <v>NHS SOMERSET CCG</v>
      </c>
      <c r="K294" s="122" t="s">
        <v>1309</v>
      </c>
      <c r="L294" s="122" t="s">
        <v>1310</v>
      </c>
      <c r="M294" s="122" t="s">
        <v>2578</v>
      </c>
      <c r="N294" s="122" t="s">
        <v>2579</v>
      </c>
      <c r="P294" s="122" t="s">
        <v>1886</v>
      </c>
      <c r="Q294" s="122" t="s">
        <v>1887</v>
      </c>
    </row>
    <row r="295" spans="1:17" ht="15">
      <c r="A295" s="66" t="s">
        <v>2184</v>
      </c>
      <c r="B295" s="65" t="s">
        <v>2185</v>
      </c>
      <c r="C295" s="67">
        <v>47811.057532893392</v>
      </c>
      <c r="D295" s="66" t="str">
        <f t="shared" si="12"/>
        <v>U21965</v>
      </c>
      <c r="E295" s="67" t="str">
        <f t="shared" si="13"/>
        <v>91Q</v>
      </c>
      <c r="F295" s="67" t="str">
        <f t="shared" si="14"/>
        <v>NHS KENT AND MEDWAY CCG</v>
      </c>
      <c r="K295" s="122" t="s">
        <v>2184</v>
      </c>
      <c r="L295" s="122" t="s">
        <v>2185</v>
      </c>
      <c r="M295" s="122" t="s">
        <v>2588</v>
      </c>
      <c r="N295" s="122" t="s">
        <v>2589</v>
      </c>
      <c r="P295" s="122" t="s">
        <v>1904</v>
      </c>
      <c r="Q295" s="122" t="s">
        <v>1905</v>
      </c>
    </row>
    <row r="296" spans="1:17" ht="15">
      <c r="A296" s="66" t="s">
        <v>1102</v>
      </c>
      <c r="B296" s="65" t="s">
        <v>1103</v>
      </c>
      <c r="C296" s="67">
        <v>36112.303550497199</v>
      </c>
      <c r="D296" s="66" t="str">
        <f t="shared" si="12"/>
        <v>U21972</v>
      </c>
      <c r="E296" s="67" t="str">
        <f t="shared" si="13"/>
        <v>10K</v>
      </c>
      <c r="F296" s="67" t="str">
        <f t="shared" si="14"/>
        <v>NHS FAREHAM AND GOSPORT CCG</v>
      </c>
      <c r="K296" s="122" t="s">
        <v>1102</v>
      </c>
      <c r="L296" s="122" t="s">
        <v>1103</v>
      </c>
      <c r="M296" s="122" t="s">
        <v>2768</v>
      </c>
      <c r="N296" s="122" t="s">
        <v>2769</v>
      </c>
      <c r="P296" s="122" t="s">
        <v>1631</v>
      </c>
      <c r="Q296" s="122" t="s">
        <v>1632</v>
      </c>
    </row>
    <row r="297" spans="1:17" ht="15">
      <c r="A297" s="66" t="s">
        <v>1256</v>
      </c>
      <c r="B297" s="65" t="s">
        <v>1257</v>
      </c>
      <c r="C297" s="67">
        <v>45611.870252571418</v>
      </c>
      <c r="D297" s="66" t="str">
        <f t="shared" si="12"/>
        <v>U22020</v>
      </c>
      <c r="E297" s="67" t="str">
        <f t="shared" si="13"/>
        <v>11M</v>
      </c>
      <c r="F297" s="67" t="str">
        <f t="shared" si="14"/>
        <v>NHS GLOUCESTERSHIRE CCG</v>
      </c>
      <c r="K297" s="122" t="s">
        <v>1256</v>
      </c>
      <c r="L297" s="122" t="s">
        <v>1257</v>
      </c>
      <c r="M297" s="122" t="s">
        <v>2610</v>
      </c>
      <c r="N297" s="122" t="s">
        <v>2611</v>
      </c>
      <c r="P297" s="122" t="s">
        <v>531</v>
      </c>
      <c r="Q297" s="122" t="s">
        <v>532</v>
      </c>
    </row>
    <row r="298" spans="1:17" ht="15">
      <c r="A298" s="66" t="s">
        <v>1162</v>
      </c>
      <c r="B298" s="65" t="s">
        <v>1163</v>
      </c>
      <c r="C298" s="67">
        <v>41811.237222942698</v>
      </c>
      <c r="D298" s="66" t="str">
        <f t="shared" si="12"/>
        <v>U22092</v>
      </c>
      <c r="E298" s="67" t="str">
        <f t="shared" si="13"/>
        <v>10V</v>
      </c>
      <c r="F298" s="67" t="str">
        <f t="shared" si="14"/>
        <v>NHS SOUTH EASTERN HAMPSHIRE CCG</v>
      </c>
      <c r="K298" s="122" t="s">
        <v>1162</v>
      </c>
      <c r="L298" s="122" t="s">
        <v>1163</v>
      </c>
      <c r="M298" s="122" t="s">
        <v>2788</v>
      </c>
      <c r="N298" s="122" t="s">
        <v>2789</v>
      </c>
      <c r="P298" s="122" t="s">
        <v>347</v>
      </c>
      <c r="Q298" s="122" t="s">
        <v>348</v>
      </c>
    </row>
    <row r="299" spans="1:17" ht="15">
      <c r="A299" s="66" t="s">
        <v>2186</v>
      </c>
      <c r="B299" s="65" t="s">
        <v>2187</v>
      </c>
      <c r="C299" s="67">
        <v>27066.542176103201</v>
      </c>
      <c r="D299" s="66" t="str">
        <f t="shared" si="12"/>
        <v>U22192</v>
      </c>
      <c r="E299" s="67" t="str">
        <f t="shared" si="13"/>
        <v>91Q</v>
      </c>
      <c r="F299" s="67" t="str">
        <f t="shared" si="14"/>
        <v>NHS KENT AND MEDWAY CCG</v>
      </c>
      <c r="K299" s="122" t="s">
        <v>2186</v>
      </c>
      <c r="L299" s="122" t="s">
        <v>2187</v>
      </c>
      <c r="M299" s="122" t="s">
        <v>2588</v>
      </c>
      <c r="N299" s="122" t="s">
        <v>2589</v>
      </c>
      <c r="P299" s="122" t="s">
        <v>1387</v>
      </c>
      <c r="Q299" s="122" t="s">
        <v>1388</v>
      </c>
    </row>
    <row r="300" spans="1:17" ht="15">
      <c r="A300" s="66" t="s">
        <v>125</v>
      </c>
      <c r="B300" s="65" t="s">
        <v>126</v>
      </c>
      <c r="C300" s="67">
        <v>38752.889272337772</v>
      </c>
      <c r="D300" s="66" t="str">
        <f t="shared" si="12"/>
        <v>U22273</v>
      </c>
      <c r="E300" s="67" t="str">
        <f t="shared" si="13"/>
        <v>01E</v>
      </c>
      <c r="F300" s="67" t="str">
        <f t="shared" si="14"/>
        <v>NHS GREATER PRESTON CCG</v>
      </c>
      <c r="K300" s="122" t="s">
        <v>125</v>
      </c>
      <c r="L300" s="122" t="s">
        <v>126</v>
      </c>
      <c r="M300" s="122" t="s">
        <v>2648</v>
      </c>
      <c r="N300" s="122" t="s">
        <v>2649</v>
      </c>
      <c r="P300" s="122" t="s">
        <v>802</v>
      </c>
      <c r="Q300" s="122" t="s">
        <v>803</v>
      </c>
    </row>
    <row r="301" spans="1:17" ht="15">
      <c r="A301" s="66" t="s">
        <v>1076</v>
      </c>
      <c r="B301" s="65" t="s">
        <v>1077</v>
      </c>
      <c r="C301" s="67">
        <v>39511.34641697679</v>
      </c>
      <c r="D301" s="66" t="str">
        <f t="shared" si="12"/>
        <v>U22426</v>
      </c>
      <c r="E301" s="67" t="str">
        <f t="shared" si="13"/>
        <v>09D</v>
      </c>
      <c r="F301" s="67" t="str">
        <f t="shared" si="14"/>
        <v>NHS BRIGHTON AND HOVE CCG</v>
      </c>
      <c r="K301" s="122" t="s">
        <v>1076</v>
      </c>
      <c r="L301" s="122" t="s">
        <v>1077</v>
      </c>
      <c r="M301" s="122" t="s">
        <v>2686</v>
      </c>
      <c r="N301" s="122" t="s">
        <v>2687</v>
      </c>
      <c r="P301" s="122" t="s">
        <v>792</v>
      </c>
      <c r="Q301" s="122" t="s">
        <v>793</v>
      </c>
    </row>
    <row r="302" spans="1:17" ht="15">
      <c r="A302" s="66" t="s">
        <v>1501</v>
      </c>
      <c r="B302" s="65" t="s">
        <v>1502</v>
      </c>
      <c r="C302" s="67">
        <v>37898.129136341689</v>
      </c>
      <c r="D302" s="66" t="str">
        <f t="shared" si="12"/>
        <v>U22471</v>
      </c>
      <c r="E302" s="67" t="str">
        <f t="shared" si="13"/>
        <v>15E</v>
      </c>
      <c r="F302" s="67" t="str">
        <f t="shared" si="14"/>
        <v>NHS BIRMINGHAM AND SOLIHULL CCG</v>
      </c>
      <c r="K302" s="122" t="s">
        <v>1501</v>
      </c>
      <c r="L302" s="122" t="s">
        <v>1502</v>
      </c>
      <c r="M302" s="122" t="s">
        <v>2570</v>
      </c>
      <c r="N302" s="122" t="s">
        <v>2571</v>
      </c>
      <c r="P302" s="122" t="s">
        <v>1691</v>
      </c>
      <c r="Q302" s="122" t="s">
        <v>1692</v>
      </c>
    </row>
    <row r="303" spans="1:17" ht="15">
      <c r="A303" s="66" t="s">
        <v>2050</v>
      </c>
      <c r="B303" s="65" t="s">
        <v>2051</v>
      </c>
      <c r="C303" s="67">
        <v>38105.715664546835</v>
      </c>
      <c r="D303" s="66" t="str">
        <f t="shared" si="12"/>
        <v>U22506</v>
      </c>
      <c r="E303" s="67" t="str">
        <f t="shared" si="13"/>
        <v>72Q</v>
      </c>
      <c r="F303" s="67" t="str">
        <f t="shared" si="14"/>
        <v>NHS SOUTH EAST LONDON CCG</v>
      </c>
      <c r="K303" s="122" t="s">
        <v>2050</v>
      </c>
      <c r="L303" s="122" t="s">
        <v>2051</v>
      </c>
      <c r="M303" s="122" t="s">
        <v>2568</v>
      </c>
      <c r="N303" s="122" t="s">
        <v>2569</v>
      </c>
      <c r="P303" s="122" t="s">
        <v>2174</v>
      </c>
      <c r="Q303" s="122" t="s">
        <v>2175</v>
      </c>
    </row>
    <row r="304" spans="1:17" ht="15">
      <c r="A304" s="66" t="s">
        <v>996</v>
      </c>
      <c r="B304" s="65" t="s">
        <v>997</v>
      </c>
      <c r="C304" s="67">
        <v>51397.905465132892</v>
      </c>
      <c r="D304" s="66" t="str">
        <f t="shared" si="12"/>
        <v>U23362</v>
      </c>
      <c r="E304" s="67" t="str">
        <f t="shared" si="13"/>
        <v>08M</v>
      </c>
      <c r="F304" s="67" t="str">
        <f t="shared" si="14"/>
        <v>NHS NEWHAM CCG</v>
      </c>
      <c r="K304" s="122" t="s">
        <v>996</v>
      </c>
      <c r="L304" s="122" t="s">
        <v>997</v>
      </c>
      <c r="M304" s="122" t="s">
        <v>2684</v>
      </c>
      <c r="N304" s="122" t="s">
        <v>2685</v>
      </c>
      <c r="P304" s="122" t="s">
        <v>2180</v>
      </c>
      <c r="Q304" s="122" t="s">
        <v>2181</v>
      </c>
    </row>
    <row r="305" spans="1:17" ht="15">
      <c r="A305" s="66" t="s">
        <v>295</v>
      </c>
      <c r="B305" s="65" t="s">
        <v>296</v>
      </c>
      <c r="C305" s="67">
        <v>40468.035677456312</v>
      </c>
      <c r="D305" s="66" t="str">
        <f t="shared" si="12"/>
        <v>U23418</v>
      </c>
      <c r="E305" s="67" t="str">
        <f t="shared" si="13"/>
        <v>02H</v>
      </c>
      <c r="F305" s="67" t="str">
        <f t="shared" si="14"/>
        <v>NHS WIGAN BOROUGH CCG</v>
      </c>
      <c r="K305" s="122" t="s">
        <v>295</v>
      </c>
      <c r="L305" s="122" t="s">
        <v>296</v>
      </c>
      <c r="M305" s="122" t="s">
        <v>2786</v>
      </c>
      <c r="N305" s="122" t="s">
        <v>2787</v>
      </c>
      <c r="P305" s="122" t="s">
        <v>82</v>
      </c>
      <c r="Q305" s="122" t="s">
        <v>83</v>
      </c>
    </row>
    <row r="306" spans="1:17" ht="15">
      <c r="A306" s="66" t="s">
        <v>2248</v>
      </c>
      <c r="B306" s="65" t="s">
        <v>2249</v>
      </c>
      <c r="C306" s="67">
        <v>26165.481633620882</v>
      </c>
      <c r="D306" s="66" t="str">
        <f t="shared" si="12"/>
        <v>U23535</v>
      </c>
      <c r="E306" s="67" t="str">
        <f t="shared" si="13"/>
        <v>92A</v>
      </c>
      <c r="F306" s="67" t="str">
        <f t="shared" si="14"/>
        <v>NHS SURREY HEARTLANDS CCG</v>
      </c>
      <c r="K306" s="122" t="s">
        <v>2248</v>
      </c>
      <c r="L306" s="122" t="s">
        <v>2249</v>
      </c>
      <c r="M306" s="122" t="s">
        <v>2604</v>
      </c>
      <c r="N306" s="122" t="s">
        <v>2605</v>
      </c>
      <c r="P306" s="122" t="s">
        <v>1397</v>
      </c>
      <c r="Q306" s="122" t="s">
        <v>1398</v>
      </c>
    </row>
    <row r="307" spans="1:17" ht="15">
      <c r="A307" s="66" t="s">
        <v>2052</v>
      </c>
      <c r="B307" s="65" t="s">
        <v>2053</v>
      </c>
      <c r="C307" s="67">
        <v>48042.264637504675</v>
      </c>
      <c r="D307" s="66" t="str">
        <f t="shared" si="12"/>
        <v>U23546</v>
      </c>
      <c r="E307" s="67" t="str">
        <f t="shared" si="13"/>
        <v>72Q</v>
      </c>
      <c r="F307" s="67" t="str">
        <f t="shared" si="14"/>
        <v>NHS SOUTH EAST LONDON CCG</v>
      </c>
      <c r="K307" s="122" t="s">
        <v>2052</v>
      </c>
      <c r="L307" s="122" t="s">
        <v>2053</v>
      </c>
      <c r="M307" s="122" t="s">
        <v>2568</v>
      </c>
      <c r="N307" s="122" t="s">
        <v>2569</v>
      </c>
      <c r="P307" s="122" t="s">
        <v>2130</v>
      </c>
      <c r="Q307" s="122" t="s">
        <v>2131</v>
      </c>
    </row>
    <row r="308" spans="1:17" ht="15">
      <c r="A308" s="66" t="s">
        <v>1128</v>
      </c>
      <c r="B308" s="65" t="s">
        <v>1129</v>
      </c>
      <c r="C308" s="67">
        <v>23968.410746921199</v>
      </c>
      <c r="D308" s="66" t="str">
        <f t="shared" si="12"/>
        <v>U23620</v>
      </c>
      <c r="E308" s="67" t="str">
        <f t="shared" si="13"/>
        <v>10Q</v>
      </c>
      <c r="F308" s="67" t="str">
        <f t="shared" si="14"/>
        <v>NHS OXFORDSHIRE CCG</v>
      </c>
      <c r="K308" s="122" t="s">
        <v>1128</v>
      </c>
      <c r="L308" s="122" t="s">
        <v>1129</v>
      </c>
      <c r="M308" s="122" t="s">
        <v>2590</v>
      </c>
      <c r="N308" s="122" t="s">
        <v>2591</v>
      </c>
      <c r="P308" s="122" t="s">
        <v>2190</v>
      </c>
      <c r="Q308" s="122" t="s">
        <v>2191</v>
      </c>
    </row>
    <row r="309" spans="1:17" ht="15">
      <c r="A309" s="66" t="s">
        <v>1258</v>
      </c>
      <c r="B309" s="65" t="s">
        <v>1259</v>
      </c>
      <c r="C309" s="67">
        <v>42756.891382370442</v>
      </c>
      <c r="D309" s="66" t="str">
        <f t="shared" si="12"/>
        <v>U23710</v>
      </c>
      <c r="E309" s="67" t="str">
        <f t="shared" si="13"/>
        <v>11M</v>
      </c>
      <c r="F309" s="67" t="str">
        <f t="shared" si="14"/>
        <v>NHS GLOUCESTERSHIRE CCG</v>
      </c>
      <c r="K309" s="122" t="s">
        <v>1258</v>
      </c>
      <c r="L309" s="122" t="s">
        <v>1259</v>
      </c>
      <c r="M309" s="122" t="s">
        <v>2610</v>
      </c>
      <c r="N309" s="122" t="s">
        <v>2611</v>
      </c>
      <c r="P309" s="122" t="s">
        <v>790</v>
      </c>
      <c r="Q309" s="122" t="s">
        <v>791</v>
      </c>
    </row>
    <row r="310" spans="1:17" ht="15">
      <c r="A310" s="66" t="s">
        <v>1685</v>
      </c>
      <c r="B310" s="65" t="s">
        <v>1686</v>
      </c>
      <c r="C310" s="67">
        <v>63233.835738188332</v>
      </c>
      <c r="D310" s="66" t="str">
        <f t="shared" si="12"/>
        <v>U23714</v>
      </c>
      <c r="E310" s="67" t="str">
        <f t="shared" si="13"/>
        <v>16C</v>
      </c>
      <c r="F310" s="67" t="str">
        <f t="shared" si="14"/>
        <v>NHS TEES VALLEY CCG</v>
      </c>
      <c r="K310" s="122" t="s">
        <v>1685</v>
      </c>
      <c r="L310" s="122" t="s">
        <v>1686</v>
      </c>
      <c r="M310" s="122" t="s">
        <v>2612</v>
      </c>
      <c r="N310" s="122" t="s">
        <v>2613</v>
      </c>
      <c r="P310" s="122" t="s">
        <v>618</v>
      </c>
      <c r="Q310" s="122" t="s">
        <v>2501</v>
      </c>
    </row>
    <row r="311" spans="1:17" ht="15">
      <c r="A311" s="66" t="s">
        <v>227</v>
      </c>
      <c r="B311" s="65" t="s">
        <v>228</v>
      </c>
      <c r="C311" s="67">
        <v>44186.033737664911</v>
      </c>
      <c r="D311" s="66" t="str">
        <f t="shared" si="12"/>
        <v>U23717</v>
      </c>
      <c r="E311" s="67" t="str">
        <f t="shared" si="13"/>
        <v>01T</v>
      </c>
      <c r="F311" s="67" t="str">
        <f t="shared" si="14"/>
        <v>NHS SOUTH SEFTON CCG</v>
      </c>
      <c r="K311" s="122" t="s">
        <v>227</v>
      </c>
      <c r="L311" s="122" t="s">
        <v>228</v>
      </c>
      <c r="M311" s="122" t="s">
        <v>2790</v>
      </c>
      <c r="N311" s="122" t="s">
        <v>2791</v>
      </c>
      <c r="P311" s="122" t="s">
        <v>826</v>
      </c>
      <c r="Q311" s="122" t="s">
        <v>827</v>
      </c>
    </row>
    <row r="312" spans="1:17" ht="15">
      <c r="A312" s="66" t="s">
        <v>876</v>
      </c>
      <c r="B312" s="65" t="s">
        <v>877</v>
      </c>
      <c r="C312" s="67">
        <v>31241.196275954208</v>
      </c>
      <c r="D312" s="66" t="str">
        <f t="shared" si="12"/>
        <v>U23742</v>
      </c>
      <c r="E312" s="67" t="str">
        <f t="shared" si="13"/>
        <v>07K</v>
      </c>
      <c r="F312" s="67" t="str">
        <f t="shared" si="14"/>
        <v>NHS WEST SUFFOLK CCG</v>
      </c>
      <c r="K312" s="122" t="s">
        <v>876</v>
      </c>
      <c r="L312" s="122" t="s">
        <v>877</v>
      </c>
      <c r="M312" s="122" t="s">
        <v>2718</v>
      </c>
      <c r="N312" s="122" t="s">
        <v>2719</v>
      </c>
      <c r="P312" s="122" t="s">
        <v>263</v>
      </c>
      <c r="Q312" s="122" t="s">
        <v>264</v>
      </c>
    </row>
    <row r="313" spans="1:17" ht="15">
      <c r="A313" s="66" t="s">
        <v>1389</v>
      </c>
      <c r="B313" s="65" t="s">
        <v>1390</v>
      </c>
      <c r="C313" s="67">
        <v>83768.106569891708</v>
      </c>
      <c r="D313" s="66" t="str">
        <f t="shared" si="12"/>
        <v>U23821</v>
      </c>
      <c r="E313" s="67" t="str">
        <f t="shared" si="13"/>
        <v>14Y</v>
      </c>
      <c r="F313" s="67" t="str">
        <f t="shared" si="14"/>
        <v>NHS BUCKINGHAMSHIRE CCG</v>
      </c>
      <c r="K313" s="122" t="s">
        <v>1389</v>
      </c>
      <c r="L313" s="122" t="s">
        <v>1390</v>
      </c>
      <c r="M313" s="122" t="s">
        <v>2600</v>
      </c>
      <c r="N313" s="122" t="s">
        <v>2601</v>
      </c>
      <c r="P313" s="122" t="s">
        <v>1604</v>
      </c>
      <c r="Q313" s="122" t="s">
        <v>1605</v>
      </c>
    </row>
    <row r="314" spans="1:17" ht="15">
      <c r="A314" s="66" t="s">
        <v>1260</v>
      </c>
      <c r="B314" s="65" t="s">
        <v>1261</v>
      </c>
      <c r="C314" s="67">
        <v>39739.317025144839</v>
      </c>
      <c r="D314" s="66" t="str">
        <f t="shared" si="12"/>
        <v>U23862</v>
      </c>
      <c r="E314" s="67" t="str">
        <f t="shared" si="13"/>
        <v>11M</v>
      </c>
      <c r="F314" s="67" t="str">
        <f t="shared" si="14"/>
        <v>NHS GLOUCESTERSHIRE CCG</v>
      </c>
      <c r="K314" s="122" t="s">
        <v>1260</v>
      </c>
      <c r="L314" s="122" t="s">
        <v>1261</v>
      </c>
      <c r="M314" s="122" t="s">
        <v>2610</v>
      </c>
      <c r="N314" s="122" t="s">
        <v>2611</v>
      </c>
      <c r="P314" s="122" t="s">
        <v>1600</v>
      </c>
      <c r="Q314" s="122" t="s">
        <v>1601</v>
      </c>
    </row>
    <row r="315" spans="1:17" ht="15">
      <c r="A315" s="66" t="s">
        <v>792</v>
      </c>
      <c r="B315" s="65" t="s">
        <v>793</v>
      </c>
      <c r="C315" s="67">
        <v>29078.762336117001</v>
      </c>
      <c r="D315" s="66" t="str">
        <f t="shared" si="12"/>
        <v>U24241</v>
      </c>
      <c r="E315" s="67" t="str">
        <f t="shared" si="13"/>
        <v>06N</v>
      </c>
      <c r="F315" s="67" t="str">
        <f t="shared" si="14"/>
        <v>NHS HERTS VALLEYS CCG</v>
      </c>
      <c r="K315" s="122" t="s">
        <v>792</v>
      </c>
      <c r="L315" s="122" t="s">
        <v>793</v>
      </c>
      <c r="M315" s="122" t="s">
        <v>2672</v>
      </c>
      <c r="N315" s="122" t="s">
        <v>2673</v>
      </c>
      <c r="P315" s="122" t="s">
        <v>1609</v>
      </c>
      <c r="Q315" s="122" t="s">
        <v>1610</v>
      </c>
    </row>
    <row r="316" spans="1:17" ht="15">
      <c r="A316" s="66" t="s">
        <v>1110</v>
      </c>
      <c r="B316" s="65" t="s">
        <v>1111</v>
      </c>
      <c r="C316" s="67">
        <v>51793.748434123401</v>
      </c>
      <c r="D316" s="66" t="str">
        <f t="shared" si="12"/>
        <v>U24247</v>
      </c>
      <c r="E316" s="67" t="str">
        <f t="shared" si="13"/>
        <v>10L</v>
      </c>
      <c r="F316" s="67" t="str">
        <f t="shared" si="14"/>
        <v>NHS ISLE OF WIGHT CCG</v>
      </c>
      <c r="K316" s="122" t="s">
        <v>1110</v>
      </c>
      <c r="L316" s="122" t="s">
        <v>1111</v>
      </c>
      <c r="M316" s="122" t="s">
        <v>2586</v>
      </c>
      <c r="N316" s="122" t="s">
        <v>2587</v>
      </c>
      <c r="P316" s="122" t="s">
        <v>2152</v>
      </c>
      <c r="Q316" s="122" t="s">
        <v>2153</v>
      </c>
    </row>
    <row r="317" spans="1:17" ht="15">
      <c r="A317" s="66" t="s">
        <v>710</v>
      </c>
      <c r="B317" s="65" t="s">
        <v>711</v>
      </c>
      <c r="C317" s="67">
        <v>39622.162904429424</v>
      </c>
      <c r="D317" s="66" t="str">
        <f t="shared" si="12"/>
        <v>U24388</v>
      </c>
      <c r="E317" s="67" t="str">
        <f t="shared" si="13"/>
        <v>06H</v>
      </c>
      <c r="F317" s="67" t="str">
        <f t="shared" si="14"/>
        <v>NHS CAMBRIDGESHIRE AND PETERBOROUGH CCG</v>
      </c>
      <c r="K317" s="122" t="s">
        <v>710</v>
      </c>
      <c r="L317" s="122" t="s">
        <v>711</v>
      </c>
      <c r="M317" s="122" t="s">
        <v>2714</v>
      </c>
      <c r="N317" s="122" t="s">
        <v>2715</v>
      </c>
      <c r="P317" s="122" t="s">
        <v>2292</v>
      </c>
      <c r="Q317" s="122" t="s">
        <v>2293</v>
      </c>
    </row>
    <row r="318" spans="1:17" ht="15">
      <c r="A318" s="66" t="s">
        <v>2188</v>
      </c>
      <c r="B318" s="65" t="s">
        <v>2189</v>
      </c>
      <c r="C318" s="67">
        <v>80526.398661347121</v>
      </c>
      <c r="D318" s="66" t="str">
        <f t="shared" si="12"/>
        <v>U24481</v>
      </c>
      <c r="E318" s="67" t="str">
        <f t="shared" si="13"/>
        <v>91Q</v>
      </c>
      <c r="F318" s="67" t="str">
        <f t="shared" si="14"/>
        <v>NHS KENT AND MEDWAY CCG</v>
      </c>
      <c r="K318" s="122" t="s">
        <v>2188</v>
      </c>
      <c r="L318" s="122" t="s">
        <v>2189</v>
      </c>
      <c r="M318" s="122" t="s">
        <v>2588</v>
      </c>
      <c r="N318" s="122" t="s">
        <v>2589</v>
      </c>
      <c r="P318" s="122" t="s">
        <v>385</v>
      </c>
      <c r="Q318" s="122" t="s">
        <v>386</v>
      </c>
    </row>
    <row r="319" spans="1:17" ht="15">
      <c r="A319" s="66" t="s">
        <v>1988</v>
      </c>
      <c r="B319" s="65" t="s">
        <v>1989</v>
      </c>
      <c r="C319" s="67">
        <v>92463.775663650798</v>
      </c>
      <c r="D319" s="66" t="str">
        <f t="shared" si="12"/>
        <v>U24558</v>
      </c>
      <c r="E319" s="67" t="str">
        <f t="shared" si="13"/>
        <v>70F</v>
      </c>
      <c r="F319" s="67" t="str">
        <f t="shared" si="14"/>
        <v>NHS WEST SUSSEX CCG</v>
      </c>
      <c r="K319" s="122" t="s">
        <v>1988</v>
      </c>
      <c r="L319" s="122" t="s">
        <v>1989</v>
      </c>
      <c r="M319" s="122" t="s">
        <v>2580</v>
      </c>
      <c r="N319" s="122" t="s">
        <v>2581</v>
      </c>
      <c r="P319" s="122" t="s">
        <v>776</v>
      </c>
      <c r="Q319" s="122" t="s">
        <v>777</v>
      </c>
    </row>
    <row r="320" spans="1:17" ht="15">
      <c r="A320" s="66" t="s">
        <v>794</v>
      </c>
      <c r="B320" s="65" t="s">
        <v>795</v>
      </c>
      <c r="C320" s="67">
        <v>29917.976152085663</v>
      </c>
      <c r="D320" s="66" t="str">
        <f t="shared" si="12"/>
        <v>U24727</v>
      </c>
      <c r="E320" s="67" t="str">
        <f t="shared" si="13"/>
        <v>06N</v>
      </c>
      <c r="F320" s="67" t="str">
        <f t="shared" si="14"/>
        <v>NHS HERTS VALLEYS CCG</v>
      </c>
      <c r="K320" s="122" t="s">
        <v>794</v>
      </c>
      <c r="L320" s="122" t="s">
        <v>795</v>
      </c>
      <c r="M320" s="122" t="s">
        <v>2672</v>
      </c>
      <c r="N320" s="122" t="s">
        <v>2673</v>
      </c>
      <c r="P320" s="122" t="s">
        <v>1132</v>
      </c>
      <c r="Q320" s="122" t="s">
        <v>1133</v>
      </c>
    </row>
    <row r="321" spans="1:17" ht="15">
      <c r="A321" s="66" t="s">
        <v>943</v>
      </c>
      <c r="B321" s="65" t="s">
        <v>944</v>
      </c>
      <c r="C321" s="67">
        <v>79508.652166380023</v>
      </c>
      <c r="D321" s="66" t="str">
        <f t="shared" si="12"/>
        <v>U24740</v>
      </c>
      <c r="E321" s="67" t="str">
        <f t="shared" si="13"/>
        <v>07Y</v>
      </c>
      <c r="F321" s="67" t="str">
        <f t="shared" si="14"/>
        <v>NHS HOUNSLOW CCG</v>
      </c>
      <c r="K321" s="122" t="s">
        <v>943</v>
      </c>
      <c r="L321" s="122" t="s">
        <v>944</v>
      </c>
      <c r="M321" s="122" t="s">
        <v>2792</v>
      </c>
      <c r="N321" s="122" t="s">
        <v>2793</v>
      </c>
      <c r="P321" s="122" t="s">
        <v>1377</v>
      </c>
      <c r="Q321" s="122" t="s">
        <v>1378</v>
      </c>
    </row>
    <row r="322" spans="1:17" ht="15">
      <c r="A322" s="66" t="s">
        <v>600</v>
      </c>
      <c r="B322" s="65" t="s">
        <v>601</v>
      </c>
      <c r="C322" s="67">
        <v>86279.929709875258</v>
      </c>
      <c r="D322" s="66" t="str">
        <f t="shared" si="12"/>
        <v>U24883</v>
      </c>
      <c r="E322" s="67" t="str">
        <f t="shared" si="13"/>
        <v>05N</v>
      </c>
      <c r="F322" s="67" t="str">
        <f t="shared" si="14"/>
        <v>NHS SHROPSHIRE CCG</v>
      </c>
      <c r="K322" s="122" t="s">
        <v>600</v>
      </c>
      <c r="L322" s="122" t="s">
        <v>601</v>
      </c>
      <c r="M322" s="122" t="s">
        <v>2794</v>
      </c>
      <c r="N322" s="122" t="s">
        <v>2795</v>
      </c>
      <c r="P322" s="122" t="s">
        <v>1002</v>
      </c>
      <c r="Q322" s="122" t="s">
        <v>1003</v>
      </c>
    </row>
    <row r="323" spans="1:17" ht="15">
      <c r="A323" s="66" t="s">
        <v>50</v>
      </c>
      <c r="B323" s="65" t="s">
        <v>51</v>
      </c>
      <c r="C323" s="67">
        <v>33334.720084345747</v>
      </c>
      <c r="D323" s="66" t="str">
        <f t="shared" ref="D323:D386" si="15">A323</f>
        <v>U24977</v>
      </c>
      <c r="E323" s="67" t="str">
        <f t="shared" ref="E323:E386" si="16">VLOOKUP($A323,$K$2:$N$1255,3,FALSE)</f>
        <v>00L</v>
      </c>
      <c r="F323" s="67" t="str">
        <f t="shared" ref="F323:F386" si="17">VLOOKUP($A323,$K$2:$N$1255,4,FALSE)</f>
        <v>NHS NORTHUMBERLAND CCG</v>
      </c>
      <c r="K323" s="122" t="s">
        <v>50</v>
      </c>
      <c r="L323" s="122" t="s">
        <v>51</v>
      </c>
      <c r="M323" s="122" t="s">
        <v>2660</v>
      </c>
      <c r="N323" s="122" t="s">
        <v>2661</v>
      </c>
      <c r="P323" s="122" t="s">
        <v>333</v>
      </c>
      <c r="Q323" s="122" t="s">
        <v>334</v>
      </c>
    </row>
    <row r="324" spans="1:17" ht="15">
      <c r="A324" s="66" t="s">
        <v>2054</v>
      </c>
      <c r="B324" s="65" t="s">
        <v>2055</v>
      </c>
      <c r="C324" s="67">
        <v>29665.883393737629</v>
      </c>
      <c r="D324" s="66" t="str">
        <f t="shared" si="15"/>
        <v>U24992</v>
      </c>
      <c r="E324" s="67" t="str">
        <f t="shared" si="16"/>
        <v>72Q</v>
      </c>
      <c r="F324" s="67" t="str">
        <f t="shared" si="17"/>
        <v>NHS SOUTH EAST LONDON CCG</v>
      </c>
      <c r="K324" s="122" t="s">
        <v>2054</v>
      </c>
      <c r="L324" s="122" t="s">
        <v>2055</v>
      </c>
      <c r="M324" s="122" t="s">
        <v>2568</v>
      </c>
      <c r="N324" s="122" t="s">
        <v>2569</v>
      </c>
      <c r="P324" s="122" t="s">
        <v>335</v>
      </c>
      <c r="Q324" s="122" t="s">
        <v>336</v>
      </c>
    </row>
    <row r="325" spans="1:17" ht="15">
      <c r="A325" s="66" t="s">
        <v>898</v>
      </c>
      <c r="B325" s="65" t="s">
        <v>899</v>
      </c>
      <c r="C325" s="67">
        <v>30294.968896476072</v>
      </c>
      <c r="D325" s="66" t="str">
        <f t="shared" si="15"/>
        <v>U25131</v>
      </c>
      <c r="E325" s="67" t="str">
        <f t="shared" si="16"/>
        <v>07P</v>
      </c>
      <c r="F325" s="67" t="str">
        <f t="shared" si="17"/>
        <v>NHS BRENT CCG</v>
      </c>
      <c r="K325" s="122" t="s">
        <v>898</v>
      </c>
      <c r="L325" s="122" t="s">
        <v>899</v>
      </c>
      <c r="M325" s="122" t="s">
        <v>2732</v>
      </c>
      <c r="N325" s="122" t="s">
        <v>2733</v>
      </c>
      <c r="P325" s="122" t="s">
        <v>331</v>
      </c>
      <c r="Q325" s="122" t="s">
        <v>332</v>
      </c>
    </row>
    <row r="326" spans="1:17" ht="15">
      <c r="A326" s="66" t="s">
        <v>451</v>
      </c>
      <c r="B326" s="65" t="s">
        <v>452</v>
      </c>
      <c r="C326" s="67">
        <v>61795.532593595075</v>
      </c>
      <c r="D326" s="66" t="str">
        <f t="shared" si="15"/>
        <v>U25219</v>
      </c>
      <c r="E326" s="67" t="str">
        <f t="shared" si="16"/>
        <v>03R</v>
      </c>
      <c r="F326" s="67" t="str">
        <f t="shared" si="17"/>
        <v>NHS WAKEFIELD CCG</v>
      </c>
      <c r="K326" s="122" t="s">
        <v>451</v>
      </c>
      <c r="L326" s="122" t="s">
        <v>452</v>
      </c>
      <c r="M326" s="122" t="s">
        <v>2700</v>
      </c>
      <c r="N326" s="122" t="s">
        <v>2701</v>
      </c>
      <c r="P326" s="122" t="s">
        <v>339</v>
      </c>
      <c r="Q326" s="122" t="s">
        <v>340</v>
      </c>
    </row>
    <row r="327" spans="1:17" ht="15">
      <c r="A327" s="66" t="s">
        <v>581</v>
      </c>
      <c r="B327" s="65" t="s">
        <v>2509</v>
      </c>
      <c r="C327" s="67">
        <v>56098.16386826073</v>
      </c>
      <c r="D327" s="66" t="str">
        <f t="shared" si="15"/>
        <v>U25240</v>
      </c>
      <c r="E327" s="67" t="str">
        <f t="shared" si="16"/>
        <v>05L</v>
      </c>
      <c r="F327" s="67" t="str">
        <f t="shared" si="17"/>
        <v>NHS SANDWELL AND WEST BIRMINGHAM CCG</v>
      </c>
      <c r="K327" s="122" t="s">
        <v>581</v>
      </c>
      <c r="L327" s="122" t="s">
        <v>2509</v>
      </c>
      <c r="M327" s="122" t="s">
        <v>2736</v>
      </c>
      <c r="N327" s="122" t="s">
        <v>2737</v>
      </c>
      <c r="P327" s="122" t="s">
        <v>2270</v>
      </c>
      <c r="Q327" s="122" t="s">
        <v>2271</v>
      </c>
    </row>
    <row r="328" spans="1:17" ht="15">
      <c r="A328" s="66" t="s">
        <v>1218</v>
      </c>
      <c r="B328" s="65" t="s">
        <v>1219</v>
      </c>
      <c r="C328" s="67">
        <v>83258.772819392529</v>
      </c>
      <c r="D328" s="66" t="str">
        <f t="shared" si="15"/>
        <v>U25251</v>
      </c>
      <c r="E328" s="67" t="str">
        <f t="shared" si="16"/>
        <v>11J</v>
      </c>
      <c r="F328" s="67" t="str">
        <f t="shared" si="17"/>
        <v>NHS DORSET CCG</v>
      </c>
      <c r="K328" s="122" t="s">
        <v>1218</v>
      </c>
      <c r="L328" s="122" t="s">
        <v>1219</v>
      </c>
      <c r="M328" s="122" t="s">
        <v>2620</v>
      </c>
      <c r="N328" s="122" t="s">
        <v>2621</v>
      </c>
      <c r="P328" s="122" t="s">
        <v>2200</v>
      </c>
      <c r="Q328" s="122" t="s">
        <v>2201</v>
      </c>
    </row>
    <row r="329" spans="1:17" ht="15">
      <c r="A329" s="66" t="s">
        <v>2190</v>
      </c>
      <c r="B329" s="65" t="s">
        <v>2191</v>
      </c>
      <c r="C329" s="67">
        <v>54267.043012155569</v>
      </c>
      <c r="D329" s="66" t="str">
        <f t="shared" si="15"/>
        <v>U25255</v>
      </c>
      <c r="E329" s="67" t="str">
        <f t="shared" si="16"/>
        <v>91Q</v>
      </c>
      <c r="F329" s="67" t="str">
        <f t="shared" si="17"/>
        <v>NHS KENT AND MEDWAY CCG</v>
      </c>
      <c r="K329" s="122" t="s">
        <v>2190</v>
      </c>
      <c r="L329" s="122" t="s">
        <v>2191</v>
      </c>
      <c r="M329" s="122" t="s">
        <v>2588</v>
      </c>
      <c r="N329" s="122" t="s">
        <v>2589</v>
      </c>
      <c r="P329" s="122" t="s">
        <v>1657</v>
      </c>
      <c r="Q329" s="122" t="s">
        <v>1658</v>
      </c>
    </row>
    <row r="330" spans="1:17" ht="15">
      <c r="A330" s="66" t="s">
        <v>463</v>
      </c>
      <c r="B330" s="65" t="s">
        <v>464</v>
      </c>
      <c r="C330" s="67">
        <v>69795.836604364536</v>
      </c>
      <c r="D330" s="66" t="str">
        <f t="shared" si="15"/>
        <v>U25294</v>
      </c>
      <c r="E330" s="67" t="str">
        <f t="shared" si="16"/>
        <v>03W</v>
      </c>
      <c r="F330" s="67" t="str">
        <f t="shared" si="17"/>
        <v>NHS EAST LEICESTERSHIRE AND RUTLAND CCG</v>
      </c>
      <c r="K330" s="122" t="s">
        <v>463</v>
      </c>
      <c r="L330" s="122" t="s">
        <v>464</v>
      </c>
      <c r="M330" s="122" t="s">
        <v>2706</v>
      </c>
      <c r="N330" s="122" t="s">
        <v>2707</v>
      </c>
      <c r="P330" s="122" t="s">
        <v>545</v>
      </c>
      <c r="Q330" s="122" t="s">
        <v>546</v>
      </c>
    </row>
    <row r="331" spans="1:17" ht="15">
      <c r="A331" s="66" t="s">
        <v>2479</v>
      </c>
      <c r="B331" s="65" t="s">
        <v>2480</v>
      </c>
      <c r="C331" s="67">
        <v>26378.3929934681</v>
      </c>
      <c r="D331" s="66" t="str">
        <f t="shared" si="15"/>
        <v>U25405</v>
      </c>
      <c r="E331" s="67" t="str">
        <f t="shared" si="16"/>
        <v>99M</v>
      </c>
      <c r="F331" s="67" t="str">
        <f t="shared" si="17"/>
        <v>NHS NORTH EAST HAMPSHIRE AND FARNHAM CCG</v>
      </c>
      <c r="K331" s="122" t="s">
        <v>2479</v>
      </c>
      <c r="L331" s="122" t="s">
        <v>2480</v>
      </c>
      <c r="M331" s="122" t="s">
        <v>2624</v>
      </c>
      <c r="N331" s="122" t="s">
        <v>2625</v>
      </c>
      <c r="P331" s="122" t="s">
        <v>2160</v>
      </c>
      <c r="Q331" s="122" t="s">
        <v>2161</v>
      </c>
    </row>
    <row r="332" spans="1:17" ht="15">
      <c r="A332" s="66" t="s">
        <v>52</v>
      </c>
      <c r="B332" s="65" t="s">
        <v>53</v>
      </c>
      <c r="C332" s="67">
        <v>43094.391982201705</v>
      </c>
      <c r="D332" s="66" t="str">
        <f t="shared" si="15"/>
        <v>U25489</v>
      </c>
      <c r="E332" s="67" t="str">
        <f t="shared" si="16"/>
        <v>00L</v>
      </c>
      <c r="F332" s="67" t="str">
        <f t="shared" si="17"/>
        <v>NHS NORTHUMBERLAND CCG</v>
      </c>
      <c r="K332" s="122" t="s">
        <v>52</v>
      </c>
      <c r="L332" s="122" t="s">
        <v>53</v>
      </c>
      <c r="M332" s="122" t="s">
        <v>2660</v>
      </c>
      <c r="N332" s="122" t="s">
        <v>2661</v>
      </c>
      <c r="P332" s="122" t="s">
        <v>2150</v>
      </c>
      <c r="Q332" s="122" t="s">
        <v>2151</v>
      </c>
    </row>
    <row r="333" spans="1:17" ht="15">
      <c r="A333" s="66" t="s">
        <v>215</v>
      </c>
      <c r="B333" s="65" t="s">
        <v>216</v>
      </c>
      <c r="C333" s="67">
        <v>32345.074221497838</v>
      </c>
      <c r="D333" s="66" t="str">
        <f t="shared" si="15"/>
        <v>U25520</v>
      </c>
      <c r="E333" s="67" t="str">
        <f t="shared" si="16"/>
        <v>01K</v>
      </c>
      <c r="F333" s="67" t="str">
        <f t="shared" si="17"/>
        <v>NHS MORECAMBE BAY CCG</v>
      </c>
      <c r="K333" s="122" t="s">
        <v>215</v>
      </c>
      <c r="L333" s="122" t="s">
        <v>216</v>
      </c>
      <c r="M333" s="122" t="s">
        <v>2774</v>
      </c>
      <c r="N333" s="122" t="s">
        <v>2775</v>
      </c>
      <c r="P333" s="122" t="s">
        <v>2136</v>
      </c>
      <c r="Q333" s="122" t="s">
        <v>2137</v>
      </c>
    </row>
    <row r="334" spans="1:17" ht="15">
      <c r="A334" s="66" t="s">
        <v>54</v>
      </c>
      <c r="B334" s="65" t="s">
        <v>55</v>
      </c>
      <c r="C334" s="67">
        <v>94997.957505132625</v>
      </c>
      <c r="D334" s="66" t="str">
        <f t="shared" si="15"/>
        <v>U25545</v>
      </c>
      <c r="E334" s="67" t="str">
        <f t="shared" si="16"/>
        <v>00L</v>
      </c>
      <c r="F334" s="67" t="str">
        <f t="shared" si="17"/>
        <v>NHS NORTHUMBERLAND CCG</v>
      </c>
      <c r="K334" s="122" t="s">
        <v>54</v>
      </c>
      <c r="L334" s="122" t="s">
        <v>55</v>
      </c>
      <c r="M334" s="122" t="s">
        <v>2660</v>
      </c>
      <c r="N334" s="122" t="s">
        <v>2661</v>
      </c>
      <c r="P334" s="122" t="s">
        <v>1795</v>
      </c>
      <c r="Q334" s="122" t="s">
        <v>1796</v>
      </c>
    </row>
    <row r="335" spans="1:17" ht="15">
      <c r="A335" s="66" t="s">
        <v>2292</v>
      </c>
      <c r="B335" s="65" t="s">
        <v>2293</v>
      </c>
      <c r="C335" s="67">
        <v>32913.822745917547</v>
      </c>
      <c r="D335" s="66" t="str">
        <f t="shared" si="15"/>
        <v>U25572</v>
      </c>
      <c r="E335" s="67" t="str">
        <f t="shared" si="16"/>
        <v>92G</v>
      </c>
      <c r="F335" s="67" t="str">
        <f t="shared" si="17"/>
        <v>NHS BATH AND NORTH EAST SOMERSET, SWINDON AND WILTSHIRE CCG</v>
      </c>
      <c r="K335" s="122" t="s">
        <v>2292</v>
      </c>
      <c r="L335" s="122" t="s">
        <v>2293</v>
      </c>
      <c r="M335" s="122" t="s">
        <v>2654</v>
      </c>
      <c r="N335" s="122" t="s">
        <v>2655</v>
      </c>
      <c r="P335" s="122" t="s">
        <v>2140</v>
      </c>
      <c r="Q335" s="122" t="s">
        <v>2141</v>
      </c>
    </row>
    <row r="336" spans="1:17" ht="15">
      <c r="A336" s="66" t="s">
        <v>1503</v>
      </c>
      <c r="B336" s="65" t="s">
        <v>1504</v>
      </c>
      <c r="C336" s="67">
        <v>42233.942767009903</v>
      </c>
      <c r="D336" s="66" t="str">
        <f t="shared" si="15"/>
        <v>U25587</v>
      </c>
      <c r="E336" s="67" t="str">
        <f t="shared" si="16"/>
        <v>15E</v>
      </c>
      <c r="F336" s="67" t="str">
        <f t="shared" si="17"/>
        <v>NHS BIRMINGHAM AND SOLIHULL CCG</v>
      </c>
      <c r="K336" s="122" t="s">
        <v>1503</v>
      </c>
      <c r="L336" s="122" t="s">
        <v>1504</v>
      </c>
      <c r="M336" s="122" t="s">
        <v>2570</v>
      </c>
      <c r="N336" s="122" t="s">
        <v>2571</v>
      </c>
      <c r="P336" s="122" t="s">
        <v>2142</v>
      </c>
      <c r="Q336" s="122" t="s">
        <v>2143</v>
      </c>
    </row>
    <row r="337" spans="1:17" ht="15">
      <c r="A337" s="66" t="s">
        <v>1327</v>
      </c>
      <c r="B337" s="65" t="s">
        <v>1328</v>
      </c>
      <c r="C337" s="67">
        <v>70961.957264998782</v>
      </c>
      <c r="D337" s="66" t="str">
        <f t="shared" si="15"/>
        <v>U25656</v>
      </c>
      <c r="E337" s="67" t="str">
        <f t="shared" si="16"/>
        <v>12F</v>
      </c>
      <c r="F337" s="67" t="str">
        <f t="shared" si="17"/>
        <v>NHS WIRRAL CCG</v>
      </c>
      <c r="K337" s="122" t="s">
        <v>1327</v>
      </c>
      <c r="L337" s="122" t="s">
        <v>1328</v>
      </c>
      <c r="M337" s="122" t="s">
        <v>2742</v>
      </c>
      <c r="N337" s="122" t="s">
        <v>2743</v>
      </c>
      <c r="P337" s="122" t="s">
        <v>1070</v>
      </c>
      <c r="Q337" s="122" t="s">
        <v>1071</v>
      </c>
    </row>
    <row r="338" spans="1:17" ht="15">
      <c r="A338" s="66" t="s">
        <v>193</v>
      </c>
      <c r="B338" s="65" t="s">
        <v>194</v>
      </c>
      <c r="C338" s="67">
        <v>47607.003915095964</v>
      </c>
      <c r="D338" s="66" t="str">
        <f t="shared" si="15"/>
        <v>U25680</v>
      </c>
      <c r="E338" s="67" t="str">
        <f t="shared" si="16"/>
        <v>01H</v>
      </c>
      <c r="F338" s="67" t="str">
        <f t="shared" si="17"/>
        <v>NHS NORTH CUMBRIA CCG</v>
      </c>
      <c r="K338" s="122" t="s">
        <v>193</v>
      </c>
      <c r="L338" s="122" t="s">
        <v>194</v>
      </c>
      <c r="M338" s="122" t="s">
        <v>2576</v>
      </c>
      <c r="N338" s="122" t="s">
        <v>2577</v>
      </c>
      <c r="P338" s="122" t="s">
        <v>1080</v>
      </c>
      <c r="Q338" s="122" t="s">
        <v>1081</v>
      </c>
    </row>
    <row r="339" spans="1:17" ht="15">
      <c r="A339" s="66" t="s">
        <v>1311</v>
      </c>
      <c r="B339" s="65" t="s">
        <v>1312</v>
      </c>
      <c r="C339" s="67">
        <v>34086.158718868013</v>
      </c>
      <c r="D339" s="66" t="str">
        <f t="shared" si="15"/>
        <v>U25707</v>
      </c>
      <c r="E339" s="67" t="str">
        <f t="shared" si="16"/>
        <v>11X</v>
      </c>
      <c r="F339" s="67" t="str">
        <f t="shared" si="17"/>
        <v>NHS SOMERSET CCG</v>
      </c>
      <c r="K339" s="122" t="s">
        <v>1311</v>
      </c>
      <c r="L339" s="122" t="s">
        <v>1312</v>
      </c>
      <c r="M339" s="122" t="s">
        <v>2578</v>
      </c>
      <c r="N339" s="122" t="s">
        <v>2579</v>
      </c>
      <c r="P339" s="122" t="s">
        <v>209</v>
      </c>
      <c r="Q339" s="122" t="s">
        <v>210</v>
      </c>
    </row>
    <row r="340" spans="1:17" ht="15">
      <c r="A340" s="66" t="s">
        <v>582</v>
      </c>
      <c r="B340" s="65" t="s">
        <v>583</v>
      </c>
      <c r="C340" s="67">
        <v>32719.804214839263</v>
      </c>
      <c r="D340" s="66" t="str">
        <f t="shared" si="15"/>
        <v>U25735</v>
      </c>
      <c r="E340" s="67" t="str">
        <f t="shared" si="16"/>
        <v>05L</v>
      </c>
      <c r="F340" s="67" t="str">
        <f t="shared" si="17"/>
        <v>NHS SANDWELL AND WEST BIRMINGHAM CCG</v>
      </c>
      <c r="K340" s="122" t="s">
        <v>582</v>
      </c>
      <c r="L340" s="122" t="s">
        <v>583</v>
      </c>
      <c r="M340" s="122" t="s">
        <v>2736</v>
      </c>
      <c r="N340" s="122" t="s">
        <v>2737</v>
      </c>
      <c r="P340" s="122" t="s">
        <v>2445</v>
      </c>
      <c r="Q340" s="122" t="s">
        <v>2446</v>
      </c>
    </row>
    <row r="341" spans="1:17" ht="15">
      <c r="A341" s="66" t="s">
        <v>1781</v>
      </c>
      <c r="B341" s="65" t="s">
        <v>1782</v>
      </c>
      <c r="C341" s="67">
        <v>70268.243036348867</v>
      </c>
      <c r="D341" s="66" t="str">
        <f t="shared" si="15"/>
        <v>U25799</v>
      </c>
      <c r="E341" s="67" t="str">
        <f t="shared" si="16"/>
        <v>27D</v>
      </c>
      <c r="F341" s="67" t="str">
        <f t="shared" si="17"/>
        <v>NHS CHESHIRE CCG</v>
      </c>
      <c r="K341" s="122" t="s">
        <v>1781</v>
      </c>
      <c r="L341" s="122" t="s">
        <v>1782</v>
      </c>
      <c r="M341" s="122" t="s">
        <v>2614</v>
      </c>
      <c r="N341" s="122" t="s">
        <v>2615</v>
      </c>
      <c r="P341" s="122" t="s">
        <v>684</v>
      </c>
      <c r="Q341" s="122" t="s">
        <v>685</v>
      </c>
    </row>
    <row r="342" spans="1:17" ht="15">
      <c r="A342" s="66" t="s">
        <v>1597</v>
      </c>
      <c r="B342" s="65" t="s">
        <v>1598</v>
      </c>
      <c r="C342" s="67">
        <v>101660.9838585082</v>
      </c>
      <c r="D342" s="66" t="str">
        <f t="shared" si="15"/>
        <v>U25882</v>
      </c>
      <c r="E342" s="67" t="str">
        <f t="shared" si="16"/>
        <v>15M</v>
      </c>
      <c r="F342" s="67" t="str">
        <f t="shared" si="17"/>
        <v>NHS DERBY AND DERBYSHIRE CCG</v>
      </c>
      <c r="K342" s="122" t="s">
        <v>1597</v>
      </c>
      <c r="L342" s="122" t="s">
        <v>1598</v>
      </c>
      <c r="M342" s="122" t="s">
        <v>2652</v>
      </c>
      <c r="N342" s="122" t="s">
        <v>2653</v>
      </c>
      <c r="P342" s="122" t="s">
        <v>1683</v>
      </c>
      <c r="Q342" s="122" t="s">
        <v>1684</v>
      </c>
    </row>
    <row r="343" spans="1:17" ht="15">
      <c r="A343" s="66" t="s">
        <v>1188</v>
      </c>
      <c r="B343" s="65" t="s">
        <v>1189</v>
      </c>
      <c r="C343" s="67">
        <v>31422.679836213229</v>
      </c>
      <c r="D343" s="66" t="str">
        <f t="shared" si="15"/>
        <v>U26059</v>
      </c>
      <c r="E343" s="67" t="str">
        <f t="shared" si="16"/>
        <v>11A</v>
      </c>
      <c r="F343" s="67" t="str">
        <f t="shared" si="17"/>
        <v>NHS WEST HAMPSHIRE CCG</v>
      </c>
      <c r="K343" s="122" t="s">
        <v>1188</v>
      </c>
      <c r="L343" s="122" t="s">
        <v>1189</v>
      </c>
      <c r="M343" s="122" t="s">
        <v>2726</v>
      </c>
      <c r="N343" s="122" t="s">
        <v>2727</v>
      </c>
      <c r="P343" s="122" t="s">
        <v>1271</v>
      </c>
      <c r="Q343" s="122" t="s">
        <v>1272</v>
      </c>
    </row>
    <row r="344" spans="1:17" ht="15">
      <c r="A344" s="66" t="s">
        <v>649</v>
      </c>
      <c r="B344" s="65" t="s">
        <v>650</v>
      </c>
      <c r="C344" s="67">
        <v>56260.853800338598</v>
      </c>
      <c r="D344" s="66" t="str">
        <f t="shared" si="15"/>
        <v>U26254</v>
      </c>
      <c r="E344" s="67" t="str">
        <f t="shared" si="16"/>
        <v>05X</v>
      </c>
      <c r="F344" s="67" t="str">
        <f t="shared" si="17"/>
        <v>NHS TELFORD AND WREKIN CCG</v>
      </c>
      <c r="K344" s="122" t="s">
        <v>649</v>
      </c>
      <c r="L344" s="122" t="s">
        <v>650</v>
      </c>
      <c r="M344" s="122" t="s">
        <v>2746</v>
      </c>
      <c r="N344" s="122" t="s">
        <v>2747</v>
      </c>
      <c r="P344" s="122" t="s">
        <v>2282</v>
      </c>
      <c r="Q344" s="122" t="s">
        <v>2283</v>
      </c>
    </row>
    <row r="345" spans="1:17" ht="15">
      <c r="A345" s="66" t="s">
        <v>602</v>
      </c>
      <c r="B345" s="65" t="s">
        <v>603</v>
      </c>
      <c r="C345" s="67">
        <v>64316.425809610431</v>
      </c>
      <c r="D345" s="66" t="str">
        <f t="shared" si="15"/>
        <v>U26345</v>
      </c>
      <c r="E345" s="67" t="str">
        <f t="shared" si="16"/>
        <v>05N</v>
      </c>
      <c r="F345" s="67" t="str">
        <f t="shared" si="17"/>
        <v>NHS SHROPSHIRE CCG</v>
      </c>
      <c r="K345" s="122" t="s">
        <v>602</v>
      </c>
      <c r="L345" s="122" t="s">
        <v>603</v>
      </c>
      <c r="M345" s="122" t="s">
        <v>2794</v>
      </c>
      <c r="N345" s="122" t="s">
        <v>2795</v>
      </c>
      <c r="P345" s="122" t="s">
        <v>2004</v>
      </c>
      <c r="Q345" s="122" t="s">
        <v>2005</v>
      </c>
    </row>
    <row r="346" spans="1:17" ht="15">
      <c r="A346" s="66" t="s">
        <v>670</v>
      </c>
      <c r="B346" s="65" t="s">
        <v>671</v>
      </c>
      <c r="C346" s="67">
        <v>55622.825501296495</v>
      </c>
      <c r="D346" s="66" t="str">
        <f t="shared" si="15"/>
        <v>U26715</v>
      </c>
      <c r="E346" s="67" t="str">
        <f t="shared" si="16"/>
        <v>06A</v>
      </c>
      <c r="F346" s="67" t="str">
        <f t="shared" si="17"/>
        <v>NHS WOLVERHAMPTON CCG</v>
      </c>
      <c r="K346" s="122" t="s">
        <v>670</v>
      </c>
      <c r="L346" s="122" t="s">
        <v>671</v>
      </c>
      <c r="M346" s="122" t="s">
        <v>2778</v>
      </c>
      <c r="N346" s="122" t="s">
        <v>2779</v>
      </c>
      <c r="P346" s="122" t="s">
        <v>1166</v>
      </c>
      <c r="Q346" s="122" t="s">
        <v>1167</v>
      </c>
    </row>
    <row r="347" spans="1:17" ht="15">
      <c r="A347" s="66" t="s">
        <v>2192</v>
      </c>
      <c r="B347" s="65" t="s">
        <v>2193</v>
      </c>
      <c r="C347" s="67">
        <v>63903.343005963266</v>
      </c>
      <c r="D347" s="66" t="str">
        <f t="shared" si="15"/>
        <v>U26743</v>
      </c>
      <c r="E347" s="67" t="str">
        <f t="shared" si="16"/>
        <v>91Q</v>
      </c>
      <c r="F347" s="67" t="str">
        <f t="shared" si="17"/>
        <v>NHS KENT AND MEDWAY CCG</v>
      </c>
      <c r="K347" s="122" t="s">
        <v>2192</v>
      </c>
      <c r="L347" s="122" t="s">
        <v>2193</v>
      </c>
      <c r="M347" s="122" t="s">
        <v>2588</v>
      </c>
      <c r="N347" s="122" t="s">
        <v>2589</v>
      </c>
      <c r="P347" s="122" t="s">
        <v>1709</v>
      </c>
      <c r="Q347" s="122" t="s">
        <v>1710</v>
      </c>
    </row>
    <row r="348" spans="1:17" ht="15">
      <c r="A348" s="66" t="s">
        <v>888</v>
      </c>
      <c r="B348" s="65" t="s">
        <v>889</v>
      </c>
      <c r="C348" s="67">
        <v>28908.802026659396</v>
      </c>
      <c r="D348" s="66" t="str">
        <f t="shared" si="15"/>
        <v>U26744</v>
      </c>
      <c r="E348" s="67" t="str">
        <f t="shared" si="16"/>
        <v>07L</v>
      </c>
      <c r="F348" s="67" t="str">
        <f t="shared" si="17"/>
        <v>NHS BARKING AND DAGENHAM CCG</v>
      </c>
      <c r="K348" s="122" t="s">
        <v>888</v>
      </c>
      <c r="L348" s="122" t="s">
        <v>889</v>
      </c>
      <c r="M348" s="122" t="s">
        <v>2728</v>
      </c>
      <c r="N348" s="122" t="s">
        <v>2729</v>
      </c>
      <c r="P348" s="122" t="s">
        <v>848</v>
      </c>
      <c r="Q348" s="122" t="s">
        <v>849</v>
      </c>
    </row>
    <row r="349" spans="1:17" ht="15">
      <c r="A349" s="66" t="s">
        <v>307</v>
      </c>
      <c r="B349" s="65" t="s">
        <v>308</v>
      </c>
      <c r="C349" s="67">
        <v>59475.389099403874</v>
      </c>
      <c r="D349" s="66" t="str">
        <f t="shared" si="15"/>
        <v>U26788</v>
      </c>
      <c r="E349" s="67" t="str">
        <f t="shared" si="16"/>
        <v>02M</v>
      </c>
      <c r="F349" s="67" t="str">
        <f t="shared" si="17"/>
        <v>NHS FYLDE AND WYRE CCG</v>
      </c>
      <c r="K349" s="122" t="s">
        <v>307</v>
      </c>
      <c r="L349" s="122" t="s">
        <v>308</v>
      </c>
      <c r="M349" s="122" t="s">
        <v>2796</v>
      </c>
      <c r="N349" s="122" t="s">
        <v>2797</v>
      </c>
      <c r="P349" s="122" t="s">
        <v>768</v>
      </c>
      <c r="Q349" s="122" t="s">
        <v>769</v>
      </c>
    </row>
    <row r="350" spans="1:17" ht="15">
      <c r="A350" s="66" t="s">
        <v>2294</v>
      </c>
      <c r="B350" s="65" t="s">
        <v>2295</v>
      </c>
      <c r="C350" s="67">
        <v>32078.405958200168</v>
      </c>
      <c r="D350" s="66" t="str">
        <f t="shared" si="15"/>
        <v>U26808</v>
      </c>
      <c r="E350" s="67" t="str">
        <f t="shared" si="16"/>
        <v>92G</v>
      </c>
      <c r="F350" s="67" t="str">
        <f t="shared" si="17"/>
        <v>NHS BATH AND NORTH EAST SOMERSET, SWINDON AND WILTSHIRE CCG</v>
      </c>
      <c r="K350" s="122" t="s">
        <v>2294</v>
      </c>
      <c r="L350" s="122" t="s">
        <v>2295</v>
      </c>
      <c r="M350" s="122" t="s">
        <v>2654</v>
      </c>
      <c r="N350" s="122" t="s">
        <v>2655</v>
      </c>
      <c r="P350" s="122" t="s">
        <v>2308</v>
      </c>
      <c r="Q350" s="122" t="s">
        <v>2309</v>
      </c>
    </row>
    <row r="351" spans="1:17" ht="15">
      <c r="A351" s="66" t="s">
        <v>1088</v>
      </c>
      <c r="B351" s="65" t="s">
        <v>1089</v>
      </c>
      <c r="C351" s="67">
        <v>38530.9186508559</v>
      </c>
      <c r="D351" s="66" t="str">
        <f t="shared" si="15"/>
        <v>U26844</v>
      </c>
      <c r="E351" s="67" t="str">
        <f t="shared" si="16"/>
        <v>10J</v>
      </c>
      <c r="F351" s="67" t="str">
        <f t="shared" si="17"/>
        <v>NHS NORTH HAMPSHIRE CCG</v>
      </c>
      <c r="K351" s="122" t="s">
        <v>1088</v>
      </c>
      <c r="L351" s="122" t="s">
        <v>1089</v>
      </c>
      <c r="M351" s="122" t="s">
        <v>2724</v>
      </c>
      <c r="N351" s="122" t="s">
        <v>2725</v>
      </c>
      <c r="P351" s="122" t="s">
        <v>2010</v>
      </c>
      <c r="Q351" s="122" t="s">
        <v>2011</v>
      </c>
    </row>
    <row r="352" spans="1:17" ht="15">
      <c r="A352" s="66" t="s">
        <v>2142</v>
      </c>
      <c r="B352" s="65" t="s">
        <v>2143</v>
      </c>
      <c r="C352" s="67">
        <v>41735.01090231831</v>
      </c>
      <c r="D352" s="66" t="str">
        <f t="shared" si="15"/>
        <v>U26864</v>
      </c>
      <c r="E352" s="67" t="str">
        <f t="shared" si="16"/>
        <v>84H</v>
      </c>
      <c r="F352" s="67" t="str">
        <f t="shared" si="17"/>
        <v>NHS COUNTY DURHAM CCG</v>
      </c>
      <c r="K352" s="122" t="s">
        <v>2142</v>
      </c>
      <c r="L352" s="122" t="s">
        <v>2143</v>
      </c>
      <c r="M352" s="122" t="s">
        <v>2602</v>
      </c>
      <c r="N352" s="122" t="s">
        <v>2603</v>
      </c>
      <c r="P352" s="122" t="s">
        <v>1864</v>
      </c>
      <c r="Q352" s="122" t="s">
        <v>1865</v>
      </c>
    </row>
    <row r="353" spans="1:17" ht="15">
      <c r="A353" s="66" t="s">
        <v>766</v>
      </c>
      <c r="B353" s="65" t="s">
        <v>767</v>
      </c>
      <c r="C353" s="67">
        <v>29094.506579345802</v>
      </c>
      <c r="D353" s="66" t="str">
        <f t="shared" si="15"/>
        <v>U26878</v>
      </c>
      <c r="E353" s="67" t="str">
        <f t="shared" si="16"/>
        <v>06L</v>
      </c>
      <c r="F353" s="67" t="str">
        <f t="shared" si="17"/>
        <v>NHS IPSWICH AND EAST SUFFOLK CCG</v>
      </c>
      <c r="K353" s="122" t="s">
        <v>766</v>
      </c>
      <c r="L353" s="122" t="s">
        <v>767</v>
      </c>
      <c r="M353" s="122" t="s">
        <v>2638</v>
      </c>
      <c r="N353" s="122" t="s">
        <v>2639</v>
      </c>
      <c r="P353" s="122" t="s">
        <v>499</v>
      </c>
      <c r="Q353" s="122" t="s">
        <v>500</v>
      </c>
    </row>
    <row r="354" spans="1:17" ht="15">
      <c r="A354" s="66" t="s">
        <v>1990</v>
      </c>
      <c r="B354" s="65" t="s">
        <v>1991</v>
      </c>
      <c r="C354" s="67">
        <v>52128.861203450513</v>
      </c>
      <c r="D354" s="66" t="str">
        <f t="shared" si="15"/>
        <v>U26939</v>
      </c>
      <c r="E354" s="67" t="str">
        <f t="shared" si="16"/>
        <v>70F</v>
      </c>
      <c r="F354" s="67" t="str">
        <f t="shared" si="17"/>
        <v>NHS WEST SUSSEX CCG</v>
      </c>
      <c r="K354" s="122" t="s">
        <v>1990</v>
      </c>
      <c r="L354" s="122" t="s">
        <v>1991</v>
      </c>
      <c r="M354" s="122" t="s">
        <v>2580</v>
      </c>
      <c r="N354" s="122" t="s">
        <v>2581</v>
      </c>
      <c r="P354" s="122" t="s">
        <v>2114</v>
      </c>
      <c r="Q354" s="122" t="s">
        <v>2115</v>
      </c>
    </row>
    <row r="355" spans="1:17" ht="15">
      <c r="A355" s="66" t="s">
        <v>411</v>
      </c>
      <c r="B355" s="65" t="s">
        <v>412</v>
      </c>
      <c r="C355" s="67">
        <v>46535.741195204697</v>
      </c>
      <c r="D355" s="66" t="str">
        <f t="shared" si="15"/>
        <v>U26996</v>
      </c>
      <c r="E355" s="67" t="str">
        <f t="shared" si="16"/>
        <v>03N</v>
      </c>
      <c r="F355" s="67" t="str">
        <f t="shared" si="17"/>
        <v>NHS SHEFFIELD CCG</v>
      </c>
      <c r="K355" s="122" t="s">
        <v>411</v>
      </c>
      <c r="L355" s="122" t="s">
        <v>412</v>
      </c>
      <c r="M355" s="122" t="s">
        <v>2740</v>
      </c>
      <c r="N355" s="122" t="s">
        <v>2741</v>
      </c>
      <c r="P355" s="122" t="s">
        <v>559</v>
      </c>
      <c r="Q355" s="122" t="s">
        <v>560</v>
      </c>
    </row>
    <row r="356" spans="1:17" ht="15">
      <c r="A356" s="66" t="s">
        <v>1130</v>
      </c>
      <c r="B356" s="65" t="s">
        <v>1131</v>
      </c>
      <c r="C356" s="67">
        <v>31912.67424910103</v>
      </c>
      <c r="D356" s="66" t="str">
        <f t="shared" si="15"/>
        <v>U26997</v>
      </c>
      <c r="E356" s="67" t="str">
        <f t="shared" si="16"/>
        <v>10Q</v>
      </c>
      <c r="F356" s="67" t="str">
        <f t="shared" si="17"/>
        <v>NHS OXFORDSHIRE CCG</v>
      </c>
      <c r="K356" s="122" t="s">
        <v>1130</v>
      </c>
      <c r="L356" s="122" t="s">
        <v>1131</v>
      </c>
      <c r="M356" s="122" t="s">
        <v>2590</v>
      </c>
      <c r="N356" s="122" t="s">
        <v>2591</v>
      </c>
      <c r="P356" s="122" t="s">
        <v>1906</v>
      </c>
      <c r="Q356" s="122" t="s">
        <v>1907</v>
      </c>
    </row>
    <row r="357" spans="1:17" ht="15">
      <c r="A357" s="66" t="s">
        <v>2194</v>
      </c>
      <c r="B357" s="65" t="s">
        <v>2195</v>
      </c>
      <c r="C357" s="67">
        <v>31209.992670087078</v>
      </c>
      <c r="D357" s="66" t="str">
        <f t="shared" si="15"/>
        <v>U27026</v>
      </c>
      <c r="E357" s="67" t="str">
        <f t="shared" si="16"/>
        <v>91Q</v>
      </c>
      <c r="F357" s="67" t="str">
        <f t="shared" si="17"/>
        <v>NHS KENT AND MEDWAY CCG</v>
      </c>
      <c r="K357" s="122" t="s">
        <v>2194</v>
      </c>
      <c r="L357" s="122" t="s">
        <v>2195</v>
      </c>
      <c r="M357" s="122" t="s">
        <v>2588</v>
      </c>
      <c r="N357" s="122" t="s">
        <v>2589</v>
      </c>
      <c r="P357" s="122" t="s">
        <v>277</v>
      </c>
      <c r="Q357" s="122" t="s">
        <v>278</v>
      </c>
    </row>
    <row r="358" spans="1:17" ht="15">
      <c r="A358" s="66" t="s">
        <v>1505</v>
      </c>
      <c r="B358" s="65" t="s">
        <v>1506</v>
      </c>
      <c r="C358" s="67">
        <v>39554.950366178266</v>
      </c>
      <c r="D358" s="66" t="str">
        <f t="shared" si="15"/>
        <v>U27032</v>
      </c>
      <c r="E358" s="67" t="str">
        <f t="shared" si="16"/>
        <v>15E</v>
      </c>
      <c r="F358" s="67" t="str">
        <f t="shared" si="17"/>
        <v>NHS BIRMINGHAM AND SOLIHULL CCG</v>
      </c>
      <c r="K358" s="122" t="s">
        <v>1505</v>
      </c>
      <c r="L358" s="122" t="s">
        <v>1506</v>
      </c>
      <c r="M358" s="122" t="s">
        <v>2570</v>
      </c>
      <c r="N358" s="122" t="s">
        <v>2571</v>
      </c>
      <c r="P358" s="122" t="s">
        <v>2288</v>
      </c>
      <c r="Q358" s="122" t="s">
        <v>2289</v>
      </c>
    </row>
    <row r="359" spans="1:17" ht="15">
      <c r="A359" s="66" t="s">
        <v>1810</v>
      </c>
      <c r="B359" s="65" t="s">
        <v>1811</v>
      </c>
      <c r="C359" s="67">
        <v>45444.9894959831</v>
      </c>
      <c r="D359" s="66" t="str">
        <f t="shared" si="15"/>
        <v>U27086</v>
      </c>
      <c r="E359" s="67" t="str">
        <f t="shared" si="16"/>
        <v>36J</v>
      </c>
      <c r="F359" s="67" t="str">
        <f t="shared" si="17"/>
        <v>NHS BRADFORD DISTRICT AND CRAVEN CCG</v>
      </c>
      <c r="K359" s="122" t="s">
        <v>1810</v>
      </c>
      <c r="L359" s="122" t="s">
        <v>1811</v>
      </c>
      <c r="M359" s="122" t="s">
        <v>2770</v>
      </c>
      <c r="N359" s="122" t="s">
        <v>2771</v>
      </c>
      <c r="P359" s="122" t="s">
        <v>1433</v>
      </c>
      <c r="Q359" s="122" t="s">
        <v>1434</v>
      </c>
    </row>
    <row r="360" spans="1:17" ht="15">
      <c r="A360" s="66" t="s">
        <v>816</v>
      </c>
      <c r="B360" s="65" t="s">
        <v>817</v>
      </c>
      <c r="C360" s="67">
        <v>45824.252186180769</v>
      </c>
      <c r="D360" s="66" t="str">
        <f t="shared" si="15"/>
        <v>U27128</v>
      </c>
      <c r="E360" s="67" t="str">
        <f t="shared" si="16"/>
        <v>06P</v>
      </c>
      <c r="F360" s="67" t="str">
        <f t="shared" si="17"/>
        <v>NHS LUTON CCG</v>
      </c>
      <c r="K360" s="122" t="s">
        <v>816</v>
      </c>
      <c r="L360" s="122" t="s">
        <v>817</v>
      </c>
      <c r="M360" s="122" t="s">
        <v>2798</v>
      </c>
      <c r="N360" s="122" t="s">
        <v>2799</v>
      </c>
      <c r="P360" s="122" t="s">
        <v>2405</v>
      </c>
      <c r="Q360" s="122" t="s">
        <v>2406</v>
      </c>
    </row>
    <row r="361" spans="1:17" ht="15">
      <c r="A361" s="66" t="s">
        <v>1507</v>
      </c>
      <c r="B361" s="65" t="s">
        <v>1508</v>
      </c>
      <c r="C361" s="67">
        <v>35114.035733183598</v>
      </c>
      <c r="D361" s="66" t="str">
        <f t="shared" si="15"/>
        <v>U27129</v>
      </c>
      <c r="E361" s="67" t="str">
        <f t="shared" si="16"/>
        <v>15E</v>
      </c>
      <c r="F361" s="67" t="str">
        <f t="shared" si="17"/>
        <v>NHS BIRMINGHAM AND SOLIHULL CCG</v>
      </c>
      <c r="K361" s="122" t="s">
        <v>1507</v>
      </c>
      <c r="L361" s="122" t="s">
        <v>1508</v>
      </c>
      <c r="M361" s="122" t="s">
        <v>2570</v>
      </c>
      <c r="N361" s="122" t="s">
        <v>2571</v>
      </c>
      <c r="P361" s="122" t="s">
        <v>1192</v>
      </c>
      <c r="Q361" s="122" t="s">
        <v>1193</v>
      </c>
    </row>
    <row r="362" spans="1:17" ht="15">
      <c r="A362" s="66" t="s">
        <v>2346</v>
      </c>
      <c r="B362" s="65" t="s">
        <v>2347</v>
      </c>
      <c r="C362" s="67">
        <v>32877.584788508895</v>
      </c>
      <c r="D362" s="66" t="str">
        <f t="shared" si="15"/>
        <v>U27139</v>
      </c>
      <c r="E362" s="67" t="str">
        <f t="shared" si="16"/>
        <v>93C</v>
      </c>
      <c r="F362" s="67" t="str">
        <f t="shared" si="17"/>
        <v>NHS NORTH CENTRAL LONDON CCG</v>
      </c>
      <c r="K362" s="122" t="s">
        <v>2346</v>
      </c>
      <c r="L362" s="122" t="s">
        <v>2347</v>
      </c>
      <c r="M362" s="122" t="s">
        <v>2670</v>
      </c>
      <c r="N362" s="122" t="s">
        <v>2671</v>
      </c>
      <c r="P362" s="122" t="s">
        <v>1198</v>
      </c>
      <c r="Q362" s="122" t="s">
        <v>1199</v>
      </c>
    </row>
    <row r="363" spans="1:17" ht="15">
      <c r="A363" s="66" t="s">
        <v>768</v>
      </c>
      <c r="B363" s="65" t="s">
        <v>769</v>
      </c>
      <c r="C363" s="67">
        <v>32729.328997251658</v>
      </c>
      <c r="D363" s="66" t="str">
        <f t="shared" si="15"/>
        <v>U27258</v>
      </c>
      <c r="E363" s="67" t="str">
        <f t="shared" si="16"/>
        <v>06L</v>
      </c>
      <c r="F363" s="67" t="str">
        <f t="shared" si="17"/>
        <v>NHS IPSWICH AND EAST SUFFOLK CCG</v>
      </c>
      <c r="K363" s="122" t="s">
        <v>768</v>
      </c>
      <c r="L363" s="122" t="s">
        <v>769</v>
      </c>
      <c r="M363" s="122" t="s">
        <v>2638</v>
      </c>
      <c r="N363" s="122" t="s">
        <v>2639</v>
      </c>
      <c r="P363" s="122" t="s">
        <v>179</v>
      </c>
      <c r="Q363" s="122" t="s">
        <v>180</v>
      </c>
    </row>
    <row r="364" spans="1:17" ht="15">
      <c r="A364" s="66" t="s">
        <v>1687</v>
      </c>
      <c r="B364" s="65" t="s">
        <v>1688</v>
      </c>
      <c r="C364" s="67">
        <v>39089.1825739423</v>
      </c>
      <c r="D364" s="66" t="str">
        <f t="shared" si="15"/>
        <v>U27349</v>
      </c>
      <c r="E364" s="67" t="str">
        <f t="shared" si="16"/>
        <v>16C</v>
      </c>
      <c r="F364" s="67" t="str">
        <f t="shared" si="17"/>
        <v>NHS TEES VALLEY CCG</v>
      </c>
      <c r="K364" s="122" t="s">
        <v>1687</v>
      </c>
      <c r="L364" s="122" t="s">
        <v>1688</v>
      </c>
      <c r="M364" s="122" t="s">
        <v>2612</v>
      </c>
      <c r="N364" s="122" t="s">
        <v>2613</v>
      </c>
      <c r="P364" s="122" t="s">
        <v>191</v>
      </c>
      <c r="Q364" s="122" t="s">
        <v>192</v>
      </c>
    </row>
    <row r="365" spans="1:17" ht="15">
      <c r="A365" s="66" t="s">
        <v>890</v>
      </c>
      <c r="B365" s="65" t="s">
        <v>891</v>
      </c>
      <c r="C365" s="67">
        <v>37043.222458712698</v>
      </c>
      <c r="D365" s="66" t="str">
        <f t="shared" si="15"/>
        <v>U27362</v>
      </c>
      <c r="E365" s="67" t="str">
        <f t="shared" si="16"/>
        <v>07L</v>
      </c>
      <c r="F365" s="67" t="str">
        <f t="shared" si="17"/>
        <v>NHS BARKING AND DAGENHAM CCG</v>
      </c>
      <c r="K365" s="122" t="s">
        <v>890</v>
      </c>
      <c r="L365" s="122" t="s">
        <v>891</v>
      </c>
      <c r="M365" s="122" t="s">
        <v>2728</v>
      </c>
      <c r="N365" s="122" t="s">
        <v>2729</v>
      </c>
      <c r="P365" s="122" t="s">
        <v>818</v>
      </c>
      <c r="Q365" s="122" t="s">
        <v>819</v>
      </c>
    </row>
    <row r="366" spans="1:17" ht="15">
      <c r="A366" s="66" t="s">
        <v>1509</v>
      </c>
      <c r="B366" s="65" t="s">
        <v>1510</v>
      </c>
      <c r="C366" s="67">
        <v>50681.814372876797</v>
      </c>
      <c r="D366" s="66" t="str">
        <f t="shared" si="15"/>
        <v>U27366</v>
      </c>
      <c r="E366" s="67" t="str">
        <f t="shared" si="16"/>
        <v>15E</v>
      </c>
      <c r="F366" s="67" t="str">
        <f t="shared" si="17"/>
        <v>NHS BIRMINGHAM AND SOLIHULL CCG</v>
      </c>
      <c r="K366" s="122" t="s">
        <v>1509</v>
      </c>
      <c r="L366" s="122" t="s">
        <v>1510</v>
      </c>
      <c r="M366" s="122" t="s">
        <v>2570</v>
      </c>
      <c r="N366" s="122" t="s">
        <v>2571</v>
      </c>
      <c r="P366" s="122" t="s">
        <v>1507</v>
      </c>
      <c r="Q366" s="122" t="s">
        <v>1508</v>
      </c>
    </row>
    <row r="367" spans="1:17" ht="15">
      <c r="A367" s="66" t="s">
        <v>1220</v>
      </c>
      <c r="B367" s="65" t="s">
        <v>1221</v>
      </c>
      <c r="C367" s="67">
        <v>50263.059896723571</v>
      </c>
      <c r="D367" s="66" t="str">
        <f t="shared" si="15"/>
        <v>U27515</v>
      </c>
      <c r="E367" s="67" t="str">
        <f t="shared" si="16"/>
        <v>11J</v>
      </c>
      <c r="F367" s="67" t="str">
        <f t="shared" si="17"/>
        <v>NHS DORSET CCG</v>
      </c>
      <c r="K367" s="122" t="s">
        <v>1220</v>
      </c>
      <c r="L367" s="122" t="s">
        <v>1221</v>
      </c>
      <c r="M367" s="122" t="s">
        <v>2620</v>
      </c>
      <c r="N367" s="122" t="s">
        <v>2621</v>
      </c>
      <c r="P367" s="122" t="s">
        <v>2062</v>
      </c>
      <c r="Q367" s="122" t="s">
        <v>2063</v>
      </c>
    </row>
    <row r="368" spans="1:17" ht="15">
      <c r="A368" s="66" t="s">
        <v>1016</v>
      </c>
      <c r="B368" s="65" t="s">
        <v>1017</v>
      </c>
      <c r="C368" s="67">
        <v>63225.987034360151</v>
      </c>
      <c r="D368" s="66" t="str">
        <f t="shared" si="15"/>
        <v>U27585</v>
      </c>
      <c r="E368" s="67" t="str">
        <f t="shared" si="16"/>
        <v>08N</v>
      </c>
      <c r="F368" s="67" t="str">
        <f t="shared" si="17"/>
        <v>NHS REDBRIDGE CCG</v>
      </c>
      <c r="K368" s="122" t="s">
        <v>1016</v>
      </c>
      <c r="L368" s="122" t="s">
        <v>1017</v>
      </c>
      <c r="M368" s="122" t="s">
        <v>2630</v>
      </c>
      <c r="N368" s="122" t="s">
        <v>2631</v>
      </c>
      <c r="P368" s="122" t="s">
        <v>712</v>
      </c>
      <c r="Q368" s="122" t="s">
        <v>713</v>
      </c>
    </row>
    <row r="369" spans="1:17" ht="15">
      <c r="A369" s="66" t="s">
        <v>672</v>
      </c>
      <c r="B369" s="65" t="s">
        <v>673</v>
      </c>
      <c r="C369" s="67">
        <v>57896.64038772753</v>
      </c>
      <c r="D369" s="66" t="str">
        <f t="shared" si="15"/>
        <v>U27607</v>
      </c>
      <c r="E369" s="67" t="str">
        <f t="shared" si="16"/>
        <v>06A</v>
      </c>
      <c r="F369" s="67" t="str">
        <f t="shared" si="17"/>
        <v>NHS WOLVERHAMPTON CCG</v>
      </c>
      <c r="K369" s="122" t="s">
        <v>672</v>
      </c>
      <c r="L369" s="122" t="s">
        <v>673</v>
      </c>
      <c r="M369" s="122" t="s">
        <v>2778</v>
      </c>
      <c r="N369" s="122" t="s">
        <v>2779</v>
      </c>
      <c r="P369" s="122" t="s">
        <v>704</v>
      </c>
      <c r="Q369" s="122" t="s">
        <v>705</v>
      </c>
    </row>
    <row r="370" spans="1:17" ht="15">
      <c r="A370" s="66" t="s">
        <v>217</v>
      </c>
      <c r="B370" s="65" t="s">
        <v>218</v>
      </c>
      <c r="C370" s="67">
        <v>60924.362728951499</v>
      </c>
      <c r="D370" s="66" t="str">
        <f t="shared" si="15"/>
        <v>U27624</v>
      </c>
      <c r="E370" s="67" t="str">
        <f t="shared" si="16"/>
        <v>01K</v>
      </c>
      <c r="F370" s="67" t="str">
        <f t="shared" si="17"/>
        <v>NHS MORECAMBE BAY CCG</v>
      </c>
      <c r="K370" s="122" t="s">
        <v>217</v>
      </c>
      <c r="L370" s="122" t="s">
        <v>218</v>
      </c>
      <c r="M370" s="122" t="s">
        <v>2774</v>
      </c>
      <c r="N370" s="122" t="s">
        <v>2775</v>
      </c>
      <c r="P370" s="122" t="s">
        <v>2382</v>
      </c>
      <c r="Q370" s="122" t="s">
        <v>2383</v>
      </c>
    </row>
    <row r="371" spans="1:17" ht="15">
      <c r="A371" s="66" t="s">
        <v>2196</v>
      </c>
      <c r="B371" s="65" t="s">
        <v>2197</v>
      </c>
      <c r="C371" s="67">
        <v>30221.837526429161</v>
      </c>
      <c r="D371" s="66" t="str">
        <f t="shared" si="15"/>
        <v>U27664</v>
      </c>
      <c r="E371" s="67" t="str">
        <f t="shared" si="16"/>
        <v>91Q</v>
      </c>
      <c r="F371" s="67" t="str">
        <f t="shared" si="17"/>
        <v>NHS KENT AND MEDWAY CCG</v>
      </c>
      <c r="K371" s="122" t="s">
        <v>2196</v>
      </c>
      <c r="L371" s="122" t="s">
        <v>2197</v>
      </c>
      <c r="M371" s="122" t="s">
        <v>2588</v>
      </c>
      <c r="N371" s="122" t="s">
        <v>2589</v>
      </c>
      <c r="P371" s="122" t="s">
        <v>2356</v>
      </c>
      <c r="Q371" s="122" t="s">
        <v>2357</v>
      </c>
    </row>
    <row r="372" spans="1:17" ht="15">
      <c r="A372" s="66" t="s">
        <v>2457</v>
      </c>
      <c r="B372" s="65" t="s">
        <v>2458</v>
      </c>
      <c r="C372" s="67">
        <v>42266.660021727206</v>
      </c>
      <c r="D372" s="66" t="str">
        <f t="shared" si="15"/>
        <v>U27924</v>
      </c>
      <c r="E372" s="67" t="str">
        <f t="shared" si="16"/>
        <v>99F</v>
      </c>
      <c r="F372" s="67" t="str">
        <f t="shared" si="17"/>
        <v>NHS CASTLE POINT AND ROCHFORD CCG</v>
      </c>
      <c r="K372" s="122" t="s">
        <v>2457</v>
      </c>
      <c r="L372" s="122" t="s">
        <v>2458</v>
      </c>
      <c r="M372" s="122" t="s">
        <v>2800</v>
      </c>
      <c r="N372" s="122" t="s">
        <v>2801</v>
      </c>
      <c r="P372" s="122" t="s">
        <v>2372</v>
      </c>
      <c r="Q372" s="122" t="s">
        <v>2373</v>
      </c>
    </row>
    <row r="373" spans="1:17" ht="15">
      <c r="A373" s="66" t="s">
        <v>1625</v>
      </c>
      <c r="B373" s="65" t="s">
        <v>1626</v>
      </c>
      <c r="C373" s="67">
        <v>52325.72457973683</v>
      </c>
      <c r="D373" s="66" t="str">
        <f t="shared" si="15"/>
        <v>U27932</v>
      </c>
      <c r="E373" s="67" t="str">
        <f t="shared" si="16"/>
        <v>15N</v>
      </c>
      <c r="F373" s="67" t="str">
        <f t="shared" si="17"/>
        <v>NHS DEVON CCG</v>
      </c>
      <c r="K373" s="122" t="s">
        <v>1625</v>
      </c>
      <c r="L373" s="122" t="s">
        <v>1626</v>
      </c>
      <c r="M373" s="122" t="s">
        <v>2678</v>
      </c>
      <c r="N373" s="122" t="s">
        <v>2679</v>
      </c>
      <c r="P373" s="122" t="s">
        <v>870</v>
      </c>
      <c r="Q373" s="122" t="s">
        <v>871</v>
      </c>
    </row>
    <row r="374" spans="1:17" ht="15">
      <c r="A374" s="66" t="s">
        <v>413</v>
      </c>
      <c r="B374" s="65" t="s">
        <v>414</v>
      </c>
      <c r="C374" s="67">
        <v>35137.49290846959</v>
      </c>
      <c r="D374" s="66" t="str">
        <f t="shared" si="15"/>
        <v>U28163</v>
      </c>
      <c r="E374" s="67" t="str">
        <f t="shared" si="16"/>
        <v>03N</v>
      </c>
      <c r="F374" s="67" t="str">
        <f t="shared" si="17"/>
        <v>NHS SHEFFIELD CCG</v>
      </c>
      <c r="K374" s="122" t="s">
        <v>413</v>
      </c>
      <c r="L374" s="122" t="s">
        <v>414</v>
      </c>
      <c r="M374" s="122" t="s">
        <v>2740</v>
      </c>
      <c r="N374" s="122" t="s">
        <v>2741</v>
      </c>
      <c r="P374" s="122" t="s">
        <v>2280</v>
      </c>
      <c r="Q374" s="122" t="s">
        <v>2281</v>
      </c>
    </row>
    <row r="375" spans="1:17" ht="15">
      <c r="A375" s="66" t="s">
        <v>1313</v>
      </c>
      <c r="B375" s="65" t="s">
        <v>1314</v>
      </c>
      <c r="C375" s="67">
        <v>58682.741647243325</v>
      </c>
      <c r="D375" s="66" t="str">
        <f t="shared" si="15"/>
        <v>U28174</v>
      </c>
      <c r="E375" s="67" t="str">
        <f t="shared" si="16"/>
        <v>11X</v>
      </c>
      <c r="F375" s="67" t="str">
        <f t="shared" si="17"/>
        <v>NHS SOMERSET CCG</v>
      </c>
      <c r="K375" s="122" t="s">
        <v>1313</v>
      </c>
      <c r="L375" s="122" t="s">
        <v>1314</v>
      </c>
      <c r="M375" s="122" t="s">
        <v>2578</v>
      </c>
      <c r="N375" s="122" t="s">
        <v>2579</v>
      </c>
      <c r="P375" s="122" t="s">
        <v>1597</v>
      </c>
      <c r="Q375" s="122" t="s">
        <v>1598</v>
      </c>
    </row>
    <row r="376" spans="1:17" ht="15">
      <c r="A376" s="66" t="s">
        <v>682</v>
      </c>
      <c r="B376" s="65" t="s">
        <v>683</v>
      </c>
      <c r="C376" s="67">
        <v>42397.065909235374</v>
      </c>
      <c r="D376" s="66" t="str">
        <f t="shared" si="15"/>
        <v>U28178</v>
      </c>
      <c r="E376" s="67" t="str">
        <f t="shared" si="16"/>
        <v>06F</v>
      </c>
      <c r="F376" s="67" t="str">
        <f t="shared" si="17"/>
        <v>NHS BEDFORDSHIRE CCG</v>
      </c>
      <c r="K376" s="122" t="s">
        <v>682</v>
      </c>
      <c r="L376" s="122" t="s">
        <v>683</v>
      </c>
      <c r="M376" s="122" t="s">
        <v>2708</v>
      </c>
      <c r="N376" s="122" t="s">
        <v>2709</v>
      </c>
      <c r="P376" s="122" t="s">
        <v>1701</v>
      </c>
      <c r="Q376" s="122" t="s">
        <v>1702</v>
      </c>
    </row>
    <row r="377" spans="1:17" ht="15">
      <c r="A377" s="66" t="s">
        <v>1783</v>
      </c>
      <c r="B377" s="65" t="s">
        <v>1784</v>
      </c>
      <c r="C377" s="67">
        <v>34465.202745922499</v>
      </c>
      <c r="D377" s="66" t="str">
        <f t="shared" si="15"/>
        <v>U28237</v>
      </c>
      <c r="E377" s="67" t="str">
        <f t="shared" si="16"/>
        <v>27D</v>
      </c>
      <c r="F377" s="67" t="str">
        <f t="shared" si="17"/>
        <v>NHS CHESHIRE CCG</v>
      </c>
      <c r="K377" s="122" t="s">
        <v>1783</v>
      </c>
      <c r="L377" s="122" t="s">
        <v>1784</v>
      </c>
      <c r="M377" s="122" t="s">
        <v>2614</v>
      </c>
      <c r="N377" s="122" t="s">
        <v>2615</v>
      </c>
      <c r="P377" s="122" t="s">
        <v>1621</v>
      </c>
      <c r="Q377" s="122" t="s">
        <v>1622</v>
      </c>
    </row>
    <row r="378" spans="1:17" ht="15">
      <c r="A378" s="66" t="s">
        <v>2114</v>
      </c>
      <c r="B378" s="65" t="s">
        <v>2115</v>
      </c>
      <c r="C378" s="67">
        <v>75801.751148501775</v>
      </c>
      <c r="D378" s="66" t="str">
        <f t="shared" si="15"/>
        <v>U28255</v>
      </c>
      <c r="E378" s="67" t="str">
        <f t="shared" si="16"/>
        <v>78H</v>
      </c>
      <c r="F378" s="67" t="str">
        <f t="shared" si="17"/>
        <v>NHS NORTHAMPTONSHIRE CCG</v>
      </c>
      <c r="K378" s="122" t="s">
        <v>2114</v>
      </c>
      <c r="L378" s="122" t="s">
        <v>2115</v>
      </c>
      <c r="M378" s="122" t="s">
        <v>2694</v>
      </c>
      <c r="N378" s="122" t="s">
        <v>2695</v>
      </c>
      <c r="P378" s="122" t="s">
        <v>1663</v>
      </c>
      <c r="Q378" s="122" t="s">
        <v>1664</v>
      </c>
    </row>
    <row r="379" spans="1:17" ht="15">
      <c r="A379" s="66" t="s">
        <v>2510</v>
      </c>
      <c r="B379" s="65" t="s">
        <v>2511</v>
      </c>
      <c r="C379" s="67">
        <v>30393.083015422089</v>
      </c>
      <c r="D379" s="66" t="str">
        <f t="shared" si="15"/>
        <v>U28266</v>
      </c>
      <c r="E379" s="67" t="str">
        <f t="shared" si="16"/>
        <v>06T</v>
      </c>
      <c r="F379" s="67" t="str">
        <f t="shared" si="17"/>
        <v>NHS NORTH EAST ESSEX CCG</v>
      </c>
      <c r="K379" s="122" t="s">
        <v>2510</v>
      </c>
      <c r="L379" s="122" t="s">
        <v>2511</v>
      </c>
      <c r="M379" s="122" t="s">
        <v>2628</v>
      </c>
      <c r="N379" s="122" t="s">
        <v>2629</v>
      </c>
      <c r="P379" s="122" t="s">
        <v>1118</v>
      </c>
      <c r="Q379" s="122" t="s">
        <v>1119</v>
      </c>
    </row>
    <row r="380" spans="1:17" ht="15">
      <c r="A380" s="66" t="s">
        <v>341</v>
      </c>
      <c r="B380" s="65" t="s">
        <v>342</v>
      </c>
      <c r="C380" s="67">
        <v>39824.172050897861</v>
      </c>
      <c r="D380" s="66" t="str">
        <f t="shared" si="15"/>
        <v>U28348</v>
      </c>
      <c r="E380" s="67" t="str">
        <f t="shared" si="16"/>
        <v>02Y</v>
      </c>
      <c r="F380" s="67" t="str">
        <f t="shared" si="17"/>
        <v>NHS EAST RIDING OF YORKSHIRE CCG</v>
      </c>
      <c r="K380" s="122" t="s">
        <v>341</v>
      </c>
      <c r="L380" s="122" t="s">
        <v>342</v>
      </c>
      <c r="M380" s="122" t="s">
        <v>2802</v>
      </c>
      <c r="N380" s="122" t="s">
        <v>2803</v>
      </c>
      <c r="P380" s="122" t="s">
        <v>1471</v>
      </c>
      <c r="Q380" s="122" t="s">
        <v>1472</v>
      </c>
    </row>
    <row r="381" spans="1:17" ht="15">
      <c r="A381" s="66" t="s">
        <v>415</v>
      </c>
      <c r="B381" s="65" t="s">
        <v>416</v>
      </c>
      <c r="C381" s="67">
        <v>31881.606883174369</v>
      </c>
      <c r="D381" s="66" t="str">
        <f t="shared" si="15"/>
        <v>U28378</v>
      </c>
      <c r="E381" s="67" t="str">
        <f t="shared" si="16"/>
        <v>03N</v>
      </c>
      <c r="F381" s="67" t="str">
        <f t="shared" si="17"/>
        <v>NHS SHEFFIELD CCG</v>
      </c>
      <c r="K381" s="122" t="s">
        <v>415</v>
      </c>
      <c r="L381" s="122" t="s">
        <v>416</v>
      </c>
      <c r="M381" s="122" t="s">
        <v>2740</v>
      </c>
      <c r="N381" s="122" t="s">
        <v>2741</v>
      </c>
      <c r="P381" s="122" t="s">
        <v>1012</v>
      </c>
      <c r="Q381" s="122" t="s">
        <v>1013</v>
      </c>
    </row>
    <row r="382" spans="1:17" ht="15">
      <c r="A382" s="66" t="s">
        <v>1599</v>
      </c>
      <c r="B382" s="65" t="s">
        <v>2512</v>
      </c>
      <c r="C382" s="67">
        <v>63170.248447492311</v>
      </c>
      <c r="D382" s="66" t="str">
        <f t="shared" si="15"/>
        <v>U28405</v>
      </c>
      <c r="E382" s="67" t="str">
        <f t="shared" si="16"/>
        <v>15M</v>
      </c>
      <c r="F382" s="67" t="str">
        <f t="shared" si="17"/>
        <v>NHS DERBY AND DERBYSHIRE CCG</v>
      </c>
      <c r="K382" s="122" t="s">
        <v>1599</v>
      </c>
      <c r="L382" s="122" t="s">
        <v>2512</v>
      </c>
      <c r="M382" s="122" t="s">
        <v>2652</v>
      </c>
      <c r="N382" s="122" t="s">
        <v>2653</v>
      </c>
      <c r="P382" s="122" t="s">
        <v>1275</v>
      </c>
      <c r="Q382" s="122" t="s">
        <v>1276</v>
      </c>
    </row>
    <row r="383" spans="1:17" ht="15">
      <c r="A383" s="66" t="s">
        <v>1812</v>
      </c>
      <c r="B383" s="65" t="s">
        <v>1813</v>
      </c>
      <c r="C383" s="67">
        <v>45788.7435969648</v>
      </c>
      <c r="D383" s="66" t="str">
        <f t="shared" si="15"/>
        <v>U28474</v>
      </c>
      <c r="E383" s="67" t="str">
        <f t="shared" si="16"/>
        <v>36J</v>
      </c>
      <c r="F383" s="67" t="str">
        <f t="shared" si="17"/>
        <v>NHS BRADFORD DISTRICT AND CRAVEN CCG</v>
      </c>
      <c r="K383" s="122" t="s">
        <v>1812</v>
      </c>
      <c r="L383" s="122" t="s">
        <v>1813</v>
      </c>
      <c r="M383" s="122" t="s">
        <v>2770</v>
      </c>
      <c r="N383" s="122" t="s">
        <v>2771</v>
      </c>
      <c r="P383" s="122" t="s">
        <v>1104</v>
      </c>
      <c r="Q383" s="122" t="s">
        <v>1105</v>
      </c>
    </row>
    <row r="384" spans="1:17" ht="15">
      <c r="A384" s="66" t="s">
        <v>856</v>
      </c>
      <c r="B384" s="65" t="s">
        <v>857</v>
      </c>
      <c r="C384" s="67">
        <v>39397.399193899371</v>
      </c>
      <c r="D384" s="66" t="str">
        <f t="shared" si="15"/>
        <v>U28765</v>
      </c>
      <c r="E384" s="67" t="str">
        <f t="shared" si="16"/>
        <v>07G</v>
      </c>
      <c r="F384" s="67" t="str">
        <f t="shared" si="17"/>
        <v>NHS THURROCK CCG</v>
      </c>
      <c r="K384" s="122" t="s">
        <v>856</v>
      </c>
      <c r="L384" s="122" t="s">
        <v>857</v>
      </c>
      <c r="M384" s="122" t="s">
        <v>2676</v>
      </c>
      <c r="N384" s="122" t="s">
        <v>2677</v>
      </c>
      <c r="P384" s="122" t="s">
        <v>2483</v>
      </c>
      <c r="Q384" s="122" t="s">
        <v>2484</v>
      </c>
    </row>
    <row r="385" spans="1:17" ht="15">
      <c r="A385" s="66" t="s">
        <v>2296</v>
      </c>
      <c r="B385" s="65" t="s">
        <v>2297</v>
      </c>
      <c r="C385" s="67">
        <v>35754.070554154503</v>
      </c>
      <c r="D385" s="66" t="str">
        <f t="shared" si="15"/>
        <v>U28791</v>
      </c>
      <c r="E385" s="67" t="str">
        <f t="shared" si="16"/>
        <v>92G</v>
      </c>
      <c r="F385" s="67" t="str">
        <f t="shared" si="17"/>
        <v>NHS BATH AND NORTH EAST SOMERSET, SWINDON AND WILTSHIRE CCG</v>
      </c>
      <c r="K385" s="122" t="s">
        <v>2296</v>
      </c>
      <c r="L385" s="122" t="s">
        <v>2297</v>
      </c>
      <c r="M385" s="122" t="s">
        <v>2654</v>
      </c>
      <c r="N385" s="122" t="s">
        <v>2655</v>
      </c>
      <c r="P385" s="122" t="s">
        <v>2477</v>
      </c>
      <c r="Q385" s="122" t="s">
        <v>2478</v>
      </c>
    </row>
    <row r="386" spans="1:17" ht="15">
      <c r="A386" s="66" t="s">
        <v>279</v>
      </c>
      <c r="B386" s="65" t="s">
        <v>280</v>
      </c>
      <c r="C386" s="127">
        <v>39196.714616403857</v>
      </c>
      <c r="D386" s="66" t="str">
        <f t="shared" si="15"/>
        <v>U29000</v>
      </c>
      <c r="E386" s="67" t="str">
        <f t="shared" si="16"/>
        <v>02E</v>
      </c>
      <c r="F386" s="67" t="str">
        <f t="shared" si="17"/>
        <v>NHS WARRINGTON CCG</v>
      </c>
      <c r="K386" s="122" t="s">
        <v>279</v>
      </c>
      <c r="L386" s="122" t="s">
        <v>280</v>
      </c>
      <c r="M386" s="122" t="s">
        <v>2752</v>
      </c>
      <c r="N386" s="122" t="s">
        <v>2753</v>
      </c>
      <c r="P386" s="122" t="s">
        <v>98</v>
      </c>
      <c r="Q386" s="122" t="s">
        <v>99</v>
      </c>
    </row>
    <row r="387" spans="1:17" ht="15">
      <c r="A387" s="66" t="s">
        <v>1944</v>
      </c>
      <c r="B387" s="65" t="s">
        <v>1945</v>
      </c>
      <c r="C387" s="67">
        <v>36562.552745378896</v>
      </c>
      <c r="D387" s="66" t="str">
        <f t="shared" ref="D387:D450" si="18">A387</f>
        <v>U29053</v>
      </c>
      <c r="E387" s="67" t="str">
        <f t="shared" ref="E387:E450" si="19">VLOOKUP($A387,$K$2:$N$1255,3,FALSE)</f>
        <v>52R</v>
      </c>
      <c r="F387" s="67" t="str">
        <f t="shared" ref="F387:F450" si="20">VLOOKUP($A387,$K$2:$N$1255,4,FALSE)</f>
        <v>NHS NOTTINGHAM AND NOTTINGHAMSHIRE CCG</v>
      </c>
      <c r="K387" s="122" t="s">
        <v>1944</v>
      </c>
      <c r="L387" s="122" t="s">
        <v>1945</v>
      </c>
      <c r="M387" s="122" t="s">
        <v>2680</v>
      </c>
      <c r="N387" s="122" t="s">
        <v>2681</v>
      </c>
      <c r="P387" s="122" t="s">
        <v>2162</v>
      </c>
      <c r="Q387" s="122" t="s">
        <v>2163</v>
      </c>
    </row>
    <row r="388" spans="1:17" ht="15">
      <c r="A388" s="66" t="s">
        <v>1190</v>
      </c>
      <c r="B388" s="65" t="s">
        <v>1191</v>
      </c>
      <c r="C388" s="67">
        <v>34700.342579875898</v>
      </c>
      <c r="D388" s="66" t="str">
        <f t="shared" si="18"/>
        <v>U29246</v>
      </c>
      <c r="E388" s="67" t="str">
        <f t="shared" si="19"/>
        <v>11A</v>
      </c>
      <c r="F388" s="67" t="str">
        <f t="shared" si="20"/>
        <v>NHS WEST HAMPSHIRE CCG</v>
      </c>
      <c r="K388" s="122" t="s">
        <v>1190</v>
      </c>
      <c r="L388" s="122" t="s">
        <v>1191</v>
      </c>
      <c r="M388" s="122" t="s">
        <v>2726</v>
      </c>
      <c r="N388" s="122" t="s">
        <v>2727</v>
      </c>
      <c r="P388" s="122" t="s">
        <v>762</v>
      </c>
      <c r="Q388" s="122" t="s">
        <v>763</v>
      </c>
    </row>
    <row r="389" spans="1:17" ht="15">
      <c r="A389" s="66" t="s">
        <v>975</v>
      </c>
      <c r="B389" s="65" t="s">
        <v>976</v>
      </c>
      <c r="C389" s="67">
        <v>41422.767765802164</v>
      </c>
      <c r="D389" s="66" t="str">
        <f t="shared" si="18"/>
        <v>U29424</v>
      </c>
      <c r="E389" s="67" t="str">
        <f t="shared" si="19"/>
        <v>08F</v>
      </c>
      <c r="F389" s="67" t="str">
        <f t="shared" si="20"/>
        <v>NHS HAVERING CCG</v>
      </c>
      <c r="K389" s="122" t="s">
        <v>975</v>
      </c>
      <c r="L389" s="122" t="s">
        <v>976</v>
      </c>
      <c r="M389" s="122" t="s">
        <v>2572</v>
      </c>
      <c r="N389" s="122" t="s">
        <v>2573</v>
      </c>
      <c r="P389" s="122" t="s">
        <v>951</v>
      </c>
      <c r="Q389" s="122" t="s">
        <v>952</v>
      </c>
    </row>
    <row r="390" spans="1:17" ht="15">
      <c r="A390" s="66" t="s">
        <v>533</v>
      </c>
      <c r="B390" s="65" t="s">
        <v>534</v>
      </c>
      <c r="C390" s="67">
        <v>63951.24298019828</v>
      </c>
      <c r="D390" s="66" t="str">
        <f t="shared" si="18"/>
        <v>U29575</v>
      </c>
      <c r="E390" s="67" t="str">
        <f t="shared" si="19"/>
        <v>05A</v>
      </c>
      <c r="F390" s="67" t="str">
        <f t="shared" si="20"/>
        <v>NHS COVENTRY AND RUGBY CCG</v>
      </c>
      <c r="K390" s="122" t="s">
        <v>533</v>
      </c>
      <c r="L390" s="122" t="s">
        <v>534</v>
      </c>
      <c r="M390" s="122" t="s">
        <v>2692</v>
      </c>
      <c r="N390" s="122" t="s">
        <v>2693</v>
      </c>
      <c r="P390" s="122" t="s">
        <v>719</v>
      </c>
      <c r="Q390" s="122" t="s">
        <v>720</v>
      </c>
    </row>
    <row r="391" spans="1:17" ht="15">
      <c r="A391" s="66" t="s">
        <v>1785</v>
      </c>
      <c r="B391" s="65" t="s">
        <v>1786</v>
      </c>
      <c r="C391" s="67">
        <v>35930.735980741869</v>
      </c>
      <c r="D391" s="66" t="str">
        <f t="shared" si="18"/>
        <v>U29951</v>
      </c>
      <c r="E391" s="67" t="str">
        <f t="shared" si="19"/>
        <v>27D</v>
      </c>
      <c r="F391" s="67" t="str">
        <f t="shared" si="20"/>
        <v>NHS CHESHIRE CCG</v>
      </c>
      <c r="K391" s="122" t="s">
        <v>1785</v>
      </c>
      <c r="L391" s="122" t="s">
        <v>1786</v>
      </c>
      <c r="M391" s="122" t="s">
        <v>2614</v>
      </c>
      <c r="N391" s="122" t="s">
        <v>2615</v>
      </c>
      <c r="P391" s="122" t="s">
        <v>1747</v>
      </c>
      <c r="Q391" s="122" t="s">
        <v>1748</v>
      </c>
    </row>
    <row r="392" spans="1:17" ht="15">
      <c r="A392" s="66" t="s">
        <v>2348</v>
      </c>
      <c r="B392" s="65" t="s">
        <v>2349</v>
      </c>
      <c r="C392" s="67">
        <v>43612.699479609953</v>
      </c>
      <c r="D392" s="66" t="str">
        <f t="shared" si="18"/>
        <v>U30079</v>
      </c>
      <c r="E392" s="67" t="str">
        <f t="shared" si="19"/>
        <v>93C</v>
      </c>
      <c r="F392" s="67" t="str">
        <f t="shared" si="20"/>
        <v>NHS NORTH CENTRAL LONDON CCG</v>
      </c>
      <c r="K392" s="122" t="s">
        <v>2348</v>
      </c>
      <c r="L392" s="122" t="s">
        <v>2349</v>
      </c>
      <c r="M392" s="122" t="s">
        <v>2670</v>
      </c>
      <c r="N392" s="122" t="s">
        <v>2671</v>
      </c>
      <c r="P392" s="122" t="s">
        <v>1918</v>
      </c>
      <c r="Q392" s="122" t="s">
        <v>1919</v>
      </c>
    </row>
    <row r="393" spans="1:17" ht="15">
      <c r="A393" s="66" t="s">
        <v>712</v>
      </c>
      <c r="B393" s="65" t="s">
        <v>713</v>
      </c>
      <c r="C393" s="67">
        <v>38095.692809487569</v>
      </c>
      <c r="D393" s="66" t="str">
        <f t="shared" si="18"/>
        <v>U30123</v>
      </c>
      <c r="E393" s="67" t="str">
        <f t="shared" si="19"/>
        <v>06H</v>
      </c>
      <c r="F393" s="67" t="str">
        <f t="shared" si="20"/>
        <v>NHS CAMBRIDGESHIRE AND PETERBOROUGH CCG</v>
      </c>
      <c r="K393" s="122" t="s">
        <v>712</v>
      </c>
      <c r="L393" s="122" t="s">
        <v>713</v>
      </c>
      <c r="M393" s="122" t="s">
        <v>2714</v>
      </c>
      <c r="N393" s="122" t="s">
        <v>2715</v>
      </c>
      <c r="P393" s="122" t="s">
        <v>2538</v>
      </c>
      <c r="Q393" s="122" t="s">
        <v>2539</v>
      </c>
    </row>
    <row r="394" spans="1:17" ht="15">
      <c r="A394" s="66" t="s">
        <v>297</v>
      </c>
      <c r="B394" s="65" t="s">
        <v>298</v>
      </c>
      <c r="C394" s="67">
        <v>54900.931489350478</v>
      </c>
      <c r="D394" s="66" t="str">
        <f t="shared" si="18"/>
        <v>U30170</v>
      </c>
      <c r="E394" s="67" t="str">
        <f t="shared" si="19"/>
        <v>02H</v>
      </c>
      <c r="F394" s="67" t="str">
        <f t="shared" si="20"/>
        <v>NHS WIGAN BOROUGH CCG</v>
      </c>
      <c r="K394" s="122" t="s">
        <v>297</v>
      </c>
      <c r="L394" s="122" t="s">
        <v>298</v>
      </c>
      <c r="M394" s="122" t="s">
        <v>2786</v>
      </c>
      <c r="N394" s="122" t="s">
        <v>2787</v>
      </c>
      <c r="P394" s="122" t="s">
        <v>2092</v>
      </c>
      <c r="Q394" s="122" t="s">
        <v>2093</v>
      </c>
    </row>
    <row r="395" spans="1:17" ht="15">
      <c r="A395" s="66" t="s">
        <v>465</v>
      </c>
      <c r="B395" s="65" t="s">
        <v>466</v>
      </c>
      <c r="C395" s="67">
        <v>41162.51941680548</v>
      </c>
      <c r="D395" s="66" t="str">
        <f t="shared" si="18"/>
        <v>U30213</v>
      </c>
      <c r="E395" s="67" t="str">
        <f t="shared" si="19"/>
        <v>03W</v>
      </c>
      <c r="F395" s="67" t="str">
        <f t="shared" si="20"/>
        <v>NHS EAST LEICESTERSHIRE AND RUTLAND CCG</v>
      </c>
      <c r="K395" s="122" t="s">
        <v>465</v>
      </c>
      <c r="L395" s="122" t="s">
        <v>466</v>
      </c>
      <c r="M395" s="122" t="s">
        <v>2706</v>
      </c>
      <c r="N395" s="122" t="s">
        <v>2707</v>
      </c>
      <c r="P395" s="122" t="s">
        <v>1830</v>
      </c>
      <c r="Q395" s="122" t="s">
        <v>1831</v>
      </c>
    </row>
    <row r="396" spans="1:17" ht="15">
      <c r="A396" s="66" t="s">
        <v>2459</v>
      </c>
      <c r="B396" s="65" t="s">
        <v>2460</v>
      </c>
      <c r="C396" s="67">
        <v>52754.821195125172</v>
      </c>
      <c r="D396" s="66" t="str">
        <f t="shared" si="18"/>
        <v>U30335</v>
      </c>
      <c r="E396" s="67" t="str">
        <f t="shared" si="19"/>
        <v>99F</v>
      </c>
      <c r="F396" s="67" t="str">
        <f t="shared" si="20"/>
        <v>NHS CASTLE POINT AND ROCHFORD CCG</v>
      </c>
      <c r="K396" s="122" t="s">
        <v>2459</v>
      </c>
      <c r="L396" s="122" t="s">
        <v>2460</v>
      </c>
      <c r="M396" s="122" t="s">
        <v>2800</v>
      </c>
      <c r="N396" s="122" t="s">
        <v>2801</v>
      </c>
      <c r="P396" s="122" t="s">
        <v>451</v>
      </c>
      <c r="Q396" s="122" t="s">
        <v>452</v>
      </c>
    </row>
    <row r="397" spans="1:17" ht="15">
      <c r="A397" s="66" t="s">
        <v>1842</v>
      </c>
      <c r="B397" s="65" t="s">
        <v>1843</v>
      </c>
      <c r="C397" s="67">
        <v>32019.50335750221</v>
      </c>
      <c r="D397" s="66" t="str">
        <f t="shared" si="18"/>
        <v>U30526</v>
      </c>
      <c r="E397" s="67" t="str">
        <f t="shared" si="19"/>
        <v>36L</v>
      </c>
      <c r="F397" s="67" t="str">
        <f t="shared" si="20"/>
        <v>NHS SOUTH WEST LONDON CCG</v>
      </c>
      <c r="K397" s="122" t="s">
        <v>1842</v>
      </c>
      <c r="L397" s="122" t="s">
        <v>1843</v>
      </c>
      <c r="M397" s="122" t="s">
        <v>2562</v>
      </c>
      <c r="N397" s="122" t="s">
        <v>2563</v>
      </c>
      <c r="P397" s="122" t="s">
        <v>2066</v>
      </c>
      <c r="Q397" s="122" t="s">
        <v>2067</v>
      </c>
    </row>
    <row r="398" spans="1:17" ht="15">
      <c r="A398" s="66" t="s">
        <v>1104</v>
      </c>
      <c r="B398" s="65" t="s">
        <v>1105</v>
      </c>
      <c r="C398" s="67">
        <v>44380.970685761611</v>
      </c>
      <c r="D398" s="66" t="str">
        <f t="shared" si="18"/>
        <v>U30563</v>
      </c>
      <c r="E398" s="67" t="str">
        <f t="shared" si="19"/>
        <v>10K</v>
      </c>
      <c r="F398" s="67" t="str">
        <f t="shared" si="20"/>
        <v>NHS FAREHAM AND GOSPORT CCG</v>
      </c>
      <c r="K398" s="122" t="s">
        <v>1104</v>
      </c>
      <c r="L398" s="122" t="s">
        <v>1105</v>
      </c>
      <c r="M398" s="122" t="s">
        <v>2768</v>
      </c>
      <c r="N398" s="122" t="s">
        <v>2769</v>
      </c>
      <c r="P398" s="122" t="s">
        <v>2481</v>
      </c>
      <c r="Q398" s="122" t="s">
        <v>2482</v>
      </c>
    </row>
    <row r="399" spans="1:17" ht="15">
      <c r="A399" s="66" t="s">
        <v>331</v>
      </c>
      <c r="B399" s="65" t="s">
        <v>332</v>
      </c>
      <c r="C399" s="67">
        <v>82702.575856122799</v>
      </c>
      <c r="D399" s="66" t="str">
        <f t="shared" si="18"/>
        <v>U30587</v>
      </c>
      <c r="E399" s="67" t="str">
        <f t="shared" si="19"/>
        <v>02X</v>
      </c>
      <c r="F399" s="67" t="str">
        <f t="shared" si="20"/>
        <v>NHS DONCASTER CCG</v>
      </c>
      <c r="K399" s="122" t="s">
        <v>331</v>
      </c>
      <c r="L399" s="122" t="s">
        <v>332</v>
      </c>
      <c r="M399" s="122" t="s">
        <v>2804</v>
      </c>
      <c r="N399" s="122" t="s">
        <v>2805</v>
      </c>
      <c r="P399" s="122" t="s">
        <v>311</v>
      </c>
      <c r="Q399" s="122" t="s">
        <v>312</v>
      </c>
    </row>
    <row r="400" spans="1:17" ht="15">
      <c r="A400" s="66" t="s">
        <v>343</v>
      </c>
      <c r="B400" s="65" t="s">
        <v>344</v>
      </c>
      <c r="C400" s="67">
        <v>50690.707118809878</v>
      </c>
      <c r="D400" s="66" t="str">
        <f t="shared" si="18"/>
        <v>U30913</v>
      </c>
      <c r="E400" s="67" t="str">
        <f t="shared" si="19"/>
        <v>02Y</v>
      </c>
      <c r="F400" s="67" t="str">
        <f t="shared" si="20"/>
        <v>NHS EAST RIDING OF YORKSHIRE CCG</v>
      </c>
      <c r="K400" s="122" t="s">
        <v>343</v>
      </c>
      <c r="L400" s="122" t="s">
        <v>344</v>
      </c>
      <c r="M400" s="122" t="s">
        <v>2802</v>
      </c>
      <c r="N400" s="122" t="s">
        <v>2803</v>
      </c>
      <c r="P400" s="122" t="s">
        <v>2228</v>
      </c>
      <c r="Q400" s="122" t="s">
        <v>2229</v>
      </c>
    </row>
    <row r="401" spans="1:17" ht="15">
      <c r="A401" s="66" t="s">
        <v>1787</v>
      </c>
      <c r="B401" s="65" t="s">
        <v>1788</v>
      </c>
      <c r="C401" s="67">
        <v>45699.253984298921</v>
      </c>
      <c r="D401" s="66" t="str">
        <f t="shared" si="18"/>
        <v>U31094</v>
      </c>
      <c r="E401" s="67" t="str">
        <f t="shared" si="19"/>
        <v>27D</v>
      </c>
      <c r="F401" s="67" t="str">
        <f t="shared" si="20"/>
        <v>NHS CHESHIRE CCG</v>
      </c>
      <c r="K401" s="122" t="s">
        <v>1787</v>
      </c>
      <c r="L401" s="122" t="s">
        <v>1788</v>
      </c>
      <c r="M401" s="122" t="s">
        <v>2614</v>
      </c>
      <c r="N401" s="122" t="s">
        <v>2615</v>
      </c>
      <c r="P401" s="122" t="s">
        <v>882</v>
      </c>
      <c r="Q401" s="122" t="s">
        <v>883</v>
      </c>
    </row>
    <row r="402" spans="1:17" ht="15">
      <c r="A402" s="66" t="s">
        <v>417</v>
      </c>
      <c r="B402" s="65" t="s">
        <v>418</v>
      </c>
      <c r="C402" s="67">
        <v>32184.575538490521</v>
      </c>
      <c r="D402" s="66" t="str">
        <f t="shared" si="18"/>
        <v>U31169</v>
      </c>
      <c r="E402" s="67" t="str">
        <f t="shared" si="19"/>
        <v>03N</v>
      </c>
      <c r="F402" s="67" t="str">
        <f t="shared" si="20"/>
        <v>NHS SHEFFIELD CCG</v>
      </c>
      <c r="K402" s="122" t="s">
        <v>417</v>
      </c>
      <c r="L402" s="122" t="s">
        <v>418</v>
      </c>
      <c r="M402" s="122" t="s">
        <v>2740</v>
      </c>
      <c r="N402" s="122" t="s">
        <v>2741</v>
      </c>
      <c r="P402" s="122" t="s">
        <v>1250</v>
      </c>
      <c r="Q402" s="122" t="s">
        <v>1251</v>
      </c>
    </row>
    <row r="403" spans="1:17" ht="15">
      <c r="A403" s="66" t="s">
        <v>1559</v>
      </c>
      <c r="B403" s="65" t="s">
        <v>1560</v>
      </c>
      <c r="C403" s="67">
        <v>71283.661636732897</v>
      </c>
      <c r="D403" s="66" t="str">
        <f t="shared" si="18"/>
        <v>U31228</v>
      </c>
      <c r="E403" s="67" t="str">
        <f t="shared" si="19"/>
        <v>15F</v>
      </c>
      <c r="F403" s="67" t="str">
        <f t="shared" si="20"/>
        <v>NHS LEEDS CCG</v>
      </c>
      <c r="K403" s="122" t="s">
        <v>1559</v>
      </c>
      <c r="L403" s="122" t="s">
        <v>1560</v>
      </c>
      <c r="M403" s="122" t="s">
        <v>2730</v>
      </c>
      <c r="N403" s="122" t="s">
        <v>2731</v>
      </c>
      <c r="P403" s="122" t="s">
        <v>229</v>
      </c>
      <c r="Q403" s="122" t="s">
        <v>230</v>
      </c>
    </row>
    <row r="404" spans="1:17" ht="15">
      <c r="A404" s="66" t="s">
        <v>1561</v>
      </c>
      <c r="B404" s="65" t="s">
        <v>1562</v>
      </c>
      <c r="C404" s="67">
        <v>67538.613320983539</v>
      </c>
      <c r="D404" s="66" t="str">
        <f t="shared" si="18"/>
        <v>U31269</v>
      </c>
      <c r="E404" s="67" t="str">
        <f t="shared" si="19"/>
        <v>15F</v>
      </c>
      <c r="F404" s="67" t="str">
        <f t="shared" si="20"/>
        <v>NHS LEEDS CCG</v>
      </c>
      <c r="K404" s="122" t="s">
        <v>1561</v>
      </c>
      <c r="L404" s="122" t="s">
        <v>1562</v>
      </c>
      <c r="M404" s="122" t="s">
        <v>2730</v>
      </c>
      <c r="N404" s="122" t="s">
        <v>2731</v>
      </c>
      <c r="P404" s="122" t="s">
        <v>1473</v>
      </c>
      <c r="Q404" s="122" t="s">
        <v>1474</v>
      </c>
    </row>
    <row r="405" spans="1:17" ht="15">
      <c r="A405" s="66" t="s">
        <v>1481</v>
      </c>
      <c r="B405" s="65" t="s">
        <v>1482</v>
      </c>
      <c r="C405" s="67">
        <v>25808.124994607948</v>
      </c>
      <c r="D405" s="66" t="str">
        <f t="shared" si="18"/>
        <v>U31305</v>
      </c>
      <c r="E405" s="67" t="str">
        <f t="shared" si="19"/>
        <v>15D</v>
      </c>
      <c r="F405" s="67" t="str">
        <f t="shared" si="20"/>
        <v>NHS EAST BERKSHIRE CCG</v>
      </c>
      <c r="K405" s="122" t="s">
        <v>1481</v>
      </c>
      <c r="L405" s="122" t="s">
        <v>1482</v>
      </c>
      <c r="M405" s="122" t="s">
        <v>2754</v>
      </c>
      <c r="N405" s="122" t="s">
        <v>2755</v>
      </c>
      <c r="P405" s="122" t="s">
        <v>519</v>
      </c>
      <c r="Q405" s="122" t="s">
        <v>520</v>
      </c>
    </row>
    <row r="406" spans="1:17" ht="15">
      <c r="A406" s="66" t="s">
        <v>281</v>
      </c>
      <c r="B406" s="65" t="s">
        <v>282</v>
      </c>
      <c r="C406" s="67">
        <v>49209.152464533108</v>
      </c>
      <c r="D406" s="66" t="str">
        <f t="shared" si="18"/>
        <v>U31313</v>
      </c>
      <c r="E406" s="67" t="str">
        <f t="shared" si="19"/>
        <v>02E</v>
      </c>
      <c r="F406" s="67" t="str">
        <f t="shared" si="20"/>
        <v>NHS WARRINGTON CCG</v>
      </c>
      <c r="K406" s="122" t="s">
        <v>281</v>
      </c>
      <c r="L406" s="122" t="s">
        <v>282</v>
      </c>
      <c r="M406" s="122" t="s">
        <v>2752</v>
      </c>
      <c r="N406" s="122" t="s">
        <v>2753</v>
      </c>
      <c r="P406" s="122" t="s">
        <v>2402</v>
      </c>
      <c r="Q406" s="122" t="s">
        <v>2403</v>
      </c>
    </row>
    <row r="407" spans="1:17" ht="15">
      <c r="A407" s="66" t="s">
        <v>844</v>
      </c>
      <c r="B407" s="65" t="s">
        <v>845</v>
      </c>
      <c r="C407" s="67">
        <v>43656.853651902973</v>
      </c>
      <c r="D407" s="66" t="str">
        <f t="shared" si="18"/>
        <v>U31390</v>
      </c>
      <c r="E407" s="67" t="str">
        <f t="shared" si="19"/>
        <v>06T</v>
      </c>
      <c r="F407" s="67" t="str">
        <f t="shared" si="20"/>
        <v>NHS NORTH EAST ESSEX CCG</v>
      </c>
      <c r="K407" s="122" t="s">
        <v>844</v>
      </c>
      <c r="L407" s="122" t="s">
        <v>845</v>
      </c>
      <c r="M407" s="122" t="s">
        <v>2628</v>
      </c>
      <c r="N407" s="122" t="s">
        <v>2629</v>
      </c>
      <c r="P407" s="122" t="s">
        <v>409</v>
      </c>
      <c r="Q407" s="122" t="s">
        <v>410</v>
      </c>
    </row>
    <row r="408" spans="1:17" ht="15">
      <c r="A408" s="66" t="s">
        <v>1751</v>
      </c>
      <c r="B408" s="65" t="s">
        <v>1752</v>
      </c>
      <c r="C408" s="67">
        <v>41616.386943819169</v>
      </c>
      <c r="D408" s="66" t="str">
        <f t="shared" si="18"/>
        <v>U31420</v>
      </c>
      <c r="E408" s="67" t="str">
        <f t="shared" si="19"/>
        <v>26A</v>
      </c>
      <c r="F408" s="67" t="str">
        <f t="shared" si="20"/>
        <v>NHS NORFOLK AND WAVENEY CCG</v>
      </c>
      <c r="K408" s="122" t="s">
        <v>1751</v>
      </c>
      <c r="L408" s="122" t="s">
        <v>1752</v>
      </c>
      <c r="M408" s="122" t="s">
        <v>2642</v>
      </c>
      <c r="N408" s="122" t="s">
        <v>2643</v>
      </c>
      <c r="P408" s="122" t="s">
        <v>1789</v>
      </c>
      <c r="Q408" s="122" t="s">
        <v>1790</v>
      </c>
    </row>
    <row r="409" spans="1:17" ht="15">
      <c r="A409" s="66" t="s">
        <v>147</v>
      </c>
      <c r="B409" s="65" t="s">
        <v>148</v>
      </c>
      <c r="C409" s="67">
        <v>46072.683294685201</v>
      </c>
      <c r="D409" s="66" t="str">
        <f t="shared" si="18"/>
        <v>U31504</v>
      </c>
      <c r="E409" s="67" t="str">
        <f t="shared" si="19"/>
        <v>01A</v>
      </c>
      <c r="F409" s="67" t="str">
        <f t="shared" si="20"/>
        <v>NHS EAST LANCASHIRE CCG</v>
      </c>
      <c r="K409" s="122" t="s">
        <v>147</v>
      </c>
      <c r="L409" s="122" t="s">
        <v>148</v>
      </c>
      <c r="M409" s="122" t="s">
        <v>2696</v>
      </c>
      <c r="N409" s="122" t="s">
        <v>2697</v>
      </c>
      <c r="P409" s="122" t="s">
        <v>2020</v>
      </c>
      <c r="Q409" s="122" t="s">
        <v>2021</v>
      </c>
    </row>
    <row r="410" spans="1:17" ht="15">
      <c r="A410" s="66" t="s">
        <v>1262</v>
      </c>
      <c r="B410" s="65" t="s">
        <v>2513</v>
      </c>
      <c r="C410" s="67">
        <v>23381.049725738601</v>
      </c>
      <c r="D410" s="66" t="str">
        <f t="shared" si="18"/>
        <v>U31538</v>
      </c>
      <c r="E410" s="67" t="str">
        <f t="shared" si="19"/>
        <v>11M</v>
      </c>
      <c r="F410" s="67" t="str">
        <f t="shared" si="20"/>
        <v>NHS GLOUCESTERSHIRE CCG</v>
      </c>
      <c r="K410" s="122" t="s">
        <v>1262</v>
      </c>
      <c r="L410" s="122" t="s">
        <v>2513</v>
      </c>
      <c r="M410" s="122" t="s">
        <v>2610</v>
      </c>
      <c r="N410" s="122" t="s">
        <v>2611</v>
      </c>
      <c r="P410" s="122" t="s">
        <v>377</v>
      </c>
      <c r="Q410" s="122" t="s">
        <v>378</v>
      </c>
    </row>
    <row r="411" spans="1:17" ht="15">
      <c r="A411" s="66" t="s">
        <v>584</v>
      </c>
      <c r="B411" s="65" t="s">
        <v>2514</v>
      </c>
      <c r="C411" s="67">
        <v>52036.198043233664</v>
      </c>
      <c r="D411" s="66" t="str">
        <f t="shared" si="18"/>
        <v>U31548</v>
      </c>
      <c r="E411" s="67" t="str">
        <f t="shared" si="19"/>
        <v>05L</v>
      </c>
      <c r="F411" s="67" t="str">
        <f t="shared" si="20"/>
        <v>NHS SANDWELL AND WEST BIRMINGHAM CCG</v>
      </c>
      <c r="K411" s="122" t="s">
        <v>584</v>
      </c>
      <c r="L411" s="122" t="s">
        <v>2514</v>
      </c>
      <c r="M411" s="122" t="s">
        <v>2736</v>
      </c>
      <c r="N411" s="122" t="s">
        <v>2737</v>
      </c>
      <c r="P411" s="122" t="s">
        <v>2074</v>
      </c>
      <c r="Q411" s="122" t="s">
        <v>2075</v>
      </c>
    </row>
    <row r="412" spans="1:17" ht="15">
      <c r="A412" s="66" t="s">
        <v>2144</v>
      </c>
      <c r="B412" s="65" t="s">
        <v>2145</v>
      </c>
      <c r="C412" s="67">
        <v>28454.836199280504</v>
      </c>
      <c r="D412" s="66" t="str">
        <f t="shared" si="18"/>
        <v>U31619</v>
      </c>
      <c r="E412" s="67" t="str">
        <f t="shared" si="19"/>
        <v>84H</v>
      </c>
      <c r="F412" s="67" t="str">
        <f t="shared" si="20"/>
        <v>NHS COUNTY DURHAM CCG</v>
      </c>
      <c r="K412" s="122" t="s">
        <v>2144</v>
      </c>
      <c r="L412" s="122" t="s">
        <v>2145</v>
      </c>
      <c r="M412" s="122" t="s">
        <v>2602</v>
      </c>
      <c r="N412" s="122" t="s">
        <v>2603</v>
      </c>
      <c r="P412" s="122" t="s">
        <v>1323</v>
      </c>
      <c r="Q412" s="122" t="s">
        <v>1324</v>
      </c>
    </row>
    <row r="413" spans="1:17" ht="15">
      <c r="A413" s="66" t="s">
        <v>149</v>
      </c>
      <c r="B413" s="65" t="s">
        <v>150</v>
      </c>
      <c r="C413" s="67">
        <v>55873.935398464811</v>
      </c>
      <c r="D413" s="66" t="str">
        <f t="shared" si="18"/>
        <v>U31823</v>
      </c>
      <c r="E413" s="67" t="str">
        <f t="shared" si="19"/>
        <v>01A</v>
      </c>
      <c r="F413" s="67" t="str">
        <f t="shared" si="20"/>
        <v>NHS EAST LANCASHIRE CCG</v>
      </c>
      <c r="K413" s="122" t="s">
        <v>149</v>
      </c>
      <c r="L413" s="122" t="s">
        <v>150</v>
      </c>
      <c r="M413" s="122" t="s">
        <v>2696</v>
      </c>
      <c r="N413" s="122" t="s">
        <v>2697</v>
      </c>
      <c r="P413" s="122" t="s">
        <v>2164</v>
      </c>
      <c r="Q413" s="122" t="s">
        <v>2165</v>
      </c>
    </row>
    <row r="414" spans="1:17" ht="15">
      <c r="A414" s="66" t="s">
        <v>453</v>
      </c>
      <c r="B414" s="65" t="s">
        <v>454</v>
      </c>
      <c r="C414" s="67">
        <v>75615.838965209026</v>
      </c>
      <c r="D414" s="66" t="str">
        <f t="shared" si="18"/>
        <v>U31847</v>
      </c>
      <c r="E414" s="67" t="str">
        <f t="shared" si="19"/>
        <v>03R</v>
      </c>
      <c r="F414" s="67" t="str">
        <f t="shared" si="20"/>
        <v>NHS WAKEFIELD CCG</v>
      </c>
      <c r="K414" s="122" t="s">
        <v>453</v>
      </c>
      <c r="L414" s="122" t="s">
        <v>454</v>
      </c>
      <c r="M414" s="122" t="s">
        <v>2700</v>
      </c>
      <c r="N414" s="122" t="s">
        <v>2701</v>
      </c>
      <c r="P414" s="122" t="s">
        <v>1357</v>
      </c>
      <c r="Q414" s="122" t="s">
        <v>1358</v>
      </c>
    </row>
    <row r="415" spans="1:17" ht="15">
      <c r="A415" s="66" t="s">
        <v>493</v>
      </c>
      <c r="B415" s="65" t="s">
        <v>494</v>
      </c>
      <c r="C415" s="67">
        <v>52474.309418556804</v>
      </c>
      <c r="D415" s="66" t="str">
        <f t="shared" si="18"/>
        <v>U31922</v>
      </c>
      <c r="E415" s="67" t="str">
        <f t="shared" si="19"/>
        <v>04F</v>
      </c>
      <c r="F415" s="67" t="str">
        <f t="shared" si="20"/>
        <v>NHS MILTON KEYNES CCG</v>
      </c>
      <c r="K415" s="122" t="s">
        <v>493</v>
      </c>
      <c r="L415" s="122" t="s">
        <v>494</v>
      </c>
      <c r="M415" s="122" t="s">
        <v>2806</v>
      </c>
      <c r="N415" s="122" t="s">
        <v>2807</v>
      </c>
      <c r="P415" s="122" t="s">
        <v>1335</v>
      </c>
      <c r="Q415" s="122" t="s">
        <v>1336</v>
      </c>
    </row>
    <row r="416" spans="1:17" ht="15">
      <c r="A416" s="66" t="s">
        <v>1277</v>
      </c>
      <c r="B416" s="65" t="s">
        <v>1278</v>
      </c>
      <c r="C416" s="67">
        <v>34742.384945713799</v>
      </c>
      <c r="D416" s="66" t="str">
        <f t="shared" si="18"/>
        <v>U31970</v>
      </c>
      <c r="E416" s="67" t="str">
        <f t="shared" si="19"/>
        <v>11N</v>
      </c>
      <c r="F416" s="67" t="str">
        <f t="shared" si="20"/>
        <v>NHS KERNOW CCG</v>
      </c>
      <c r="K416" s="122" t="s">
        <v>1277</v>
      </c>
      <c r="L416" s="122" t="s">
        <v>1278</v>
      </c>
      <c r="M416" s="122" t="s">
        <v>2608</v>
      </c>
      <c r="N416" s="122" t="s">
        <v>2609</v>
      </c>
      <c r="P416" s="122" t="s">
        <v>1339</v>
      </c>
      <c r="Q416" s="122" t="s">
        <v>1340</v>
      </c>
    </row>
    <row r="417" spans="1:17" ht="15">
      <c r="A417" s="66" t="s">
        <v>1449</v>
      </c>
      <c r="B417" s="65" t="s">
        <v>1450</v>
      </c>
      <c r="C417" s="67">
        <v>32146.89191645613</v>
      </c>
      <c r="D417" s="66" t="str">
        <f t="shared" si="18"/>
        <v>U32001</v>
      </c>
      <c r="E417" s="67" t="str">
        <f t="shared" si="19"/>
        <v>15C</v>
      </c>
      <c r="F417" s="67" t="str">
        <f t="shared" si="20"/>
        <v>NHS BRISTOL, NORTH SOMERSET AND SOUTH GLOUCESTERSHIRE CCG</v>
      </c>
      <c r="K417" s="122" t="s">
        <v>1449</v>
      </c>
      <c r="L417" s="122" t="s">
        <v>1450</v>
      </c>
      <c r="M417" s="122" t="s">
        <v>2574</v>
      </c>
      <c r="N417" s="122" t="s">
        <v>2575</v>
      </c>
      <c r="P417" s="122" t="s">
        <v>1343</v>
      </c>
      <c r="Q417" s="122" t="s">
        <v>1344</v>
      </c>
    </row>
    <row r="418" spans="1:17" ht="15">
      <c r="A418" s="66" t="s">
        <v>585</v>
      </c>
      <c r="B418" s="65" t="s">
        <v>586</v>
      </c>
      <c r="C418" s="67">
        <v>54916.026633069443</v>
      </c>
      <c r="D418" s="66" t="str">
        <f t="shared" si="18"/>
        <v>U32116</v>
      </c>
      <c r="E418" s="67" t="str">
        <f t="shared" si="19"/>
        <v>05L</v>
      </c>
      <c r="F418" s="67" t="str">
        <f t="shared" si="20"/>
        <v>NHS SANDWELL AND WEST BIRMINGHAM CCG</v>
      </c>
      <c r="K418" s="122" t="s">
        <v>585</v>
      </c>
      <c r="L418" s="122" t="s">
        <v>586</v>
      </c>
      <c r="M418" s="122" t="s">
        <v>2736</v>
      </c>
      <c r="N418" s="122" t="s">
        <v>2737</v>
      </c>
      <c r="P418" s="122" t="s">
        <v>2224</v>
      </c>
      <c r="Q418" s="122" t="s">
        <v>2225</v>
      </c>
    </row>
    <row r="419" spans="1:17" ht="15">
      <c r="A419" s="66" t="s">
        <v>1946</v>
      </c>
      <c r="B419" s="65" t="s">
        <v>1947</v>
      </c>
      <c r="C419" s="67">
        <v>63507.936510750063</v>
      </c>
      <c r="D419" s="66" t="str">
        <f t="shared" si="18"/>
        <v>U32323</v>
      </c>
      <c r="E419" s="67" t="str">
        <f t="shared" si="19"/>
        <v>52R</v>
      </c>
      <c r="F419" s="67" t="str">
        <f t="shared" si="20"/>
        <v>NHS NOTTINGHAM AND NOTTINGHAMSHIRE CCG</v>
      </c>
      <c r="K419" s="122" t="s">
        <v>1946</v>
      </c>
      <c r="L419" s="122" t="s">
        <v>1947</v>
      </c>
      <c r="M419" s="122" t="s">
        <v>2680</v>
      </c>
      <c r="N419" s="122" t="s">
        <v>2681</v>
      </c>
      <c r="P419" s="122" t="s">
        <v>265</v>
      </c>
      <c r="Q419" s="122" t="s">
        <v>266</v>
      </c>
    </row>
    <row r="420" spans="1:17" ht="15">
      <c r="A420" s="66" t="s">
        <v>1713</v>
      </c>
      <c r="B420" s="65" t="s">
        <v>1714</v>
      </c>
      <c r="C420" s="67">
        <v>117063.78268229929</v>
      </c>
      <c r="D420" s="66" t="str">
        <f t="shared" si="18"/>
        <v>U32349</v>
      </c>
      <c r="E420" s="67" t="str">
        <f t="shared" si="19"/>
        <v>18C</v>
      </c>
      <c r="F420" s="67" t="str">
        <f t="shared" si="20"/>
        <v>NHS HEREFORDSHIRE AND WORCESTERSHIRE CCG</v>
      </c>
      <c r="K420" s="122" t="s">
        <v>1713</v>
      </c>
      <c r="L420" s="122" t="s">
        <v>1714</v>
      </c>
      <c r="M420" s="122" t="s">
        <v>2722</v>
      </c>
      <c r="N420" s="122" t="s">
        <v>2723</v>
      </c>
      <c r="P420" s="122" t="s">
        <v>1267</v>
      </c>
      <c r="Q420" s="122" t="s">
        <v>1268</v>
      </c>
    </row>
    <row r="421" spans="1:17" ht="15">
      <c r="A421" s="66" t="s">
        <v>1627</v>
      </c>
      <c r="B421" s="65" t="s">
        <v>1628</v>
      </c>
      <c r="C421" s="67">
        <v>44154.441299881277</v>
      </c>
      <c r="D421" s="66" t="str">
        <f t="shared" si="18"/>
        <v>U32372</v>
      </c>
      <c r="E421" s="67" t="str">
        <f t="shared" si="19"/>
        <v>15N</v>
      </c>
      <c r="F421" s="67" t="str">
        <f t="shared" si="20"/>
        <v>NHS DEVON CCG</v>
      </c>
      <c r="K421" s="122" t="s">
        <v>1627</v>
      </c>
      <c r="L421" s="122" t="s">
        <v>1628</v>
      </c>
      <c r="M421" s="122" t="s">
        <v>2678</v>
      </c>
      <c r="N421" s="122" t="s">
        <v>2679</v>
      </c>
      <c r="P421" s="122" t="s">
        <v>537</v>
      </c>
      <c r="Q421" s="122" t="s">
        <v>538</v>
      </c>
    </row>
    <row r="422" spans="1:17" ht="15">
      <c r="A422" s="66" t="s">
        <v>1222</v>
      </c>
      <c r="B422" s="65" t="s">
        <v>1223</v>
      </c>
      <c r="C422" s="67">
        <v>37780.749494540178</v>
      </c>
      <c r="D422" s="66" t="str">
        <f t="shared" si="18"/>
        <v>U32760</v>
      </c>
      <c r="E422" s="67" t="str">
        <f t="shared" si="19"/>
        <v>11J</v>
      </c>
      <c r="F422" s="67" t="str">
        <f t="shared" si="20"/>
        <v>NHS DORSET CCG</v>
      </c>
      <c r="K422" s="122" t="s">
        <v>1222</v>
      </c>
      <c r="L422" s="122" t="s">
        <v>1223</v>
      </c>
      <c r="M422" s="122" t="s">
        <v>2620</v>
      </c>
      <c r="N422" s="122" t="s">
        <v>2621</v>
      </c>
      <c r="P422" s="122" t="s">
        <v>1078</v>
      </c>
      <c r="Q422" s="122" t="s">
        <v>1079</v>
      </c>
    </row>
    <row r="423" spans="1:17" ht="15">
      <c r="A423" s="66" t="s">
        <v>1844</v>
      </c>
      <c r="B423" s="65" t="s">
        <v>1845</v>
      </c>
      <c r="C423" s="67">
        <v>46779.681449446078</v>
      </c>
      <c r="D423" s="66" t="str">
        <f t="shared" si="18"/>
        <v>U32828</v>
      </c>
      <c r="E423" s="67" t="str">
        <f t="shared" si="19"/>
        <v>36L</v>
      </c>
      <c r="F423" s="67" t="str">
        <f t="shared" si="20"/>
        <v>NHS SOUTH WEST LONDON CCG</v>
      </c>
      <c r="K423" s="122" t="s">
        <v>1844</v>
      </c>
      <c r="L423" s="122" t="s">
        <v>1845</v>
      </c>
      <c r="M423" s="122" t="s">
        <v>2562</v>
      </c>
      <c r="N423" s="122" t="s">
        <v>2563</v>
      </c>
      <c r="P423" s="122" t="s">
        <v>1465</v>
      </c>
      <c r="Q423" s="122" t="s">
        <v>1466</v>
      </c>
    </row>
    <row r="424" spans="1:17" ht="15">
      <c r="A424" s="66" t="s">
        <v>159</v>
      </c>
      <c r="B424" s="65" t="s">
        <v>160</v>
      </c>
      <c r="C424" s="67">
        <v>30302.346174472092</v>
      </c>
      <c r="D424" s="66" t="str">
        <f t="shared" si="18"/>
        <v>U32831</v>
      </c>
      <c r="E424" s="67" t="str">
        <f t="shared" si="19"/>
        <v>01D</v>
      </c>
      <c r="F424" s="67" t="str">
        <f t="shared" si="20"/>
        <v>NHS HEYWOOD, MIDDLETON AND ROCHDALE CCG</v>
      </c>
      <c r="K424" s="122" t="s">
        <v>159</v>
      </c>
      <c r="L424" s="122" t="s">
        <v>160</v>
      </c>
      <c r="M424" s="122" t="s">
        <v>2762</v>
      </c>
      <c r="N424" s="122" t="s">
        <v>2763</v>
      </c>
      <c r="P424" s="122" t="s">
        <v>1753</v>
      </c>
      <c r="Q424" s="122" t="s">
        <v>1754</v>
      </c>
    </row>
    <row r="425" spans="1:17" ht="15">
      <c r="A425" s="66" t="s">
        <v>2298</v>
      </c>
      <c r="B425" s="65" t="s">
        <v>2299</v>
      </c>
      <c r="C425" s="67">
        <v>42517.461300205418</v>
      </c>
      <c r="D425" s="66" t="str">
        <f t="shared" si="18"/>
        <v>U32901</v>
      </c>
      <c r="E425" s="67" t="str">
        <f t="shared" si="19"/>
        <v>92G</v>
      </c>
      <c r="F425" s="67" t="str">
        <f t="shared" si="20"/>
        <v>NHS BATH AND NORTH EAST SOMERSET, SWINDON AND WILTSHIRE CCG</v>
      </c>
      <c r="K425" s="122" t="s">
        <v>2298</v>
      </c>
      <c r="L425" s="122" t="s">
        <v>2299</v>
      </c>
      <c r="M425" s="122" t="s">
        <v>2654</v>
      </c>
      <c r="N425" s="122" t="s">
        <v>2655</v>
      </c>
      <c r="P425" s="122" t="s">
        <v>1363</v>
      </c>
      <c r="Q425" s="122" t="s">
        <v>1364</v>
      </c>
    </row>
    <row r="426" spans="1:17" ht="15">
      <c r="A426" s="66" t="s">
        <v>2198</v>
      </c>
      <c r="B426" s="65" t="s">
        <v>2199</v>
      </c>
      <c r="C426" s="67">
        <v>41867.724462357903</v>
      </c>
      <c r="D426" s="66" t="str">
        <f t="shared" si="18"/>
        <v>U32995</v>
      </c>
      <c r="E426" s="67" t="str">
        <f t="shared" si="19"/>
        <v>91Q</v>
      </c>
      <c r="F426" s="67" t="str">
        <f t="shared" si="20"/>
        <v>NHS KENT AND MEDWAY CCG</v>
      </c>
      <c r="K426" s="122" t="s">
        <v>2198</v>
      </c>
      <c r="L426" s="122" t="s">
        <v>2199</v>
      </c>
      <c r="M426" s="122" t="s">
        <v>2588</v>
      </c>
      <c r="N426" s="122" t="s">
        <v>2589</v>
      </c>
      <c r="P426" s="122" t="s">
        <v>1549</v>
      </c>
      <c r="Q426" s="122" t="s">
        <v>1550</v>
      </c>
    </row>
    <row r="427" spans="1:17" ht="15">
      <c r="A427" s="66" t="s">
        <v>1846</v>
      </c>
      <c r="B427" s="65" t="s">
        <v>1847</v>
      </c>
      <c r="C427" s="67">
        <v>51406.254196585483</v>
      </c>
      <c r="D427" s="66" t="str">
        <f t="shared" si="18"/>
        <v>U33024</v>
      </c>
      <c r="E427" s="67" t="str">
        <f t="shared" si="19"/>
        <v>36L</v>
      </c>
      <c r="F427" s="67" t="str">
        <f t="shared" si="20"/>
        <v>NHS SOUTH WEST LONDON CCG</v>
      </c>
      <c r="K427" s="122" t="s">
        <v>1846</v>
      </c>
      <c r="L427" s="122" t="s">
        <v>1847</v>
      </c>
      <c r="M427" s="122" t="s">
        <v>2562</v>
      </c>
      <c r="N427" s="122" t="s">
        <v>2563</v>
      </c>
      <c r="P427" s="122" t="s">
        <v>1100</v>
      </c>
      <c r="Q427" s="122" t="s">
        <v>1101</v>
      </c>
    </row>
    <row r="428" spans="1:17" ht="15">
      <c r="A428" s="66" t="s">
        <v>2515</v>
      </c>
      <c r="B428" s="65" t="s">
        <v>910</v>
      </c>
      <c r="C428" s="67">
        <v>66369.527851022751</v>
      </c>
      <c r="D428" s="66" t="str">
        <f t="shared" si="18"/>
        <v>U33065</v>
      </c>
      <c r="E428" s="67" t="str">
        <f t="shared" si="19"/>
        <v>07P</v>
      </c>
      <c r="F428" s="67" t="str">
        <f t="shared" si="20"/>
        <v>NHS BRENT CCG</v>
      </c>
      <c r="K428" s="122" t="s">
        <v>2515</v>
      </c>
      <c r="L428" s="122" t="s">
        <v>910</v>
      </c>
      <c r="M428" s="122" t="s">
        <v>2732</v>
      </c>
      <c r="N428" s="122" t="s">
        <v>2733</v>
      </c>
      <c r="P428" s="122" t="s">
        <v>1098</v>
      </c>
      <c r="Q428" s="122" t="s">
        <v>1099</v>
      </c>
    </row>
    <row r="429" spans="1:17" ht="15">
      <c r="A429" s="66" t="s">
        <v>573</v>
      </c>
      <c r="B429" s="65" t="s">
        <v>574</v>
      </c>
      <c r="C429" s="67">
        <v>40011.015116186143</v>
      </c>
      <c r="D429" s="66" t="str">
        <f t="shared" si="18"/>
        <v>U33098</v>
      </c>
      <c r="E429" s="67" t="str">
        <f t="shared" si="19"/>
        <v>05H</v>
      </c>
      <c r="F429" s="67" t="str">
        <f t="shared" si="20"/>
        <v>NHS WARWICKSHIRE NORTH CCG</v>
      </c>
      <c r="K429" s="122" t="s">
        <v>573</v>
      </c>
      <c r="L429" s="122" t="s">
        <v>574</v>
      </c>
      <c r="M429" s="122" t="s">
        <v>2734</v>
      </c>
      <c r="N429" s="122" t="s">
        <v>2735</v>
      </c>
      <c r="P429" s="122" t="s">
        <v>535</v>
      </c>
      <c r="Q429" s="122" t="s">
        <v>536</v>
      </c>
    </row>
    <row r="430" spans="1:17" ht="15">
      <c r="A430" s="66" t="s">
        <v>505</v>
      </c>
      <c r="B430" s="65" t="s">
        <v>506</v>
      </c>
      <c r="C430" s="67">
        <v>46233.260723432089</v>
      </c>
      <c r="D430" s="66" t="str">
        <f t="shared" si="18"/>
        <v>U33192</v>
      </c>
      <c r="E430" s="67" t="str">
        <f t="shared" si="19"/>
        <v>04V</v>
      </c>
      <c r="F430" s="67" t="str">
        <f t="shared" si="20"/>
        <v>NHS WEST LEICESTERSHIRE CCG</v>
      </c>
      <c r="K430" s="122" t="s">
        <v>505</v>
      </c>
      <c r="L430" s="122" t="s">
        <v>506</v>
      </c>
      <c r="M430" s="122" t="s">
        <v>2808</v>
      </c>
      <c r="N430" s="122" t="s">
        <v>2809</v>
      </c>
      <c r="P430" s="122" t="s">
        <v>431</v>
      </c>
      <c r="Q430" s="122" t="s">
        <v>432</v>
      </c>
    </row>
    <row r="431" spans="1:17" ht="15">
      <c r="A431" s="66" t="s">
        <v>2350</v>
      </c>
      <c r="B431" s="65" t="s">
        <v>2351</v>
      </c>
      <c r="C431" s="67">
        <v>55505.798694700337</v>
      </c>
      <c r="D431" s="66" t="str">
        <f t="shared" si="18"/>
        <v>U33392</v>
      </c>
      <c r="E431" s="67" t="str">
        <f t="shared" si="19"/>
        <v>93C</v>
      </c>
      <c r="F431" s="67" t="str">
        <f t="shared" si="20"/>
        <v>NHS NORTH CENTRAL LONDON CCG</v>
      </c>
      <c r="K431" s="122" t="s">
        <v>2350</v>
      </c>
      <c r="L431" s="122" t="s">
        <v>2351</v>
      </c>
      <c r="M431" s="122" t="s">
        <v>2670</v>
      </c>
      <c r="N431" s="122" t="s">
        <v>2671</v>
      </c>
      <c r="P431" s="122" t="s">
        <v>1838</v>
      </c>
      <c r="Q431" s="122" t="s">
        <v>1839</v>
      </c>
    </row>
    <row r="432" spans="1:17" ht="15">
      <c r="A432" s="66" t="s">
        <v>1992</v>
      </c>
      <c r="B432" s="65" t="s">
        <v>1993</v>
      </c>
      <c r="C432" s="67">
        <v>36290.833184605399</v>
      </c>
      <c r="D432" s="66" t="str">
        <f t="shared" si="18"/>
        <v>U33451</v>
      </c>
      <c r="E432" s="67" t="str">
        <f t="shared" si="19"/>
        <v>70F</v>
      </c>
      <c r="F432" s="67" t="str">
        <f t="shared" si="20"/>
        <v>NHS WEST SUSSEX CCG</v>
      </c>
      <c r="K432" s="122" t="s">
        <v>1992</v>
      </c>
      <c r="L432" s="122" t="s">
        <v>1993</v>
      </c>
      <c r="M432" s="122" t="s">
        <v>2580</v>
      </c>
      <c r="N432" s="122" t="s">
        <v>2581</v>
      </c>
      <c r="P432" s="122" t="s">
        <v>1533</v>
      </c>
      <c r="Q432" s="122" t="s">
        <v>1534</v>
      </c>
    </row>
    <row r="433" spans="1:17" ht="15">
      <c r="A433" s="66" t="s">
        <v>866</v>
      </c>
      <c r="B433" s="65" t="s">
        <v>867</v>
      </c>
      <c r="C433" s="67">
        <v>39584.838638618639</v>
      </c>
      <c r="D433" s="66" t="str">
        <f t="shared" si="18"/>
        <v>U33522</v>
      </c>
      <c r="E433" s="67" t="str">
        <f t="shared" si="19"/>
        <v>07H</v>
      </c>
      <c r="F433" s="67" t="str">
        <f t="shared" si="20"/>
        <v>NHS WEST ESSEX CCG</v>
      </c>
      <c r="K433" s="122" t="s">
        <v>866</v>
      </c>
      <c r="L433" s="122" t="s">
        <v>867</v>
      </c>
      <c r="M433" s="122" t="s">
        <v>2582</v>
      </c>
      <c r="N433" s="122" t="s">
        <v>2583</v>
      </c>
      <c r="P433" s="122" t="s">
        <v>1890</v>
      </c>
      <c r="Q433" s="122" t="s">
        <v>1891</v>
      </c>
    </row>
    <row r="434" spans="1:17" ht="15">
      <c r="A434" s="66" t="s">
        <v>2250</v>
      </c>
      <c r="B434" s="65" t="s">
        <v>2251</v>
      </c>
      <c r="C434" s="67">
        <v>54381.098669204221</v>
      </c>
      <c r="D434" s="66" t="str">
        <f t="shared" si="18"/>
        <v>U33566</v>
      </c>
      <c r="E434" s="67" t="str">
        <f t="shared" si="19"/>
        <v>92A</v>
      </c>
      <c r="F434" s="67" t="str">
        <f t="shared" si="20"/>
        <v>NHS SURREY HEARTLANDS CCG</v>
      </c>
      <c r="K434" s="122" t="s">
        <v>2250</v>
      </c>
      <c r="L434" s="122" t="s">
        <v>2251</v>
      </c>
      <c r="M434" s="122" t="s">
        <v>2604</v>
      </c>
      <c r="N434" s="122" t="s">
        <v>2605</v>
      </c>
      <c r="P434" s="122" t="s">
        <v>2106</v>
      </c>
      <c r="Q434" s="122" t="s">
        <v>2107</v>
      </c>
    </row>
    <row r="435" spans="1:17" ht="15">
      <c r="A435" s="66" t="s">
        <v>1994</v>
      </c>
      <c r="B435" s="65" t="s">
        <v>1995</v>
      </c>
      <c r="C435" s="67">
        <v>41428.941789082906</v>
      </c>
      <c r="D435" s="66" t="str">
        <f t="shared" si="18"/>
        <v>U33593</v>
      </c>
      <c r="E435" s="67" t="str">
        <f t="shared" si="19"/>
        <v>70F</v>
      </c>
      <c r="F435" s="67" t="str">
        <f t="shared" si="20"/>
        <v>NHS WEST SUSSEX CCG</v>
      </c>
      <c r="K435" s="122" t="s">
        <v>1994</v>
      </c>
      <c r="L435" s="122" t="s">
        <v>1995</v>
      </c>
      <c r="M435" s="122" t="s">
        <v>2580</v>
      </c>
      <c r="N435" s="122" t="s">
        <v>2581</v>
      </c>
      <c r="P435" s="122" t="s">
        <v>223</v>
      </c>
      <c r="Q435" s="122" t="s">
        <v>224</v>
      </c>
    </row>
    <row r="436" spans="1:17" ht="15">
      <c r="A436" s="66" t="s">
        <v>929</v>
      </c>
      <c r="B436" s="65" t="s">
        <v>930</v>
      </c>
      <c r="C436" s="67">
        <v>60579.355204684543</v>
      </c>
      <c r="D436" s="66" t="str">
        <f t="shared" si="18"/>
        <v>U33609</v>
      </c>
      <c r="E436" s="67" t="str">
        <f t="shared" si="19"/>
        <v>07W</v>
      </c>
      <c r="F436" s="67" t="str">
        <f t="shared" si="20"/>
        <v>NHS EALING CCG</v>
      </c>
      <c r="K436" s="122" t="s">
        <v>929</v>
      </c>
      <c r="L436" s="122" t="s">
        <v>930</v>
      </c>
      <c r="M436" s="122" t="s">
        <v>2760</v>
      </c>
      <c r="N436" s="122" t="s">
        <v>2761</v>
      </c>
      <c r="P436" s="122" t="s">
        <v>727</v>
      </c>
      <c r="Q436" s="122" t="s">
        <v>728</v>
      </c>
    </row>
    <row r="437" spans="1:17" ht="15">
      <c r="A437" s="66" t="s">
        <v>1339</v>
      </c>
      <c r="B437" s="65" t="s">
        <v>1340</v>
      </c>
      <c r="C437" s="67">
        <v>49645.662616658461</v>
      </c>
      <c r="D437" s="66" t="str">
        <f t="shared" si="18"/>
        <v>U33691</v>
      </c>
      <c r="E437" s="67" t="str">
        <f t="shared" si="19"/>
        <v>13T</v>
      </c>
      <c r="F437" s="67" t="str">
        <f t="shared" si="20"/>
        <v>NHS NEWCASTLE GATESHEAD CCG</v>
      </c>
      <c r="K437" s="122" t="s">
        <v>1339</v>
      </c>
      <c r="L437" s="122" t="s">
        <v>1340</v>
      </c>
      <c r="M437" s="122" t="s">
        <v>2748</v>
      </c>
      <c r="N437" s="122" t="s">
        <v>2749</v>
      </c>
      <c r="P437" s="122" t="s">
        <v>2028</v>
      </c>
      <c r="Q437" s="122" t="s">
        <v>2029</v>
      </c>
    </row>
    <row r="438" spans="1:17" ht="15">
      <c r="A438" s="66" t="s">
        <v>818</v>
      </c>
      <c r="B438" s="65" t="s">
        <v>819</v>
      </c>
      <c r="C438" s="67">
        <v>35684.862320766653</v>
      </c>
      <c r="D438" s="66" t="str">
        <f t="shared" si="18"/>
        <v>U33695</v>
      </c>
      <c r="E438" s="67" t="str">
        <f t="shared" si="19"/>
        <v>06P</v>
      </c>
      <c r="F438" s="67" t="str">
        <f t="shared" si="20"/>
        <v>NHS LUTON CCG</v>
      </c>
      <c r="K438" s="122" t="s">
        <v>818</v>
      </c>
      <c r="L438" s="122" t="s">
        <v>819</v>
      </c>
      <c r="M438" s="122" t="s">
        <v>2798</v>
      </c>
      <c r="N438" s="122" t="s">
        <v>2799</v>
      </c>
      <c r="P438" s="122" t="s">
        <v>2170</v>
      </c>
      <c r="Q438" s="122" t="s">
        <v>2171</v>
      </c>
    </row>
    <row r="439" spans="1:17" ht="15">
      <c r="A439" s="66" t="s">
        <v>535</v>
      </c>
      <c r="B439" s="65" t="s">
        <v>536</v>
      </c>
      <c r="C439" s="67">
        <v>73456.493003026306</v>
      </c>
      <c r="D439" s="66" t="str">
        <f t="shared" si="18"/>
        <v>U33954</v>
      </c>
      <c r="E439" s="67" t="str">
        <f t="shared" si="19"/>
        <v>05A</v>
      </c>
      <c r="F439" s="67" t="str">
        <f t="shared" si="20"/>
        <v>NHS COVENTRY AND RUGBY CCG</v>
      </c>
      <c r="K439" s="122" t="s">
        <v>535</v>
      </c>
      <c r="L439" s="122" t="s">
        <v>536</v>
      </c>
      <c r="M439" s="122" t="s">
        <v>2692</v>
      </c>
      <c r="N439" s="122" t="s">
        <v>2693</v>
      </c>
      <c r="P439" s="122" t="s">
        <v>2194</v>
      </c>
      <c r="Q439" s="122" t="s">
        <v>2195</v>
      </c>
    </row>
    <row r="440" spans="1:17" ht="15">
      <c r="A440" s="66" t="s">
        <v>1451</v>
      </c>
      <c r="B440" s="65" t="s">
        <v>1452</v>
      </c>
      <c r="C440" s="67">
        <v>83539.556127234711</v>
      </c>
      <c r="D440" s="66" t="str">
        <f t="shared" si="18"/>
        <v>U33963</v>
      </c>
      <c r="E440" s="67" t="str">
        <f t="shared" si="19"/>
        <v>15C</v>
      </c>
      <c r="F440" s="67" t="str">
        <f t="shared" si="20"/>
        <v>NHS BRISTOL, NORTH SOMERSET AND SOUTH GLOUCESTERSHIRE CCG</v>
      </c>
      <c r="K440" s="122" t="s">
        <v>1451</v>
      </c>
      <c r="L440" s="122" t="s">
        <v>1452</v>
      </c>
      <c r="M440" s="122" t="s">
        <v>2574</v>
      </c>
      <c r="N440" s="122" t="s">
        <v>2575</v>
      </c>
      <c r="P440" s="122" t="s">
        <v>858</v>
      </c>
      <c r="Q440" s="122" t="s">
        <v>859</v>
      </c>
    </row>
    <row r="441" spans="1:17" ht="15">
      <c r="A441" s="66" t="s">
        <v>868</v>
      </c>
      <c r="B441" s="65" t="s">
        <v>869</v>
      </c>
      <c r="C441" s="67">
        <v>55077.796620598456</v>
      </c>
      <c r="D441" s="66" t="str">
        <f t="shared" si="18"/>
        <v>U34072</v>
      </c>
      <c r="E441" s="67" t="str">
        <f t="shared" si="19"/>
        <v>07H</v>
      </c>
      <c r="F441" s="67" t="str">
        <f t="shared" si="20"/>
        <v>NHS WEST ESSEX CCG</v>
      </c>
      <c r="K441" s="122" t="s">
        <v>868</v>
      </c>
      <c r="L441" s="122" t="s">
        <v>869</v>
      </c>
      <c r="M441" s="122" t="s">
        <v>2582</v>
      </c>
      <c r="N441" s="122" t="s">
        <v>2583</v>
      </c>
      <c r="P441" s="122" t="s">
        <v>949</v>
      </c>
      <c r="Q441" s="122" t="s">
        <v>950</v>
      </c>
    </row>
    <row r="442" spans="1:17" ht="15">
      <c r="A442" s="66" t="s">
        <v>1341</v>
      </c>
      <c r="B442" s="65" t="s">
        <v>1342</v>
      </c>
      <c r="C442" s="67">
        <v>32512.302594539949</v>
      </c>
      <c r="D442" s="66" t="str">
        <f t="shared" si="18"/>
        <v>U34146</v>
      </c>
      <c r="E442" s="67" t="str">
        <f t="shared" si="19"/>
        <v>13T</v>
      </c>
      <c r="F442" s="67" t="str">
        <f t="shared" si="20"/>
        <v>NHS NEWCASTLE GATESHEAD CCG</v>
      </c>
      <c r="K442" s="122" t="s">
        <v>1341</v>
      </c>
      <c r="L442" s="122" t="s">
        <v>1342</v>
      </c>
      <c r="M442" s="122" t="s">
        <v>2748</v>
      </c>
      <c r="N442" s="122" t="s">
        <v>2749</v>
      </c>
      <c r="P442" s="122" t="s">
        <v>2300</v>
      </c>
      <c r="Q442" s="122" t="s">
        <v>2301</v>
      </c>
    </row>
    <row r="443" spans="1:17" ht="15">
      <c r="A443" s="66" t="s">
        <v>1090</v>
      </c>
      <c r="B443" s="65" t="s">
        <v>1091</v>
      </c>
      <c r="C443" s="67">
        <v>36858.998492632963</v>
      </c>
      <c r="D443" s="66" t="str">
        <f t="shared" si="18"/>
        <v>U34184</v>
      </c>
      <c r="E443" s="67" t="str">
        <f t="shared" si="19"/>
        <v>10J</v>
      </c>
      <c r="F443" s="67" t="str">
        <f t="shared" si="20"/>
        <v>NHS NORTH HAMPSHIRE CCG</v>
      </c>
      <c r="K443" s="122" t="s">
        <v>1090</v>
      </c>
      <c r="L443" s="122" t="s">
        <v>1091</v>
      </c>
      <c r="M443" s="122" t="s">
        <v>2724</v>
      </c>
      <c r="N443" s="122" t="s">
        <v>2725</v>
      </c>
      <c r="P443" s="122" t="s">
        <v>1763</v>
      </c>
      <c r="Q443" s="122" t="s">
        <v>1764</v>
      </c>
    </row>
    <row r="444" spans="1:17" ht="15">
      <c r="A444" s="66" t="s">
        <v>998</v>
      </c>
      <c r="B444" s="65" t="s">
        <v>999</v>
      </c>
      <c r="C444" s="67">
        <v>29004.914084023003</v>
      </c>
      <c r="D444" s="66" t="str">
        <f t="shared" si="18"/>
        <v>U34188</v>
      </c>
      <c r="E444" s="67" t="str">
        <f t="shared" si="19"/>
        <v>08M</v>
      </c>
      <c r="F444" s="67" t="str">
        <f t="shared" si="20"/>
        <v>NHS NEWHAM CCG</v>
      </c>
      <c r="K444" s="122" t="s">
        <v>998</v>
      </c>
      <c r="L444" s="122" t="s">
        <v>999</v>
      </c>
      <c r="M444" s="122" t="s">
        <v>2684</v>
      </c>
      <c r="N444" s="122" t="s">
        <v>2685</v>
      </c>
      <c r="P444" s="122" t="s">
        <v>1602</v>
      </c>
      <c r="Q444" s="122" t="s">
        <v>1603</v>
      </c>
    </row>
    <row r="445" spans="1:17" ht="15">
      <c r="A445" s="66" t="s">
        <v>1629</v>
      </c>
      <c r="B445" s="65" t="s">
        <v>1630</v>
      </c>
      <c r="C445" s="67">
        <v>37979.056755642705</v>
      </c>
      <c r="D445" s="66" t="str">
        <f t="shared" si="18"/>
        <v>U34230</v>
      </c>
      <c r="E445" s="67" t="str">
        <f t="shared" si="19"/>
        <v>15N</v>
      </c>
      <c r="F445" s="67" t="str">
        <f t="shared" si="20"/>
        <v>NHS DEVON CCG</v>
      </c>
      <c r="K445" s="122" t="s">
        <v>1629</v>
      </c>
      <c r="L445" s="122" t="s">
        <v>1630</v>
      </c>
      <c r="M445" s="122" t="s">
        <v>2678</v>
      </c>
      <c r="N445" s="122" t="s">
        <v>2679</v>
      </c>
      <c r="P445" s="122" t="s">
        <v>1679</v>
      </c>
      <c r="Q445" s="122" t="s">
        <v>1680</v>
      </c>
    </row>
    <row r="446" spans="1:17" ht="15">
      <c r="A446" s="66" t="s">
        <v>2200</v>
      </c>
      <c r="B446" s="65" t="s">
        <v>2201</v>
      </c>
      <c r="C446" s="67">
        <v>43910.74543278171</v>
      </c>
      <c r="D446" s="66" t="str">
        <f t="shared" si="18"/>
        <v>U34235</v>
      </c>
      <c r="E446" s="67" t="str">
        <f t="shared" si="19"/>
        <v>91Q</v>
      </c>
      <c r="F446" s="67" t="str">
        <f t="shared" si="20"/>
        <v>NHS KENT AND MEDWAY CCG</v>
      </c>
      <c r="K446" s="122" t="s">
        <v>2200</v>
      </c>
      <c r="L446" s="122" t="s">
        <v>2201</v>
      </c>
      <c r="M446" s="122" t="s">
        <v>2588</v>
      </c>
      <c r="N446" s="122" t="s">
        <v>2589</v>
      </c>
      <c r="P446" s="122" t="s">
        <v>171</v>
      </c>
      <c r="Q446" s="122" t="s">
        <v>172</v>
      </c>
    </row>
    <row r="447" spans="1:17" ht="15">
      <c r="A447" s="66" t="s">
        <v>1631</v>
      </c>
      <c r="B447" s="65" t="s">
        <v>1632</v>
      </c>
      <c r="C447" s="67">
        <v>36819.956059333083</v>
      </c>
      <c r="D447" s="66" t="str">
        <f t="shared" si="18"/>
        <v>U34388</v>
      </c>
      <c r="E447" s="67" t="str">
        <f t="shared" si="19"/>
        <v>15N</v>
      </c>
      <c r="F447" s="67" t="str">
        <f t="shared" si="20"/>
        <v>NHS DEVON CCG</v>
      </c>
      <c r="K447" s="122" t="s">
        <v>1631</v>
      </c>
      <c r="L447" s="122" t="s">
        <v>1632</v>
      </c>
      <c r="M447" s="122" t="s">
        <v>2678</v>
      </c>
      <c r="N447" s="122" t="s">
        <v>2679</v>
      </c>
      <c r="P447" s="122" t="s">
        <v>2400</v>
      </c>
      <c r="Q447" s="122" t="s">
        <v>2401</v>
      </c>
    </row>
    <row r="448" spans="1:17" ht="15">
      <c r="A448" s="66" t="s">
        <v>796</v>
      </c>
      <c r="B448" s="65" t="s">
        <v>797</v>
      </c>
      <c r="C448" s="67">
        <v>29108.970765682203</v>
      </c>
      <c r="D448" s="66" t="str">
        <f t="shared" si="18"/>
        <v>U34538</v>
      </c>
      <c r="E448" s="67" t="str">
        <f t="shared" si="19"/>
        <v>06N</v>
      </c>
      <c r="F448" s="67" t="str">
        <f t="shared" si="20"/>
        <v>NHS HERTS VALLEYS CCG</v>
      </c>
      <c r="K448" s="122" t="s">
        <v>796</v>
      </c>
      <c r="L448" s="122" t="s">
        <v>797</v>
      </c>
      <c r="M448" s="122" t="s">
        <v>2672</v>
      </c>
      <c r="N448" s="122" t="s">
        <v>2673</v>
      </c>
      <c r="P448" s="122" t="s">
        <v>931</v>
      </c>
      <c r="Q448" s="122" t="s">
        <v>932</v>
      </c>
    </row>
    <row r="449" spans="1:17" ht="15">
      <c r="A449" s="66" t="s">
        <v>127</v>
      </c>
      <c r="B449" s="65" t="s">
        <v>128</v>
      </c>
      <c r="C449" s="67">
        <v>30237.90407976343</v>
      </c>
      <c r="D449" s="66" t="str">
        <f t="shared" si="18"/>
        <v>U34632</v>
      </c>
      <c r="E449" s="67" t="str">
        <f t="shared" si="19"/>
        <v>00X</v>
      </c>
      <c r="F449" s="67" t="str">
        <f t="shared" si="20"/>
        <v>NHS CHORLEY AND SOUTH RIBBLE CCG</v>
      </c>
      <c r="K449" s="122" t="s">
        <v>127</v>
      </c>
      <c r="L449" s="122" t="s">
        <v>128</v>
      </c>
      <c r="M449" s="122" t="s">
        <v>2598</v>
      </c>
      <c r="N449" s="122" t="s">
        <v>2599</v>
      </c>
      <c r="P449" s="122" t="s">
        <v>2072</v>
      </c>
      <c r="Q449" s="122" t="s">
        <v>2073</v>
      </c>
    </row>
    <row r="450" spans="1:17" ht="15">
      <c r="A450" s="66" t="s">
        <v>1363</v>
      </c>
      <c r="B450" s="65" t="s">
        <v>1364</v>
      </c>
      <c r="C450" s="67">
        <v>57508.26484613432</v>
      </c>
      <c r="D450" s="66" t="str">
        <f t="shared" si="18"/>
        <v>U34667</v>
      </c>
      <c r="E450" s="67" t="str">
        <f t="shared" si="19"/>
        <v>14L</v>
      </c>
      <c r="F450" s="67" t="str">
        <f t="shared" si="20"/>
        <v>NHS MANCHESTER CCG</v>
      </c>
      <c r="K450" s="122" t="s">
        <v>1363</v>
      </c>
      <c r="L450" s="122" t="s">
        <v>1364</v>
      </c>
      <c r="M450" s="122" t="s">
        <v>2690</v>
      </c>
      <c r="N450" s="122" t="s">
        <v>2691</v>
      </c>
      <c r="P450" s="122" t="s">
        <v>355</v>
      </c>
      <c r="Q450" s="122" t="s">
        <v>356</v>
      </c>
    </row>
    <row r="451" spans="1:17" ht="15">
      <c r="A451" s="66" t="s">
        <v>321</v>
      </c>
      <c r="B451" s="65" t="s">
        <v>322</v>
      </c>
      <c r="C451" s="67">
        <v>37841.942773455579</v>
      </c>
      <c r="D451" s="66" t="str">
        <f t="shared" ref="D451:D514" si="21">A451</f>
        <v>U34742</v>
      </c>
      <c r="E451" s="67" t="str">
        <f t="shared" ref="E451:E514" si="22">VLOOKUP($A451,$K$2:$N$1255,3,FALSE)</f>
        <v>02T</v>
      </c>
      <c r="F451" s="67" t="str">
        <f t="shared" ref="F451:F514" si="23">VLOOKUP($A451,$K$2:$N$1255,4,FALSE)</f>
        <v>NHS CALDERDALE CCG</v>
      </c>
      <c r="K451" s="122" t="s">
        <v>321</v>
      </c>
      <c r="L451" s="122" t="s">
        <v>322</v>
      </c>
      <c r="M451" s="122" t="s">
        <v>2810</v>
      </c>
      <c r="N451" s="122" t="s">
        <v>2811</v>
      </c>
      <c r="P451" s="122" t="s">
        <v>2250</v>
      </c>
      <c r="Q451" s="122" t="s">
        <v>2251</v>
      </c>
    </row>
    <row r="452" spans="1:17" ht="15">
      <c r="A452" s="66" t="s">
        <v>2300</v>
      </c>
      <c r="B452" s="65" t="s">
        <v>2301</v>
      </c>
      <c r="C452" s="67">
        <v>27671.830541428499</v>
      </c>
      <c r="D452" s="66" t="str">
        <f t="shared" si="21"/>
        <v>U34807</v>
      </c>
      <c r="E452" s="67" t="str">
        <f t="shared" si="22"/>
        <v>92G</v>
      </c>
      <c r="F452" s="67" t="str">
        <f t="shared" si="23"/>
        <v>NHS BATH AND NORTH EAST SOMERSET, SWINDON AND WILTSHIRE CCG</v>
      </c>
      <c r="K452" s="122" t="s">
        <v>2300</v>
      </c>
      <c r="L452" s="122" t="s">
        <v>2301</v>
      </c>
      <c r="M452" s="122" t="s">
        <v>2654</v>
      </c>
      <c r="N452" s="122" t="s">
        <v>2655</v>
      </c>
      <c r="P452" s="122" t="s">
        <v>690</v>
      </c>
      <c r="Q452" s="122" t="s">
        <v>691</v>
      </c>
    </row>
    <row r="453" spans="1:17" ht="15">
      <c r="A453" s="66" t="s">
        <v>76</v>
      </c>
      <c r="B453" s="65" t="s">
        <v>77</v>
      </c>
      <c r="C453" s="67">
        <v>49117.654051106627</v>
      </c>
      <c r="D453" s="66" t="str">
        <f t="shared" si="21"/>
        <v>U34816</v>
      </c>
      <c r="E453" s="67" t="str">
        <f t="shared" si="22"/>
        <v>00Q</v>
      </c>
      <c r="F453" s="67" t="str">
        <f t="shared" si="23"/>
        <v>NHS BLACKBURN WITH DARWEN CCG</v>
      </c>
      <c r="K453" s="122" t="s">
        <v>76</v>
      </c>
      <c r="L453" s="122" t="s">
        <v>77</v>
      </c>
      <c r="M453" s="122" t="s">
        <v>2812</v>
      </c>
      <c r="N453" s="122" t="s">
        <v>2813</v>
      </c>
      <c r="P453" s="122" t="s">
        <v>915</v>
      </c>
      <c r="Q453" s="122" t="s">
        <v>916</v>
      </c>
    </row>
    <row r="454" spans="1:17" ht="15">
      <c r="A454" s="66" t="s">
        <v>1224</v>
      </c>
      <c r="B454" s="65" t="s">
        <v>1225</v>
      </c>
      <c r="C454" s="67">
        <v>30720.26271613923</v>
      </c>
      <c r="D454" s="66" t="str">
        <f t="shared" si="21"/>
        <v>U34826</v>
      </c>
      <c r="E454" s="67" t="str">
        <f t="shared" si="22"/>
        <v>11J</v>
      </c>
      <c r="F454" s="67" t="str">
        <f t="shared" si="23"/>
        <v>NHS DORSET CCG</v>
      </c>
      <c r="K454" s="122" t="s">
        <v>1224</v>
      </c>
      <c r="L454" s="122" t="s">
        <v>1225</v>
      </c>
      <c r="M454" s="122" t="s">
        <v>2620</v>
      </c>
      <c r="N454" s="122" t="s">
        <v>2621</v>
      </c>
      <c r="P454" s="122" t="s">
        <v>911</v>
      </c>
      <c r="Q454" s="122" t="s">
        <v>912</v>
      </c>
    </row>
    <row r="455" spans="1:17" ht="15">
      <c r="A455" s="66" t="s">
        <v>495</v>
      </c>
      <c r="B455" s="65" t="s">
        <v>496</v>
      </c>
      <c r="C455" s="67">
        <v>42171.059583007751</v>
      </c>
      <c r="D455" s="66" t="str">
        <f t="shared" si="21"/>
        <v>U35004</v>
      </c>
      <c r="E455" s="67" t="str">
        <f t="shared" si="22"/>
        <v>04F</v>
      </c>
      <c r="F455" s="67" t="str">
        <f t="shared" si="23"/>
        <v>NHS MILTON KEYNES CCG</v>
      </c>
      <c r="K455" s="122" t="s">
        <v>495</v>
      </c>
      <c r="L455" s="122" t="s">
        <v>496</v>
      </c>
      <c r="M455" s="122" t="s">
        <v>2806</v>
      </c>
      <c r="N455" s="122" t="s">
        <v>2807</v>
      </c>
      <c r="P455" s="122" t="s">
        <v>2549</v>
      </c>
      <c r="Q455" s="122" t="s">
        <v>2550</v>
      </c>
    </row>
    <row r="456" spans="1:17" ht="15">
      <c r="A456" s="66" t="s">
        <v>2352</v>
      </c>
      <c r="B456" s="65" t="s">
        <v>2353</v>
      </c>
      <c r="C456" s="67">
        <v>42871.356816656407</v>
      </c>
      <c r="D456" s="66" t="str">
        <f t="shared" si="21"/>
        <v>U35438</v>
      </c>
      <c r="E456" s="67" t="str">
        <f t="shared" si="22"/>
        <v>93C</v>
      </c>
      <c r="F456" s="67" t="str">
        <f t="shared" si="23"/>
        <v>NHS NORTH CENTRAL LONDON CCG</v>
      </c>
      <c r="K456" s="122" t="s">
        <v>2352</v>
      </c>
      <c r="L456" s="122" t="s">
        <v>2353</v>
      </c>
      <c r="M456" s="122" t="s">
        <v>2670</v>
      </c>
      <c r="N456" s="122" t="s">
        <v>2671</v>
      </c>
      <c r="P456" s="122" t="s">
        <v>2415</v>
      </c>
      <c r="Q456" s="122" t="s">
        <v>2416</v>
      </c>
    </row>
    <row r="457" spans="1:17" ht="15">
      <c r="A457" s="66" t="s">
        <v>983</v>
      </c>
      <c r="B457" s="65" t="s">
        <v>2516</v>
      </c>
      <c r="C457" s="67">
        <v>55958.968390504291</v>
      </c>
      <c r="D457" s="66" t="str">
        <f t="shared" si="21"/>
        <v>U35513</v>
      </c>
      <c r="E457" s="67" t="str">
        <f t="shared" si="22"/>
        <v>08G</v>
      </c>
      <c r="F457" s="67" t="str">
        <f t="shared" si="23"/>
        <v>NHS HILLINGDON CCG</v>
      </c>
      <c r="K457" s="122" t="s">
        <v>983</v>
      </c>
      <c r="L457" s="122" t="s">
        <v>2516</v>
      </c>
      <c r="M457" s="122" t="s">
        <v>2688</v>
      </c>
      <c r="N457" s="122" t="s">
        <v>2689</v>
      </c>
      <c r="P457" s="122" t="s">
        <v>549</v>
      </c>
      <c r="Q457" s="122" t="s">
        <v>550</v>
      </c>
    </row>
    <row r="458" spans="1:17" ht="15">
      <c r="A458" s="66" t="s">
        <v>639</v>
      </c>
      <c r="B458" s="65" t="s">
        <v>640</v>
      </c>
      <c r="C458" s="67">
        <v>37435.162079731643</v>
      </c>
      <c r="D458" s="66" t="str">
        <f t="shared" si="21"/>
        <v>U35724</v>
      </c>
      <c r="E458" s="67" t="str">
        <f t="shared" si="22"/>
        <v>05W</v>
      </c>
      <c r="F458" s="67" t="str">
        <f t="shared" si="23"/>
        <v>NHS STOKE ON TRENT CCG</v>
      </c>
      <c r="K458" s="122" t="s">
        <v>639</v>
      </c>
      <c r="L458" s="122" t="s">
        <v>640</v>
      </c>
      <c r="M458" s="122" t="s">
        <v>2666</v>
      </c>
      <c r="N458" s="122" t="s">
        <v>2667</v>
      </c>
      <c r="P458" s="122" t="s">
        <v>1922</v>
      </c>
      <c r="Q458" s="122" t="s">
        <v>1923</v>
      </c>
    </row>
    <row r="459" spans="1:17" ht="15">
      <c r="A459" s="66" t="s">
        <v>2116</v>
      </c>
      <c r="B459" s="65" t="s">
        <v>2117</v>
      </c>
      <c r="C459" s="67">
        <v>30652.091554324332</v>
      </c>
      <c r="D459" s="66" t="str">
        <f t="shared" si="21"/>
        <v>U35821</v>
      </c>
      <c r="E459" s="67" t="str">
        <f t="shared" si="22"/>
        <v>78H</v>
      </c>
      <c r="F459" s="67" t="str">
        <f t="shared" si="23"/>
        <v>NHS NORTHAMPTONSHIRE CCG</v>
      </c>
      <c r="K459" s="122" t="s">
        <v>2116</v>
      </c>
      <c r="L459" s="122" t="s">
        <v>2117</v>
      </c>
      <c r="M459" s="122" t="s">
        <v>2694</v>
      </c>
      <c r="N459" s="122" t="s">
        <v>2695</v>
      </c>
      <c r="P459" s="122" t="s">
        <v>1920</v>
      </c>
      <c r="Q459" s="122" t="s">
        <v>1921</v>
      </c>
    </row>
    <row r="460" spans="1:17" ht="15">
      <c r="A460" s="66" t="s">
        <v>219</v>
      </c>
      <c r="B460" s="65" t="s">
        <v>220</v>
      </c>
      <c r="C460" s="67">
        <v>37631.287082558294</v>
      </c>
      <c r="D460" s="66" t="str">
        <f t="shared" si="21"/>
        <v>U35939</v>
      </c>
      <c r="E460" s="67" t="str">
        <f t="shared" si="22"/>
        <v>01K</v>
      </c>
      <c r="F460" s="67" t="str">
        <f t="shared" si="23"/>
        <v>NHS MORECAMBE BAY CCG</v>
      </c>
      <c r="K460" s="122" t="s">
        <v>219</v>
      </c>
      <c r="L460" s="122" t="s">
        <v>220</v>
      </c>
      <c r="M460" s="122" t="s">
        <v>2774</v>
      </c>
      <c r="N460" s="122" t="s">
        <v>2775</v>
      </c>
      <c r="P460" s="122" t="s">
        <v>957</v>
      </c>
      <c r="Q460" s="122" t="s">
        <v>958</v>
      </c>
    </row>
    <row r="461" spans="1:17" ht="15">
      <c r="A461" s="66" t="s">
        <v>2421</v>
      </c>
      <c r="B461" s="65" t="s">
        <v>2422</v>
      </c>
      <c r="C461" s="67">
        <v>110362.67850876445</v>
      </c>
      <c r="D461" s="66" t="str">
        <f t="shared" si="21"/>
        <v>U35980</v>
      </c>
      <c r="E461" s="67" t="str">
        <f t="shared" si="22"/>
        <v>99A</v>
      </c>
      <c r="F461" s="67" t="str">
        <f t="shared" si="23"/>
        <v>NHS LIVERPOOL CCG</v>
      </c>
      <c r="K461" s="122" t="s">
        <v>2421</v>
      </c>
      <c r="L461" s="122" t="s">
        <v>2422</v>
      </c>
      <c r="M461" s="122" t="s">
        <v>2616</v>
      </c>
      <c r="N461" s="122" t="s">
        <v>2617</v>
      </c>
      <c r="P461" s="122" t="s">
        <v>953</v>
      </c>
      <c r="Q461" s="122" t="s">
        <v>954</v>
      </c>
    </row>
    <row r="462" spans="1:17" ht="15">
      <c r="A462" s="66" t="s">
        <v>507</v>
      </c>
      <c r="B462" s="65" t="s">
        <v>508</v>
      </c>
      <c r="C462" s="67">
        <v>37420.756583997965</v>
      </c>
      <c r="D462" s="66" t="str">
        <f t="shared" si="21"/>
        <v>U35987</v>
      </c>
      <c r="E462" s="67" t="str">
        <f t="shared" si="22"/>
        <v>04V</v>
      </c>
      <c r="F462" s="67" t="str">
        <f t="shared" si="23"/>
        <v>NHS WEST LEICESTERSHIRE CCG</v>
      </c>
      <c r="K462" s="122" t="s">
        <v>507</v>
      </c>
      <c r="L462" s="122" t="s">
        <v>508</v>
      </c>
      <c r="M462" s="122" t="s">
        <v>2808</v>
      </c>
      <c r="N462" s="122" t="s">
        <v>2809</v>
      </c>
      <c r="P462" s="122" t="s">
        <v>1892</v>
      </c>
      <c r="Q462" s="122" t="s">
        <v>1893</v>
      </c>
    </row>
    <row r="463" spans="1:17" ht="15">
      <c r="A463" s="66" t="s">
        <v>1753</v>
      </c>
      <c r="B463" s="65" t="s">
        <v>1754</v>
      </c>
      <c r="C463" s="67">
        <v>44499.8933720817</v>
      </c>
      <c r="D463" s="66" t="str">
        <f t="shared" si="21"/>
        <v>U36042</v>
      </c>
      <c r="E463" s="67" t="str">
        <f t="shared" si="22"/>
        <v>26A</v>
      </c>
      <c r="F463" s="67" t="str">
        <f t="shared" si="23"/>
        <v>NHS NORFOLK AND WAVENEY CCG</v>
      </c>
      <c r="K463" s="122" t="s">
        <v>1753</v>
      </c>
      <c r="L463" s="122" t="s">
        <v>1754</v>
      </c>
      <c r="M463" s="122" t="s">
        <v>2642</v>
      </c>
      <c r="N463" s="122" t="s">
        <v>2643</v>
      </c>
      <c r="P463" s="122" t="s">
        <v>635</v>
      </c>
      <c r="Q463" s="122" t="s">
        <v>636</v>
      </c>
    </row>
    <row r="464" spans="1:17" ht="15">
      <c r="A464" s="66" t="s">
        <v>563</v>
      </c>
      <c r="B464" s="65" t="s">
        <v>564</v>
      </c>
      <c r="C464" s="67">
        <v>42264.504917314669</v>
      </c>
      <c r="D464" s="66" t="str">
        <f t="shared" si="21"/>
        <v>U36134</v>
      </c>
      <c r="E464" s="67" t="str">
        <f t="shared" si="22"/>
        <v>05G</v>
      </c>
      <c r="F464" s="67" t="str">
        <f t="shared" si="23"/>
        <v>NHS NORTH STAFFORDSHIRE CCG</v>
      </c>
      <c r="K464" s="122" t="s">
        <v>563</v>
      </c>
      <c r="L464" s="122" t="s">
        <v>564</v>
      </c>
      <c r="M464" s="122" t="s">
        <v>2744</v>
      </c>
      <c r="N464" s="122" t="s">
        <v>2745</v>
      </c>
      <c r="P464" s="122" t="s">
        <v>1521</v>
      </c>
      <c r="Q464" s="122" t="s">
        <v>1522</v>
      </c>
    </row>
    <row r="465" spans="1:17" ht="15">
      <c r="A465" s="66" t="s">
        <v>2056</v>
      </c>
      <c r="B465" s="65" t="s">
        <v>2057</v>
      </c>
      <c r="C465" s="67">
        <v>53333.8401574085</v>
      </c>
      <c r="D465" s="66" t="str">
        <f t="shared" si="21"/>
        <v>U36188</v>
      </c>
      <c r="E465" s="67" t="str">
        <f t="shared" si="22"/>
        <v>72Q</v>
      </c>
      <c r="F465" s="67" t="str">
        <f t="shared" si="23"/>
        <v>NHS SOUTH EAST LONDON CCG</v>
      </c>
      <c r="K465" s="122" t="s">
        <v>2056</v>
      </c>
      <c r="L465" s="122" t="s">
        <v>2057</v>
      </c>
      <c r="M465" s="122" t="s">
        <v>2568</v>
      </c>
      <c r="N465" s="122" t="s">
        <v>2569</v>
      </c>
      <c r="P465" s="122" t="s">
        <v>2346</v>
      </c>
      <c r="Q465" s="122" t="s">
        <v>2347</v>
      </c>
    </row>
    <row r="466" spans="1:17" ht="15">
      <c r="A466" s="66" t="s">
        <v>798</v>
      </c>
      <c r="B466" s="65" t="s">
        <v>799</v>
      </c>
      <c r="C466" s="67">
        <v>51560.591956203301</v>
      </c>
      <c r="D466" s="66" t="str">
        <f t="shared" si="21"/>
        <v>U36299</v>
      </c>
      <c r="E466" s="67" t="str">
        <f t="shared" si="22"/>
        <v>06N</v>
      </c>
      <c r="F466" s="67" t="str">
        <f t="shared" si="23"/>
        <v>NHS HERTS VALLEYS CCG</v>
      </c>
      <c r="K466" s="122" t="s">
        <v>798</v>
      </c>
      <c r="L466" s="122" t="s">
        <v>799</v>
      </c>
      <c r="M466" s="122" t="s">
        <v>2672</v>
      </c>
      <c r="N466" s="122" t="s">
        <v>2673</v>
      </c>
      <c r="P466" s="122" t="s">
        <v>2342</v>
      </c>
      <c r="Q466" s="122" t="s">
        <v>2343</v>
      </c>
    </row>
    <row r="467" spans="1:17" ht="15">
      <c r="A467" s="66" t="s">
        <v>619</v>
      </c>
      <c r="B467" s="65" t="s">
        <v>620</v>
      </c>
      <c r="C467" s="67">
        <v>30804.281131685409</v>
      </c>
      <c r="D467" s="66" t="str">
        <f t="shared" si="21"/>
        <v>U36452</v>
      </c>
      <c r="E467" s="67" t="str">
        <f t="shared" si="22"/>
        <v>05R</v>
      </c>
      <c r="F467" s="67" t="str">
        <f t="shared" si="23"/>
        <v>NHS SOUTH WARWICKSHIRE CCG</v>
      </c>
      <c r="K467" s="122" t="s">
        <v>619</v>
      </c>
      <c r="L467" s="122" t="s">
        <v>620</v>
      </c>
      <c r="M467" s="122" t="s">
        <v>2644</v>
      </c>
      <c r="N467" s="122" t="s">
        <v>2645</v>
      </c>
      <c r="P467" s="122" t="s">
        <v>2354</v>
      </c>
      <c r="Q467" s="122" t="s">
        <v>2355</v>
      </c>
    </row>
    <row r="468" spans="1:17" ht="15">
      <c r="A468" s="66" t="s">
        <v>984</v>
      </c>
      <c r="B468" s="65" t="s">
        <v>985</v>
      </c>
      <c r="C468" s="67">
        <v>43452.614597870903</v>
      </c>
      <c r="D468" s="66" t="str">
        <f t="shared" si="21"/>
        <v>U36510</v>
      </c>
      <c r="E468" s="67" t="str">
        <f t="shared" si="22"/>
        <v>08G</v>
      </c>
      <c r="F468" s="67" t="str">
        <f t="shared" si="23"/>
        <v>NHS HILLINGDON CCG</v>
      </c>
      <c r="K468" s="122" t="s">
        <v>984</v>
      </c>
      <c r="L468" s="122" t="s">
        <v>985</v>
      </c>
      <c r="M468" s="122" t="s">
        <v>2688</v>
      </c>
      <c r="N468" s="122" t="s">
        <v>2689</v>
      </c>
      <c r="P468" s="122" t="s">
        <v>2364</v>
      </c>
      <c r="Q468" s="122" t="s">
        <v>2365</v>
      </c>
    </row>
    <row r="469" spans="1:17" ht="15">
      <c r="A469" s="66" t="s">
        <v>641</v>
      </c>
      <c r="B469" s="65" t="s">
        <v>642</v>
      </c>
      <c r="C469" s="67">
        <v>42833.843026352653</v>
      </c>
      <c r="D469" s="66" t="str">
        <f t="shared" si="21"/>
        <v>U36512</v>
      </c>
      <c r="E469" s="67" t="str">
        <f t="shared" si="22"/>
        <v>05W</v>
      </c>
      <c r="F469" s="67" t="str">
        <f t="shared" si="23"/>
        <v>NHS STOKE ON TRENT CCG</v>
      </c>
      <c r="K469" s="122" t="s">
        <v>641</v>
      </c>
      <c r="L469" s="122" t="s">
        <v>642</v>
      </c>
      <c r="M469" s="122" t="s">
        <v>2666</v>
      </c>
      <c r="N469" s="122" t="s">
        <v>2667</v>
      </c>
      <c r="P469" s="122" t="s">
        <v>2394</v>
      </c>
      <c r="Q469" s="122" t="s">
        <v>2395</v>
      </c>
    </row>
    <row r="470" spans="1:17" ht="15">
      <c r="A470" s="66" t="s">
        <v>2354</v>
      </c>
      <c r="B470" s="65" t="s">
        <v>2355</v>
      </c>
      <c r="C470" s="67">
        <v>39028.827218468308</v>
      </c>
      <c r="D470" s="66" t="str">
        <f t="shared" si="21"/>
        <v>U36584</v>
      </c>
      <c r="E470" s="67" t="str">
        <f t="shared" si="22"/>
        <v>93C</v>
      </c>
      <c r="F470" s="67" t="str">
        <f t="shared" si="23"/>
        <v>NHS NORTH CENTRAL LONDON CCG</v>
      </c>
      <c r="K470" s="122" t="s">
        <v>2354</v>
      </c>
      <c r="L470" s="122" t="s">
        <v>2355</v>
      </c>
      <c r="M470" s="122" t="s">
        <v>2670</v>
      </c>
      <c r="N470" s="122" t="s">
        <v>2671</v>
      </c>
      <c r="P470" s="122" t="s">
        <v>2340</v>
      </c>
      <c r="Q470" s="122" t="s">
        <v>2341</v>
      </c>
    </row>
    <row r="471" spans="1:17" ht="15">
      <c r="A471" s="66" t="s">
        <v>2118</v>
      </c>
      <c r="B471" s="65" t="s">
        <v>2119</v>
      </c>
      <c r="C471" s="67">
        <v>30853.425963872171</v>
      </c>
      <c r="D471" s="66" t="str">
        <f t="shared" si="21"/>
        <v>U36651</v>
      </c>
      <c r="E471" s="67" t="str">
        <f t="shared" si="22"/>
        <v>78H</v>
      </c>
      <c r="F471" s="67" t="str">
        <f t="shared" si="23"/>
        <v>NHS NORTHAMPTONSHIRE CCG</v>
      </c>
      <c r="K471" s="122" t="s">
        <v>2118</v>
      </c>
      <c r="L471" s="122" t="s">
        <v>2119</v>
      </c>
      <c r="M471" s="122" t="s">
        <v>2694</v>
      </c>
      <c r="N471" s="122" t="s">
        <v>2695</v>
      </c>
      <c r="P471" s="122" t="s">
        <v>2386</v>
      </c>
      <c r="Q471" s="122" t="s">
        <v>2387</v>
      </c>
    </row>
    <row r="472" spans="1:17" ht="15">
      <c r="A472" s="66" t="s">
        <v>800</v>
      </c>
      <c r="B472" s="65" t="s">
        <v>801</v>
      </c>
      <c r="C472" s="67">
        <v>41167.848692749991</v>
      </c>
      <c r="D472" s="66" t="str">
        <f t="shared" si="21"/>
        <v>U36652</v>
      </c>
      <c r="E472" s="67" t="str">
        <f t="shared" si="22"/>
        <v>06N</v>
      </c>
      <c r="F472" s="67" t="str">
        <f t="shared" si="23"/>
        <v>NHS HERTS VALLEYS CCG</v>
      </c>
      <c r="K472" s="122" t="s">
        <v>800</v>
      </c>
      <c r="L472" s="122" t="s">
        <v>801</v>
      </c>
      <c r="M472" s="122" t="s">
        <v>2672</v>
      </c>
      <c r="N472" s="122" t="s">
        <v>2673</v>
      </c>
      <c r="P472" s="122" t="s">
        <v>2344</v>
      </c>
      <c r="Q472" s="122" t="s">
        <v>2345</v>
      </c>
    </row>
    <row r="473" spans="1:17" ht="15">
      <c r="A473" s="66" t="s">
        <v>2356</v>
      </c>
      <c r="B473" s="65" t="s">
        <v>2357</v>
      </c>
      <c r="C473" s="67">
        <v>41227.438734434545</v>
      </c>
      <c r="D473" s="66" t="str">
        <f t="shared" si="21"/>
        <v>U36687</v>
      </c>
      <c r="E473" s="67" t="str">
        <f t="shared" si="22"/>
        <v>93C</v>
      </c>
      <c r="F473" s="67" t="str">
        <f t="shared" si="23"/>
        <v>NHS NORTH CENTRAL LONDON CCG</v>
      </c>
      <c r="K473" s="122" t="s">
        <v>2356</v>
      </c>
      <c r="L473" s="122" t="s">
        <v>2357</v>
      </c>
      <c r="M473" s="122" t="s">
        <v>2670</v>
      </c>
      <c r="N473" s="122" t="s">
        <v>2671</v>
      </c>
      <c r="P473" s="122" t="s">
        <v>868</v>
      </c>
      <c r="Q473" s="122" t="s">
        <v>869</v>
      </c>
    </row>
    <row r="474" spans="1:17" ht="15">
      <c r="A474" s="66" t="s">
        <v>1279</v>
      </c>
      <c r="B474" s="65" t="s">
        <v>1280</v>
      </c>
      <c r="C474" s="67">
        <v>33956.862489486113</v>
      </c>
      <c r="D474" s="66" t="str">
        <f t="shared" si="21"/>
        <v>U36721</v>
      </c>
      <c r="E474" s="67" t="str">
        <f t="shared" si="22"/>
        <v>11N</v>
      </c>
      <c r="F474" s="67" t="str">
        <f t="shared" si="23"/>
        <v>NHS KERNOW CCG</v>
      </c>
      <c r="K474" s="122" t="s">
        <v>1279</v>
      </c>
      <c r="L474" s="122" t="s">
        <v>1280</v>
      </c>
      <c r="M474" s="122" t="s">
        <v>2608</v>
      </c>
      <c r="N474" s="122" t="s">
        <v>2609</v>
      </c>
      <c r="P474" s="122" t="s">
        <v>866</v>
      </c>
      <c r="Q474" s="122" t="s">
        <v>867</v>
      </c>
    </row>
    <row r="475" spans="1:17" ht="15">
      <c r="A475" s="66" t="s">
        <v>333</v>
      </c>
      <c r="B475" s="65" t="s">
        <v>334</v>
      </c>
      <c r="C475" s="67">
        <v>71608.045359512616</v>
      </c>
      <c r="D475" s="66" t="str">
        <f t="shared" si="21"/>
        <v>U36746</v>
      </c>
      <c r="E475" s="67" t="str">
        <f t="shared" si="22"/>
        <v>02X</v>
      </c>
      <c r="F475" s="67" t="str">
        <f t="shared" si="23"/>
        <v>NHS DONCASTER CCG</v>
      </c>
      <c r="K475" s="122" t="s">
        <v>333</v>
      </c>
      <c r="L475" s="122" t="s">
        <v>334</v>
      </c>
      <c r="M475" s="122" t="s">
        <v>2804</v>
      </c>
      <c r="N475" s="122" t="s">
        <v>2805</v>
      </c>
      <c r="P475" s="122" t="s">
        <v>2515</v>
      </c>
      <c r="Q475" s="122" t="s">
        <v>910</v>
      </c>
    </row>
    <row r="476" spans="1:17" ht="15">
      <c r="A476" s="66" t="s">
        <v>377</v>
      </c>
      <c r="B476" s="65" t="s">
        <v>378</v>
      </c>
      <c r="C476" s="67">
        <v>39724.669741794169</v>
      </c>
      <c r="D476" s="66" t="str">
        <f t="shared" si="21"/>
        <v>U36776</v>
      </c>
      <c r="E476" s="67" t="str">
        <f t="shared" si="22"/>
        <v>03H</v>
      </c>
      <c r="F476" s="67" t="str">
        <f t="shared" si="23"/>
        <v>NHS NORTH EAST LINCOLNSHIRE CCG</v>
      </c>
      <c r="K476" s="122" t="s">
        <v>377</v>
      </c>
      <c r="L476" s="122" t="s">
        <v>378</v>
      </c>
      <c r="M476" s="122" t="s">
        <v>2766</v>
      </c>
      <c r="N476" s="122" t="s">
        <v>2767</v>
      </c>
      <c r="P476" s="122" t="s">
        <v>2502</v>
      </c>
      <c r="Q476" s="122" t="s">
        <v>2503</v>
      </c>
    </row>
    <row r="477" spans="1:17" ht="15">
      <c r="A477" s="66" t="s">
        <v>2058</v>
      </c>
      <c r="B477" s="65" t="s">
        <v>2059</v>
      </c>
      <c r="C477" s="67">
        <v>32505.238682886971</v>
      </c>
      <c r="D477" s="66" t="str">
        <f t="shared" si="21"/>
        <v>U36779</v>
      </c>
      <c r="E477" s="67" t="str">
        <f t="shared" si="22"/>
        <v>72Q</v>
      </c>
      <c r="F477" s="67" t="str">
        <f t="shared" si="23"/>
        <v>NHS SOUTH EAST LONDON CCG</v>
      </c>
      <c r="K477" s="122" t="s">
        <v>2058</v>
      </c>
      <c r="L477" s="122" t="s">
        <v>2059</v>
      </c>
      <c r="M477" s="122" t="s">
        <v>2568</v>
      </c>
      <c r="N477" s="122" t="s">
        <v>2569</v>
      </c>
      <c r="P477" s="122" t="s">
        <v>786</v>
      </c>
      <c r="Q477" s="122" t="s">
        <v>787</v>
      </c>
    </row>
    <row r="478" spans="1:17" ht="15">
      <c r="A478" s="66" t="s">
        <v>397</v>
      </c>
      <c r="B478" s="65" t="s">
        <v>398</v>
      </c>
      <c r="C478" s="67">
        <v>46670.394404450199</v>
      </c>
      <c r="D478" s="66" t="str">
        <f t="shared" si="21"/>
        <v>U36780</v>
      </c>
      <c r="E478" s="67" t="str">
        <f t="shared" si="22"/>
        <v>03L</v>
      </c>
      <c r="F478" s="67" t="str">
        <f t="shared" si="23"/>
        <v>NHS ROTHERHAM CCG</v>
      </c>
      <c r="K478" s="122" t="s">
        <v>397</v>
      </c>
      <c r="L478" s="122" t="s">
        <v>398</v>
      </c>
      <c r="M478" s="122" t="s">
        <v>2596</v>
      </c>
      <c r="N478" s="122" t="s">
        <v>2597</v>
      </c>
      <c r="P478" s="122" t="s">
        <v>963</v>
      </c>
      <c r="Q478" s="122" t="s">
        <v>964</v>
      </c>
    </row>
    <row r="479" spans="1:17" ht="15">
      <c r="A479" s="66" t="s">
        <v>2358</v>
      </c>
      <c r="B479" s="65" t="s">
        <v>2359</v>
      </c>
      <c r="C479" s="67">
        <v>105253.54539387744</v>
      </c>
      <c r="D479" s="66" t="str">
        <f t="shared" si="21"/>
        <v>U36795</v>
      </c>
      <c r="E479" s="67" t="str">
        <f t="shared" si="22"/>
        <v>93C</v>
      </c>
      <c r="F479" s="67" t="str">
        <f t="shared" si="23"/>
        <v>NHS NORTH CENTRAL LONDON CCG</v>
      </c>
      <c r="K479" s="122" t="s">
        <v>2358</v>
      </c>
      <c r="L479" s="122" t="s">
        <v>2359</v>
      </c>
      <c r="M479" s="122" t="s">
        <v>2670</v>
      </c>
      <c r="N479" s="122" t="s">
        <v>2671</v>
      </c>
      <c r="P479" s="122" t="s">
        <v>965</v>
      </c>
      <c r="Q479" s="122" t="s">
        <v>966</v>
      </c>
    </row>
    <row r="480" spans="1:17" ht="15">
      <c r="A480" s="66" t="s">
        <v>1263</v>
      </c>
      <c r="B480" s="65" t="s">
        <v>1264</v>
      </c>
      <c r="C480" s="67">
        <v>49850.884781851601</v>
      </c>
      <c r="D480" s="66" t="str">
        <f t="shared" si="21"/>
        <v>U36833</v>
      </c>
      <c r="E480" s="67" t="str">
        <f t="shared" si="22"/>
        <v>11M</v>
      </c>
      <c r="F480" s="67" t="str">
        <f t="shared" si="23"/>
        <v>NHS GLOUCESTERSHIRE CCG</v>
      </c>
      <c r="K480" s="122" t="s">
        <v>1263</v>
      </c>
      <c r="L480" s="122" t="s">
        <v>1264</v>
      </c>
      <c r="M480" s="122" t="s">
        <v>2610</v>
      </c>
      <c r="N480" s="122" t="s">
        <v>2611</v>
      </c>
      <c r="P480" s="122" t="s">
        <v>341</v>
      </c>
      <c r="Q480" s="122" t="s">
        <v>342</v>
      </c>
    </row>
    <row r="481" spans="1:17" ht="15">
      <c r="A481" s="66" t="s">
        <v>2400</v>
      </c>
      <c r="B481" s="65" t="s">
        <v>2401</v>
      </c>
      <c r="C481" s="67">
        <v>57474.57283249485</v>
      </c>
      <c r="D481" s="66" t="str">
        <f t="shared" si="21"/>
        <v>U36842</v>
      </c>
      <c r="E481" s="67" t="str">
        <f t="shared" si="22"/>
        <v>97R</v>
      </c>
      <c r="F481" s="67" t="str">
        <f t="shared" si="23"/>
        <v>NHS EAST SUSSEX CCG</v>
      </c>
      <c r="K481" s="122" t="s">
        <v>2400</v>
      </c>
      <c r="L481" s="122" t="s">
        <v>2401</v>
      </c>
      <c r="M481" s="122" t="s">
        <v>2664</v>
      </c>
      <c r="N481" s="122" t="s">
        <v>2665</v>
      </c>
      <c r="P481" s="122" t="s">
        <v>1689</v>
      </c>
      <c r="Q481" s="122" t="s">
        <v>1690</v>
      </c>
    </row>
    <row r="482" spans="1:17" ht="15">
      <c r="A482" s="66" t="s">
        <v>1419</v>
      </c>
      <c r="B482" s="65" t="s">
        <v>1420</v>
      </c>
      <c r="C482" s="67">
        <v>25693.0996282124</v>
      </c>
      <c r="D482" s="66" t="str">
        <f t="shared" si="21"/>
        <v>U37007</v>
      </c>
      <c r="E482" s="67" t="str">
        <f t="shared" si="22"/>
        <v>15A</v>
      </c>
      <c r="F482" s="67" t="str">
        <f t="shared" si="23"/>
        <v>NHS BERKSHIRE WEST CCG</v>
      </c>
      <c r="K482" s="122" t="s">
        <v>1419</v>
      </c>
      <c r="L482" s="122" t="s">
        <v>1420</v>
      </c>
      <c r="M482" s="122" t="s">
        <v>2640</v>
      </c>
      <c r="N482" s="122" t="s">
        <v>2641</v>
      </c>
      <c r="P482" s="122" t="s">
        <v>1697</v>
      </c>
      <c r="Q482" s="122" t="s">
        <v>1698</v>
      </c>
    </row>
    <row r="483" spans="1:17" ht="15">
      <c r="A483" s="66" t="s">
        <v>1996</v>
      </c>
      <c r="B483" s="65" t="s">
        <v>1997</v>
      </c>
      <c r="C483" s="67">
        <v>34425.056584206715</v>
      </c>
      <c r="D483" s="66" t="str">
        <f t="shared" si="21"/>
        <v>U37037</v>
      </c>
      <c r="E483" s="67" t="str">
        <f t="shared" si="22"/>
        <v>70F</v>
      </c>
      <c r="F483" s="67" t="str">
        <f t="shared" si="23"/>
        <v>NHS WEST SUSSEX CCG</v>
      </c>
      <c r="K483" s="122" t="s">
        <v>1996</v>
      </c>
      <c r="L483" s="122" t="s">
        <v>1997</v>
      </c>
      <c r="M483" s="122" t="s">
        <v>2580</v>
      </c>
      <c r="N483" s="122" t="s">
        <v>2581</v>
      </c>
      <c r="P483" s="122" t="s">
        <v>2417</v>
      </c>
      <c r="Q483" s="122" t="s">
        <v>2418</v>
      </c>
    </row>
    <row r="484" spans="1:17" ht="15">
      <c r="A484" s="66" t="s">
        <v>1066</v>
      </c>
      <c r="B484" s="65" t="s">
        <v>1067</v>
      </c>
      <c r="C484" s="67">
        <v>42559.504271167178</v>
      </c>
      <c r="D484" s="66" t="str">
        <f t="shared" si="21"/>
        <v>U37086</v>
      </c>
      <c r="E484" s="67" t="str">
        <f t="shared" si="22"/>
        <v>09A</v>
      </c>
      <c r="F484" s="67" t="str">
        <f t="shared" si="23"/>
        <v>NHS CENTRAL LONDON (WESTMINSTER) CCG</v>
      </c>
      <c r="K484" s="122" t="s">
        <v>1066</v>
      </c>
      <c r="L484" s="122" t="s">
        <v>1067</v>
      </c>
      <c r="M484" s="122" t="s">
        <v>2622</v>
      </c>
      <c r="N484" s="122" t="s">
        <v>2623</v>
      </c>
      <c r="P484" s="122" t="s">
        <v>750</v>
      </c>
      <c r="Q484" s="122" t="s">
        <v>751</v>
      </c>
    </row>
    <row r="485" spans="1:17" ht="15">
      <c r="A485" s="66" t="s">
        <v>1848</v>
      </c>
      <c r="B485" s="65" t="s">
        <v>1849</v>
      </c>
      <c r="C485" s="67">
        <v>37907.166651974949</v>
      </c>
      <c r="D485" s="66" t="str">
        <f t="shared" si="21"/>
        <v>U37262</v>
      </c>
      <c r="E485" s="67" t="str">
        <f t="shared" si="22"/>
        <v>36L</v>
      </c>
      <c r="F485" s="67" t="str">
        <f t="shared" si="23"/>
        <v>NHS SOUTH WEST LONDON CCG</v>
      </c>
      <c r="K485" s="122" t="s">
        <v>1848</v>
      </c>
      <c r="L485" s="122" t="s">
        <v>1849</v>
      </c>
      <c r="M485" s="122" t="s">
        <v>2562</v>
      </c>
      <c r="N485" s="122" t="s">
        <v>2563</v>
      </c>
      <c r="P485" s="122" t="s">
        <v>824</v>
      </c>
      <c r="Q485" s="122" t="s">
        <v>825</v>
      </c>
    </row>
    <row r="486" spans="1:17" ht="15">
      <c r="A486" s="66" t="s">
        <v>1026</v>
      </c>
      <c r="B486" s="65" t="s">
        <v>1027</v>
      </c>
      <c r="C486" s="67">
        <v>30114.806864690006</v>
      </c>
      <c r="D486" s="66" t="str">
        <f t="shared" si="21"/>
        <v>U37286</v>
      </c>
      <c r="E486" s="67" t="str">
        <f t="shared" si="22"/>
        <v>08V</v>
      </c>
      <c r="F486" s="67" t="str">
        <f t="shared" si="23"/>
        <v>NHS TOWER HAMLETS CCG</v>
      </c>
      <c r="K486" s="122" t="s">
        <v>1026</v>
      </c>
      <c r="L486" s="122" t="s">
        <v>1027</v>
      </c>
      <c r="M486" s="122" t="s">
        <v>2704</v>
      </c>
      <c r="N486" s="122" t="s">
        <v>2705</v>
      </c>
      <c r="P486" s="122" t="s">
        <v>1164</v>
      </c>
      <c r="Q486" s="122" t="s">
        <v>1165</v>
      </c>
    </row>
    <row r="487" spans="1:17" ht="15">
      <c r="A487" s="66" t="s">
        <v>207</v>
      </c>
      <c r="B487" s="65" t="s">
        <v>208</v>
      </c>
      <c r="C487" s="67">
        <v>55363.08016725965</v>
      </c>
      <c r="D487" s="66" t="str">
        <f t="shared" si="21"/>
        <v>U37296</v>
      </c>
      <c r="E487" s="67" t="str">
        <f t="shared" si="22"/>
        <v>01J</v>
      </c>
      <c r="F487" s="67" t="str">
        <f t="shared" si="23"/>
        <v>NHS KNOWSLEY CCG</v>
      </c>
      <c r="K487" s="122" t="s">
        <v>207</v>
      </c>
      <c r="L487" s="122" t="s">
        <v>208</v>
      </c>
      <c r="M487" s="122" t="s">
        <v>2720</v>
      </c>
      <c r="N487" s="122" t="s">
        <v>2721</v>
      </c>
      <c r="P487" s="122" t="s">
        <v>880</v>
      </c>
      <c r="Q487" s="122" t="s">
        <v>881</v>
      </c>
    </row>
    <row r="488" spans="1:17" ht="15">
      <c r="A488" s="66" t="s">
        <v>1453</v>
      </c>
      <c r="B488" s="65" t="s">
        <v>1454</v>
      </c>
      <c r="C488" s="67">
        <v>63277.787725541224</v>
      </c>
      <c r="D488" s="66" t="str">
        <f t="shared" si="21"/>
        <v>U37297</v>
      </c>
      <c r="E488" s="67" t="str">
        <f t="shared" si="22"/>
        <v>15C</v>
      </c>
      <c r="F488" s="67" t="str">
        <f t="shared" si="23"/>
        <v>NHS BRISTOL, NORTH SOMERSET AND SOUTH GLOUCESTERSHIRE CCG</v>
      </c>
      <c r="K488" s="122" t="s">
        <v>1453</v>
      </c>
      <c r="L488" s="122" t="s">
        <v>1454</v>
      </c>
      <c r="M488" s="122" t="s">
        <v>2574</v>
      </c>
      <c r="N488" s="122" t="s">
        <v>2575</v>
      </c>
      <c r="P488" s="122" t="s">
        <v>975</v>
      </c>
      <c r="Q488" s="122" t="s">
        <v>976</v>
      </c>
    </row>
    <row r="489" spans="1:17" ht="15">
      <c r="A489" s="66" t="s">
        <v>1814</v>
      </c>
      <c r="B489" s="65" t="s">
        <v>1815</v>
      </c>
      <c r="C489" s="67">
        <v>42077.716932146519</v>
      </c>
      <c r="D489" s="66" t="str">
        <f t="shared" si="21"/>
        <v>U37316</v>
      </c>
      <c r="E489" s="67" t="str">
        <f t="shared" si="22"/>
        <v>36J</v>
      </c>
      <c r="F489" s="67" t="str">
        <f t="shared" si="23"/>
        <v>NHS BRADFORD DISTRICT AND CRAVEN CCG</v>
      </c>
      <c r="K489" s="122" t="s">
        <v>1814</v>
      </c>
      <c r="L489" s="122" t="s">
        <v>1815</v>
      </c>
      <c r="M489" s="122" t="s">
        <v>2770</v>
      </c>
      <c r="N489" s="122" t="s">
        <v>2771</v>
      </c>
      <c r="P489" s="122" t="s">
        <v>977</v>
      </c>
      <c r="Q489" s="122" t="s">
        <v>978</v>
      </c>
    </row>
    <row r="490" spans="1:17" ht="15">
      <c r="A490" s="66" t="s">
        <v>2517</v>
      </c>
      <c r="B490" s="65" t="s">
        <v>2518</v>
      </c>
      <c r="C490" s="67">
        <v>61672.912237348486</v>
      </c>
      <c r="D490" s="66" t="str">
        <f t="shared" si="21"/>
        <v>U37339</v>
      </c>
      <c r="E490" s="67" t="str">
        <f t="shared" si="22"/>
        <v>91Q</v>
      </c>
      <c r="F490" s="67" t="str">
        <f t="shared" si="23"/>
        <v>NHS KENT AND MEDWAY CCG</v>
      </c>
      <c r="K490" s="122" t="s">
        <v>2517</v>
      </c>
      <c r="L490" s="122" t="s">
        <v>2518</v>
      </c>
      <c r="M490" s="122" t="s">
        <v>2588</v>
      </c>
      <c r="N490" s="122" t="s">
        <v>2589</v>
      </c>
      <c r="P490" s="122" t="s">
        <v>979</v>
      </c>
      <c r="Q490" s="122" t="s">
        <v>980</v>
      </c>
    </row>
    <row r="491" spans="1:17" ht="15">
      <c r="A491" s="66" t="s">
        <v>2402</v>
      </c>
      <c r="B491" s="65" t="s">
        <v>2403</v>
      </c>
      <c r="C491" s="67">
        <v>27926.748052403149</v>
      </c>
      <c r="D491" s="66" t="str">
        <f t="shared" si="21"/>
        <v>U37341</v>
      </c>
      <c r="E491" s="67" t="str">
        <f t="shared" si="22"/>
        <v>97R</v>
      </c>
      <c r="F491" s="67" t="str">
        <f t="shared" si="23"/>
        <v>NHS EAST SUSSEX CCG</v>
      </c>
      <c r="K491" s="122" t="s">
        <v>2402</v>
      </c>
      <c r="L491" s="122" t="s">
        <v>2403</v>
      </c>
      <c r="M491" s="122" t="s">
        <v>2664</v>
      </c>
      <c r="N491" s="122" t="s">
        <v>2665</v>
      </c>
      <c r="P491" s="122" t="s">
        <v>973</v>
      </c>
      <c r="Q491" s="122" t="s">
        <v>974</v>
      </c>
    </row>
    <row r="492" spans="1:17" ht="15">
      <c r="A492" s="66" t="s">
        <v>239</v>
      </c>
      <c r="B492" s="65" t="s">
        <v>240</v>
      </c>
      <c r="C492" s="67">
        <v>54317.145161571927</v>
      </c>
      <c r="D492" s="66" t="str">
        <f t="shared" si="21"/>
        <v>U37388</v>
      </c>
      <c r="E492" s="67" t="str">
        <f t="shared" si="22"/>
        <v>01W</v>
      </c>
      <c r="F492" s="67" t="str">
        <f t="shared" si="23"/>
        <v>NHS STOCKPORT CCG</v>
      </c>
      <c r="K492" s="122" t="s">
        <v>239</v>
      </c>
      <c r="L492" s="122" t="s">
        <v>240</v>
      </c>
      <c r="M492" s="122" t="s">
        <v>2750</v>
      </c>
      <c r="N492" s="122" t="s">
        <v>2751</v>
      </c>
      <c r="P492" s="122" t="s">
        <v>2100</v>
      </c>
      <c r="Q492" s="122" t="s">
        <v>2101</v>
      </c>
    </row>
    <row r="493" spans="1:17" ht="15">
      <c r="A493" s="66" t="s">
        <v>1633</v>
      </c>
      <c r="B493" s="65" t="s">
        <v>1634</v>
      </c>
      <c r="C493" s="67">
        <v>37111.240579836049</v>
      </c>
      <c r="D493" s="66" t="str">
        <f t="shared" si="21"/>
        <v>U37412</v>
      </c>
      <c r="E493" s="67" t="str">
        <f t="shared" si="22"/>
        <v>15N</v>
      </c>
      <c r="F493" s="67" t="str">
        <f t="shared" si="23"/>
        <v>NHS DEVON CCG</v>
      </c>
      <c r="K493" s="122" t="s">
        <v>1633</v>
      </c>
      <c r="L493" s="122" t="s">
        <v>1634</v>
      </c>
      <c r="M493" s="122" t="s">
        <v>2678</v>
      </c>
      <c r="N493" s="122" t="s">
        <v>2679</v>
      </c>
      <c r="P493" s="122" t="s">
        <v>1168</v>
      </c>
      <c r="Q493" s="122" t="s">
        <v>1169</v>
      </c>
    </row>
    <row r="494" spans="1:17" ht="15">
      <c r="A494" s="66" t="s">
        <v>2146</v>
      </c>
      <c r="B494" s="65" t="s">
        <v>2147</v>
      </c>
      <c r="C494" s="67">
        <v>48641.652109826449</v>
      </c>
      <c r="D494" s="66" t="str">
        <f t="shared" si="21"/>
        <v>U37593</v>
      </c>
      <c r="E494" s="67" t="str">
        <f t="shared" si="22"/>
        <v>84H</v>
      </c>
      <c r="F494" s="67" t="str">
        <f t="shared" si="23"/>
        <v>NHS COUNTY DURHAM CCG</v>
      </c>
      <c r="K494" s="122" t="s">
        <v>2146</v>
      </c>
      <c r="L494" s="122" t="s">
        <v>2147</v>
      </c>
      <c r="M494" s="122" t="s">
        <v>2602</v>
      </c>
      <c r="N494" s="122" t="s">
        <v>2603</v>
      </c>
      <c r="P494" s="122" t="s">
        <v>1976</v>
      </c>
      <c r="Q494" s="122" t="s">
        <v>1977</v>
      </c>
    </row>
    <row r="495" spans="1:17" ht="15">
      <c r="A495" s="66" t="s">
        <v>60</v>
      </c>
      <c r="B495" s="65" t="s">
        <v>61</v>
      </c>
      <c r="C495" s="67">
        <v>55404.446711050507</v>
      </c>
      <c r="D495" s="66" t="str">
        <f t="shared" si="21"/>
        <v>U37826</v>
      </c>
      <c r="E495" s="67" t="str">
        <f t="shared" si="22"/>
        <v>00N</v>
      </c>
      <c r="F495" s="67" t="str">
        <f t="shared" si="23"/>
        <v>NHS SOUTH TYNESIDE CCG</v>
      </c>
      <c r="K495" s="122" t="s">
        <v>60</v>
      </c>
      <c r="L495" s="122" t="s">
        <v>61</v>
      </c>
      <c r="M495" s="122" t="s">
        <v>2780</v>
      </c>
      <c r="N495" s="122" t="s">
        <v>2781</v>
      </c>
      <c r="P495" s="122" t="s">
        <v>1974</v>
      </c>
      <c r="Q495" s="122" t="s">
        <v>1975</v>
      </c>
    </row>
    <row r="496" spans="1:17" ht="15">
      <c r="A496" s="66" t="s">
        <v>2060</v>
      </c>
      <c r="B496" s="65" t="s">
        <v>2061</v>
      </c>
      <c r="C496" s="67">
        <v>68791.123977851981</v>
      </c>
      <c r="D496" s="66" t="str">
        <f t="shared" si="21"/>
        <v>U38045</v>
      </c>
      <c r="E496" s="67" t="str">
        <f t="shared" si="22"/>
        <v>72Q</v>
      </c>
      <c r="F496" s="67" t="str">
        <f t="shared" si="23"/>
        <v>NHS SOUTH EAST LONDON CCG</v>
      </c>
      <c r="K496" s="122" t="s">
        <v>2060</v>
      </c>
      <c r="L496" s="122" t="s">
        <v>2061</v>
      </c>
      <c r="M496" s="122" t="s">
        <v>2568</v>
      </c>
      <c r="N496" s="122" t="s">
        <v>2569</v>
      </c>
      <c r="P496" s="122" t="s">
        <v>243</v>
      </c>
      <c r="Q496" s="122" t="s">
        <v>244</v>
      </c>
    </row>
    <row r="497" spans="1:17" ht="15">
      <c r="A497" s="66" t="s">
        <v>1715</v>
      </c>
      <c r="B497" s="65" t="s">
        <v>1716</v>
      </c>
      <c r="C497" s="67">
        <v>48382.173680059786</v>
      </c>
      <c r="D497" s="66" t="str">
        <f t="shared" si="21"/>
        <v>U38064</v>
      </c>
      <c r="E497" s="67" t="str">
        <f t="shared" si="22"/>
        <v>18C</v>
      </c>
      <c r="F497" s="67" t="str">
        <f t="shared" si="23"/>
        <v>NHS HEREFORDSHIRE AND WORCESTERSHIRE CCG</v>
      </c>
      <c r="K497" s="122" t="s">
        <v>1715</v>
      </c>
      <c r="L497" s="122" t="s">
        <v>1716</v>
      </c>
      <c r="M497" s="122" t="s">
        <v>2722</v>
      </c>
      <c r="N497" s="122" t="s">
        <v>2723</v>
      </c>
      <c r="P497" s="122" t="s">
        <v>1381</v>
      </c>
      <c r="Q497" s="122" t="s">
        <v>1382</v>
      </c>
    </row>
    <row r="498" spans="1:17" ht="15">
      <c r="A498" s="66" t="s">
        <v>1816</v>
      </c>
      <c r="B498" s="65" t="s">
        <v>1817</v>
      </c>
      <c r="C498" s="67">
        <v>49734.764932783612</v>
      </c>
      <c r="D498" s="66" t="str">
        <f t="shared" si="21"/>
        <v>U38216</v>
      </c>
      <c r="E498" s="67" t="str">
        <f t="shared" si="22"/>
        <v>36J</v>
      </c>
      <c r="F498" s="67" t="str">
        <f t="shared" si="23"/>
        <v>NHS BRADFORD DISTRICT AND CRAVEN CCG</v>
      </c>
      <c r="K498" s="122" t="s">
        <v>1816</v>
      </c>
      <c r="L498" s="122" t="s">
        <v>1817</v>
      </c>
      <c r="M498" s="122" t="s">
        <v>2770</v>
      </c>
      <c r="N498" s="122" t="s">
        <v>2771</v>
      </c>
      <c r="P498" s="122" t="s">
        <v>967</v>
      </c>
      <c r="Q498" s="122" t="s">
        <v>968</v>
      </c>
    </row>
    <row r="499" spans="1:17" ht="15">
      <c r="A499" s="66" t="s">
        <v>357</v>
      </c>
      <c r="B499" s="65" t="s">
        <v>358</v>
      </c>
      <c r="C499" s="67">
        <v>46657.112431037065</v>
      </c>
      <c r="D499" s="66" t="str">
        <f t="shared" si="21"/>
        <v>U38221</v>
      </c>
      <c r="E499" s="67" t="str">
        <f t="shared" si="22"/>
        <v>03A</v>
      </c>
      <c r="F499" s="67" t="str">
        <f t="shared" si="23"/>
        <v>NHS GREATER HUDDERSFIELD CCG</v>
      </c>
      <c r="K499" s="122" t="s">
        <v>357</v>
      </c>
      <c r="L499" s="122" t="s">
        <v>358</v>
      </c>
      <c r="M499" s="122" t="s">
        <v>2674</v>
      </c>
      <c r="N499" s="122" t="s">
        <v>2675</v>
      </c>
      <c r="P499" s="122" t="s">
        <v>397</v>
      </c>
      <c r="Q499" s="122" t="s">
        <v>398</v>
      </c>
    </row>
    <row r="500" spans="1:17" ht="15">
      <c r="A500" s="66" t="s">
        <v>261</v>
      </c>
      <c r="B500" s="65" t="s">
        <v>262</v>
      </c>
      <c r="C500" s="67">
        <v>61492.848523165572</v>
      </c>
      <c r="D500" s="66" t="str">
        <f t="shared" si="21"/>
        <v>U38271</v>
      </c>
      <c r="E500" s="67" t="str">
        <f t="shared" si="22"/>
        <v>01Y</v>
      </c>
      <c r="F500" s="67" t="str">
        <f t="shared" si="23"/>
        <v>NHS TAMESIDE AND GLOSSOP CCG</v>
      </c>
      <c r="K500" s="122" t="s">
        <v>261</v>
      </c>
      <c r="L500" s="122" t="s">
        <v>262</v>
      </c>
      <c r="M500" s="122" t="s">
        <v>2594</v>
      </c>
      <c r="N500" s="122" t="s">
        <v>2595</v>
      </c>
      <c r="P500" s="122" t="s">
        <v>584</v>
      </c>
      <c r="Q500" s="122" t="s">
        <v>2514</v>
      </c>
    </row>
    <row r="501" spans="1:17" ht="15">
      <c r="A501" s="66" t="s">
        <v>2519</v>
      </c>
      <c r="B501" s="65" t="s">
        <v>2520</v>
      </c>
      <c r="C501" s="67">
        <v>33201.515317281563</v>
      </c>
      <c r="D501" s="66" t="str">
        <f t="shared" si="21"/>
        <v>U38328</v>
      </c>
      <c r="E501" s="67" t="str">
        <f t="shared" si="22"/>
        <v>06K</v>
      </c>
      <c r="F501" s="67" t="str">
        <f t="shared" si="23"/>
        <v>NHS EAST AND NORTH HERTFORDSHIRE CCG</v>
      </c>
      <c r="K501" s="122" t="s">
        <v>2519</v>
      </c>
      <c r="L501" s="122" t="s">
        <v>2520</v>
      </c>
      <c r="M501" s="122" t="s">
        <v>2584</v>
      </c>
      <c r="N501" s="122" t="s">
        <v>2585</v>
      </c>
      <c r="P501" s="122" t="s">
        <v>1142</v>
      </c>
      <c r="Q501" s="122" t="s">
        <v>1143</v>
      </c>
    </row>
    <row r="502" spans="1:17" ht="15">
      <c r="A502" s="66" t="s">
        <v>2148</v>
      </c>
      <c r="B502" s="65" t="s">
        <v>2149</v>
      </c>
      <c r="C502" s="67">
        <v>25704.442554212299</v>
      </c>
      <c r="D502" s="66" t="str">
        <f t="shared" si="21"/>
        <v>U38486</v>
      </c>
      <c r="E502" s="67" t="str">
        <f t="shared" si="22"/>
        <v>84H</v>
      </c>
      <c r="F502" s="67" t="str">
        <f t="shared" si="23"/>
        <v>NHS COUNTY DURHAM CCG</v>
      </c>
      <c r="K502" s="122" t="s">
        <v>2148</v>
      </c>
      <c r="L502" s="122" t="s">
        <v>2149</v>
      </c>
      <c r="M502" s="122" t="s">
        <v>2602</v>
      </c>
      <c r="N502" s="122" t="s">
        <v>2603</v>
      </c>
      <c r="P502" s="122" t="s">
        <v>1325</v>
      </c>
      <c r="Q502" s="122" t="s">
        <v>1326</v>
      </c>
    </row>
    <row r="503" spans="1:17" ht="15">
      <c r="A503" s="66" t="s">
        <v>2016</v>
      </c>
      <c r="B503" s="65" t="s">
        <v>2017</v>
      </c>
      <c r="C503" s="67">
        <v>26697.802974025079</v>
      </c>
      <c r="D503" s="66" t="str">
        <f t="shared" si="21"/>
        <v>U38661</v>
      </c>
      <c r="E503" s="67" t="str">
        <f t="shared" si="22"/>
        <v>71E</v>
      </c>
      <c r="F503" s="67" t="str">
        <f t="shared" si="23"/>
        <v>NHS LINCOLNSHIRE CCG</v>
      </c>
      <c r="K503" s="122" t="s">
        <v>2016</v>
      </c>
      <c r="L503" s="122" t="s">
        <v>2017</v>
      </c>
      <c r="M503" s="122" t="s">
        <v>2698</v>
      </c>
      <c r="N503" s="122" t="s">
        <v>2699</v>
      </c>
      <c r="P503" s="122" t="s">
        <v>1331</v>
      </c>
      <c r="Q503" s="122" t="s">
        <v>1332</v>
      </c>
    </row>
    <row r="504" spans="1:17" ht="15">
      <c r="A504" s="66" t="s">
        <v>1226</v>
      </c>
      <c r="B504" s="65" t="s">
        <v>1227</v>
      </c>
      <c r="C504" s="67">
        <v>51581.399208083865</v>
      </c>
      <c r="D504" s="66" t="str">
        <f t="shared" si="21"/>
        <v>U38731</v>
      </c>
      <c r="E504" s="67" t="str">
        <f t="shared" si="22"/>
        <v>11J</v>
      </c>
      <c r="F504" s="67" t="str">
        <f t="shared" si="23"/>
        <v>NHS DORSET CCG</v>
      </c>
      <c r="K504" s="122" t="s">
        <v>1226</v>
      </c>
      <c r="L504" s="122" t="s">
        <v>1227</v>
      </c>
      <c r="M504" s="122" t="s">
        <v>2620</v>
      </c>
      <c r="N504" s="122" t="s">
        <v>2621</v>
      </c>
      <c r="P504" s="122" t="s">
        <v>969</v>
      </c>
      <c r="Q504" s="122" t="s">
        <v>970</v>
      </c>
    </row>
    <row r="505" spans="1:17" ht="15">
      <c r="A505" s="66" t="s">
        <v>1850</v>
      </c>
      <c r="B505" s="65" t="s">
        <v>1851</v>
      </c>
      <c r="C505" s="67">
        <v>47972.516869616462</v>
      </c>
      <c r="D505" s="66" t="str">
        <f t="shared" si="21"/>
        <v>U38734</v>
      </c>
      <c r="E505" s="67" t="str">
        <f t="shared" si="22"/>
        <v>36L</v>
      </c>
      <c r="F505" s="67" t="str">
        <f t="shared" si="23"/>
        <v>NHS SOUTH WEST LONDON CCG</v>
      </c>
      <c r="K505" s="122" t="s">
        <v>1850</v>
      </c>
      <c r="L505" s="122" t="s">
        <v>1851</v>
      </c>
      <c r="M505" s="122" t="s">
        <v>2562</v>
      </c>
      <c r="N505" s="122" t="s">
        <v>2563</v>
      </c>
      <c r="P505" s="122" t="s">
        <v>1455</v>
      </c>
      <c r="Q505" s="122" t="s">
        <v>1456</v>
      </c>
    </row>
    <row r="506" spans="1:17" ht="15">
      <c r="A506" s="66" t="s">
        <v>878</v>
      </c>
      <c r="B506" s="65" t="s">
        <v>879</v>
      </c>
      <c r="C506" s="67">
        <v>28578.818657396463</v>
      </c>
      <c r="D506" s="66" t="str">
        <f t="shared" si="21"/>
        <v>U39025</v>
      </c>
      <c r="E506" s="67" t="str">
        <f t="shared" si="22"/>
        <v>07K</v>
      </c>
      <c r="F506" s="67" t="str">
        <f t="shared" si="23"/>
        <v>NHS WEST SUFFOLK CCG</v>
      </c>
      <c r="K506" s="122" t="s">
        <v>878</v>
      </c>
      <c r="L506" s="122" t="s">
        <v>879</v>
      </c>
      <c r="M506" s="122" t="s">
        <v>2718</v>
      </c>
      <c r="N506" s="122" t="s">
        <v>2719</v>
      </c>
      <c r="P506" s="122" t="s">
        <v>1984</v>
      </c>
      <c r="Q506" s="122" t="s">
        <v>1985</v>
      </c>
    </row>
    <row r="507" spans="1:17" ht="15">
      <c r="A507" s="66" t="s">
        <v>565</v>
      </c>
      <c r="B507" s="65" t="s">
        <v>566</v>
      </c>
      <c r="C507" s="67">
        <v>43184.478452853939</v>
      </c>
      <c r="D507" s="66" t="str">
        <f t="shared" si="21"/>
        <v>U39113</v>
      </c>
      <c r="E507" s="67" t="str">
        <f t="shared" si="22"/>
        <v>05G</v>
      </c>
      <c r="F507" s="67" t="str">
        <f t="shared" si="23"/>
        <v>NHS NORTH STAFFORDSHIRE CCG</v>
      </c>
      <c r="K507" s="122" t="s">
        <v>565</v>
      </c>
      <c r="L507" s="122" t="s">
        <v>566</v>
      </c>
      <c r="M507" s="122" t="s">
        <v>2744</v>
      </c>
      <c r="N507" s="122" t="s">
        <v>2745</v>
      </c>
      <c r="P507" s="122" t="s">
        <v>2274</v>
      </c>
      <c r="Q507" s="122" t="s">
        <v>2275</v>
      </c>
    </row>
    <row r="508" spans="1:17" ht="15">
      <c r="A508" s="66" t="s">
        <v>2062</v>
      </c>
      <c r="B508" s="65" t="s">
        <v>2063</v>
      </c>
      <c r="C508" s="67">
        <v>49873.371229945769</v>
      </c>
      <c r="D508" s="66" t="str">
        <f t="shared" si="21"/>
        <v>U39263</v>
      </c>
      <c r="E508" s="67" t="str">
        <f t="shared" si="22"/>
        <v>72Q</v>
      </c>
      <c r="F508" s="67" t="str">
        <f t="shared" si="23"/>
        <v>NHS SOUTH EAST LONDON CCG</v>
      </c>
      <c r="K508" s="122" t="s">
        <v>2062</v>
      </c>
      <c r="L508" s="122" t="s">
        <v>2063</v>
      </c>
      <c r="M508" s="122" t="s">
        <v>2568</v>
      </c>
      <c r="N508" s="122" t="s">
        <v>2569</v>
      </c>
      <c r="P508" s="122" t="s">
        <v>2316</v>
      </c>
      <c r="Q508" s="122" t="s">
        <v>2317</v>
      </c>
    </row>
    <row r="509" spans="1:17" ht="15">
      <c r="A509" s="66" t="s">
        <v>419</v>
      </c>
      <c r="B509" s="65" t="s">
        <v>420</v>
      </c>
      <c r="C509" s="67">
        <v>26379.0079292068</v>
      </c>
      <c r="D509" s="66" t="str">
        <f t="shared" si="21"/>
        <v>U39345</v>
      </c>
      <c r="E509" s="67" t="str">
        <f t="shared" si="22"/>
        <v>03N</v>
      </c>
      <c r="F509" s="67" t="str">
        <f t="shared" si="23"/>
        <v>NHS SHEFFIELD CCG</v>
      </c>
      <c r="K509" s="122" t="s">
        <v>419</v>
      </c>
      <c r="L509" s="122" t="s">
        <v>420</v>
      </c>
      <c r="M509" s="122" t="s">
        <v>2740</v>
      </c>
      <c r="N509" s="122" t="s">
        <v>2741</v>
      </c>
      <c r="P509" s="122" t="s">
        <v>1926</v>
      </c>
      <c r="Q509" s="122" t="s">
        <v>1927</v>
      </c>
    </row>
    <row r="510" spans="1:17" ht="15">
      <c r="A510" s="66" t="s">
        <v>684</v>
      </c>
      <c r="B510" s="65" t="s">
        <v>685</v>
      </c>
      <c r="C510" s="67">
        <v>46897.662489824332</v>
      </c>
      <c r="D510" s="66" t="str">
        <f t="shared" si="21"/>
        <v>U39446</v>
      </c>
      <c r="E510" s="67" t="str">
        <f t="shared" si="22"/>
        <v>06F</v>
      </c>
      <c r="F510" s="67" t="str">
        <f t="shared" si="23"/>
        <v>NHS BEDFORDSHIRE CCG</v>
      </c>
      <c r="K510" s="122" t="s">
        <v>684</v>
      </c>
      <c r="L510" s="122" t="s">
        <v>685</v>
      </c>
      <c r="M510" s="122" t="s">
        <v>2708</v>
      </c>
      <c r="N510" s="122" t="s">
        <v>2709</v>
      </c>
      <c r="P510" s="122" t="s">
        <v>237</v>
      </c>
      <c r="Q510" s="122" t="s">
        <v>238</v>
      </c>
    </row>
    <row r="511" spans="1:17" ht="15">
      <c r="A511" s="66" t="s">
        <v>2360</v>
      </c>
      <c r="B511" s="65" t="s">
        <v>2361</v>
      </c>
      <c r="C511" s="67">
        <v>50618.980937445442</v>
      </c>
      <c r="D511" s="66" t="str">
        <f t="shared" si="21"/>
        <v>U39686</v>
      </c>
      <c r="E511" s="67" t="str">
        <f t="shared" si="22"/>
        <v>93C</v>
      </c>
      <c r="F511" s="67" t="str">
        <f t="shared" si="23"/>
        <v>NHS NORTH CENTRAL LONDON CCG</v>
      </c>
      <c r="K511" s="122" t="s">
        <v>2360</v>
      </c>
      <c r="L511" s="122" t="s">
        <v>2361</v>
      </c>
      <c r="M511" s="122" t="s">
        <v>2670</v>
      </c>
      <c r="N511" s="122" t="s">
        <v>2671</v>
      </c>
      <c r="P511" s="122" t="s">
        <v>405</v>
      </c>
      <c r="Q511" s="122" t="s">
        <v>406</v>
      </c>
    </row>
    <row r="512" spans="1:17" ht="15">
      <c r="A512" s="66" t="s">
        <v>2064</v>
      </c>
      <c r="B512" s="65" t="s">
        <v>2065</v>
      </c>
      <c r="C512" s="67">
        <v>56944.495640478832</v>
      </c>
      <c r="D512" s="66" t="str">
        <f t="shared" si="21"/>
        <v>U39721</v>
      </c>
      <c r="E512" s="67" t="str">
        <f t="shared" si="22"/>
        <v>72Q</v>
      </c>
      <c r="F512" s="67" t="str">
        <f t="shared" si="23"/>
        <v>NHS SOUTH EAST LONDON CCG</v>
      </c>
      <c r="K512" s="122" t="s">
        <v>2064</v>
      </c>
      <c r="L512" s="122" t="s">
        <v>2065</v>
      </c>
      <c r="M512" s="122" t="s">
        <v>2568</v>
      </c>
      <c r="N512" s="122" t="s">
        <v>2569</v>
      </c>
      <c r="P512" s="122" t="s">
        <v>1150</v>
      </c>
      <c r="Q512" s="122" t="s">
        <v>1151</v>
      </c>
    </row>
    <row r="513" spans="1:17" ht="15">
      <c r="A513" s="66" t="s">
        <v>2252</v>
      </c>
      <c r="B513" s="65" t="s">
        <v>2253</v>
      </c>
      <c r="C513" s="67">
        <v>49202.492770706041</v>
      </c>
      <c r="D513" s="66" t="str">
        <f t="shared" si="21"/>
        <v>U39739</v>
      </c>
      <c r="E513" s="67" t="str">
        <f t="shared" si="22"/>
        <v>92A</v>
      </c>
      <c r="F513" s="67" t="str">
        <f t="shared" si="23"/>
        <v>NHS SURREY HEARTLANDS CCG</v>
      </c>
      <c r="K513" s="122" t="s">
        <v>2252</v>
      </c>
      <c r="L513" s="122" t="s">
        <v>2253</v>
      </c>
      <c r="M513" s="122" t="s">
        <v>2604</v>
      </c>
      <c r="N513" s="122" t="s">
        <v>2605</v>
      </c>
      <c r="P513" s="122" t="s">
        <v>1723</v>
      </c>
      <c r="Q513" s="122" t="s">
        <v>1724</v>
      </c>
    </row>
    <row r="514" spans="1:17" ht="15">
      <c r="A514" s="66" t="s">
        <v>917</v>
      </c>
      <c r="B514" s="65" t="s">
        <v>918</v>
      </c>
      <c r="C514" s="67">
        <v>46174.93028573638</v>
      </c>
      <c r="D514" s="66" t="str">
        <f t="shared" si="21"/>
        <v>U40100</v>
      </c>
      <c r="E514" s="67" t="str">
        <f t="shared" si="22"/>
        <v>07T</v>
      </c>
      <c r="F514" s="67" t="str">
        <f t="shared" si="23"/>
        <v>NHS CITY AND HACKNEY CCG</v>
      </c>
      <c r="K514" s="122" t="s">
        <v>917</v>
      </c>
      <c r="L514" s="122" t="s">
        <v>918</v>
      </c>
      <c r="M514" s="122" t="s">
        <v>2656</v>
      </c>
      <c r="N514" s="122" t="s">
        <v>2657</v>
      </c>
      <c r="P514" s="122" t="s">
        <v>2054</v>
      </c>
      <c r="Q514" s="122" t="s">
        <v>2055</v>
      </c>
    </row>
    <row r="515" spans="1:17" ht="15">
      <c r="A515" s="66" t="s">
        <v>1635</v>
      </c>
      <c r="B515" s="65" t="s">
        <v>1636</v>
      </c>
      <c r="C515" s="67">
        <v>41212.794576520115</v>
      </c>
      <c r="D515" s="66" t="str">
        <f t="shared" ref="D515:D578" si="24">A515</f>
        <v>U40115</v>
      </c>
      <c r="E515" s="67" t="str">
        <f t="shared" ref="E515:E578" si="25">VLOOKUP($A515,$K$2:$N$1255,3,FALSE)</f>
        <v>15N</v>
      </c>
      <c r="F515" s="67" t="str">
        <f t="shared" ref="F515:F578" si="26">VLOOKUP($A515,$K$2:$N$1255,4,FALSE)</f>
        <v>NHS DEVON CCG</v>
      </c>
      <c r="K515" s="122" t="s">
        <v>1635</v>
      </c>
      <c r="L515" s="122" t="s">
        <v>1636</v>
      </c>
      <c r="M515" s="122" t="s">
        <v>2678</v>
      </c>
      <c r="N515" s="122" t="s">
        <v>2679</v>
      </c>
      <c r="P515" s="122" t="s">
        <v>2182</v>
      </c>
      <c r="Q515" s="122" t="s">
        <v>2183</v>
      </c>
    </row>
    <row r="516" spans="1:17" ht="15">
      <c r="A516" s="66" t="s">
        <v>2120</v>
      </c>
      <c r="B516" s="65" t="s">
        <v>2121</v>
      </c>
      <c r="C516" s="67">
        <v>45233.575159749176</v>
      </c>
      <c r="D516" s="66" t="str">
        <f t="shared" si="24"/>
        <v>U40159</v>
      </c>
      <c r="E516" s="67" t="str">
        <f t="shared" si="25"/>
        <v>78H</v>
      </c>
      <c r="F516" s="67" t="str">
        <f t="shared" si="26"/>
        <v>NHS NORTHAMPTONSHIRE CCG</v>
      </c>
      <c r="K516" s="122" t="s">
        <v>2120</v>
      </c>
      <c r="L516" s="122" t="s">
        <v>2121</v>
      </c>
      <c r="M516" s="122" t="s">
        <v>2694</v>
      </c>
      <c r="N516" s="122" t="s">
        <v>2695</v>
      </c>
      <c r="P516" s="122" t="s">
        <v>740</v>
      </c>
      <c r="Q516" s="122" t="s">
        <v>741</v>
      </c>
    </row>
    <row r="517" spans="1:17" ht="15">
      <c r="A517" s="66" t="s">
        <v>1192</v>
      </c>
      <c r="B517" s="65" t="s">
        <v>1193</v>
      </c>
      <c r="C517" s="67">
        <v>31878.437239941963</v>
      </c>
      <c r="D517" s="66" t="str">
        <f t="shared" si="24"/>
        <v>U40164</v>
      </c>
      <c r="E517" s="67" t="str">
        <f t="shared" si="25"/>
        <v>11A</v>
      </c>
      <c r="F517" s="67" t="str">
        <f t="shared" si="26"/>
        <v>NHS WEST HAMPSHIRE CCG</v>
      </c>
      <c r="K517" s="122" t="s">
        <v>1192</v>
      </c>
      <c r="L517" s="122" t="s">
        <v>1193</v>
      </c>
      <c r="M517" s="122" t="s">
        <v>2726</v>
      </c>
      <c r="N517" s="122" t="s">
        <v>2727</v>
      </c>
      <c r="P517" s="122" t="s">
        <v>814</v>
      </c>
      <c r="Q517" s="122" t="s">
        <v>815</v>
      </c>
    </row>
    <row r="518" spans="1:17" ht="15">
      <c r="A518" s="66" t="s">
        <v>2521</v>
      </c>
      <c r="B518" s="65" t="s">
        <v>2522</v>
      </c>
      <c r="C518" s="67">
        <v>30097.244472041417</v>
      </c>
      <c r="D518" s="66" t="str">
        <f t="shared" si="24"/>
        <v>U40386</v>
      </c>
      <c r="E518" s="67" t="str">
        <f t="shared" si="25"/>
        <v>06T</v>
      </c>
      <c r="F518" s="67" t="str">
        <f t="shared" si="26"/>
        <v>NHS NORTH EAST ESSEX CCG</v>
      </c>
      <c r="K518" s="122" t="s">
        <v>2521</v>
      </c>
      <c r="L518" s="122" t="s">
        <v>2522</v>
      </c>
      <c r="M518" s="122" t="s">
        <v>2628</v>
      </c>
      <c r="N518" s="122" t="s">
        <v>2629</v>
      </c>
      <c r="P518" s="122" t="s">
        <v>165</v>
      </c>
      <c r="Q518" s="122" t="s">
        <v>166</v>
      </c>
    </row>
    <row r="519" spans="1:17" ht="15">
      <c r="A519" s="66" t="s">
        <v>1852</v>
      </c>
      <c r="B519" s="65" t="s">
        <v>1853</v>
      </c>
      <c r="C519" s="67">
        <v>35536.008624847447</v>
      </c>
      <c r="D519" s="66" t="str">
        <f t="shared" si="24"/>
        <v>U40458</v>
      </c>
      <c r="E519" s="67" t="str">
        <f t="shared" si="25"/>
        <v>36L</v>
      </c>
      <c r="F519" s="67" t="str">
        <f t="shared" si="26"/>
        <v>NHS SOUTH WEST LONDON CCG</v>
      </c>
      <c r="K519" s="122" t="s">
        <v>1852</v>
      </c>
      <c r="L519" s="122" t="s">
        <v>1853</v>
      </c>
      <c r="M519" s="122" t="s">
        <v>2562</v>
      </c>
      <c r="N519" s="122" t="s">
        <v>2563</v>
      </c>
      <c r="P519" s="122" t="s">
        <v>986</v>
      </c>
      <c r="Q519" s="122" t="s">
        <v>987</v>
      </c>
    </row>
    <row r="520" spans="1:17" ht="15">
      <c r="A520" s="66" t="s">
        <v>1689</v>
      </c>
      <c r="B520" s="65" t="s">
        <v>1690</v>
      </c>
      <c r="C520" s="67">
        <v>34567.616721581362</v>
      </c>
      <c r="D520" s="66" t="str">
        <f t="shared" si="24"/>
        <v>U40502</v>
      </c>
      <c r="E520" s="67" t="str">
        <f t="shared" si="25"/>
        <v>16C</v>
      </c>
      <c r="F520" s="67" t="str">
        <f t="shared" si="26"/>
        <v>NHS TEES VALLEY CCG</v>
      </c>
      <c r="K520" s="122" t="s">
        <v>1689</v>
      </c>
      <c r="L520" s="122" t="s">
        <v>1690</v>
      </c>
      <c r="M520" s="122" t="s">
        <v>2612</v>
      </c>
      <c r="N520" s="122" t="s">
        <v>2613</v>
      </c>
      <c r="P520" s="122" t="s">
        <v>1599</v>
      </c>
      <c r="Q520" s="122" t="s">
        <v>2512</v>
      </c>
    </row>
    <row r="521" spans="1:17" ht="15">
      <c r="A521" s="66" t="s">
        <v>770</v>
      </c>
      <c r="B521" s="65" t="s">
        <v>771</v>
      </c>
      <c r="C521" s="67">
        <v>24072.855938696259</v>
      </c>
      <c r="D521" s="66" t="str">
        <f t="shared" si="24"/>
        <v>U40593</v>
      </c>
      <c r="E521" s="67" t="str">
        <f t="shared" si="25"/>
        <v>06L</v>
      </c>
      <c r="F521" s="67" t="str">
        <f t="shared" si="26"/>
        <v>NHS IPSWICH AND EAST SUFFOLK CCG</v>
      </c>
      <c r="K521" s="122" t="s">
        <v>770</v>
      </c>
      <c r="L521" s="122" t="s">
        <v>771</v>
      </c>
      <c r="M521" s="122" t="s">
        <v>2638</v>
      </c>
      <c r="N521" s="122" t="s">
        <v>2639</v>
      </c>
      <c r="P521" s="122" t="s">
        <v>2409</v>
      </c>
      <c r="Q521" s="122" t="s">
        <v>2410</v>
      </c>
    </row>
    <row r="522" spans="1:17" ht="15">
      <c r="A522" s="66" t="s">
        <v>2202</v>
      </c>
      <c r="B522" s="65" t="s">
        <v>2203</v>
      </c>
      <c r="C522" s="67">
        <v>36301.84383845047</v>
      </c>
      <c r="D522" s="66" t="str">
        <f t="shared" si="24"/>
        <v>U40722</v>
      </c>
      <c r="E522" s="67" t="str">
        <f t="shared" si="25"/>
        <v>91Q</v>
      </c>
      <c r="F522" s="67" t="str">
        <f t="shared" si="26"/>
        <v>NHS KENT AND MEDWAY CCG</v>
      </c>
      <c r="K522" s="122" t="s">
        <v>2202</v>
      </c>
      <c r="L522" s="122" t="s">
        <v>2203</v>
      </c>
      <c r="M522" s="122" t="s">
        <v>2588</v>
      </c>
      <c r="N522" s="122" t="s">
        <v>2589</v>
      </c>
      <c r="P522" s="122" t="s">
        <v>2064</v>
      </c>
      <c r="Q522" s="122" t="s">
        <v>2065</v>
      </c>
    </row>
    <row r="523" spans="1:17" ht="15">
      <c r="A523" s="66" t="s">
        <v>1637</v>
      </c>
      <c r="B523" s="65" t="s">
        <v>1638</v>
      </c>
      <c r="C523" s="67">
        <v>41463.59989410967</v>
      </c>
      <c r="D523" s="66" t="str">
        <f t="shared" si="24"/>
        <v>U40951</v>
      </c>
      <c r="E523" s="67" t="str">
        <f t="shared" si="25"/>
        <v>15N</v>
      </c>
      <c r="F523" s="67" t="str">
        <f t="shared" si="26"/>
        <v>NHS DEVON CCG</v>
      </c>
      <c r="K523" s="122" t="s">
        <v>1637</v>
      </c>
      <c r="L523" s="122" t="s">
        <v>1638</v>
      </c>
      <c r="M523" s="122" t="s">
        <v>2678</v>
      </c>
      <c r="N523" s="122" t="s">
        <v>2679</v>
      </c>
      <c r="P523" s="122" t="s">
        <v>429</v>
      </c>
      <c r="Q523" s="122" t="s">
        <v>430</v>
      </c>
    </row>
    <row r="524" spans="1:17" ht="15">
      <c r="A524" s="66" t="s">
        <v>2066</v>
      </c>
      <c r="B524" s="65" t="s">
        <v>2067</v>
      </c>
      <c r="C524" s="67">
        <v>38626.964574297293</v>
      </c>
      <c r="D524" s="66" t="str">
        <f t="shared" si="24"/>
        <v>U41041</v>
      </c>
      <c r="E524" s="67" t="str">
        <f t="shared" si="25"/>
        <v>72Q</v>
      </c>
      <c r="F524" s="67" t="str">
        <f t="shared" si="26"/>
        <v>NHS SOUTH EAST LONDON CCG</v>
      </c>
      <c r="K524" s="122" t="s">
        <v>2066</v>
      </c>
      <c r="L524" s="122" t="s">
        <v>2067</v>
      </c>
      <c r="M524" s="122" t="s">
        <v>2568</v>
      </c>
      <c r="N524" s="122" t="s">
        <v>2569</v>
      </c>
      <c r="P524" s="122" t="s">
        <v>696</v>
      </c>
      <c r="Q524" s="122" t="s">
        <v>697</v>
      </c>
    </row>
    <row r="525" spans="1:17" ht="15">
      <c r="A525" s="66" t="s">
        <v>1265</v>
      </c>
      <c r="B525" s="65" t="s">
        <v>1266</v>
      </c>
      <c r="C525" s="67">
        <v>61711.785781843173</v>
      </c>
      <c r="D525" s="66" t="str">
        <f t="shared" si="24"/>
        <v>U41523</v>
      </c>
      <c r="E525" s="67" t="str">
        <f t="shared" si="25"/>
        <v>11M</v>
      </c>
      <c r="F525" s="67" t="str">
        <f t="shared" si="26"/>
        <v>NHS GLOUCESTERSHIRE CCG</v>
      </c>
      <c r="K525" s="122" t="s">
        <v>1265</v>
      </c>
      <c r="L525" s="122" t="s">
        <v>1266</v>
      </c>
      <c r="M525" s="122" t="s">
        <v>2610</v>
      </c>
      <c r="N525" s="122" t="s">
        <v>2611</v>
      </c>
      <c r="P525" s="122" t="s">
        <v>507</v>
      </c>
      <c r="Q525" s="122" t="s">
        <v>508</v>
      </c>
    </row>
    <row r="526" spans="1:17" ht="15">
      <c r="A526" s="66" t="s">
        <v>134</v>
      </c>
      <c r="B526" s="65" t="s">
        <v>2523</v>
      </c>
      <c r="C526" s="67">
        <v>42590.216945701934</v>
      </c>
      <c r="D526" s="66" t="str">
        <f t="shared" si="24"/>
        <v>U41563</v>
      </c>
      <c r="E526" s="67" t="str">
        <f t="shared" si="25"/>
        <v>00Y</v>
      </c>
      <c r="F526" s="67" t="str">
        <f t="shared" si="26"/>
        <v>NHS OLDHAM CCG</v>
      </c>
      <c r="K526" s="122" t="s">
        <v>134</v>
      </c>
      <c r="L526" s="122" t="s">
        <v>2523</v>
      </c>
      <c r="M526" s="122" t="s">
        <v>2756</v>
      </c>
      <c r="N526" s="122" t="s">
        <v>2757</v>
      </c>
      <c r="P526" s="122" t="s">
        <v>293</v>
      </c>
      <c r="Q526" s="122" t="s">
        <v>294</v>
      </c>
    </row>
    <row r="527" spans="1:17" ht="15">
      <c r="A527" s="66" t="s">
        <v>1281</v>
      </c>
      <c r="B527" s="65" t="s">
        <v>1282</v>
      </c>
      <c r="C527" s="67">
        <v>38718.625551037701</v>
      </c>
      <c r="D527" s="66" t="str">
        <f t="shared" si="24"/>
        <v>U41591</v>
      </c>
      <c r="E527" s="67" t="str">
        <f t="shared" si="25"/>
        <v>15N</v>
      </c>
      <c r="F527" s="67" t="str">
        <f t="shared" si="26"/>
        <v>NHS DEVON CCG</v>
      </c>
      <c r="K527" s="122" t="s">
        <v>1281</v>
      </c>
      <c r="L527" s="122" t="s">
        <v>1282</v>
      </c>
      <c r="M527" s="122" t="s">
        <v>2678</v>
      </c>
      <c r="N527" s="122" t="s">
        <v>2679</v>
      </c>
      <c r="P527" s="122" t="s">
        <v>637</v>
      </c>
      <c r="Q527" s="122" t="s">
        <v>638</v>
      </c>
    </row>
    <row r="528" spans="1:17" ht="15">
      <c r="A528" s="66" t="s">
        <v>2018</v>
      </c>
      <c r="B528" s="65" t="s">
        <v>2019</v>
      </c>
      <c r="C528" s="67">
        <v>63927.731235648738</v>
      </c>
      <c r="D528" s="66" t="str">
        <f t="shared" si="24"/>
        <v>U41693</v>
      </c>
      <c r="E528" s="67" t="str">
        <f t="shared" si="25"/>
        <v>71E</v>
      </c>
      <c r="F528" s="67" t="str">
        <f t="shared" si="26"/>
        <v>NHS LINCOLNSHIRE CCG</v>
      </c>
      <c r="K528" s="122" t="s">
        <v>2018</v>
      </c>
      <c r="L528" s="122" t="s">
        <v>2019</v>
      </c>
      <c r="M528" s="122" t="s">
        <v>2698</v>
      </c>
      <c r="N528" s="122" t="s">
        <v>2699</v>
      </c>
      <c r="P528" s="122" t="s">
        <v>754</v>
      </c>
      <c r="Q528" s="122" t="s">
        <v>755</v>
      </c>
    </row>
    <row r="529" spans="1:17" ht="15">
      <c r="A529" s="66" t="s">
        <v>1511</v>
      </c>
      <c r="B529" s="65" t="s">
        <v>1512</v>
      </c>
      <c r="C529" s="67">
        <v>31633.869925210471</v>
      </c>
      <c r="D529" s="66" t="str">
        <f t="shared" si="24"/>
        <v>U41928</v>
      </c>
      <c r="E529" s="67" t="str">
        <f t="shared" si="25"/>
        <v>15E</v>
      </c>
      <c r="F529" s="67" t="str">
        <f t="shared" si="26"/>
        <v>NHS BIRMINGHAM AND SOLIHULL CCG</v>
      </c>
      <c r="K529" s="122" t="s">
        <v>1511</v>
      </c>
      <c r="L529" s="122" t="s">
        <v>1512</v>
      </c>
      <c r="M529" s="122" t="s">
        <v>2570</v>
      </c>
      <c r="N529" s="122" t="s">
        <v>2571</v>
      </c>
      <c r="P529" s="122" t="s">
        <v>808</v>
      </c>
      <c r="Q529" s="122" t="s">
        <v>809</v>
      </c>
    </row>
    <row r="530" spans="1:17" ht="15">
      <c r="A530" s="66" t="s">
        <v>1343</v>
      </c>
      <c r="B530" s="65" t="s">
        <v>1344</v>
      </c>
      <c r="C530" s="67">
        <v>35439.510613300074</v>
      </c>
      <c r="D530" s="66" t="str">
        <f t="shared" si="24"/>
        <v>U41930</v>
      </c>
      <c r="E530" s="67" t="str">
        <f t="shared" si="25"/>
        <v>13T</v>
      </c>
      <c r="F530" s="67" t="str">
        <f t="shared" si="26"/>
        <v>NHS NEWCASTLE GATESHEAD CCG</v>
      </c>
      <c r="K530" s="122" t="s">
        <v>1343</v>
      </c>
      <c r="L530" s="122" t="s">
        <v>1344</v>
      </c>
      <c r="M530" s="122" t="s">
        <v>2748</v>
      </c>
      <c r="N530" s="122" t="s">
        <v>2749</v>
      </c>
      <c r="P530" s="122" t="s">
        <v>758</v>
      </c>
      <c r="Q530" s="122" t="s">
        <v>759</v>
      </c>
    </row>
    <row r="531" spans="1:17" ht="15">
      <c r="A531" s="66" t="s">
        <v>509</v>
      </c>
      <c r="B531" s="65" t="s">
        <v>510</v>
      </c>
      <c r="C531" s="67">
        <v>113976.73815045763</v>
      </c>
      <c r="D531" s="66" t="str">
        <f t="shared" si="24"/>
        <v>U42007</v>
      </c>
      <c r="E531" s="67" t="str">
        <f t="shared" si="25"/>
        <v>04V</v>
      </c>
      <c r="F531" s="67" t="str">
        <f t="shared" si="26"/>
        <v>NHS WEST LEICESTERSHIRE CCG</v>
      </c>
      <c r="K531" s="122" t="s">
        <v>509</v>
      </c>
      <c r="L531" s="122" t="s">
        <v>510</v>
      </c>
      <c r="M531" s="122" t="s">
        <v>2808</v>
      </c>
      <c r="N531" s="122" t="s">
        <v>2809</v>
      </c>
      <c r="P531" s="122" t="s">
        <v>349</v>
      </c>
      <c r="Q531" s="122" t="s">
        <v>350</v>
      </c>
    </row>
    <row r="532" spans="1:17" ht="15">
      <c r="A532" s="66" t="s">
        <v>2524</v>
      </c>
      <c r="B532" s="65" t="s">
        <v>2525</v>
      </c>
      <c r="C532" s="67">
        <v>34616.493474554081</v>
      </c>
      <c r="D532" s="66" t="str">
        <f t="shared" si="24"/>
        <v>U42142</v>
      </c>
      <c r="E532" s="67" t="str">
        <f t="shared" si="25"/>
        <v>06T</v>
      </c>
      <c r="F532" s="67" t="str">
        <f t="shared" si="26"/>
        <v>NHS NORTH EAST ESSEX CCG</v>
      </c>
      <c r="K532" s="122" t="s">
        <v>2524</v>
      </c>
      <c r="L532" s="122" t="s">
        <v>2525</v>
      </c>
      <c r="M532" s="122" t="s">
        <v>2628</v>
      </c>
      <c r="N532" s="122" t="s">
        <v>2629</v>
      </c>
      <c r="P532" s="122" t="s">
        <v>1699</v>
      </c>
      <c r="Q532" s="122" t="s">
        <v>1700</v>
      </c>
    </row>
    <row r="533" spans="1:17" ht="15">
      <c r="A533" s="66" t="s">
        <v>299</v>
      </c>
      <c r="B533" s="65" t="s">
        <v>300</v>
      </c>
      <c r="C533" s="67">
        <v>68765.47238224154</v>
      </c>
      <c r="D533" s="66" t="str">
        <f t="shared" si="24"/>
        <v>U42152</v>
      </c>
      <c r="E533" s="67" t="str">
        <f t="shared" si="25"/>
        <v>02H</v>
      </c>
      <c r="F533" s="67" t="str">
        <f t="shared" si="26"/>
        <v>NHS WIGAN BOROUGH CCG</v>
      </c>
      <c r="K533" s="122" t="s">
        <v>299</v>
      </c>
      <c r="L533" s="122" t="s">
        <v>300</v>
      </c>
      <c r="M533" s="122" t="s">
        <v>2786</v>
      </c>
      <c r="N533" s="122" t="s">
        <v>2787</v>
      </c>
      <c r="P533" s="122" t="s">
        <v>1281</v>
      </c>
      <c r="Q533" s="122" t="s">
        <v>1282</v>
      </c>
    </row>
    <row r="534" spans="1:17" ht="15">
      <c r="A534" s="66" t="s">
        <v>1854</v>
      </c>
      <c r="B534" s="65" t="s">
        <v>1855</v>
      </c>
      <c r="C534" s="67">
        <v>50018.702241022067</v>
      </c>
      <c r="D534" s="66" t="str">
        <f t="shared" si="24"/>
        <v>U42154</v>
      </c>
      <c r="E534" s="67" t="str">
        <f t="shared" si="25"/>
        <v>36L</v>
      </c>
      <c r="F534" s="67" t="str">
        <f t="shared" si="26"/>
        <v>NHS SOUTH WEST LONDON CCG</v>
      </c>
      <c r="K534" s="122" t="s">
        <v>1854</v>
      </c>
      <c r="L534" s="122" t="s">
        <v>1855</v>
      </c>
      <c r="M534" s="122" t="s">
        <v>2562</v>
      </c>
      <c r="N534" s="122" t="s">
        <v>2563</v>
      </c>
      <c r="P534" s="122" t="s">
        <v>1567</v>
      </c>
      <c r="Q534" s="122" t="s">
        <v>1568</v>
      </c>
    </row>
    <row r="535" spans="1:17" ht="15">
      <c r="A535" s="66" t="s">
        <v>2254</v>
      </c>
      <c r="B535" s="65" t="s">
        <v>2255</v>
      </c>
      <c r="C535" s="67">
        <v>47118.057592558951</v>
      </c>
      <c r="D535" s="66" t="str">
        <f t="shared" si="24"/>
        <v>U42235</v>
      </c>
      <c r="E535" s="67" t="str">
        <f t="shared" si="25"/>
        <v>92A</v>
      </c>
      <c r="F535" s="67" t="str">
        <f t="shared" si="26"/>
        <v>NHS SURREY HEARTLANDS CCG</v>
      </c>
      <c r="K535" s="122" t="s">
        <v>2254</v>
      </c>
      <c r="L535" s="122" t="s">
        <v>2255</v>
      </c>
      <c r="M535" s="122" t="s">
        <v>2604</v>
      </c>
      <c r="N535" s="122" t="s">
        <v>2605</v>
      </c>
      <c r="P535" s="122" t="s">
        <v>1665</v>
      </c>
      <c r="Q535" s="122" t="s">
        <v>1666</v>
      </c>
    </row>
    <row r="536" spans="1:17" ht="15">
      <c r="A536" s="66" t="s">
        <v>945</v>
      </c>
      <c r="B536" s="65" t="s">
        <v>946</v>
      </c>
      <c r="C536" s="67">
        <v>44122.387680173721</v>
      </c>
      <c r="D536" s="66" t="str">
        <f t="shared" si="24"/>
        <v>U42276</v>
      </c>
      <c r="E536" s="67" t="str">
        <f t="shared" si="25"/>
        <v>07Y</v>
      </c>
      <c r="F536" s="67" t="str">
        <f t="shared" si="26"/>
        <v>NHS HOUNSLOW CCG</v>
      </c>
      <c r="K536" s="122" t="s">
        <v>945</v>
      </c>
      <c r="L536" s="122" t="s">
        <v>946</v>
      </c>
      <c r="M536" s="122" t="s">
        <v>2792</v>
      </c>
      <c r="N536" s="122" t="s">
        <v>2793</v>
      </c>
      <c r="P536" s="122" t="s">
        <v>114</v>
      </c>
      <c r="Q536" s="122" t="s">
        <v>115</v>
      </c>
    </row>
    <row r="537" spans="1:17" ht="15">
      <c r="A537" s="66" t="s">
        <v>1228</v>
      </c>
      <c r="B537" s="65" t="s">
        <v>1229</v>
      </c>
      <c r="C537" s="67">
        <v>24886.106399682802</v>
      </c>
      <c r="D537" s="66" t="str">
        <f t="shared" si="24"/>
        <v>U42510</v>
      </c>
      <c r="E537" s="67" t="str">
        <f t="shared" si="25"/>
        <v>11J</v>
      </c>
      <c r="F537" s="67" t="str">
        <f t="shared" si="26"/>
        <v>NHS DORSET CCG</v>
      </c>
      <c r="K537" s="122" t="s">
        <v>1228</v>
      </c>
      <c r="L537" s="122" t="s">
        <v>1229</v>
      </c>
      <c r="M537" s="122" t="s">
        <v>2620</v>
      </c>
      <c r="N537" s="122" t="s">
        <v>2621</v>
      </c>
      <c r="P537" s="122" t="s">
        <v>1990</v>
      </c>
      <c r="Q537" s="122" t="s">
        <v>1991</v>
      </c>
    </row>
    <row r="538" spans="1:17" ht="15">
      <c r="A538" s="66" t="s">
        <v>1856</v>
      </c>
      <c r="B538" s="65" t="s">
        <v>1857</v>
      </c>
      <c r="C538" s="67">
        <v>56424.304553311398</v>
      </c>
      <c r="D538" s="66" t="str">
        <f t="shared" si="24"/>
        <v>U42598</v>
      </c>
      <c r="E538" s="67" t="str">
        <f t="shared" si="25"/>
        <v>36L</v>
      </c>
      <c r="F538" s="67" t="str">
        <f t="shared" si="26"/>
        <v>NHS SOUTH WEST LONDON CCG</v>
      </c>
      <c r="K538" s="122" t="s">
        <v>1856</v>
      </c>
      <c r="L538" s="122" t="s">
        <v>1857</v>
      </c>
      <c r="M538" s="122" t="s">
        <v>2562</v>
      </c>
      <c r="N538" s="122" t="s">
        <v>2563</v>
      </c>
      <c r="P538" s="122" t="s">
        <v>2008</v>
      </c>
      <c r="Q538" s="122" t="s">
        <v>2009</v>
      </c>
    </row>
    <row r="539" spans="1:17" ht="15">
      <c r="A539" s="66" t="s">
        <v>2481</v>
      </c>
      <c r="B539" s="65" t="s">
        <v>2482</v>
      </c>
      <c r="C539" s="67">
        <v>41977.634657466158</v>
      </c>
      <c r="D539" s="66" t="str">
        <f t="shared" si="24"/>
        <v>U42671</v>
      </c>
      <c r="E539" s="67" t="str">
        <f t="shared" si="25"/>
        <v>99M</v>
      </c>
      <c r="F539" s="67" t="str">
        <f t="shared" si="26"/>
        <v>NHS NORTH EAST HAMPSHIRE AND FARNHAM CCG</v>
      </c>
      <c r="K539" s="122" t="s">
        <v>2481</v>
      </c>
      <c r="L539" s="122" t="s">
        <v>2482</v>
      </c>
      <c r="M539" s="122" t="s">
        <v>2624</v>
      </c>
      <c r="N539" s="122" t="s">
        <v>2625</v>
      </c>
      <c r="P539" s="122" t="s">
        <v>100</v>
      </c>
      <c r="Q539" s="122" t="s">
        <v>101</v>
      </c>
    </row>
    <row r="540" spans="1:17" ht="15">
      <c r="A540" s="66" t="s">
        <v>1789</v>
      </c>
      <c r="B540" s="65" t="s">
        <v>1790</v>
      </c>
      <c r="C540" s="67">
        <v>39437.525372909477</v>
      </c>
      <c r="D540" s="66" t="str">
        <f t="shared" si="24"/>
        <v>U42807</v>
      </c>
      <c r="E540" s="67" t="str">
        <f t="shared" si="25"/>
        <v>27D</v>
      </c>
      <c r="F540" s="67" t="str">
        <f t="shared" si="26"/>
        <v>NHS CHESHIRE CCG</v>
      </c>
      <c r="K540" s="122" t="s">
        <v>1789</v>
      </c>
      <c r="L540" s="122" t="s">
        <v>1790</v>
      </c>
      <c r="M540" s="122" t="s">
        <v>2614</v>
      </c>
      <c r="N540" s="122" t="s">
        <v>2615</v>
      </c>
      <c r="P540" s="122" t="s">
        <v>943</v>
      </c>
      <c r="Q540" s="122" t="s">
        <v>944</v>
      </c>
    </row>
    <row r="541" spans="1:17" ht="15">
      <c r="A541" s="66" t="s">
        <v>267</v>
      </c>
      <c r="B541" s="65" t="s">
        <v>268</v>
      </c>
      <c r="C541" s="67">
        <v>31415.52557803864</v>
      </c>
      <c r="D541" s="66" t="str">
        <f t="shared" si="24"/>
        <v>U42898</v>
      </c>
      <c r="E541" s="67" t="str">
        <f t="shared" si="25"/>
        <v>02A</v>
      </c>
      <c r="F541" s="67" t="str">
        <f t="shared" si="26"/>
        <v>NHS TRAFFORD CCG</v>
      </c>
      <c r="K541" s="122" t="s">
        <v>267</v>
      </c>
      <c r="L541" s="122" t="s">
        <v>268</v>
      </c>
      <c r="M541" s="122" t="s">
        <v>2814</v>
      </c>
      <c r="N541" s="122" t="s">
        <v>2815</v>
      </c>
      <c r="P541" s="122" t="s">
        <v>369</v>
      </c>
      <c r="Q541" s="122" t="s">
        <v>370</v>
      </c>
    </row>
    <row r="542" spans="1:17" ht="15">
      <c r="A542" s="66" t="s">
        <v>2404</v>
      </c>
      <c r="B542" s="65" t="s">
        <v>2526</v>
      </c>
      <c r="C542" s="67">
        <v>27392.872072212973</v>
      </c>
      <c r="D542" s="66" t="str">
        <f t="shared" si="24"/>
        <v>U42972</v>
      </c>
      <c r="E542" s="67" t="str">
        <f t="shared" si="25"/>
        <v>97R</v>
      </c>
      <c r="F542" s="67" t="str">
        <f t="shared" si="26"/>
        <v>NHS EAST SUSSEX CCG</v>
      </c>
      <c r="K542" s="122" t="s">
        <v>2404</v>
      </c>
      <c r="L542" s="122" t="s">
        <v>2526</v>
      </c>
      <c r="M542" s="122" t="s">
        <v>2664</v>
      </c>
      <c r="N542" s="122" t="s">
        <v>2665</v>
      </c>
      <c r="P542" s="122" t="s">
        <v>371</v>
      </c>
      <c r="Q542" s="122" t="s">
        <v>372</v>
      </c>
    </row>
    <row r="543" spans="1:17" ht="15">
      <c r="A543" s="66" t="s">
        <v>1563</v>
      </c>
      <c r="B543" s="65" t="s">
        <v>1564</v>
      </c>
      <c r="C543" s="67">
        <v>32347.115230088872</v>
      </c>
      <c r="D543" s="66" t="str">
        <f t="shared" si="24"/>
        <v>U43067</v>
      </c>
      <c r="E543" s="67" t="str">
        <f t="shared" si="25"/>
        <v>15F</v>
      </c>
      <c r="F543" s="67" t="str">
        <f t="shared" si="26"/>
        <v>NHS LEEDS CCG</v>
      </c>
      <c r="K543" s="122" t="s">
        <v>1563</v>
      </c>
      <c r="L543" s="122" t="s">
        <v>1564</v>
      </c>
      <c r="M543" s="122" t="s">
        <v>2730</v>
      </c>
      <c r="N543" s="122" t="s">
        <v>2731</v>
      </c>
      <c r="P543" s="122" t="s">
        <v>367</v>
      </c>
      <c r="Q543" s="122" t="s">
        <v>368</v>
      </c>
    </row>
    <row r="544" spans="1:17" ht="15">
      <c r="A544" s="66" t="s">
        <v>455</v>
      </c>
      <c r="B544" s="65" t="s">
        <v>456</v>
      </c>
      <c r="C544" s="67">
        <v>71220.360487425438</v>
      </c>
      <c r="D544" s="66" t="str">
        <f t="shared" si="24"/>
        <v>U43084</v>
      </c>
      <c r="E544" s="67" t="str">
        <f t="shared" si="25"/>
        <v>03R</v>
      </c>
      <c r="F544" s="67" t="str">
        <f t="shared" si="26"/>
        <v>NHS WAKEFIELD CCG</v>
      </c>
      <c r="K544" s="122" t="s">
        <v>455</v>
      </c>
      <c r="L544" s="122" t="s">
        <v>456</v>
      </c>
      <c r="M544" s="122" t="s">
        <v>2700</v>
      </c>
      <c r="N544" s="122" t="s">
        <v>2701</v>
      </c>
      <c r="P544" s="122" t="s">
        <v>365</v>
      </c>
      <c r="Q544" s="122" t="s">
        <v>366</v>
      </c>
    </row>
    <row r="545" spans="1:17" ht="15">
      <c r="A545" s="66" t="s">
        <v>2068</v>
      </c>
      <c r="B545" s="65" t="s">
        <v>2069</v>
      </c>
      <c r="C545" s="67">
        <v>36308.125453924396</v>
      </c>
      <c r="D545" s="66" t="str">
        <f t="shared" si="24"/>
        <v>U43112</v>
      </c>
      <c r="E545" s="67" t="str">
        <f t="shared" si="25"/>
        <v>72Q</v>
      </c>
      <c r="F545" s="67" t="str">
        <f t="shared" si="26"/>
        <v>NHS SOUTH EAST LONDON CCG</v>
      </c>
      <c r="K545" s="122" t="s">
        <v>2068</v>
      </c>
      <c r="L545" s="122" t="s">
        <v>2069</v>
      </c>
      <c r="M545" s="122" t="s">
        <v>2568</v>
      </c>
      <c r="N545" s="122" t="s">
        <v>2569</v>
      </c>
      <c r="P545" s="122" t="s">
        <v>373</v>
      </c>
      <c r="Q545" s="122" t="s">
        <v>374</v>
      </c>
    </row>
    <row r="546" spans="1:17" ht="15">
      <c r="A546" s="66" t="s">
        <v>68</v>
      </c>
      <c r="B546" s="65" t="s">
        <v>69</v>
      </c>
      <c r="C546" s="67">
        <v>47383.658015561319</v>
      </c>
      <c r="D546" s="66" t="str">
        <f t="shared" si="24"/>
        <v>U43314</v>
      </c>
      <c r="E546" s="67" t="str">
        <f t="shared" si="25"/>
        <v>00P</v>
      </c>
      <c r="F546" s="67" t="str">
        <f t="shared" si="26"/>
        <v>NHS SUNDERLAND CCG</v>
      </c>
      <c r="K546" s="122" t="s">
        <v>68</v>
      </c>
      <c r="L546" s="122" t="s">
        <v>69</v>
      </c>
      <c r="M546" s="122" t="s">
        <v>2658</v>
      </c>
      <c r="N546" s="122" t="s">
        <v>2659</v>
      </c>
      <c r="P546" s="122" t="s">
        <v>1371</v>
      </c>
      <c r="Q546" s="122" t="s">
        <v>1372</v>
      </c>
    </row>
    <row r="547" spans="1:17" ht="15">
      <c r="A547" s="66" t="s">
        <v>1345</v>
      </c>
      <c r="B547" s="65" t="s">
        <v>1346</v>
      </c>
      <c r="C547" s="67">
        <v>34958.1786270253</v>
      </c>
      <c r="D547" s="66" t="str">
        <f t="shared" si="24"/>
        <v>U43524</v>
      </c>
      <c r="E547" s="67" t="str">
        <f t="shared" si="25"/>
        <v>13T</v>
      </c>
      <c r="F547" s="67" t="str">
        <f t="shared" si="26"/>
        <v>NHS NEWCASTLE GATESHEAD CCG</v>
      </c>
      <c r="K547" s="122" t="s">
        <v>1345</v>
      </c>
      <c r="L547" s="122" t="s">
        <v>1346</v>
      </c>
      <c r="M547" s="122" t="s">
        <v>2748</v>
      </c>
      <c r="N547" s="122" t="s">
        <v>2749</v>
      </c>
      <c r="P547" s="122" t="s">
        <v>737</v>
      </c>
      <c r="Q547" s="122" t="s">
        <v>738</v>
      </c>
    </row>
    <row r="548" spans="1:17" ht="15">
      <c r="A548" s="66" t="s">
        <v>1513</v>
      </c>
      <c r="B548" s="65" t="s">
        <v>1514</v>
      </c>
      <c r="C548" s="67">
        <v>47352.52804700924</v>
      </c>
      <c r="D548" s="66" t="str">
        <f t="shared" si="24"/>
        <v>U43660</v>
      </c>
      <c r="E548" s="67" t="str">
        <f t="shared" si="25"/>
        <v>15E</v>
      </c>
      <c r="F548" s="67" t="str">
        <f t="shared" si="26"/>
        <v>NHS BIRMINGHAM AND SOLIHULL CCG</v>
      </c>
      <c r="K548" s="122" t="s">
        <v>1513</v>
      </c>
      <c r="L548" s="122" t="s">
        <v>1514</v>
      </c>
      <c r="M548" s="122" t="s">
        <v>2570</v>
      </c>
      <c r="N548" s="122" t="s">
        <v>2571</v>
      </c>
      <c r="P548" s="122" t="s">
        <v>94</v>
      </c>
      <c r="Q548" s="122" t="s">
        <v>95</v>
      </c>
    </row>
    <row r="549" spans="1:17" ht="15">
      <c r="A549" s="66" t="s">
        <v>1858</v>
      </c>
      <c r="B549" s="65" t="s">
        <v>1859</v>
      </c>
      <c r="C549" s="67">
        <v>32449.37024693744</v>
      </c>
      <c r="D549" s="66" t="str">
        <f t="shared" si="24"/>
        <v>U44012</v>
      </c>
      <c r="E549" s="67" t="str">
        <f t="shared" si="25"/>
        <v>36L</v>
      </c>
      <c r="F549" s="67" t="str">
        <f t="shared" si="26"/>
        <v>NHS SOUTH WEST LONDON CCG</v>
      </c>
      <c r="K549" s="122" t="s">
        <v>1858</v>
      </c>
      <c r="L549" s="122" t="s">
        <v>1859</v>
      </c>
      <c r="M549" s="122" t="s">
        <v>2562</v>
      </c>
      <c r="N549" s="122" t="s">
        <v>2563</v>
      </c>
      <c r="P549" s="122" t="s">
        <v>259</v>
      </c>
      <c r="Q549" s="122" t="s">
        <v>260</v>
      </c>
    </row>
    <row r="550" spans="1:17" ht="15">
      <c r="A550" s="66" t="s">
        <v>1860</v>
      </c>
      <c r="B550" s="65" t="s">
        <v>1861</v>
      </c>
      <c r="C550" s="67">
        <v>32910.156970402597</v>
      </c>
      <c r="D550" s="66" t="str">
        <f t="shared" si="24"/>
        <v>U44050</v>
      </c>
      <c r="E550" s="67" t="str">
        <f t="shared" si="25"/>
        <v>36L</v>
      </c>
      <c r="F550" s="67" t="str">
        <f t="shared" si="26"/>
        <v>NHS SOUTH WEST LONDON CCG</v>
      </c>
      <c r="K550" s="122" t="s">
        <v>1860</v>
      </c>
      <c r="L550" s="122" t="s">
        <v>1861</v>
      </c>
      <c r="M550" s="122" t="s">
        <v>2562</v>
      </c>
      <c r="N550" s="122" t="s">
        <v>2563</v>
      </c>
      <c r="P550" s="122" t="s">
        <v>155</v>
      </c>
      <c r="Q550" s="122" t="s">
        <v>156</v>
      </c>
    </row>
    <row r="551" spans="1:17" ht="15">
      <c r="A551" s="66" t="s">
        <v>1515</v>
      </c>
      <c r="B551" s="65" t="s">
        <v>1516</v>
      </c>
      <c r="C551" s="67">
        <v>27798.0130673204</v>
      </c>
      <c r="D551" s="66" t="str">
        <f t="shared" si="24"/>
        <v>U44365</v>
      </c>
      <c r="E551" s="67" t="str">
        <f t="shared" si="25"/>
        <v>15E</v>
      </c>
      <c r="F551" s="67" t="str">
        <f t="shared" si="26"/>
        <v>NHS BIRMINGHAM AND SOLIHULL CCG</v>
      </c>
      <c r="K551" s="122" t="s">
        <v>1515</v>
      </c>
      <c r="L551" s="122" t="s">
        <v>1516</v>
      </c>
      <c r="M551" s="122" t="s">
        <v>2570</v>
      </c>
      <c r="N551" s="122" t="s">
        <v>2571</v>
      </c>
      <c r="P551" s="122" t="s">
        <v>141</v>
      </c>
      <c r="Q551" s="122" t="s">
        <v>142</v>
      </c>
    </row>
    <row r="552" spans="1:17" ht="15">
      <c r="A552" s="66" t="s">
        <v>387</v>
      </c>
      <c r="B552" s="65" t="s">
        <v>388</v>
      </c>
      <c r="C552" s="67">
        <v>36312.377136410716</v>
      </c>
      <c r="D552" s="66" t="str">
        <f t="shared" si="24"/>
        <v>U44401</v>
      </c>
      <c r="E552" s="67" t="str">
        <f t="shared" si="25"/>
        <v>03K</v>
      </c>
      <c r="F552" s="67" t="str">
        <f t="shared" si="26"/>
        <v>NHS NORTH LINCOLNSHIRE CCG</v>
      </c>
      <c r="K552" s="122" t="s">
        <v>387</v>
      </c>
      <c r="L552" s="122" t="s">
        <v>388</v>
      </c>
      <c r="M552" s="122" t="s">
        <v>2816</v>
      </c>
      <c r="N552" s="122" t="s">
        <v>2817</v>
      </c>
      <c r="P552" s="122" t="s">
        <v>756</v>
      </c>
      <c r="Q552" s="122" t="s">
        <v>757</v>
      </c>
    </row>
    <row r="553" spans="1:17" ht="15">
      <c r="A553" s="66" t="s">
        <v>587</v>
      </c>
      <c r="B553" s="65" t="s">
        <v>588</v>
      </c>
      <c r="C553" s="67">
        <v>69114.231414421141</v>
      </c>
      <c r="D553" s="66" t="str">
        <f t="shared" si="24"/>
        <v>U44537</v>
      </c>
      <c r="E553" s="67" t="str">
        <f t="shared" si="25"/>
        <v>05L</v>
      </c>
      <c r="F553" s="67" t="str">
        <f t="shared" si="26"/>
        <v>NHS SANDWELL AND WEST BIRMINGHAM CCG</v>
      </c>
      <c r="K553" s="122" t="s">
        <v>587</v>
      </c>
      <c r="L553" s="122" t="s">
        <v>588</v>
      </c>
      <c r="M553" s="122" t="s">
        <v>2736</v>
      </c>
      <c r="N553" s="122" t="s">
        <v>2737</v>
      </c>
      <c r="P553" s="122" t="s">
        <v>2419</v>
      </c>
      <c r="Q553" s="122" t="s">
        <v>2420</v>
      </c>
    </row>
    <row r="554" spans="1:17" ht="15">
      <c r="A554" s="66" t="s">
        <v>1948</v>
      </c>
      <c r="B554" s="65" t="s">
        <v>1949</v>
      </c>
      <c r="C554" s="67">
        <v>50445.618779236109</v>
      </c>
      <c r="D554" s="66" t="str">
        <f t="shared" si="24"/>
        <v>U44561</v>
      </c>
      <c r="E554" s="67" t="str">
        <f t="shared" si="25"/>
        <v>52R</v>
      </c>
      <c r="F554" s="67" t="str">
        <f t="shared" si="26"/>
        <v>NHS NOTTINGHAM AND NOTTINGHAMSHIRE CCG</v>
      </c>
      <c r="K554" s="122" t="s">
        <v>1948</v>
      </c>
      <c r="L554" s="122" t="s">
        <v>1949</v>
      </c>
      <c r="M554" s="122" t="s">
        <v>2680</v>
      </c>
      <c r="N554" s="122" t="s">
        <v>2681</v>
      </c>
      <c r="P554" s="122" t="s">
        <v>2024</v>
      </c>
      <c r="Q554" s="122" t="s">
        <v>2025</v>
      </c>
    </row>
    <row r="555" spans="1:17" ht="15">
      <c r="A555" s="66" t="s">
        <v>2204</v>
      </c>
      <c r="B555" s="65" t="s">
        <v>2205</v>
      </c>
      <c r="C555" s="67">
        <v>35275.534974759285</v>
      </c>
      <c r="D555" s="66" t="str">
        <f t="shared" si="24"/>
        <v>U44623</v>
      </c>
      <c r="E555" s="67" t="str">
        <f t="shared" si="25"/>
        <v>91Q</v>
      </c>
      <c r="F555" s="67" t="str">
        <f t="shared" si="26"/>
        <v>NHS KENT AND MEDWAY CCG</v>
      </c>
      <c r="K555" s="122" t="s">
        <v>2204</v>
      </c>
      <c r="L555" s="122" t="s">
        <v>2205</v>
      </c>
      <c r="M555" s="122" t="s">
        <v>2588</v>
      </c>
      <c r="N555" s="122" t="s">
        <v>2589</v>
      </c>
      <c r="P555" s="122" t="s">
        <v>1060</v>
      </c>
      <c r="Q555" s="122" t="s">
        <v>1061</v>
      </c>
    </row>
    <row r="556" spans="1:17" ht="15">
      <c r="A556" s="66" t="s">
        <v>1421</v>
      </c>
      <c r="B556" s="65" t="s">
        <v>1422</v>
      </c>
      <c r="C556" s="67">
        <v>38907.079802634675</v>
      </c>
      <c r="D556" s="66" t="str">
        <f t="shared" si="24"/>
        <v>U44671</v>
      </c>
      <c r="E556" s="67" t="str">
        <f t="shared" si="25"/>
        <v>15A</v>
      </c>
      <c r="F556" s="67" t="str">
        <f t="shared" si="26"/>
        <v>NHS BERKSHIRE WEST CCG</v>
      </c>
      <c r="K556" s="122" t="s">
        <v>1421</v>
      </c>
      <c r="L556" s="122" t="s">
        <v>1422</v>
      </c>
      <c r="M556" s="122" t="s">
        <v>2640</v>
      </c>
      <c r="N556" s="122" t="s">
        <v>2641</v>
      </c>
      <c r="P556" s="122" t="s">
        <v>2258</v>
      </c>
      <c r="Q556" s="122" t="s">
        <v>2259</v>
      </c>
    </row>
    <row r="557" spans="1:17" ht="15">
      <c r="A557" s="66" t="s">
        <v>1347</v>
      </c>
      <c r="B557" s="65" t="s">
        <v>1348</v>
      </c>
      <c r="C557" s="67">
        <v>34007.3696217861</v>
      </c>
      <c r="D557" s="66" t="str">
        <f t="shared" si="24"/>
        <v>U44695</v>
      </c>
      <c r="E557" s="67" t="str">
        <f t="shared" si="25"/>
        <v>13T</v>
      </c>
      <c r="F557" s="67" t="str">
        <f t="shared" si="26"/>
        <v>NHS NEWCASTLE GATESHEAD CCG</v>
      </c>
      <c r="K557" s="122" t="s">
        <v>1347</v>
      </c>
      <c r="L557" s="122" t="s">
        <v>1348</v>
      </c>
      <c r="M557" s="122" t="s">
        <v>2748</v>
      </c>
      <c r="N557" s="122" t="s">
        <v>2749</v>
      </c>
      <c r="P557" s="122" t="s">
        <v>1152</v>
      </c>
      <c r="Q557" s="122" t="s">
        <v>1153</v>
      </c>
    </row>
    <row r="558" spans="1:17" ht="15">
      <c r="A558" s="66" t="s">
        <v>233</v>
      </c>
      <c r="B558" s="65" t="s">
        <v>234</v>
      </c>
      <c r="C558" s="67">
        <v>30269.36594756486</v>
      </c>
      <c r="D558" s="66" t="str">
        <f t="shared" si="24"/>
        <v>U45013</v>
      </c>
      <c r="E558" s="67" t="str">
        <f t="shared" si="25"/>
        <v>01V</v>
      </c>
      <c r="F558" s="67" t="str">
        <f t="shared" si="26"/>
        <v>NHS SOUTHPORT AND FORMBY CCG</v>
      </c>
      <c r="K558" s="122" t="s">
        <v>233</v>
      </c>
      <c r="L558" s="122" t="s">
        <v>234</v>
      </c>
      <c r="M558" s="122" t="s">
        <v>2818</v>
      </c>
      <c r="N558" s="122" t="s">
        <v>2819</v>
      </c>
      <c r="P558" s="122" t="s">
        <v>1289</v>
      </c>
      <c r="Q558" s="122" t="s">
        <v>1290</v>
      </c>
    </row>
    <row r="559" spans="1:17" ht="15">
      <c r="A559" s="66" t="s">
        <v>283</v>
      </c>
      <c r="B559" s="65" t="s">
        <v>284</v>
      </c>
      <c r="C559" s="67">
        <v>53351.761098551797</v>
      </c>
      <c r="D559" s="66" t="str">
        <f t="shared" si="24"/>
        <v>U45014</v>
      </c>
      <c r="E559" s="67" t="str">
        <f t="shared" si="25"/>
        <v>02E</v>
      </c>
      <c r="F559" s="67" t="str">
        <f t="shared" si="26"/>
        <v>NHS WARRINGTON CCG</v>
      </c>
      <c r="K559" s="122" t="s">
        <v>283</v>
      </c>
      <c r="L559" s="122" t="s">
        <v>284</v>
      </c>
      <c r="M559" s="122" t="s">
        <v>2752</v>
      </c>
      <c r="N559" s="122" t="s">
        <v>2753</v>
      </c>
      <c r="P559" s="122" t="s">
        <v>688</v>
      </c>
      <c r="Q559" s="122" t="s">
        <v>689</v>
      </c>
    </row>
    <row r="560" spans="1:17" ht="15">
      <c r="A560" s="66" t="s">
        <v>2070</v>
      </c>
      <c r="B560" s="65" t="s">
        <v>2071</v>
      </c>
      <c r="C560" s="67">
        <v>46645.758162847917</v>
      </c>
      <c r="D560" s="66" t="str">
        <f t="shared" si="24"/>
        <v>U45098</v>
      </c>
      <c r="E560" s="67" t="str">
        <f t="shared" si="25"/>
        <v>72Q</v>
      </c>
      <c r="F560" s="67" t="str">
        <f t="shared" si="26"/>
        <v>NHS SOUTH EAST LONDON CCG</v>
      </c>
      <c r="K560" s="122" t="s">
        <v>2070</v>
      </c>
      <c r="L560" s="122" t="s">
        <v>2071</v>
      </c>
      <c r="M560" s="122" t="s">
        <v>2568</v>
      </c>
      <c r="N560" s="122" t="s">
        <v>2569</v>
      </c>
      <c r="P560" s="122" t="s">
        <v>686</v>
      </c>
      <c r="Q560" s="122" t="s">
        <v>687</v>
      </c>
    </row>
    <row r="561" spans="1:17" ht="15">
      <c r="A561" s="66" t="s">
        <v>1691</v>
      </c>
      <c r="B561" s="65" t="s">
        <v>1692</v>
      </c>
      <c r="C561" s="67">
        <v>112311.78003959746</v>
      </c>
      <c r="D561" s="66" t="str">
        <f t="shared" si="24"/>
        <v>U45102</v>
      </c>
      <c r="E561" s="67" t="str">
        <f t="shared" si="25"/>
        <v>16C</v>
      </c>
      <c r="F561" s="67" t="str">
        <f t="shared" si="26"/>
        <v>NHS TEES VALLEY CCG</v>
      </c>
      <c r="K561" s="122" t="s">
        <v>1691</v>
      </c>
      <c r="L561" s="122" t="s">
        <v>1692</v>
      </c>
      <c r="M561" s="122" t="s">
        <v>2612</v>
      </c>
      <c r="N561" s="122" t="s">
        <v>2613</v>
      </c>
      <c r="P561" s="122" t="s">
        <v>1341</v>
      </c>
      <c r="Q561" s="122" t="s">
        <v>1342</v>
      </c>
    </row>
    <row r="562" spans="1:17" ht="15">
      <c r="A562" s="66" t="s">
        <v>589</v>
      </c>
      <c r="B562" s="65" t="s">
        <v>2527</v>
      </c>
      <c r="C562" s="67">
        <v>51910.926568599098</v>
      </c>
      <c r="D562" s="66" t="str">
        <f t="shared" si="24"/>
        <v>U45156</v>
      </c>
      <c r="E562" s="67" t="str">
        <f t="shared" si="25"/>
        <v>05L</v>
      </c>
      <c r="F562" s="67" t="str">
        <f t="shared" si="26"/>
        <v>NHS SANDWELL AND WEST BIRMINGHAM CCG</v>
      </c>
      <c r="K562" s="122" t="s">
        <v>589</v>
      </c>
      <c r="L562" s="122" t="s">
        <v>2527</v>
      </c>
      <c r="M562" s="122" t="s">
        <v>2736</v>
      </c>
      <c r="N562" s="122" t="s">
        <v>2737</v>
      </c>
      <c r="P562" s="122" t="s">
        <v>1232</v>
      </c>
      <c r="Q562" s="122" t="s">
        <v>1233</v>
      </c>
    </row>
    <row r="563" spans="1:17" ht="15">
      <c r="A563" s="66" t="s">
        <v>1517</v>
      </c>
      <c r="B563" s="65" t="s">
        <v>1518</v>
      </c>
      <c r="C563" s="67">
        <v>51738.706140027003</v>
      </c>
      <c r="D563" s="66" t="str">
        <f t="shared" si="24"/>
        <v>U45528</v>
      </c>
      <c r="E563" s="67" t="str">
        <f t="shared" si="25"/>
        <v>15E</v>
      </c>
      <c r="F563" s="67" t="str">
        <f t="shared" si="26"/>
        <v>NHS BIRMINGHAM AND SOLIHULL CCG</v>
      </c>
      <c r="K563" s="122" t="s">
        <v>1517</v>
      </c>
      <c r="L563" s="122" t="s">
        <v>1518</v>
      </c>
      <c r="M563" s="122" t="s">
        <v>2570</v>
      </c>
      <c r="N563" s="122" t="s">
        <v>2571</v>
      </c>
      <c r="P563" s="122" t="s">
        <v>1058</v>
      </c>
      <c r="Q563" s="122" t="s">
        <v>1059</v>
      </c>
    </row>
    <row r="564" spans="1:17" ht="15">
      <c r="A564" s="66" t="s">
        <v>289</v>
      </c>
      <c r="B564" s="65" t="s">
        <v>290</v>
      </c>
      <c r="C564" s="67">
        <v>61241.491793433219</v>
      </c>
      <c r="D564" s="66" t="str">
        <f t="shared" si="24"/>
        <v>U45611</v>
      </c>
      <c r="E564" s="67" t="str">
        <f t="shared" si="25"/>
        <v>02G</v>
      </c>
      <c r="F564" s="67" t="str">
        <f t="shared" si="26"/>
        <v>NHS WEST LANCASHIRE CCG</v>
      </c>
      <c r="K564" s="122" t="s">
        <v>289</v>
      </c>
      <c r="L564" s="122" t="s">
        <v>290</v>
      </c>
      <c r="M564" s="122" t="s">
        <v>2784</v>
      </c>
      <c r="N564" s="122" t="s">
        <v>2785</v>
      </c>
      <c r="P564" s="122" t="s">
        <v>2026</v>
      </c>
      <c r="Q564" s="122" t="s">
        <v>2027</v>
      </c>
    </row>
    <row r="565" spans="1:17" ht="15">
      <c r="A565" s="66" t="s">
        <v>2528</v>
      </c>
      <c r="B565" s="65" t="s">
        <v>2529</v>
      </c>
      <c r="C565" s="67">
        <v>49306.600344022016</v>
      </c>
      <c r="D565" s="66" t="str">
        <f t="shared" si="24"/>
        <v>U45670</v>
      </c>
      <c r="E565" s="67" t="str">
        <f t="shared" si="25"/>
        <v>03Q</v>
      </c>
      <c r="F565" s="67" t="str">
        <f t="shared" si="26"/>
        <v>NHS VALE OF YORK CCG</v>
      </c>
      <c r="K565" s="122" t="s">
        <v>2528</v>
      </c>
      <c r="L565" s="122" t="s">
        <v>2529</v>
      </c>
      <c r="M565" s="122" t="s">
        <v>2636</v>
      </c>
      <c r="N565" s="122" t="s">
        <v>2637</v>
      </c>
      <c r="P565" s="122" t="s">
        <v>219</v>
      </c>
      <c r="Q565" s="122" t="s">
        <v>220</v>
      </c>
    </row>
    <row r="566" spans="1:17" ht="15">
      <c r="A566" s="66" t="s">
        <v>931</v>
      </c>
      <c r="B566" s="65" t="s">
        <v>932</v>
      </c>
      <c r="C566" s="67">
        <v>35151.741814421082</v>
      </c>
      <c r="D566" s="66" t="str">
        <f t="shared" si="24"/>
        <v>U45703</v>
      </c>
      <c r="E566" s="67" t="str">
        <f t="shared" si="25"/>
        <v>07W</v>
      </c>
      <c r="F566" s="67" t="str">
        <f t="shared" si="26"/>
        <v>NHS EALING CCG</v>
      </c>
      <c r="K566" s="122" t="s">
        <v>931</v>
      </c>
      <c r="L566" s="122" t="s">
        <v>932</v>
      </c>
      <c r="M566" s="122" t="s">
        <v>2760</v>
      </c>
      <c r="N566" s="122" t="s">
        <v>2761</v>
      </c>
      <c r="P566" s="122" t="s">
        <v>616</v>
      </c>
      <c r="Q566" s="122" t="s">
        <v>617</v>
      </c>
    </row>
    <row r="567" spans="1:17" ht="15">
      <c r="A567" s="66" t="s">
        <v>84</v>
      </c>
      <c r="B567" s="65" t="s">
        <v>85</v>
      </c>
      <c r="C567" s="67">
        <v>42049.978435509154</v>
      </c>
      <c r="D567" s="66" t="str">
        <f t="shared" si="24"/>
        <v>U45809</v>
      </c>
      <c r="E567" s="67" t="str">
        <f t="shared" si="25"/>
        <v>00R</v>
      </c>
      <c r="F567" s="67" t="str">
        <f t="shared" si="26"/>
        <v>NHS BLACKPOOL CCG</v>
      </c>
      <c r="K567" s="122" t="s">
        <v>84</v>
      </c>
      <c r="L567" s="122" t="s">
        <v>85</v>
      </c>
      <c r="M567" s="122" t="s">
        <v>2820</v>
      </c>
      <c r="N567" s="122" t="s">
        <v>2821</v>
      </c>
      <c r="P567" s="122" t="s">
        <v>1421</v>
      </c>
      <c r="Q567" s="122" t="s">
        <v>1422</v>
      </c>
    </row>
    <row r="568" spans="1:17" ht="15">
      <c r="A568" s="66" t="s">
        <v>1862</v>
      </c>
      <c r="B568" s="65" t="s">
        <v>1863</v>
      </c>
      <c r="C568" s="67">
        <v>36170.991669521172</v>
      </c>
      <c r="D568" s="66" t="str">
        <f t="shared" si="24"/>
        <v>U45842</v>
      </c>
      <c r="E568" s="67" t="str">
        <f t="shared" si="25"/>
        <v>36L</v>
      </c>
      <c r="F568" s="67" t="str">
        <f t="shared" si="26"/>
        <v>NHS SOUTH WEST LONDON CCG</v>
      </c>
      <c r="K568" s="122" t="s">
        <v>1862</v>
      </c>
      <c r="L568" s="122" t="s">
        <v>1863</v>
      </c>
      <c r="M568" s="122" t="s">
        <v>2562</v>
      </c>
      <c r="N568" s="122" t="s">
        <v>2563</v>
      </c>
      <c r="P568" s="122" t="s">
        <v>2362</v>
      </c>
      <c r="Q568" s="122" t="s">
        <v>2363</v>
      </c>
    </row>
    <row r="569" spans="1:17" ht="15">
      <c r="A569" s="66" t="s">
        <v>1349</v>
      </c>
      <c r="B569" s="65" t="s">
        <v>1350</v>
      </c>
      <c r="C569" s="67">
        <v>53669.531618270383</v>
      </c>
      <c r="D569" s="66" t="str">
        <f t="shared" si="24"/>
        <v>U45898</v>
      </c>
      <c r="E569" s="67" t="str">
        <f t="shared" si="25"/>
        <v>13T</v>
      </c>
      <c r="F569" s="67" t="str">
        <f t="shared" si="26"/>
        <v>NHS NEWCASTLE GATESHEAD CCG</v>
      </c>
      <c r="K569" s="122" t="s">
        <v>1349</v>
      </c>
      <c r="L569" s="122" t="s">
        <v>1350</v>
      </c>
      <c r="M569" s="122" t="s">
        <v>2748</v>
      </c>
      <c r="N569" s="122" t="s">
        <v>2749</v>
      </c>
      <c r="P569" s="122" t="s">
        <v>2380</v>
      </c>
      <c r="Q569" s="122" t="s">
        <v>2381</v>
      </c>
    </row>
    <row r="570" spans="1:17" ht="15">
      <c r="A570" s="66" t="s">
        <v>1864</v>
      </c>
      <c r="B570" s="65" t="s">
        <v>1865</v>
      </c>
      <c r="C570" s="67">
        <v>43225.742700013405</v>
      </c>
      <c r="D570" s="66" t="str">
        <f t="shared" si="24"/>
        <v>U45943</v>
      </c>
      <c r="E570" s="67" t="str">
        <f t="shared" si="25"/>
        <v>36L</v>
      </c>
      <c r="F570" s="67" t="str">
        <f t="shared" si="26"/>
        <v>NHS SOUTH WEST LONDON CCG</v>
      </c>
      <c r="K570" s="122" t="s">
        <v>1864</v>
      </c>
      <c r="L570" s="122" t="s">
        <v>1865</v>
      </c>
      <c r="M570" s="122" t="s">
        <v>2562</v>
      </c>
      <c r="N570" s="122" t="s">
        <v>2563</v>
      </c>
      <c r="P570" s="122" t="s">
        <v>1858</v>
      </c>
      <c r="Q570" s="122" t="s">
        <v>1859</v>
      </c>
    </row>
    <row r="571" spans="1:17" ht="15">
      <c r="A571" s="66" t="s">
        <v>1365</v>
      </c>
      <c r="B571" s="65" t="s">
        <v>1366</v>
      </c>
      <c r="C571" s="67">
        <v>34198.273432770729</v>
      </c>
      <c r="D571" s="66" t="str">
        <f t="shared" si="24"/>
        <v>U45992</v>
      </c>
      <c r="E571" s="67" t="str">
        <f t="shared" si="25"/>
        <v>14L</v>
      </c>
      <c r="F571" s="67" t="str">
        <f t="shared" si="26"/>
        <v>NHS MANCHESTER CCG</v>
      </c>
      <c r="K571" s="122" t="s">
        <v>1365</v>
      </c>
      <c r="L571" s="122" t="s">
        <v>1366</v>
      </c>
      <c r="M571" s="122" t="s">
        <v>2690</v>
      </c>
      <c r="N571" s="122" t="s">
        <v>2691</v>
      </c>
      <c r="P571" s="122" t="s">
        <v>193</v>
      </c>
      <c r="Q571" s="122" t="s">
        <v>194</v>
      </c>
    </row>
    <row r="572" spans="1:17" ht="15">
      <c r="A572" s="66" t="s">
        <v>102</v>
      </c>
      <c r="B572" s="65" t="s">
        <v>103</v>
      </c>
      <c r="C572" s="67">
        <v>28034.116588031138</v>
      </c>
      <c r="D572" s="66" t="str">
        <f t="shared" si="24"/>
        <v>U46071</v>
      </c>
      <c r="E572" s="67" t="str">
        <f t="shared" si="25"/>
        <v>00T</v>
      </c>
      <c r="F572" s="67" t="str">
        <f t="shared" si="26"/>
        <v>NHS BOLTON CCG</v>
      </c>
      <c r="K572" s="122" t="s">
        <v>102</v>
      </c>
      <c r="L572" s="122" t="s">
        <v>103</v>
      </c>
      <c r="M572" s="122" t="s">
        <v>2662</v>
      </c>
      <c r="N572" s="122" t="s">
        <v>2663</v>
      </c>
      <c r="P572" s="122" t="s">
        <v>2116</v>
      </c>
      <c r="Q572" s="122" t="s">
        <v>2117</v>
      </c>
    </row>
    <row r="573" spans="1:17" ht="15">
      <c r="A573" s="66" t="s">
        <v>437</v>
      </c>
      <c r="B573" s="65" t="s">
        <v>438</v>
      </c>
      <c r="C573" s="67">
        <v>42717.087532180856</v>
      </c>
      <c r="D573" s="66" t="str">
        <f t="shared" si="24"/>
        <v>U46082</v>
      </c>
      <c r="E573" s="67" t="str">
        <f t="shared" si="25"/>
        <v>03Q</v>
      </c>
      <c r="F573" s="67" t="str">
        <f t="shared" si="26"/>
        <v>NHS VALE OF YORK CCG</v>
      </c>
      <c r="K573" s="122" t="s">
        <v>437</v>
      </c>
      <c r="L573" s="122" t="s">
        <v>438</v>
      </c>
      <c r="M573" s="122" t="s">
        <v>2636</v>
      </c>
      <c r="N573" s="122" t="s">
        <v>2637</v>
      </c>
      <c r="P573" s="122" t="s">
        <v>1767</v>
      </c>
      <c r="Q573" s="122" t="s">
        <v>1768</v>
      </c>
    </row>
    <row r="574" spans="1:17" ht="15">
      <c r="A574" s="66" t="s">
        <v>1194</v>
      </c>
      <c r="B574" s="65" t="s">
        <v>1195</v>
      </c>
      <c r="C574" s="67">
        <v>47733.725377557173</v>
      </c>
      <c r="D574" s="66" t="str">
        <f t="shared" si="24"/>
        <v>U46154</v>
      </c>
      <c r="E574" s="67" t="str">
        <f t="shared" si="25"/>
        <v>11A</v>
      </c>
      <c r="F574" s="67" t="str">
        <f t="shared" si="26"/>
        <v>NHS WEST HAMPSHIRE CCG</v>
      </c>
      <c r="K574" s="122" t="s">
        <v>1194</v>
      </c>
      <c r="L574" s="122" t="s">
        <v>1195</v>
      </c>
      <c r="M574" s="122" t="s">
        <v>2726</v>
      </c>
      <c r="N574" s="122" t="s">
        <v>2727</v>
      </c>
      <c r="P574" s="122" t="s">
        <v>2312</v>
      </c>
      <c r="Q574" s="122" t="s">
        <v>2313</v>
      </c>
    </row>
    <row r="575" spans="1:17" ht="15">
      <c r="A575" s="66" t="s">
        <v>1639</v>
      </c>
      <c r="B575" s="65" t="s">
        <v>1640</v>
      </c>
      <c r="C575" s="67">
        <v>32736.887893215011</v>
      </c>
      <c r="D575" s="66" t="str">
        <f t="shared" si="24"/>
        <v>U46190</v>
      </c>
      <c r="E575" s="67" t="str">
        <f t="shared" si="25"/>
        <v>15N</v>
      </c>
      <c r="F575" s="67" t="str">
        <f t="shared" si="26"/>
        <v>NHS DEVON CCG</v>
      </c>
      <c r="K575" s="122" t="s">
        <v>1639</v>
      </c>
      <c r="L575" s="122" t="s">
        <v>1640</v>
      </c>
      <c r="M575" s="122" t="s">
        <v>2678</v>
      </c>
      <c r="N575" s="122" t="s">
        <v>2679</v>
      </c>
      <c r="P575" s="122" t="s">
        <v>1126</v>
      </c>
      <c r="Q575" s="122" t="s">
        <v>1127</v>
      </c>
    </row>
    <row r="576" spans="1:17" ht="15">
      <c r="A576" s="66" t="s">
        <v>919</v>
      </c>
      <c r="B576" s="65" t="s">
        <v>920</v>
      </c>
      <c r="C576" s="67">
        <v>32913.839642625353</v>
      </c>
      <c r="D576" s="66" t="str">
        <f t="shared" si="24"/>
        <v>U46293</v>
      </c>
      <c r="E576" s="67" t="str">
        <f t="shared" si="25"/>
        <v>07T</v>
      </c>
      <c r="F576" s="67" t="str">
        <f t="shared" si="26"/>
        <v>NHS CITY AND HACKNEY CCG</v>
      </c>
      <c r="K576" s="122" t="s">
        <v>919</v>
      </c>
      <c r="L576" s="122" t="s">
        <v>920</v>
      </c>
      <c r="M576" s="122" t="s">
        <v>2656</v>
      </c>
      <c r="N576" s="122" t="s">
        <v>2657</v>
      </c>
      <c r="P576" s="122" t="s">
        <v>898</v>
      </c>
      <c r="Q576" s="122" t="s">
        <v>899</v>
      </c>
    </row>
    <row r="577" spans="1:17" ht="15">
      <c r="A577" s="66" t="s">
        <v>1164</v>
      </c>
      <c r="B577" s="65" t="s">
        <v>1165</v>
      </c>
      <c r="C577" s="67">
        <v>67288.939614844843</v>
      </c>
      <c r="D577" s="66" t="str">
        <f t="shared" si="24"/>
        <v>U46389</v>
      </c>
      <c r="E577" s="67" t="str">
        <f t="shared" si="25"/>
        <v>10V</v>
      </c>
      <c r="F577" s="67" t="str">
        <f t="shared" si="26"/>
        <v>NHS SOUTH EASTERN HAMPSHIRE CCG</v>
      </c>
      <c r="K577" s="122" t="s">
        <v>1164</v>
      </c>
      <c r="L577" s="122" t="s">
        <v>1165</v>
      </c>
      <c r="M577" s="122" t="s">
        <v>2788</v>
      </c>
      <c r="N577" s="122" t="s">
        <v>2789</v>
      </c>
      <c r="P577" s="122" t="s">
        <v>1757</v>
      </c>
      <c r="Q577" s="122" t="s">
        <v>1758</v>
      </c>
    </row>
    <row r="578" spans="1:17" ht="15">
      <c r="A578" s="66" t="s">
        <v>846</v>
      </c>
      <c r="B578" s="65" t="s">
        <v>847</v>
      </c>
      <c r="C578" s="67">
        <v>32296.87032327172</v>
      </c>
      <c r="D578" s="66" t="str">
        <f t="shared" si="24"/>
        <v>U46417</v>
      </c>
      <c r="E578" s="67" t="str">
        <f t="shared" si="25"/>
        <v>06T</v>
      </c>
      <c r="F578" s="67" t="str">
        <f t="shared" si="26"/>
        <v>NHS NORTH EAST ESSEX CCG</v>
      </c>
      <c r="K578" s="122" t="s">
        <v>846</v>
      </c>
      <c r="L578" s="122" t="s">
        <v>847</v>
      </c>
      <c r="M578" s="122" t="s">
        <v>2628</v>
      </c>
      <c r="N578" s="122" t="s">
        <v>2629</v>
      </c>
      <c r="P578" s="122" t="s">
        <v>1497</v>
      </c>
      <c r="Q578" s="122" t="s">
        <v>1498</v>
      </c>
    </row>
    <row r="579" spans="1:17" ht="15">
      <c r="A579" s="66" t="s">
        <v>1519</v>
      </c>
      <c r="B579" s="65" t="s">
        <v>1520</v>
      </c>
      <c r="C579" s="67">
        <v>41137.762491318106</v>
      </c>
      <c r="D579" s="66" t="str">
        <f t="shared" ref="D579:D642" si="27">A579</f>
        <v>U46437</v>
      </c>
      <c r="E579" s="67" t="str">
        <f t="shared" ref="E579:E642" si="28">VLOOKUP($A579,$K$2:$N$1255,3,FALSE)</f>
        <v>15E</v>
      </c>
      <c r="F579" s="67" t="str">
        <f t="shared" ref="F579:F642" si="29">VLOOKUP($A579,$K$2:$N$1255,4,FALSE)</f>
        <v>NHS BIRMINGHAM AND SOLIHULL CCG</v>
      </c>
      <c r="K579" s="122" t="s">
        <v>1519</v>
      </c>
      <c r="L579" s="122" t="s">
        <v>1520</v>
      </c>
      <c r="M579" s="122" t="s">
        <v>2570</v>
      </c>
      <c r="N579" s="122" t="s">
        <v>2571</v>
      </c>
      <c r="P579" s="122" t="s">
        <v>1872</v>
      </c>
      <c r="Q579" s="122" t="s">
        <v>1873</v>
      </c>
    </row>
    <row r="580" spans="1:17" ht="15">
      <c r="A580" s="66" t="s">
        <v>1078</v>
      </c>
      <c r="B580" s="65" t="s">
        <v>1079</v>
      </c>
      <c r="C580" s="67">
        <v>59143.337405597398</v>
      </c>
      <c r="D580" s="66" t="str">
        <f t="shared" si="27"/>
        <v>U46447</v>
      </c>
      <c r="E580" s="67" t="str">
        <f t="shared" si="28"/>
        <v>09D</v>
      </c>
      <c r="F580" s="67" t="str">
        <f t="shared" si="29"/>
        <v>NHS BRIGHTON AND HOVE CCG</v>
      </c>
      <c r="K580" s="122" t="s">
        <v>1078</v>
      </c>
      <c r="L580" s="122" t="s">
        <v>1079</v>
      </c>
      <c r="M580" s="122" t="s">
        <v>2686</v>
      </c>
      <c r="N580" s="122" t="s">
        <v>2687</v>
      </c>
      <c r="P580" s="122" t="s">
        <v>555</v>
      </c>
      <c r="Q580" s="122" t="s">
        <v>556</v>
      </c>
    </row>
    <row r="581" spans="1:17" ht="15">
      <c r="A581" s="66" t="s">
        <v>1521</v>
      </c>
      <c r="B581" s="65" t="s">
        <v>1522</v>
      </c>
      <c r="C581" s="67">
        <v>48965.457046626907</v>
      </c>
      <c r="D581" s="66" t="str">
        <f t="shared" si="27"/>
        <v>U46454</v>
      </c>
      <c r="E581" s="67" t="str">
        <f t="shared" si="28"/>
        <v>15E</v>
      </c>
      <c r="F581" s="67" t="str">
        <f t="shared" si="29"/>
        <v>NHS BIRMINGHAM AND SOLIHULL CCG</v>
      </c>
      <c r="K581" s="122" t="s">
        <v>1521</v>
      </c>
      <c r="L581" s="122" t="s">
        <v>1522</v>
      </c>
      <c r="M581" s="122" t="s">
        <v>2570</v>
      </c>
      <c r="N581" s="122" t="s">
        <v>2571</v>
      </c>
      <c r="P581" s="122" t="s">
        <v>205</v>
      </c>
      <c r="Q581" s="122" t="s">
        <v>206</v>
      </c>
    </row>
    <row r="582" spans="1:17" ht="15">
      <c r="A582" s="66" t="s">
        <v>686</v>
      </c>
      <c r="B582" s="65" t="s">
        <v>687</v>
      </c>
      <c r="C582" s="67">
        <v>34349.303933970135</v>
      </c>
      <c r="D582" s="66" t="str">
        <f t="shared" si="27"/>
        <v>U46464</v>
      </c>
      <c r="E582" s="67" t="str">
        <f t="shared" si="28"/>
        <v>06F</v>
      </c>
      <c r="F582" s="67" t="str">
        <f t="shared" si="29"/>
        <v>NHS BEDFORDSHIRE CCG</v>
      </c>
      <c r="K582" s="122" t="s">
        <v>686</v>
      </c>
      <c r="L582" s="122" t="s">
        <v>687</v>
      </c>
      <c r="M582" s="122" t="s">
        <v>2708</v>
      </c>
      <c r="N582" s="122" t="s">
        <v>2709</v>
      </c>
      <c r="P582" s="122" t="s">
        <v>1916</v>
      </c>
      <c r="Q582" s="122" t="s">
        <v>1917</v>
      </c>
    </row>
    <row r="583" spans="1:17" ht="15">
      <c r="A583" s="66" t="s">
        <v>2072</v>
      </c>
      <c r="B583" s="65" t="s">
        <v>2073</v>
      </c>
      <c r="C583" s="67">
        <v>40832.241318290638</v>
      </c>
      <c r="D583" s="66" t="str">
        <f t="shared" si="27"/>
        <v>U46593</v>
      </c>
      <c r="E583" s="67" t="str">
        <f t="shared" si="28"/>
        <v>72Q</v>
      </c>
      <c r="F583" s="67" t="str">
        <f t="shared" si="29"/>
        <v>NHS SOUTH EAST LONDON CCG</v>
      </c>
      <c r="K583" s="122" t="s">
        <v>2072</v>
      </c>
      <c r="L583" s="122" t="s">
        <v>2073</v>
      </c>
      <c r="M583" s="122" t="s">
        <v>2568</v>
      </c>
      <c r="N583" s="122" t="s">
        <v>2569</v>
      </c>
      <c r="P583" s="122" t="s">
        <v>1775</v>
      </c>
      <c r="Q583" s="122" t="s">
        <v>1776</v>
      </c>
    </row>
    <row r="584" spans="1:17" ht="15">
      <c r="A584" s="66" t="s">
        <v>608</v>
      </c>
      <c r="B584" s="65" t="s">
        <v>609</v>
      </c>
      <c r="C584" s="67">
        <v>34750.94090812112</v>
      </c>
      <c r="D584" s="66" t="str">
        <f t="shared" si="27"/>
        <v>U46695</v>
      </c>
      <c r="E584" s="67" t="str">
        <f t="shared" si="28"/>
        <v>05Q</v>
      </c>
      <c r="F584" s="67" t="str">
        <f t="shared" si="29"/>
        <v>NHS SOUTH EAST STAFFORDSHIRE AND SEISDON PENINSULA CCG</v>
      </c>
      <c r="K584" s="122" t="s">
        <v>608</v>
      </c>
      <c r="L584" s="122" t="s">
        <v>609</v>
      </c>
      <c r="M584" s="122" t="s">
        <v>2822</v>
      </c>
      <c r="N584" s="122" t="s">
        <v>2823</v>
      </c>
      <c r="P584" s="122" t="s">
        <v>213</v>
      </c>
      <c r="Q584" s="122" t="s">
        <v>214</v>
      </c>
    </row>
    <row r="585" spans="1:17" ht="15">
      <c r="A585" s="66" t="s">
        <v>2256</v>
      </c>
      <c r="B585" s="65" t="s">
        <v>2257</v>
      </c>
      <c r="C585" s="67">
        <v>52679.859202579239</v>
      </c>
      <c r="D585" s="66" t="str">
        <f t="shared" si="27"/>
        <v>U46901</v>
      </c>
      <c r="E585" s="67" t="str">
        <f t="shared" si="28"/>
        <v>92A</v>
      </c>
      <c r="F585" s="67" t="str">
        <f t="shared" si="29"/>
        <v>NHS SURREY HEARTLANDS CCG</v>
      </c>
      <c r="K585" s="122" t="s">
        <v>2256</v>
      </c>
      <c r="L585" s="122" t="s">
        <v>2257</v>
      </c>
      <c r="M585" s="122" t="s">
        <v>2604</v>
      </c>
      <c r="N585" s="122" t="s">
        <v>2605</v>
      </c>
      <c r="P585" s="122" t="s">
        <v>2006</v>
      </c>
      <c r="Q585" s="122" t="s">
        <v>2007</v>
      </c>
    </row>
    <row r="586" spans="1:17" ht="15">
      <c r="A586" s="66" t="s">
        <v>1329</v>
      </c>
      <c r="B586" s="65" t="s">
        <v>1330</v>
      </c>
      <c r="C586" s="67">
        <v>34055.559321289402</v>
      </c>
      <c r="D586" s="66" t="str">
        <f t="shared" si="27"/>
        <v>U46976</v>
      </c>
      <c r="E586" s="67" t="str">
        <f t="shared" si="28"/>
        <v>12F</v>
      </c>
      <c r="F586" s="67" t="str">
        <f t="shared" si="29"/>
        <v>NHS WIRRAL CCG</v>
      </c>
      <c r="K586" s="122" t="s">
        <v>1329</v>
      </c>
      <c r="L586" s="122" t="s">
        <v>1330</v>
      </c>
      <c r="M586" s="122" t="s">
        <v>2742</v>
      </c>
      <c r="N586" s="122" t="s">
        <v>2743</v>
      </c>
      <c r="P586" s="122" t="s">
        <v>315</v>
      </c>
      <c r="Q586" s="122" t="s">
        <v>316</v>
      </c>
    </row>
    <row r="587" spans="1:17" ht="15">
      <c r="A587" s="66" t="s">
        <v>1174</v>
      </c>
      <c r="B587" s="65" t="s">
        <v>1175</v>
      </c>
      <c r="C587" s="67">
        <v>83456.556778753307</v>
      </c>
      <c r="D587" s="66" t="str">
        <f t="shared" si="27"/>
        <v>U47004</v>
      </c>
      <c r="E587" s="67" t="str">
        <f t="shared" si="28"/>
        <v>10X</v>
      </c>
      <c r="F587" s="67" t="str">
        <f t="shared" si="29"/>
        <v>NHS SOUTHAMPTON CCG</v>
      </c>
      <c r="K587" s="122" t="s">
        <v>1174</v>
      </c>
      <c r="L587" s="122" t="s">
        <v>1175</v>
      </c>
      <c r="M587" s="122" t="s">
        <v>2702</v>
      </c>
      <c r="N587" s="122" t="s">
        <v>2703</v>
      </c>
      <c r="P587" s="122" t="s">
        <v>760</v>
      </c>
      <c r="Q587" s="122" t="s">
        <v>761</v>
      </c>
    </row>
    <row r="588" spans="1:17" ht="15">
      <c r="A588" s="66" t="s">
        <v>1391</v>
      </c>
      <c r="B588" s="65" t="s">
        <v>1392</v>
      </c>
      <c r="C588" s="67">
        <v>32697.884291128819</v>
      </c>
      <c r="D588" s="66" t="str">
        <f t="shared" si="27"/>
        <v>U47184</v>
      </c>
      <c r="E588" s="67" t="str">
        <f t="shared" si="28"/>
        <v>14Y</v>
      </c>
      <c r="F588" s="67" t="str">
        <f t="shared" si="29"/>
        <v>NHS BUCKINGHAMSHIRE CCG</v>
      </c>
      <c r="K588" s="122" t="s">
        <v>1391</v>
      </c>
      <c r="L588" s="122" t="s">
        <v>1392</v>
      </c>
      <c r="M588" s="122" t="s">
        <v>2600</v>
      </c>
      <c r="N588" s="122" t="s">
        <v>2601</v>
      </c>
      <c r="P588" s="122" t="s">
        <v>623</v>
      </c>
      <c r="Q588" s="122" t="s">
        <v>624</v>
      </c>
    </row>
    <row r="589" spans="1:17" ht="15">
      <c r="A589" s="66" t="s">
        <v>1600</v>
      </c>
      <c r="B589" s="65" t="s">
        <v>1601</v>
      </c>
      <c r="C589" s="67">
        <v>93594.872984663947</v>
      </c>
      <c r="D589" s="66" t="str">
        <f t="shared" si="27"/>
        <v>U47223</v>
      </c>
      <c r="E589" s="67" t="str">
        <f t="shared" si="28"/>
        <v>15M</v>
      </c>
      <c r="F589" s="67" t="str">
        <f t="shared" si="29"/>
        <v>NHS DERBY AND DERBYSHIRE CCG</v>
      </c>
      <c r="K589" s="122" t="s">
        <v>1600</v>
      </c>
      <c r="L589" s="122" t="s">
        <v>1601</v>
      </c>
      <c r="M589" s="122" t="s">
        <v>2652</v>
      </c>
      <c r="N589" s="122" t="s">
        <v>2653</v>
      </c>
      <c r="P589" s="122" t="s">
        <v>619</v>
      </c>
      <c r="Q589" s="122" t="s">
        <v>620</v>
      </c>
    </row>
    <row r="590" spans="1:17" ht="15">
      <c r="A590" s="66" t="s">
        <v>2206</v>
      </c>
      <c r="B590" s="65" t="s">
        <v>2207</v>
      </c>
      <c r="C590" s="67">
        <v>32096.590067268829</v>
      </c>
      <c r="D590" s="66" t="str">
        <f t="shared" si="27"/>
        <v>U47228</v>
      </c>
      <c r="E590" s="67" t="str">
        <f t="shared" si="28"/>
        <v>91Q</v>
      </c>
      <c r="F590" s="67" t="str">
        <f t="shared" si="29"/>
        <v>NHS KENT AND MEDWAY CCG</v>
      </c>
      <c r="K590" s="122" t="s">
        <v>2206</v>
      </c>
      <c r="L590" s="122" t="s">
        <v>2207</v>
      </c>
      <c r="M590" s="122" t="s">
        <v>2588</v>
      </c>
      <c r="N590" s="122" t="s">
        <v>2589</v>
      </c>
      <c r="P590" s="122" t="s">
        <v>1008</v>
      </c>
      <c r="Q590" s="122" t="s">
        <v>1009</v>
      </c>
    </row>
    <row r="591" spans="1:17" ht="15">
      <c r="A591" s="66" t="s">
        <v>1950</v>
      </c>
      <c r="B591" s="65" t="s">
        <v>1951</v>
      </c>
      <c r="C591" s="67">
        <v>68886.720458173877</v>
      </c>
      <c r="D591" s="66" t="str">
        <f t="shared" si="27"/>
        <v>U47242</v>
      </c>
      <c r="E591" s="67" t="str">
        <f t="shared" si="28"/>
        <v>52R</v>
      </c>
      <c r="F591" s="67" t="str">
        <f t="shared" si="29"/>
        <v>NHS NOTTINGHAM AND NOTTINGHAMSHIRE CCG</v>
      </c>
      <c r="K591" s="122" t="s">
        <v>1950</v>
      </c>
      <c r="L591" s="122" t="s">
        <v>1951</v>
      </c>
      <c r="M591" s="122" t="s">
        <v>2680</v>
      </c>
      <c r="N591" s="122" t="s">
        <v>2681</v>
      </c>
      <c r="P591" s="122" t="s">
        <v>2272</v>
      </c>
      <c r="Q591" s="122" t="s">
        <v>2273</v>
      </c>
    </row>
    <row r="592" spans="1:17" ht="15">
      <c r="A592" s="66" t="s">
        <v>1315</v>
      </c>
      <c r="B592" s="65" t="s">
        <v>1316</v>
      </c>
      <c r="C592" s="67">
        <v>39352.320521600079</v>
      </c>
      <c r="D592" s="66" t="str">
        <f t="shared" si="27"/>
        <v>U47425</v>
      </c>
      <c r="E592" s="67" t="str">
        <f t="shared" si="28"/>
        <v>11X</v>
      </c>
      <c r="F592" s="67" t="str">
        <f t="shared" si="29"/>
        <v>NHS SOMERSET CCG</v>
      </c>
      <c r="K592" s="122" t="s">
        <v>1315</v>
      </c>
      <c r="L592" s="122" t="s">
        <v>1316</v>
      </c>
      <c r="M592" s="122" t="s">
        <v>2578</v>
      </c>
      <c r="N592" s="122" t="s">
        <v>2579</v>
      </c>
      <c r="P592" s="122" t="s">
        <v>561</v>
      </c>
      <c r="Q592" s="122" t="s">
        <v>562</v>
      </c>
    </row>
    <row r="593" spans="1:17" ht="15">
      <c r="A593" s="66" t="s">
        <v>1056</v>
      </c>
      <c r="B593" s="65" t="s">
        <v>1057</v>
      </c>
      <c r="C593" s="67">
        <v>41102.930232430786</v>
      </c>
      <c r="D593" s="66" t="str">
        <f t="shared" si="27"/>
        <v>U47608</v>
      </c>
      <c r="E593" s="67" t="str">
        <f t="shared" si="28"/>
        <v>08Y</v>
      </c>
      <c r="F593" s="67" t="str">
        <f t="shared" si="29"/>
        <v>NHS WEST LONDON CCG</v>
      </c>
      <c r="K593" s="122" t="s">
        <v>1056</v>
      </c>
      <c r="L593" s="122" t="s">
        <v>1057</v>
      </c>
      <c r="M593" s="122" t="s">
        <v>2668</v>
      </c>
      <c r="N593" s="122" t="s">
        <v>2669</v>
      </c>
      <c r="P593" s="122" t="s">
        <v>489</v>
      </c>
      <c r="Q593" s="122" t="s">
        <v>490</v>
      </c>
    </row>
    <row r="594" spans="1:17" ht="15">
      <c r="A594" s="66" t="s">
        <v>1523</v>
      </c>
      <c r="B594" s="65" t="s">
        <v>1524</v>
      </c>
      <c r="C594" s="67">
        <v>42985.195833939404</v>
      </c>
      <c r="D594" s="66" t="str">
        <f t="shared" si="27"/>
        <v>U47609</v>
      </c>
      <c r="E594" s="67" t="str">
        <f t="shared" si="28"/>
        <v>15E</v>
      </c>
      <c r="F594" s="67" t="str">
        <f t="shared" si="29"/>
        <v>NHS BIRMINGHAM AND SOLIHULL CCG</v>
      </c>
      <c r="K594" s="122" t="s">
        <v>1523</v>
      </c>
      <c r="L594" s="122" t="s">
        <v>1524</v>
      </c>
      <c r="M594" s="122" t="s">
        <v>2570</v>
      </c>
      <c r="N594" s="122" t="s">
        <v>2571</v>
      </c>
      <c r="P594" s="122" t="s">
        <v>481</v>
      </c>
      <c r="Q594" s="122" t="s">
        <v>482</v>
      </c>
    </row>
    <row r="595" spans="1:17" ht="15">
      <c r="A595" s="66" t="s">
        <v>1132</v>
      </c>
      <c r="B595" s="65" t="s">
        <v>1133</v>
      </c>
      <c r="C595" s="67">
        <v>38095.682718933414</v>
      </c>
      <c r="D595" s="66" t="str">
        <f t="shared" si="27"/>
        <v>U47655</v>
      </c>
      <c r="E595" s="67" t="str">
        <f t="shared" si="28"/>
        <v>10Q</v>
      </c>
      <c r="F595" s="67" t="str">
        <f t="shared" si="29"/>
        <v>NHS OXFORDSHIRE CCG</v>
      </c>
      <c r="K595" s="122" t="s">
        <v>1132</v>
      </c>
      <c r="L595" s="122" t="s">
        <v>1133</v>
      </c>
      <c r="M595" s="122" t="s">
        <v>2590</v>
      </c>
      <c r="N595" s="122" t="s">
        <v>2591</v>
      </c>
      <c r="P595" s="122" t="s">
        <v>483</v>
      </c>
      <c r="Q595" s="122" t="s">
        <v>484</v>
      </c>
    </row>
    <row r="596" spans="1:17" ht="15">
      <c r="A596" s="66" t="s">
        <v>2258</v>
      </c>
      <c r="B596" s="65" t="s">
        <v>2259</v>
      </c>
      <c r="C596" s="67">
        <v>31213.6969329405</v>
      </c>
      <c r="D596" s="66" t="str">
        <f t="shared" si="27"/>
        <v>U47657</v>
      </c>
      <c r="E596" s="67" t="str">
        <f t="shared" si="28"/>
        <v>92A</v>
      </c>
      <c r="F596" s="67" t="str">
        <f t="shared" si="29"/>
        <v>NHS SURREY HEARTLANDS CCG</v>
      </c>
      <c r="K596" s="122" t="s">
        <v>2258</v>
      </c>
      <c r="L596" s="122" t="s">
        <v>2259</v>
      </c>
      <c r="M596" s="122" t="s">
        <v>2604</v>
      </c>
      <c r="N596" s="122" t="s">
        <v>2605</v>
      </c>
      <c r="P596" s="122" t="s">
        <v>479</v>
      </c>
      <c r="Q596" s="122" t="s">
        <v>480</v>
      </c>
    </row>
    <row r="597" spans="1:17" ht="15">
      <c r="A597" s="66" t="s">
        <v>1040</v>
      </c>
      <c r="B597" s="65" t="s">
        <v>1041</v>
      </c>
      <c r="C597" s="67">
        <v>32685.10954941122</v>
      </c>
      <c r="D597" s="66" t="str">
        <f t="shared" si="27"/>
        <v>U47812</v>
      </c>
      <c r="E597" s="67" t="str">
        <f t="shared" si="28"/>
        <v>08W</v>
      </c>
      <c r="F597" s="67" t="str">
        <f t="shared" si="29"/>
        <v>NHS WALTHAM FOREST CCG</v>
      </c>
      <c r="K597" s="122" t="s">
        <v>1040</v>
      </c>
      <c r="L597" s="122" t="s">
        <v>1041</v>
      </c>
      <c r="M597" s="122" t="s">
        <v>2772</v>
      </c>
      <c r="N597" s="122" t="s">
        <v>2773</v>
      </c>
      <c r="P597" s="122" t="s">
        <v>303</v>
      </c>
      <c r="Q597" s="122" t="s">
        <v>304</v>
      </c>
    </row>
    <row r="598" spans="1:17" ht="15">
      <c r="A598" s="66" t="s">
        <v>1952</v>
      </c>
      <c r="B598" s="65" t="s">
        <v>1953</v>
      </c>
      <c r="C598" s="67">
        <v>36447.31720959727</v>
      </c>
      <c r="D598" s="66" t="str">
        <f t="shared" si="27"/>
        <v>U47851</v>
      </c>
      <c r="E598" s="67" t="str">
        <f t="shared" si="28"/>
        <v>52R</v>
      </c>
      <c r="F598" s="67" t="str">
        <f t="shared" si="29"/>
        <v>NHS NOTTINGHAM AND NOTTINGHAMSHIRE CCG</v>
      </c>
      <c r="K598" s="122" t="s">
        <v>1952</v>
      </c>
      <c r="L598" s="122" t="s">
        <v>1953</v>
      </c>
      <c r="M598" s="122" t="s">
        <v>2680</v>
      </c>
      <c r="N598" s="122" t="s">
        <v>2681</v>
      </c>
      <c r="P598" s="122" t="s">
        <v>680</v>
      </c>
      <c r="Q598" s="122" t="s">
        <v>681</v>
      </c>
    </row>
    <row r="599" spans="1:17" ht="15">
      <c r="A599" s="66" t="s">
        <v>86</v>
      </c>
      <c r="B599" s="65" t="s">
        <v>87</v>
      </c>
      <c r="C599" s="67">
        <v>38577.218428903499</v>
      </c>
      <c r="D599" s="66" t="str">
        <f t="shared" si="27"/>
        <v>U47882</v>
      </c>
      <c r="E599" s="67" t="str">
        <f t="shared" si="28"/>
        <v>00R</v>
      </c>
      <c r="F599" s="67" t="str">
        <f t="shared" si="29"/>
        <v>NHS BLACKPOOL CCG</v>
      </c>
      <c r="K599" s="122" t="s">
        <v>86</v>
      </c>
      <c r="L599" s="122" t="s">
        <v>87</v>
      </c>
      <c r="M599" s="122" t="s">
        <v>2820</v>
      </c>
      <c r="N599" s="122" t="s">
        <v>2821</v>
      </c>
      <c r="P599" s="122" t="s">
        <v>2048</v>
      </c>
      <c r="Q599" s="122" t="s">
        <v>2049</v>
      </c>
    </row>
    <row r="600" spans="1:17" ht="15">
      <c r="A600" s="66" t="s">
        <v>1042</v>
      </c>
      <c r="B600" s="65" t="s">
        <v>1043</v>
      </c>
      <c r="C600" s="67">
        <v>50445.456698989445</v>
      </c>
      <c r="D600" s="66" t="str">
        <f t="shared" si="27"/>
        <v>U47946</v>
      </c>
      <c r="E600" s="67" t="str">
        <f t="shared" si="28"/>
        <v>08W</v>
      </c>
      <c r="F600" s="67" t="str">
        <f t="shared" si="29"/>
        <v>NHS WALTHAM FOREST CCG</v>
      </c>
      <c r="K600" s="122" t="s">
        <v>1042</v>
      </c>
      <c r="L600" s="122" t="s">
        <v>1043</v>
      </c>
      <c r="M600" s="122" t="s">
        <v>2772</v>
      </c>
      <c r="N600" s="122" t="s">
        <v>2773</v>
      </c>
      <c r="P600" s="122" t="s">
        <v>2042</v>
      </c>
      <c r="Q600" s="122" t="s">
        <v>2043</v>
      </c>
    </row>
    <row r="601" spans="1:17" ht="15">
      <c r="A601" s="66" t="s">
        <v>1755</v>
      </c>
      <c r="B601" s="65" t="s">
        <v>1756</v>
      </c>
      <c r="C601" s="67">
        <v>59448.851238141564</v>
      </c>
      <c r="D601" s="66" t="str">
        <f t="shared" si="27"/>
        <v>U47975</v>
      </c>
      <c r="E601" s="67" t="str">
        <f t="shared" si="28"/>
        <v>26A</v>
      </c>
      <c r="F601" s="67" t="str">
        <f t="shared" si="29"/>
        <v>NHS NORFOLK AND WAVENEY CCG</v>
      </c>
      <c r="K601" s="122" t="s">
        <v>1755</v>
      </c>
      <c r="L601" s="122" t="s">
        <v>1756</v>
      </c>
      <c r="M601" s="122" t="s">
        <v>2642</v>
      </c>
      <c r="N601" s="122" t="s">
        <v>2643</v>
      </c>
      <c r="P601" s="122" t="s">
        <v>122</v>
      </c>
      <c r="Q601" s="122" t="s">
        <v>123</v>
      </c>
    </row>
    <row r="602" spans="1:17" ht="15">
      <c r="A602" s="66" t="s">
        <v>481</v>
      </c>
      <c r="B602" s="65" t="s">
        <v>482</v>
      </c>
      <c r="C602" s="67">
        <v>35409.285971845704</v>
      </c>
      <c r="D602" s="66" t="str">
        <f t="shared" si="27"/>
        <v>U48026</v>
      </c>
      <c r="E602" s="67" t="str">
        <f t="shared" si="28"/>
        <v>04C</v>
      </c>
      <c r="F602" s="67" t="str">
        <f t="shared" si="29"/>
        <v>NHS LEICESTER CITY CCG</v>
      </c>
      <c r="K602" s="122" t="s">
        <v>481</v>
      </c>
      <c r="L602" s="122" t="s">
        <v>482</v>
      </c>
      <c r="M602" s="122" t="s">
        <v>2564</v>
      </c>
      <c r="N602" s="122" t="s">
        <v>2565</v>
      </c>
      <c r="P602" s="122" t="s">
        <v>610</v>
      </c>
      <c r="Q602" s="122" t="s">
        <v>611</v>
      </c>
    </row>
    <row r="603" spans="1:17" ht="15">
      <c r="A603" s="66" t="s">
        <v>2405</v>
      </c>
      <c r="B603" s="65" t="s">
        <v>2406</v>
      </c>
      <c r="C603" s="67">
        <v>55886.60277996138</v>
      </c>
      <c r="D603" s="66" t="str">
        <f t="shared" si="27"/>
        <v>U48056</v>
      </c>
      <c r="E603" s="67" t="str">
        <f t="shared" si="28"/>
        <v>97R</v>
      </c>
      <c r="F603" s="67" t="str">
        <f t="shared" si="29"/>
        <v>NHS EAST SUSSEX CCG</v>
      </c>
      <c r="K603" s="122" t="s">
        <v>2405</v>
      </c>
      <c r="L603" s="122" t="s">
        <v>2406</v>
      </c>
      <c r="M603" s="122" t="s">
        <v>2664</v>
      </c>
      <c r="N603" s="122" t="s">
        <v>2665</v>
      </c>
      <c r="P603" s="122" t="s">
        <v>295</v>
      </c>
      <c r="Q603" s="122" t="s">
        <v>296</v>
      </c>
    </row>
    <row r="604" spans="1:17" ht="15">
      <c r="A604" s="66" t="s">
        <v>834</v>
      </c>
      <c r="B604" s="65" t="s">
        <v>835</v>
      </c>
      <c r="C604" s="67">
        <v>31618.911697771771</v>
      </c>
      <c r="D604" s="66" t="str">
        <f t="shared" si="27"/>
        <v>U48176</v>
      </c>
      <c r="E604" s="67" t="str">
        <f t="shared" si="28"/>
        <v>06Q</v>
      </c>
      <c r="F604" s="67" t="str">
        <f t="shared" si="29"/>
        <v>NHS MID ESSEX CCG</v>
      </c>
      <c r="K604" s="122" t="s">
        <v>834</v>
      </c>
      <c r="L604" s="122" t="s">
        <v>835</v>
      </c>
      <c r="M604" s="122" t="s">
        <v>2712</v>
      </c>
      <c r="N604" s="122" t="s">
        <v>2713</v>
      </c>
      <c r="P604" s="122" t="s">
        <v>2429</v>
      </c>
      <c r="Q604" s="122" t="s">
        <v>2430</v>
      </c>
    </row>
    <row r="605" spans="1:17" ht="15">
      <c r="A605" s="66" t="s">
        <v>195</v>
      </c>
      <c r="B605" s="65" t="s">
        <v>196</v>
      </c>
      <c r="C605" s="67">
        <v>70796.989377326012</v>
      </c>
      <c r="D605" s="66" t="str">
        <f t="shared" si="27"/>
        <v>U48302</v>
      </c>
      <c r="E605" s="67" t="str">
        <f t="shared" si="28"/>
        <v>01H</v>
      </c>
      <c r="F605" s="67" t="str">
        <f t="shared" si="29"/>
        <v>NHS NORTH CUMBRIA CCG</v>
      </c>
      <c r="K605" s="122" t="s">
        <v>195</v>
      </c>
      <c r="L605" s="122" t="s">
        <v>196</v>
      </c>
      <c r="M605" s="122" t="s">
        <v>2576</v>
      </c>
      <c r="N605" s="122" t="s">
        <v>2577</v>
      </c>
      <c r="P605" s="122" t="s">
        <v>2222</v>
      </c>
      <c r="Q605" s="122" t="s">
        <v>2223</v>
      </c>
    </row>
    <row r="606" spans="1:17" ht="15">
      <c r="A606" s="66" t="s">
        <v>78</v>
      </c>
      <c r="B606" s="65" t="s">
        <v>79</v>
      </c>
      <c r="C606" s="67">
        <v>55542.338134285659</v>
      </c>
      <c r="D606" s="66" t="str">
        <f t="shared" si="27"/>
        <v>U48502</v>
      </c>
      <c r="E606" s="67" t="str">
        <f t="shared" si="28"/>
        <v>00Q</v>
      </c>
      <c r="F606" s="67" t="str">
        <f t="shared" si="29"/>
        <v>NHS BLACKBURN WITH DARWEN CCG</v>
      </c>
      <c r="K606" s="122" t="s">
        <v>78</v>
      </c>
      <c r="L606" s="122" t="s">
        <v>79</v>
      </c>
      <c r="M606" s="122" t="s">
        <v>2812</v>
      </c>
      <c r="N606" s="122" t="s">
        <v>2813</v>
      </c>
      <c r="P606" s="122" t="s">
        <v>1483</v>
      </c>
      <c r="Q606" s="122" t="s">
        <v>1484</v>
      </c>
    </row>
    <row r="607" spans="1:17" ht="15">
      <c r="A607" s="66" t="s">
        <v>1455</v>
      </c>
      <c r="B607" s="65" t="s">
        <v>1456</v>
      </c>
      <c r="C607" s="67">
        <v>56254.765982609104</v>
      </c>
      <c r="D607" s="66" t="str">
        <f t="shared" si="27"/>
        <v>U48538</v>
      </c>
      <c r="E607" s="67" t="str">
        <f t="shared" si="28"/>
        <v>15C</v>
      </c>
      <c r="F607" s="67" t="str">
        <f t="shared" si="29"/>
        <v>NHS BRISTOL, NORTH SOMERSET AND SOUTH GLOUCESTERSHIRE CCG</v>
      </c>
      <c r="K607" s="122" t="s">
        <v>1455</v>
      </c>
      <c r="L607" s="122" t="s">
        <v>1456</v>
      </c>
      <c r="M607" s="122" t="s">
        <v>2574</v>
      </c>
      <c r="N607" s="122" t="s">
        <v>2575</v>
      </c>
      <c r="P607" s="122" t="s">
        <v>917</v>
      </c>
      <c r="Q607" s="122" t="s">
        <v>918</v>
      </c>
    </row>
    <row r="608" spans="1:17" ht="15">
      <c r="A608" s="66" t="s">
        <v>1757</v>
      </c>
      <c r="B608" s="65" t="s">
        <v>1758</v>
      </c>
      <c r="C608" s="67">
        <v>77649.87255392682</v>
      </c>
      <c r="D608" s="66" t="str">
        <f t="shared" si="27"/>
        <v>U48652</v>
      </c>
      <c r="E608" s="67" t="str">
        <f t="shared" si="28"/>
        <v>26A</v>
      </c>
      <c r="F608" s="67" t="str">
        <f t="shared" si="29"/>
        <v>NHS NORFOLK AND WAVENEY CCG</v>
      </c>
      <c r="K608" s="122" t="s">
        <v>1757</v>
      </c>
      <c r="L608" s="122" t="s">
        <v>1758</v>
      </c>
      <c r="M608" s="122" t="s">
        <v>2642</v>
      </c>
      <c r="N608" s="122" t="s">
        <v>2643</v>
      </c>
      <c r="P608" s="122" t="s">
        <v>990</v>
      </c>
      <c r="Q608" s="122" t="s">
        <v>991</v>
      </c>
    </row>
    <row r="609" spans="1:17" ht="15">
      <c r="A609" s="66" t="s">
        <v>744</v>
      </c>
      <c r="B609" s="65" t="s">
        <v>745</v>
      </c>
      <c r="C609" s="67">
        <v>32862.872666002506</v>
      </c>
      <c r="D609" s="66" t="str">
        <f t="shared" si="27"/>
        <v>U48691</v>
      </c>
      <c r="E609" s="67" t="str">
        <f t="shared" si="28"/>
        <v>06K</v>
      </c>
      <c r="F609" s="67" t="str">
        <f t="shared" si="29"/>
        <v>NHS EAST AND NORTH HERTFORDSHIRE CCG</v>
      </c>
      <c r="K609" s="122" t="s">
        <v>744</v>
      </c>
      <c r="L609" s="122" t="s">
        <v>745</v>
      </c>
      <c r="M609" s="122" t="s">
        <v>2584</v>
      </c>
      <c r="N609" s="122" t="s">
        <v>2585</v>
      </c>
      <c r="P609" s="122" t="s">
        <v>862</v>
      </c>
      <c r="Q609" s="122" t="s">
        <v>863</v>
      </c>
    </row>
    <row r="610" spans="1:17" ht="15">
      <c r="A610" s="66" t="s">
        <v>590</v>
      </c>
      <c r="B610" s="65" t="s">
        <v>591</v>
      </c>
      <c r="C610" s="67">
        <v>36398.868230913453</v>
      </c>
      <c r="D610" s="66" t="str">
        <f t="shared" si="27"/>
        <v>U48923</v>
      </c>
      <c r="E610" s="67" t="str">
        <f t="shared" si="28"/>
        <v>05L</v>
      </c>
      <c r="F610" s="67" t="str">
        <f t="shared" si="29"/>
        <v>NHS SANDWELL AND WEST BIRMINGHAM CCG</v>
      </c>
      <c r="K610" s="122" t="s">
        <v>590</v>
      </c>
      <c r="L610" s="122" t="s">
        <v>591</v>
      </c>
      <c r="M610" s="122" t="s">
        <v>2736</v>
      </c>
      <c r="N610" s="122" t="s">
        <v>2737</v>
      </c>
      <c r="P610" s="122" t="s">
        <v>323</v>
      </c>
      <c r="Q610" s="122" t="s">
        <v>324</v>
      </c>
    </row>
    <row r="611" spans="1:17" ht="15">
      <c r="A611" s="66" t="s">
        <v>1283</v>
      </c>
      <c r="B611" s="65" t="s">
        <v>1284</v>
      </c>
      <c r="C611" s="67">
        <v>48021.545325564002</v>
      </c>
      <c r="D611" s="66" t="str">
        <f t="shared" si="27"/>
        <v>U49001</v>
      </c>
      <c r="E611" s="67" t="str">
        <f t="shared" si="28"/>
        <v>11N</v>
      </c>
      <c r="F611" s="67" t="str">
        <f t="shared" si="29"/>
        <v>NHS KERNOW CCG</v>
      </c>
      <c r="K611" s="122" t="s">
        <v>1283</v>
      </c>
      <c r="L611" s="122" t="s">
        <v>1284</v>
      </c>
      <c r="M611" s="122" t="s">
        <v>2608</v>
      </c>
      <c r="N611" s="122" t="s">
        <v>2609</v>
      </c>
      <c r="P611" s="122" t="s">
        <v>1759</v>
      </c>
      <c r="Q611" s="122" t="s">
        <v>1760</v>
      </c>
    </row>
    <row r="612" spans="1:17" ht="15">
      <c r="A612" s="66" t="s">
        <v>537</v>
      </c>
      <c r="B612" s="65" t="s">
        <v>538</v>
      </c>
      <c r="C612" s="67">
        <v>49113.922681903015</v>
      </c>
      <c r="D612" s="66" t="str">
        <f t="shared" si="27"/>
        <v>U49145</v>
      </c>
      <c r="E612" s="67" t="str">
        <f t="shared" si="28"/>
        <v>05A</v>
      </c>
      <c r="F612" s="67" t="str">
        <f t="shared" si="29"/>
        <v>NHS COVENTRY AND RUGBY CCG</v>
      </c>
      <c r="K612" s="122" t="s">
        <v>537</v>
      </c>
      <c r="L612" s="122" t="s">
        <v>538</v>
      </c>
      <c r="M612" s="122" t="s">
        <v>2692</v>
      </c>
      <c r="N612" s="122" t="s">
        <v>2693</v>
      </c>
      <c r="P612" s="122" t="s">
        <v>1014</v>
      </c>
      <c r="Q612" s="122" t="s">
        <v>1015</v>
      </c>
    </row>
    <row r="613" spans="1:17" ht="15">
      <c r="A613" s="66" t="s">
        <v>112</v>
      </c>
      <c r="B613" s="65" t="s">
        <v>113</v>
      </c>
      <c r="C613" s="67">
        <v>68933.647699519206</v>
      </c>
      <c r="D613" s="66" t="str">
        <f t="shared" si="27"/>
        <v>U49226</v>
      </c>
      <c r="E613" s="67" t="str">
        <f t="shared" si="28"/>
        <v>00V</v>
      </c>
      <c r="F613" s="67" t="str">
        <f t="shared" si="29"/>
        <v>NHS BURY CCG</v>
      </c>
      <c r="K613" s="122" t="s">
        <v>112</v>
      </c>
      <c r="L613" s="122" t="s">
        <v>113</v>
      </c>
      <c r="M613" s="122" t="s">
        <v>2824</v>
      </c>
      <c r="N613" s="122" t="s">
        <v>2825</v>
      </c>
      <c r="P613" s="122" t="s">
        <v>1571</v>
      </c>
      <c r="Q613" s="122" t="s">
        <v>1572</v>
      </c>
    </row>
    <row r="614" spans="1:17" ht="15">
      <c r="A614" s="66" t="s">
        <v>1423</v>
      </c>
      <c r="B614" s="65" t="s">
        <v>1424</v>
      </c>
      <c r="C614" s="67">
        <v>58919.222907834643</v>
      </c>
      <c r="D614" s="66" t="str">
        <f t="shared" si="27"/>
        <v>U49304</v>
      </c>
      <c r="E614" s="67" t="str">
        <f t="shared" si="28"/>
        <v>15A</v>
      </c>
      <c r="F614" s="67" t="str">
        <f t="shared" si="29"/>
        <v>NHS BERKSHIRE WEST CCG</v>
      </c>
      <c r="K614" s="122" t="s">
        <v>1423</v>
      </c>
      <c r="L614" s="122" t="s">
        <v>1424</v>
      </c>
      <c r="M614" s="122" t="s">
        <v>2640</v>
      </c>
      <c r="N614" s="122" t="s">
        <v>2641</v>
      </c>
      <c r="P614" s="122" t="s">
        <v>1587</v>
      </c>
      <c r="Q614" s="122" t="s">
        <v>1588</v>
      </c>
    </row>
    <row r="615" spans="1:17" ht="15">
      <c r="A615" s="66" t="s">
        <v>1717</v>
      </c>
      <c r="B615" s="65" t="s">
        <v>1718</v>
      </c>
      <c r="C615" s="67">
        <v>23774.099145323959</v>
      </c>
      <c r="D615" s="66" t="str">
        <f t="shared" si="27"/>
        <v>U49326</v>
      </c>
      <c r="E615" s="67" t="str">
        <f t="shared" si="28"/>
        <v>18C</v>
      </c>
      <c r="F615" s="67" t="str">
        <f t="shared" si="29"/>
        <v>NHS HEREFORDSHIRE AND WORCESTERSHIRE CCG</v>
      </c>
      <c r="K615" s="122" t="s">
        <v>1717</v>
      </c>
      <c r="L615" s="122" t="s">
        <v>1718</v>
      </c>
      <c r="M615" s="122" t="s">
        <v>2722</v>
      </c>
      <c r="N615" s="122" t="s">
        <v>2723</v>
      </c>
      <c r="P615" s="122" t="s">
        <v>307</v>
      </c>
      <c r="Q615" s="122" t="s">
        <v>308</v>
      </c>
    </row>
    <row r="616" spans="1:17" ht="15">
      <c r="A616" s="66" t="s">
        <v>114</v>
      </c>
      <c r="B616" s="65" t="s">
        <v>115</v>
      </c>
      <c r="C616" s="67">
        <v>70337.555588180374</v>
      </c>
      <c r="D616" s="66" t="str">
        <f t="shared" si="27"/>
        <v>U49525</v>
      </c>
      <c r="E616" s="67" t="str">
        <f t="shared" si="28"/>
        <v>00V</v>
      </c>
      <c r="F616" s="67" t="str">
        <f t="shared" si="29"/>
        <v>NHS BURY CCG</v>
      </c>
      <c r="K616" s="122" t="s">
        <v>114</v>
      </c>
      <c r="L616" s="122" t="s">
        <v>115</v>
      </c>
      <c r="M616" s="122" t="s">
        <v>2824</v>
      </c>
      <c r="N616" s="122" t="s">
        <v>2825</v>
      </c>
      <c r="P616" s="122" t="s">
        <v>1797</v>
      </c>
      <c r="Q616" s="122" t="s">
        <v>1798</v>
      </c>
    </row>
    <row r="617" spans="1:17" ht="15">
      <c r="A617" s="66" t="s">
        <v>1367</v>
      </c>
      <c r="B617" s="65" t="s">
        <v>1368</v>
      </c>
      <c r="C617" s="67">
        <v>58601.470438822755</v>
      </c>
      <c r="D617" s="66" t="str">
        <f t="shared" si="27"/>
        <v>U49529</v>
      </c>
      <c r="E617" s="67" t="str">
        <f t="shared" si="28"/>
        <v>14L</v>
      </c>
      <c r="F617" s="67" t="str">
        <f t="shared" si="29"/>
        <v>NHS MANCHESTER CCG</v>
      </c>
      <c r="K617" s="122" t="s">
        <v>1367</v>
      </c>
      <c r="L617" s="122" t="s">
        <v>1368</v>
      </c>
      <c r="M617" s="122" t="s">
        <v>2690</v>
      </c>
      <c r="N617" s="122" t="s">
        <v>2691</v>
      </c>
      <c r="P617" s="122" t="s">
        <v>1479</v>
      </c>
      <c r="Q617" s="122" t="s">
        <v>1480</v>
      </c>
    </row>
    <row r="618" spans="1:17" ht="15">
      <c r="A618" s="66" t="s">
        <v>1998</v>
      </c>
      <c r="B618" s="65" t="s">
        <v>1999</v>
      </c>
      <c r="C618" s="67">
        <v>32941.856439638417</v>
      </c>
      <c r="D618" s="66" t="str">
        <f t="shared" si="27"/>
        <v>U49536</v>
      </c>
      <c r="E618" s="67" t="str">
        <f t="shared" si="28"/>
        <v>70F</v>
      </c>
      <c r="F618" s="67" t="str">
        <f t="shared" si="29"/>
        <v>NHS WEST SUSSEX CCG</v>
      </c>
      <c r="K618" s="122" t="s">
        <v>1998</v>
      </c>
      <c r="L618" s="122" t="s">
        <v>1999</v>
      </c>
      <c r="M618" s="122" t="s">
        <v>2580</v>
      </c>
      <c r="N618" s="122" t="s">
        <v>2581</v>
      </c>
      <c r="P618" s="122" t="s">
        <v>2216</v>
      </c>
      <c r="Q618" s="122" t="s">
        <v>2217</v>
      </c>
    </row>
    <row r="619" spans="1:17" ht="15">
      <c r="A619" s="66" t="s">
        <v>2530</v>
      </c>
      <c r="B619" s="65" t="s">
        <v>2531</v>
      </c>
      <c r="C619" s="67">
        <v>26838.29833178535</v>
      </c>
      <c r="D619" s="66" t="str">
        <f t="shared" si="27"/>
        <v>U49574</v>
      </c>
      <c r="E619" s="67" t="str">
        <f t="shared" si="28"/>
        <v>04F</v>
      </c>
      <c r="F619" s="67" t="str">
        <f t="shared" si="29"/>
        <v>NHS MILTON KEYNES CCG</v>
      </c>
      <c r="K619" s="122" t="s">
        <v>2530</v>
      </c>
      <c r="L619" s="122" t="s">
        <v>2531</v>
      </c>
      <c r="M619" s="122" t="s">
        <v>2806</v>
      </c>
      <c r="N619" s="122" t="s">
        <v>2807</v>
      </c>
      <c r="P619" s="122" t="s">
        <v>2166</v>
      </c>
      <c r="Q619" s="122" t="s">
        <v>2167</v>
      </c>
    </row>
    <row r="620" spans="1:17" ht="15">
      <c r="A620" s="66" t="s">
        <v>772</v>
      </c>
      <c r="B620" s="65" t="s">
        <v>773</v>
      </c>
      <c r="C620" s="67">
        <v>56676.239439685771</v>
      </c>
      <c r="D620" s="66" t="str">
        <f t="shared" si="27"/>
        <v>U49615</v>
      </c>
      <c r="E620" s="67" t="str">
        <f t="shared" si="28"/>
        <v>06L</v>
      </c>
      <c r="F620" s="67" t="str">
        <f t="shared" si="29"/>
        <v>NHS IPSWICH AND EAST SUFFOLK CCG</v>
      </c>
      <c r="K620" s="122" t="s">
        <v>772</v>
      </c>
      <c r="L620" s="122" t="s">
        <v>773</v>
      </c>
      <c r="M620" s="122" t="s">
        <v>2638</v>
      </c>
      <c r="N620" s="122" t="s">
        <v>2639</v>
      </c>
      <c r="P620" s="122" t="s">
        <v>393</v>
      </c>
      <c r="Q620" s="122" t="s">
        <v>394</v>
      </c>
    </row>
    <row r="621" spans="1:17" ht="15">
      <c r="A621" s="66" t="s">
        <v>774</v>
      </c>
      <c r="B621" s="65" t="s">
        <v>775</v>
      </c>
      <c r="C621" s="67">
        <v>35013.535406214069</v>
      </c>
      <c r="D621" s="66" t="str">
        <f t="shared" si="27"/>
        <v>U49616</v>
      </c>
      <c r="E621" s="67" t="str">
        <f t="shared" si="28"/>
        <v>06L</v>
      </c>
      <c r="F621" s="67" t="str">
        <f t="shared" si="29"/>
        <v>NHS IPSWICH AND EAST SUFFOLK CCG</v>
      </c>
      <c r="K621" s="122" t="s">
        <v>774</v>
      </c>
      <c r="L621" s="122" t="s">
        <v>775</v>
      </c>
      <c r="M621" s="122" t="s">
        <v>2638</v>
      </c>
      <c r="N621" s="122" t="s">
        <v>2639</v>
      </c>
      <c r="P621" s="122" t="s">
        <v>788</v>
      </c>
      <c r="Q621" s="122" t="s">
        <v>789</v>
      </c>
    </row>
    <row r="622" spans="1:17" ht="15">
      <c r="A622" s="66" t="s">
        <v>2423</v>
      </c>
      <c r="B622" s="65" t="s">
        <v>2424</v>
      </c>
      <c r="C622" s="67">
        <v>47552.807641965112</v>
      </c>
      <c r="D622" s="66" t="str">
        <f t="shared" si="27"/>
        <v>U49727</v>
      </c>
      <c r="E622" s="67" t="str">
        <f t="shared" si="28"/>
        <v>99A</v>
      </c>
      <c r="F622" s="67" t="str">
        <f t="shared" si="29"/>
        <v>NHS LIVERPOOL CCG</v>
      </c>
      <c r="K622" s="122" t="s">
        <v>2423</v>
      </c>
      <c r="L622" s="122" t="s">
        <v>2424</v>
      </c>
      <c r="M622" s="122" t="s">
        <v>2616</v>
      </c>
      <c r="N622" s="122" t="s">
        <v>2617</v>
      </c>
      <c r="P622" s="122" t="s">
        <v>1946</v>
      </c>
      <c r="Q622" s="122" t="s">
        <v>1947</v>
      </c>
    </row>
    <row r="623" spans="1:17" ht="15">
      <c r="A623" s="66" t="s">
        <v>654</v>
      </c>
      <c r="B623" s="65" t="s">
        <v>655</v>
      </c>
      <c r="C623" s="67">
        <v>33904.73790069895</v>
      </c>
      <c r="D623" s="66" t="str">
        <f t="shared" si="27"/>
        <v>U49728</v>
      </c>
      <c r="E623" s="67" t="str">
        <f t="shared" si="28"/>
        <v>05Y</v>
      </c>
      <c r="F623" s="67" t="str">
        <f t="shared" si="29"/>
        <v>NHS WALSALL CCG</v>
      </c>
      <c r="K623" s="122" t="s">
        <v>654</v>
      </c>
      <c r="L623" s="122" t="s">
        <v>655</v>
      </c>
      <c r="M623" s="122" t="s">
        <v>2592</v>
      </c>
      <c r="N623" s="122" t="s">
        <v>2593</v>
      </c>
      <c r="P623" s="122" t="s">
        <v>2236</v>
      </c>
      <c r="Q623" s="122" t="s">
        <v>2237</v>
      </c>
    </row>
    <row r="624" spans="1:17" ht="15">
      <c r="A624" s="66" t="s">
        <v>2302</v>
      </c>
      <c r="B624" s="65" t="s">
        <v>2303</v>
      </c>
      <c r="C624" s="67">
        <v>52837.285904831311</v>
      </c>
      <c r="D624" s="66" t="str">
        <f t="shared" si="27"/>
        <v>U49785</v>
      </c>
      <c r="E624" s="67" t="str">
        <f t="shared" si="28"/>
        <v>92G</v>
      </c>
      <c r="F624" s="67" t="str">
        <f t="shared" si="29"/>
        <v>NHS BATH AND NORTH EAST SOMERSET, SWINDON AND WILTSHIRE CCG</v>
      </c>
      <c r="K624" s="122" t="s">
        <v>2302</v>
      </c>
      <c r="L624" s="122" t="s">
        <v>2303</v>
      </c>
      <c r="M624" s="122" t="s">
        <v>2654</v>
      </c>
      <c r="N624" s="122" t="s">
        <v>2655</v>
      </c>
      <c r="P624" s="122" t="s">
        <v>2016</v>
      </c>
      <c r="Q624" s="122" t="s">
        <v>2017</v>
      </c>
    </row>
    <row r="625" spans="1:17" ht="15">
      <c r="A625" s="66" t="s">
        <v>1818</v>
      </c>
      <c r="B625" s="65" t="s">
        <v>1819</v>
      </c>
      <c r="C625" s="67">
        <v>75037.5353180159</v>
      </c>
      <c r="D625" s="66" t="str">
        <f t="shared" si="27"/>
        <v>U49851</v>
      </c>
      <c r="E625" s="67" t="str">
        <f t="shared" si="28"/>
        <v>36J</v>
      </c>
      <c r="F625" s="67" t="str">
        <f t="shared" si="29"/>
        <v>NHS BRADFORD DISTRICT AND CRAVEN CCG</v>
      </c>
      <c r="K625" s="122" t="s">
        <v>1818</v>
      </c>
      <c r="L625" s="122" t="s">
        <v>1819</v>
      </c>
      <c r="M625" s="122" t="s">
        <v>2770</v>
      </c>
      <c r="N625" s="122" t="s">
        <v>2771</v>
      </c>
      <c r="P625" s="122" t="s">
        <v>467</v>
      </c>
      <c r="Q625" s="122" t="s">
        <v>468</v>
      </c>
    </row>
    <row r="626" spans="1:17" ht="15">
      <c r="A626" s="66" t="s">
        <v>1866</v>
      </c>
      <c r="B626" s="65" t="s">
        <v>1867</v>
      </c>
      <c r="C626" s="67">
        <v>28442.489879952551</v>
      </c>
      <c r="D626" s="66" t="str">
        <f t="shared" si="27"/>
        <v>U49896</v>
      </c>
      <c r="E626" s="67" t="str">
        <f t="shared" si="28"/>
        <v>36L</v>
      </c>
      <c r="F626" s="67" t="str">
        <f t="shared" si="29"/>
        <v>NHS SOUTH WEST LONDON CCG</v>
      </c>
      <c r="K626" s="122" t="s">
        <v>1866</v>
      </c>
      <c r="L626" s="122" t="s">
        <v>1867</v>
      </c>
      <c r="M626" s="122" t="s">
        <v>2562</v>
      </c>
      <c r="N626" s="122" t="s">
        <v>2563</v>
      </c>
      <c r="P626" s="122" t="s">
        <v>1842</v>
      </c>
      <c r="Q626" s="122" t="s">
        <v>1843</v>
      </c>
    </row>
    <row r="627" spans="1:17" ht="15">
      <c r="A627" s="66" t="s">
        <v>2461</v>
      </c>
      <c r="B627" s="65" t="s">
        <v>2462</v>
      </c>
      <c r="C627" s="67">
        <v>42461.604159295683</v>
      </c>
      <c r="D627" s="66" t="str">
        <f t="shared" si="27"/>
        <v>U49929</v>
      </c>
      <c r="E627" s="67" t="str">
        <f t="shared" si="28"/>
        <v>99F</v>
      </c>
      <c r="F627" s="67" t="str">
        <f t="shared" si="29"/>
        <v>NHS CASTLE POINT AND ROCHFORD CCG</v>
      </c>
      <c r="K627" s="122" t="s">
        <v>2461</v>
      </c>
      <c r="L627" s="122" t="s">
        <v>2462</v>
      </c>
      <c r="M627" s="122" t="s">
        <v>2800</v>
      </c>
      <c r="N627" s="122" t="s">
        <v>2801</v>
      </c>
      <c r="P627" s="122" t="s">
        <v>1635</v>
      </c>
      <c r="Q627" s="122" t="s">
        <v>1636</v>
      </c>
    </row>
    <row r="628" spans="1:17" ht="15">
      <c r="A628" s="66" t="s">
        <v>421</v>
      </c>
      <c r="B628" s="65" t="s">
        <v>422</v>
      </c>
      <c r="C628" s="67">
        <v>21698.76542329443</v>
      </c>
      <c r="D628" s="66" t="str">
        <f t="shared" si="27"/>
        <v>U49944</v>
      </c>
      <c r="E628" s="67" t="str">
        <f t="shared" si="28"/>
        <v>03N</v>
      </c>
      <c r="F628" s="67" t="str">
        <f t="shared" si="29"/>
        <v>NHS SHEFFIELD CCG</v>
      </c>
      <c r="K628" s="122" t="s">
        <v>421</v>
      </c>
      <c r="L628" s="122" t="s">
        <v>422</v>
      </c>
      <c r="M628" s="122" t="s">
        <v>2740</v>
      </c>
      <c r="N628" s="122" t="s">
        <v>2741</v>
      </c>
      <c r="P628" s="122" t="s">
        <v>820</v>
      </c>
      <c r="Q628" s="122" t="s">
        <v>821</v>
      </c>
    </row>
    <row r="629" spans="1:17" ht="15">
      <c r="A629" s="66" t="s">
        <v>1719</v>
      </c>
      <c r="B629" s="65" t="s">
        <v>1720</v>
      </c>
      <c r="C629" s="67">
        <v>29511.060470824254</v>
      </c>
      <c r="D629" s="66" t="str">
        <f t="shared" si="27"/>
        <v>U50083</v>
      </c>
      <c r="E629" s="67" t="str">
        <f t="shared" si="28"/>
        <v>18C</v>
      </c>
      <c r="F629" s="67" t="str">
        <f t="shared" si="29"/>
        <v>NHS HEREFORDSHIRE AND WORCESTERSHIRE CCG</v>
      </c>
      <c r="K629" s="122" t="s">
        <v>1719</v>
      </c>
      <c r="L629" s="122" t="s">
        <v>1720</v>
      </c>
      <c r="M629" s="122" t="s">
        <v>2722</v>
      </c>
      <c r="N629" s="122" t="s">
        <v>2723</v>
      </c>
      <c r="P629" s="122" t="s">
        <v>2226</v>
      </c>
      <c r="Q629" s="122" t="s">
        <v>2227</v>
      </c>
    </row>
    <row r="630" spans="1:17" ht="15">
      <c r="A630" s="66" t="s">
        <v>977</v>
      </c>
      <c r="B630" s="65" t="s">
        <v>978</v>
      </c>
      <c r="C630" s="67">
        <v>45113.35851287868</v>
      </c>
      <c r="D630" s="66" t="str">
        <f t="shared" si="27"/>
        <v>U50107</v>
      </c>
      <c r="E630" s="67" t="str">
        <f t="shared" si="28"/>
        <v>08F</v>
      </c>
      <c r="F630" s="67" t="str">
        <f t="shared" si="29"/>
        <v>NHS HAVERING CCG</v>
      </c>
      <c r="K630" s="122" t="s">
        <v>977</v>
      </c>
      <c r="L630" s="122" t="s">
        <v>978</v>
      </c>
      <c r="M630" s="122" t="s">
        <v>2572</v>
      </c>
      <c r="N630" s="122" t="s">
        <v>2573</v>
      </c>
      <c r="P630" s="122" t="s">
        <v>2210</v>
      </c>
      <c r="Q630" s="122" t="s">
        <v>2211</v>
      </c>
    </row>
    <row r="631" spans="1:17" ht="15">
      <c r="A631" s="66" t="s">
        <v>688</v>
      </c>
      <c r="B631" s="65" t="s">
        <v>689</v>
      </c>
      <c r="C631" s="67">
        <v>42009.357844495775</v>
      </c>
      <c r="D631" s="66" t="str">
        <f t="shared" si="27"/>
        <v>U50130</v>
      </c>
      <c r="E631" s="67" t="str">
        <f t="shared" si="28"/>
        <v>06F</v>
      </c>
      <c r="F631" s="67" t="str">
        <f t="shared" si="29"/>
        <v>NHS BEDFORDSHIRE CCG</v>
      </c>
      <c r="K631" s="122" t="s">
        <v>688</v>
      </c>
      <c r="L631" s="122" t="s">
        <v>689</v>
      </c>
      <c r="M631" s="122" t="s">
        <v>2708</v>
      </c>
      <c r="N631" s="122" t="s">
        <v>2709</v>
      </c>
      <c r="P631" s="122" t="s">
        <v>2212</v>
      </c>
      <c r="Q631" s="122" t="s">
        <v>2213</v>
      </c>
    </row>
    <row r="632" spans="1:17" ht="15">
      <c r="A632" s="66" t="s">
        <v>467</v>
      </c>
      <c r="B632" s="65" t="s">
        <v>468</v>
      </c>
      <c r="C632" s="67">
        <v>28778.762339495541</v>
      </c>
      <c r="D632" s="66" t="str">
        <f t="shared" si="27"/>
        <v>U50165</v>
      </c>
      <c r="E632" s="67" t="str">
        <f t="shared" si="28"/>
        <v>03W</v>
      </c>
      <c r="F632" s="67" t="str">
        <f t="shared" si="29"/>
        <v>NHS EAST LEICESTERSHIRE AND RUTLAND CCG</v>
      </c>
      <c r="K632" s="122" t="s">
        <v>467</v>
      </c>
      <c r="L632" s="122" t="s">
        <v>468</v>
      </c>
      <c r="M632" s="122" t="s">
        <v>2706</v>
      </c>
      <c r="N632" s="122" t="s">
        <v>2707</v>
      </c>
      <c r="P632" s="122" t="s">
        <v>2184</v>
      </c>
      <c r="Q632" s="122" t="s">
        <v>2185</v>
      </c>
    </row>
    <row r="633" spans="1:17" ht="15">
      <c r="A633" s="66" t="s">
        <v>2074</v>
      </c>
      <c r="B633" s="65" t="s">
        <v>2075</v>
      </c>
      <c r="C633" s="67">
        <v>45254.372707561393</v>
      </c>
      <c r="D633" s="66" t="str">
        <f t="shared" si="27"/>
        <v>U50197</v>
      </c>
      <c r="E633" s="67" t="str">
        <f t="shared" si="28"/>
        <v>72Q</v>
      </c>
      <c r="F633" s="67" t="str">
        <f t="shared" si="29"/>
        <v>NHS SOUTH EAST LONDON CCG</v>
      </c>
      <c r="K633" s="122" t="s">
        <v>2074</v>
      </c>
      <c r="L633" s="122" t="s">
        <v>2075</v>
      </c>
      <c r="M633" s="122" t="s">
        <v>2568</v>
      </c>
      <c r="N633" s="122" t="s">
        <v>2569</v>
      </c>
      <c r="P633" s="122" t="s">
        <v>639</v>
      </c>
      <c r="Q633" s="122" t="s">
        <v>640</v>
      </c>
    </row>
    <row r="634" spans="1:17" ht="15">
      <c r="A634" s="66" t="s">
        <v>1565</v>
      </c>
      <c r="B634" s="65" t="s">
        <v>1566</v>
      </c>
      <c r="C634" s="67">
        <v>29361.49327994472</v>
      </c>
      <c r="D634" s="66" t="str">
        <f t="shared" si="27"/>
        <v>U50263</v>
      </c>
      <c r="E634" s="67" t="str">
        <f t="shared" si="28"/>
        <v>15F</v>
      </c>
      <c r="F634" s="67" t="str">
        <f t="shared" si="29"/>
        <v>NHS LEEDS CCG</v>
      </c>
      <c r="K634" s="122" t="s">
        <v>1565</v>
      </c>
      <c r="L634" s="122" t="s">
        <v>1566</v>
      </c>
      <c r="M634" s="122" t="s">
        <v>2730</v>
      </c>
      <c r="N634" s="122" t="s">
        <v>2731</v>
      </c>
      <c r="P634" s="122" t="s">
        <v>463</v>
      </c>
      <c r="Q634" s="122" t="s">
        <v>464</v>
      </c>
    </row>
    <row r="635" spans="1:17" ht="15">
      <c r="A635" s="66" t="s">
        <v>2076</v>
      </c>
      <c r="B635" s="65" t="s">
        <v>2077</v>
      </c>
      <c r="C635" s="67">
        <v>36030.272225265195</v>
      </c>
      <c r="D635" s="66" t="str">
        <f t="shared" si="27"/>
        <v>U50277</v>
      </c>
      <c r="E635" s="67" t="str">
        <f t="shared" si="28"/>
        <v>72Q</v>
      </c>
      <c r="F635" s="67" t="str">
        <f t="shared" si="29"/>
        <v>NHS SOUTH EAST LONDON CCG</v>
      </c>
      <c r="K635" s="122" t="s">
        <v>2076</v>
      </c>
      <c r="L635" s="122" t="s">
        <v>2077</v>
      </c>
      <c r="M635" s="122" t="s">
        <v>2568</v>
      </c>
      <c r="N635" s="122" t="s">
        <v>2569</v>
      </c>
      <c r="P635" s="122" t="s">
        <v>1309</v>
      </c>
      <c r="Q635" s="122" t="s">
        <v>1310</v>
      </c>
    </row>
    <row r="636" spans="1:17" ht="15">
      <c r="A636" s="66" t="s">
        <v>1641</v>
      </c>
      <c r="B636" s="65" t="s">
        <v>1642</v>
      </c>
      <c r="C636" s="67">
        <v>50487.528246789669</v>
      </c>
      <c r="D636" s="66" t="str">
        <f t="shared" si="27"/>
        <v>U50322</v>
      </c>
      <c r="E636" s="67" t="str">
        <f t="shared" si="28"/>
        <v>15N</v>
      </c>
      <c r="F636" s="67" t="str">
        <f t="shared" si="29"/>
        <v>NHS DEVON CCG</v>
      </c>
      <c r="K636" s="122" t="s">
        <v>1641</v>
      </c>
      <c r="L636" s="122" t="s">
        <v>1642</v>
      </c>
      <c r="M636" s="122" t="s">
        <v>2678</v>
      </c>
      <c r="N636" s="122" t="s">
        <v>2679</v>
      </c>
      <c r="P636" s="122" t="s">
        <v>612</v>
      </c>
      <c r="Q636" s="122" t="s">
        <v>613</v>
      </c>
    </row>
    <row r="637" spans="1:17" ht="15">
      <c r="A637" s="66" t="s">
        <v>221</v>
      </c>
      <c r="B637" s="65" t="s">
        <v>222</v>
      </c>
      <c r="C637" s="67">
        <v>36086.287703602451</v>
      </c>
      <c r="D637" s="66" t="str">
        <f t="shared" si="27"/>
        <v>U50573</v>
      </c>
      <c r="E637" s="67" t="str">
        <f t="shared" si="28"/>
        <v>01K</v>
      </c>
      <c r="F637" s="67" t="str">
        <f t="shared" si="29"/>
        <v>NHS MORECAMBE BAY CCG</v>
      </c>
      <c r="K637" s="122" t="s">
        <v>221</v>
      </c>
      <c r="L637" s="122" t="s">
        <v>222</v>
      </c>
      <c r="M637" s="122" t="s">
        <v>2774</v>
      </c>
      <c r="N637" s="122" t="s">
        <v>2775</v>
      </c>
      <c r="P637" s="122" t="s">
        <v>375</v>
      </c>
      <c r="Q637" s="122" t="s">
        <v>376</v>
      </c>
    </row>
    <row r="638" spans="1:17" ht="15">
      <c r="A638" s="66" t="s">
        <v>2532</v>
      </c>
      <c r="B638" s="65" t="s">
        <v>2533</v>
      </c>
      <c r="C638" s="67">
        <v>28685.997735701701</v>
      </c>
      <c r="D638" s="66" t="str">
        <f t="shared" si="27"/>
        <v>U50767</v>
      </c>
      <c r="E638" s="67" t="str">
        <f t="shared" si="28"/>
        <v>91Q</v>
      </c>
      <c r="F638" s="67" t="str">
        <f t="shared" si="29"/>
        <v>NHS KENT AND MEDWAY CCG</v>
      </c>
      <c r="K638" s="122" t="s">
        <v>2532</v>
      </c>
      <c r="L638" s="122" t="s">
        <v>2533</v>
      </c>
      <c r="M638" s="122" t="s">
        <v>2588</v>
      </c>
      <c r="N638" s="122" t="s">
        <v>2589</v>
      </c>
      <c r="P638" s="122" t="s">
        <v>706</v>
      </c>
      <c r="Q638" s="122" t="s">
        <v>707</v>
      </c>
    </row>
    <row r="639" spans="1:17" ht="15">
      <c r="A639" s="66" t="s">
        <v>1028</v>
      </c>
      <c r="B639" s="65" t="s">
        <v>1029</v>
      </c>
      <c r="C639" s="67">
        <v>44524.988474502461</v>
      </c>
      <c r="D639" s="66" t="str">
        <f t="shared" si="27"/>
        <v>U50771</v>
      </c>
      <c r="E639" s="67" t="str">
        <f t="shared" si="28"/>
        <v>08V</v>
      </c>
      <c r="F639" s="67" t="str">
        <f t="shared" si="29"/>
        <v>NHS TOWER HAMLETS CCG</v>
      </c>
      <c r="K639" s="122" t="s">
        <v>1028</v>
      </c>
      <c r="L639" s="122" t="s">
        <v>1029</v>
      </c>
      <c r="M639" s="122" t="s">
        <v>2704</v>
      </c>
      <c r="N639" s="122" t="s">
        <v>2705</v>
      </c>
      <c r="P639" s="122" t="s">
        <v>1639</v>
      </c>
      <c r="Q639" s="122" t="s">
        <v>1640</v>
      </c>
    </row>
    <row r="640" spans="1:17" ht="15">
      <c r="A640" s="66" t="s">
        <v>323</v>
      </c>
      <c r="B640" s="65" t="s">
        <v>324</v>
      </c>
      <c r="C640" s="67">
        <v>44952.826076475932</v>
      </c>
      <c r="D640" s="66" t="str">
        <f t="shared" si="27"/>
        <v>U50996</v>
      </c>
      <c r="E640" s="67" t="str">
        <f t="shared" si="28"/>
        <v>02T</v>
      </c>
      <c r="F640" s="67" t="str">
        <f t="shared" si="29"/>
        <v>NHS CALDERDALE CCG</v>
      </c>
      <c r="K640" s="122" t="s">
        <v>323</v>
      </c>
      <c r="L640" s="122" t="s">
        <v>324</v>
      </c>
      <c r="M640" s="122" t="s">
        <v>2810</v>
      </c>
      <c r="N640" s="122" t="s">
        <v>2811</v>
      </c>
      <c r="P640" s="122" t="s">
        <v>1395</v>
      </c>
      <c r="Q640" s="122" t="s">
        <v>1396</v>
      </c>
    </row>
    <row r="641" spans="1:17" ht="15">
      <c r="A641" s="66" t="s">
        <v>965</v>
      </c>
      <c r="B641" s="65" t="s">
        <v>966</v>
      </c>
      <c r="C641" s="67">
        <v>25829.130858627061</v>
      </c>
      <c r="D641" s="66" t="str">
        <f t="shared" si="27"/>
        <v>U51050</v>
      </c>
      <c r="E641" s="67" t="str">
        <f t="shared" si="28"/>
        <v>08E</v>
      </c>
      <c r="F641" s="67" t="str">
        <f t="shared" si="29"/>
        <v>NHS HARROW CCG</v>
      </c>
      <c r="K641" s="122" t="s">
        <v>965</v>
      </c>
      <c r="L641" s="122" t="s">
        <v>966</v>
      </c>
      <c r="M641" s="122" t="s">
        <v>2716</v>
      </c>
      <c r="N641" s="122" t="s">
        <v>2717</v>
      </c>
      <c r="P641" s="122" t="s">
        <v>1637</v>
      </c>
      <c r="Q641" s="122" t="s">
        <v>1638</v>
      </c>
    </row>
    <row r="642" spans="1:17" ht="15">
      <c r="A642" s="66" t="s">
        <v>1525</v>
      </c>
      <c r="B642" s="65" t="s">
        <v>1526</v>
      </c>
      <c r="C642" s="67">
        <v>45440.796487377163</v>
      </c>
      <c r="D642" s="66" t="str">
        <f t="shared" si="27"/>
        <v>U51153</v>
      </c>
      <c r="E642" s="67" t="str">
        <f t="shared" si="28"/>
        <v>15E</v>
      </c>
      <c r="F642" s="67" t="str">
        <f t="shared" si="29"/>
        <v>NHS BIRMINGHAM AND SOLIHULL CCG</v>
      </c>
      <c r="K642" s="122" t="s">
        <v>1525</v>
      </c>
      <c r="L642" s="122" t="s">
        <v>1526</v>
      </c>
      <c r="M642" s="122" t="s">
        <v>2570</v>
      </c>
      <c r="N642" s="122" t="s">
        <v>2571</v>
      </c>
      <c r="P642" s="122" t="s">
        <v>1226</v>
      </c>
      <c r="Q642" s="122" t="s">
        <v>1227</v>
      </c>
    </row>
    <row r="643" spans="1:17" ht="15">
      <c r="A643" s="66" t="s">
        <v>1954</v>
      </c>
      <c r="B643" s="65" t="s">
        <v>1955</v>
      </c>
      <c r="C643" s="67">
        <v>33821.678482593001</v>
      </c>
      <c r="D643" s="66" t="str">
        <f t="shared" ref="D643:D706" si="30">A643</f>
        <v>U51200</v>
      </c>
      <c r="E643" s="67" t="str">
        <f t="shared" ref="E643:E706" si="31">VLOOKUP($A643,$K$2:$N$1255,3,FALSE)</f>
        <v>52R</v>
      </c>
      <c r="F643" s="67" t="str">
        <f t="shared" ref="F643:F706" si="32">VLOOKUP($A643,$K$2:$N$1255,4,FALSE)</f>
        <v>NHS NOTTINGHAM AND NOTTINGHAMSHIRE CCG</v>
      </c>
      <c r="K643" s="122" t="s">
        <v>1954</v>
      </c>
      <c r="L643" s="122" t="s">
        <v>1955</v>
      </c>
      <c r="M643" s="122" t="s">
        <v>2680</v>
      </c>
      <c r="N643" s="122" t="s">
        <v>2681</v>
      </c>
      <c r="P643" s="122" t="s">
        <v>215</v>
      </c>
      <c r="Q643" s="122" t="s">
        <v>216</v>
      </c>
    </row>
    <row r="644" spans="1:17" ht="15">
      <c r="A644" s="66" t="s">
        <v>820</v>
      </c>
      <c r="B644" s="65" t="s">
        <v>821</v>
      </c>
      <c r="C644" s="67">
        <v>60015.465210453003</v>
      </c>
      <c r="D644" s="66" t="str">
        <f t="shared" si="30"/>
        <v>U51229</v>
      </c>
      <c r="E644" s="67" t="str">
        <f t="shared" si="31"/>
        <v>06P</v>
      </c>
      <c r="F644" s="67" t="str">
        <f t="shared" si="32"/>
        <v>NHS LUTON CCG</v>
      </c>
      <c r="K644" s="122" t="s">
        <v>820</v>
      </c>
      <c r="L644" s="122" t="s">
        <v>821</v>
      </c>
      <c r="M644" s="122" t="s">
        <v>2798</v>
      </c>
      <c r="N644" s="122" t="s">
        <v>2799</v>
      </c>
      <c r="P644" s="122" t="s">
        <v>1765</v>
      </c>
      <c r="Q644" s="122" t="s">
        <v>1766</v>
      </c>
    </row>
    <row r="645" spans="1:17" ht="15">
      <c r="A645" s="66" t="s">
        <v>1018</v>
      </c>
      <c r="B645" s="65" t="s">
        <v>1019</v>
      </c>
      <c r="C645" s="67">
        <v>43588.63923516871</v>
      </c>
      <c r="D645" s="66" t="str">
        <f t="shared" si="30"/>
        <v>U51307</v>
      </c>
      <c r="E645" s="67" t="str">
        <f t="shared" si="31"/>
        <v>08N</v>
      </c>
      <c r="F645" s="67" t="str">
        <f t="shared" si="32"/>
        <v>NHS REDBRIDGE CCG</v>
      </c>
      <c r="K645" s="122" t="s">
        <v>1018</v>
      </c>
      <c r="L645" s="122" t="s">
        <v>1019</v>
      </c>
      <c r="M645" s="122" t="s">
        <v>2630</v>
      </c>
      <c r="N645" s="122" t="s">
        <v>2631</v>
      </c>
      <c r="P645" s="122" t="s">
        <v>782</v>
      </c>
      <c r="Q645" s="122" t="s">
        <v>783</v>
      </c>
    </row>
    <row r="646" spans="1:17" ht="15">
      <c r="A646" s="66" t="s">
        <v>2260</v>
      </c>
      <c r="B646" s="65" t="s">
        <v>2261</v>
      </c>
      <c r="C646" s="67">
        <v>29457.16923281076</v>
      </c>
      <c r="D646" s="66" t="str">
        <f t="shared" si="30"/>
        <v>U51357</v>
      </c>
      <c r="E646" s="67" t="str">
        <f t="shared" si="31"/>
        <v>92A</v>
      </c>
      <c r="F646" s="67" t="str">
        <f t="shared" si="32"/>
        <v>NHS SURREY HEARTLANDS CCG</v>
      </c>
      <c r="K646" s="122" t="s">
        <v>2260</v>
      </c>
      <c r="L646" s="122" t="s">
        <v>2261</v>
      </c>
      <c r="M646" s="122" t="s">
        <v>2604</v>
      </c>
      <c r="N646" s="122" t="s">
        <v>2605</v>
      </c>
      <c r="P646" s="122" t="s">
        <v>1585</v>
      </c>
      <c r="Q646" s="122" t="s">
        <v>1586</v>
      </c>
    </row>
    <row r="647" spans="1:17" ht="15">
      <c r="A647" s="66" t="s">
        <v>1230</v>
      </c>
      <c r="B647" s="65" t="s">
        <v>1231</v>
      </c>
      <c r="C647" s="67">
        <v>39729.023698601501</v>
      </c>
      <c r="D647" s="66" t="str">
        <f t="shared" si="30"/>
        <v>U51429</v>
      </c>
      <c r="E647" s="67" t="str">
        <f t="shared" si="31"/>
        <v>11J</v>
      </c>
      <c r="F647" s="67" t="str">
        <f t="shared" si="32"/>
        <v>NHS DORSET CCG</v>
      </c>
      <c r="K647" s="122" t="s">
        <v>1230</v>
      </c>
      <c r="L647" s="122" t="s">
        <v>1231</v>
      </c>
      <c r="M647" s="122" t="s">
        <v>2620</v>
      </c>
      <c r="N647" s="122" t="s">
        <v>2621</v>
      </c>
      <c r="P647" s="122" t="s">
        <v>157</v>
      </c>
      <c r="Q647" s="122" t="s">
        <v>158</v>
      </c>
    </row>
    <row r="648" spans="1:17" ht="15">
      <c r="A648" s="66" t="s">
        <v>848</v>
      </c>
      <c r="B648" s="65" t="s">
        <v>849</v>
      </c>
      <c r="C648" s="67">
        <v>26880.301991048727</v>
      </c>
      <c r="D648" s="66" t="str">
        <f t="shared" si="30"/>
        <v>U51488</v>
      </c>
      <c r="E648" s="67" t="str">
        <f t="shared" si="31"/>
        <v>06T</v>
      </c>
      <c r="F648" s="67" t="str">
        <f t="shared" si="32"/>
        <v>NHS NORTH EAST ESSEX CCG</v>
      </c>
      <c r="K648" s="122" t="s">
        <v>848</v>
      </c>
      <c r="L648" s="122" t="s">
        <v>849</v>
      </c>
      <c r="M648" s="122" t="s">
        <v>2628</v>
      </c>
      <c r="N648" s="122" t="s">
        <v>2629</v>
      </c>
      <c r="P648" s="122" t="s">
        <v>1783</v>
      </c>
      <c r="Q648" s="122" t="s">
        <v>1784</v>
      </c>
    </row>
    <row r="649" spans="1:17" ht="15">
      <c r="A649" s="66" t="s">
        <v>921</v>
      </c>
      <c r="B649" s="65" t="s">
        <v>922</v>
      </c>
      <c r="C649" s="67">
        <v>34222.464794482265</v>
      </c>
      <c r="D649" s="66" t="str">
        <f t="shared" si="30"/>
        <v>U51492</v>
      </c>
      <c r="E649" s="67" t="str">
        <f t="shared" si="31"/>
        <v>07T</v>
      </c>
      <c r="F649" s="67" t="str">
        <f t="shared" si="32"/>
        <v>NHS CITY AND HACKNEY CCG</v>
      </c>
      <c r="K649" s="122" t="s">
        <v>921</v>
      </c>
      <c r="L649" s="122" t="s">
        <v>922</v>
      </c>
      <c r="M649" s="122" t="s">
        <v>2656</v>
      </c>
      <c r="N649" s="122" t="s">
        <v>2657</v>
      </c>
      <c r="P649" s="122" t="s">
        <v>1361</v>
      </c>
      <c r="Q649" s="122" t="s">
        <v>1362</v>
      </c>
    </row>
    <row r="650" spans="1:17" ht="15">
      <c r="A650" s="66" t="s">
        <v>986</v>
      </c>
      <c r="B650" s="65" t="s">
        <v>987</v>
      </c>
      <c r="C650" s="67">
        <v>71727.144245766263</v>
      </c>
      <c r="D650" s="66" t="str">
        <f t="shared" si="30"/>
        <v>U51498</v>
      </c>
      <c r="E650" s="67" t="str">
        <f t="shared" si="31"/>
        <v>08G</v>
      </c>
      <c r="F650" s="67" t="str">
        <f t="shared" si="32"/>
        <v>NHS HILLINGDON CCG</v>
      </c>
      <c r="K650" s="122" t="s">
        <v>986</v>
      </c>
      <c r="L650" s="122" t="s">
        <v>987</v>
      </c>
      <c r="M650" s="122" t="s">
        <v>2688</v>
      </c>
      <c r="N650" s="122" t="s">
        <v>2689</v>
      </c>
      <c r="P650" s="122" t="s">
        <v>846</v>
      </c>
      <c r="Q650" s="122" t="s">
        <v>847</v>
      </c>
    </row>
    <row r="651" spans="1:17" ht="15">
      <c r="A651" s="66" t="s">
        <v>2362</v>
      </c>
      <c r="B651" s="65" t="s">
        <v>2363</v>
      </c>
      <c r="C651" s="67">
        <v>34424.374294803929</v>
      </c>
      <c r="D651" s="66" t="str">
        <f t="shared" si="30"/>
        <v>U51577</v>
      </c>
      <c r="E651" s="67" t="str">
        <f t="shared" si="31"/>
        <v>93C</v>
      </c>
      <c r="F651" s="67" t="str">
        <f t="shared" si="32"/>
        <v>NHS NORTH CENTRAL LONDON CCG</v>
      </c>
      <c r="K651" s="122" t="s">
        <v>2362</v>
      </c>
      <c r="L651" s="122" t="s">
        <v>2363</v>
      </c>
      <c r="M651" s="122" t="s">
        <v>2670</v>
      </c>
      <c r="N651" s="122" t="s">
        <v>2671</v>
      </c>
      <c r="P651" s="122" t="s">
        <v>477</v>
      </c>
      <c r="Q651" s="122" t="s">
        <v>478</v>
      </c>
    </row>
    <row r="652" spans="1:17" ht="15">
      <c r="A652" s="66" t="s">
        <v>2364</v>
      </c>
      <c r="B652" s="65" t="s">
        <v>2365</v>
      </c>
      <c r="C652" s="67">
        <v>37096.233867041788</v>
      </c>
      <c r="D652" s="66" t="str">
        <f t="shared" si="30"/>
        <v>U51636</v>
      </c>
      <c r="E652" s="67" t="str">
        <f t="shared" si="31"/>
        <v>93C</v>
      </c>
      <c r="F652" s="67" t="str">
        <f t="shared" si="32"/>
        <v>NHS NORTH CENTRAL LONDON CCG</v>
      </c>
      <c r="K652" s="122" t="s">
        <v>2364</v>
      </c>
      <c r="L652" s="122" t="s">
        <v>2365</v>
      </c>
      <c r="M652" s="122" t="s">
        <v>2670</v>
      </c>
      <c r="N652" s="122" t="s">
        <v>2671</v>
      </c>
      <c r="P652" s="122" t="s">
        <v>132</v>
      </c>
      <c r="Q652" s="122" t="s">
        <v>133</v>
      </c>
    </row>
    <row r="653" spans="1:17" ht="15">
      <c r="A653" s="66" t="s">
        <v>511</v>
      </c>
      <c r="B653" s="65" t="s">
        <v>512</v>
      </c>
      <c r="C653" s="67">
        <v>33091.766812816102</v>
      </c>
      <c r="D653" s="66" t="str">
        <f t="shared" si="30"/>
        <v>U51667</v>
      </c>
      <c r="E653" s="67" t="str">
        <f t="shared" si="31"/>
        <v>04V</v>
      </c>
      <c r="F653" s="67" t="str">
        <f t="shared" si="32"/>
        <v>NHS WEST LEICESTERSHIRE CCG</v>
      </c>
      <c r="K653" s="122" t="s">
        <v>511</v>
      </c>
      <c r="L653" s="122" t="s">
        <v>512</v>
      </c>
      <c r="M653" s="122" t="s">
        <v>2808</v>
      </c>
      <c r="N653" s="122" t="s">
        <v>2809</v>
      </c>
      <c r="P653" s="122" t="s">
        <v>2324</v>
      </c>
      <c r="Q653" s="122" t="s">
        <v>2325</v>
      </c>
    </row>
    <row r="654" spans="1:17" ht="15">
      <c r="A654" s="66" t="s">
        <v>2208</v>
      </c>
      <c r="B654" s="65" t="s">
        <v>2209</v>
      </c>
      <c r="C654" s="67">
        <v>36151.13499668958</v>
      </c>
      <c r="D654" s="66" t="str">
        <f t="shared" si="30"/>
        <v>U51839</v>
      </c>
      <c r="E654" s="67" t="str">
        <f t="shared" si="31"/>
        <v>91Q</v>
      </c>
      <c r="F654" s="67" t="str">
        <f t="shared" si="32"/>
        <v>NHS KENT AND MEDWAY CCG</v>
      </c>
      <c r="K654" s="122" t="s">
        <v>2208</v>
      </c>
      <c r="L654" s="122" t="s">
        <v>2209</v>
      </c>
      <c r="M654" s="122" t="s">
        <v>2588</v>
      </c>
      <c r="N654" s="122" t="s">
        <v>2589</v>
      </c>
      <c r="P654" s="122" t="s">
        <v>1539</v>
      </c>
      <c r="Q654" s="122" t="s">
        <v>1540</v>
      </c>
    </row>
    <row r="655" spans="1:17" ht="15">
      <c r="A655" s="66" t="s">
        <v>988</v>
      </c>
      <c r="B655" s="65" t="s">
        <v>989</v>
      </c>
      <c r="C655" s="67">
        <v>39566.346923804769</v>
      </c>
      <c r="D655" s="66" t="str">
        <f t="shared" si="30"/>
        <v>U51930</v>
      </c>
      <c r="E655" s="67" t="str">
        <f t="shared" si="31"/>
        <v>08G</v>
      </c>
      <c r="F655" s="67" t="str">
        <f t="shared" si="32"/>
        <v>NHS HILLINGDON CCG</v>
      </c>
      <c r="K655" s="122" t="s">
        <v>988</v>
      </c>
      <c r="L655" s="122" t="s">
        <v>989</v>
      </c>
      <c r="M655" s="122" t="s">
        <v>2688</v>
      </c>
      <c r="N655" s="122" t="s">
        <v>2689</v>
      </c>
      <c r="P655" s="122" t="s">
        <v>2120</v>
      </c>
      <c r="Q655" s="122" t="s">
        <v>2121</v>
      </c>
    </row>
    <row r="656" spans="1:17" ht="15">
      <c r="A656" s="66" t="s">
        <v>604</v>
      </c>
      <c r="B656" s="65" t="s">
        <v>605</v>
      </c>
      <c r="C656" s="67">
        <v>42674.47731019526</v>
      </c>
      <c r="D656" s="66" t="str">
        <f t="shared" si="30"/>
        <v>U52026</v>
      </c>
      <c r="E656" s="67" t="str">
        <f t="shared" si="31"/>
        <v>05N</v>
      </c>
      <c r="F656" s="67" t="str">
        <f t="shared" si="32"/>
        <v>NHS SHROPSHIRE CCG</v>
      </c>
      <c r="K656" s="122" t="s">
        <v>604</v>
      </c>
      <c r="L656" s="122" t="s">
        <v>605</v>
      </c>
      <c r="M656" s="122" t="s">
        <v>2794</v>
      </c>
      <c r="N656" s="122" t="s">
        <v>2795</v>
      </c>
      <c r="P656" s="122" t="s">
        <v>1826</v>
      </c>
      <c r="Q656" s="122" t="s">
        <v>1827</v>
      </c>
    </row>
    <row r="657" spans="1:17" ht="15">
      <c r="A657" s="66" t="s">
        <v>1914</v>
      </c>
      <c r="B657" s="65" t="s">
        <v>1915</v>
      </c>
      <c r="C657" s="67">
        <v>42016.249928514946</v>
      </c>
      <c r="D657" s="66" t="str">
        <f t="shared" si="30"/>
        <v>U52075</v>
      </c>
      <c r="E657" s="67" t="str">
        <f t="shared" si="31"/>
        <v>42D</v>
      </c>
      <c r="F657" s="67" t="str">
        <f t="shared" si="32"/>
        <v>NHS NORTH YORKSHIRE CCG</v>
      </c>
      <c r="K657" s="122" t="s">
        <v>1914</v>
      </c>
      <c r="L657" s="122" t="s">
        <v>1915</v>
      </c>
      <c r="M657" s="122" t="s">
        <v>2626</v>
      </c>
      <c r="N657" s="122" t="s">
        <v>2627</v>
      </c>
      <c r="P657" s="122" t="s">
        <v>2050</v>
      </c>
      <c r="Q657" s="122" t="s">
        <v>2051</v>
      </c>
    </row>
    <row r="658" spans="1:17" ht="15">
      <c r="A658" s="66" t="s">
        <v>1868</v>
      </c>
      <c r="B658" s="65" t="s">
        <v>1869</v>
      </c>
      <c r="C658" s="67">
        <v>43526.226906523167</v>
      </c>
      <c r="D658" s="66" t="str">
        <f t="shared" si="30"/>
        <v>U52199</v>
      </c>
      <c r="E658" s="67" t="str">
        <f t="shared" si="31"/>
        <v>36L</v>
      </c>
      <c r="F658" s="67" t="str">
        <f t="shared" si="32"/>
        <v>NHS SOUTH WEST LONDON CCG</v>
      </c>
      <c r="K658" s="122" t="s">
        <v>1868</v>
      </c>
      <c r="L658" s="122" t="s">
        <v>1869</v>
      </c>
      <c r="M658" s="122" t="s">
        <v>2562</v>
      </c>
      <c r="N658" s="122" t="s">
        <v>2563</v>
      </c>
      <c r="P658" s="122" t="s">
        <v>569</v>
      </c>
      <c r="Q658" s="122" t="s">
        <v>570</v>
      </c>
    </row>
    <row r="659" spans="1:17" ht="15">
      <c r="A659" s="66" t="s">
        <v>389</v>
      </c>
      <c r="B659" s="65" t="s">
        <v>390</v>
      </c>
      <c r="C659" s="67">
        <v>77105.567800621284</v>
      </c>
      <c r="D659" s="66" t="str">
        <f t="shared" si="30"/>
        <v>U52219</v>
      </c>
      <c r="E659" s="67" t="str">
        <f t="shared" si="31"/>
        <v>03K</v>
      </c>
      <c r="F659" s="67" t="str">
        <f t="shared" si="32"/>
        <v>NHS NORTH LINCOLNSHIRE CCG</v>
      </c>
      <c r="K659" s="122" t="s">
        <v>389</v>
      </c>
      <c r="L659" s="122" t="s">
        <v>390</v>
      </c>
      <c r="M659" s="122" t="s">
        <v>2816</v>
      </c>
      <c r="N659" s="122" t="s">
        <v>2817</v>
      </c>
      <c r="P659" s="122" t="s">
        <v>1852</v>
      </c>
      <c r="Q659" s="122" t="s">
        <v>1853</v>
      </c>
    </row>
    <row r="660" spans="1:17" ht="15">
      <c r="A660" s="66" t="s">
        <v>2122</v>
      </c>
      <c r="B660" s="65" t="s">
        <v>2123</v>
      </c>
      <c r="C660" s="67">
        <v>59349.898023630187</v>
      </c>
      <c r="D660" s="66" t="str">
        <f t="shared" si="30"/>
        <v>U52261</v>
      </c>
      <c r="E660" s="67" t="str">
        <f t="shared" si="31"/>
        <v>78H</v>
      </c>
      <c r="F660" s="67" t="str">
        <f t="shared" si="32"/>
        <v>NHS NORTHAMPTONSHIRE CCG</v>
      </c>
      <c r="K660" s="122" t="s">
        <v>2122</v>
      </c>
      <c r="L660" s="122" t="s">
        <v>2123</v>
      </c>
      <c r="M660" s="122" t="s">
        <v>2694</v>
      </c>
      <c r="N660" s="122" t="s">
        <v>2695</v>
      </c>
      <c r="P660" s="122" t="s">
        <v>1329</v>
      </c>
      <c r="Q660" s="122" t="s">
        <v>1330</v>
      </c>
    </row>
    <row r="661" spans="1:17" ht="15">
      <c r="A661" s="66" t="s">
        <v>70</v>
      </c>
      <c r="B661" s="65" t="s">
        <v>71</v>
      </c>
      <c r="C661" s="67">
        <v>54947.372851939224</v>
      </c>
      <c r="D661" s="66" t="str">
        <f t="shared" si="30"/>
        <v>U52297</v>
      </c>
      <c r="E661" s="67" t="str">
        <f t="shared" si="31"/>
        <v>00P</v>
      </c>
      <c r="F661" s="67" t="str">
        <f t="shared" si="32"/>
        <v>NHS SUNDERLAND CCG</v>
      </c>
      <c r="K661" s="122" t="s">
        <v>70</v>
      </c>
      <c r="L661" s="122" t="s">
        <v>71</v>
      </c>
      <c r="M661" s="122" t="s">
        <v>2658</v>
      </c>
      <c r="N661" s="122" t="s">
        <v>2659</v>
      </c>
      <c r="P661" s="122" t="s">
        <v>1573</v>
      </c>
      <c r="Q661" s="122" t="s">
        <v>1574</v>
      </c>
    </row>
    <row r="662" spans="1:17" ht="15">
      <c r="A662" s="66" t="s">
        <v>2366</v>
      </c>
      <c r="B662" s="65" t="s">
        <v>2367</v>
      </c>
      <c r="C662" s="67">
        <v>34725.506681046092</v>
      </c>
      <c r="D662" s="66" t="str">
        <f t="shared" si="30"/>
        <v>U52461</v>
      </c>
      <c r="E662" s="67" t="str">
        <f t="shared" si="31"/>
        <v>93C</v>
      </c>
      <c r="F662" s="67" t="str">
        <f t="shared" si="32"/>
        <v>NHS NORTH CENTRAL LONDON CCG</v>
      </c>
      <c r="K662" s="122" t="s">
        <v>2366</v>
      </c>
      <c r="L662" s="122" t="s">
        <v>2367</v>
      </c>
      <c r="M662" s="122" t="s">
        <v>2670</v>
      </c>
      <c r="N662" s="122" t="s">
        <v>2671</v>
      </c>
      <c r="P662" s="122" t="s">
        <v>1088</v>
      </c>
      <c r="Q662" s="122" t="s">
        <v>1089</v>
      </c>
    </row>
    <row r="663" spans="1:17" ht="15">
      <c r="A663" s="66" t="s">
        <v>850</v>
      </c>
      <c r="B663" s="65" t="s">
        <v>851</v>
      </c>
      <c r="C663" s="67">
        <v>47042.679774311604</v>
      </c>
      <c r="D663" s="66" t="str">
        <f t="shared" si="30"/>
        <v>U52468</v>
      </c>
      <c r="E663" s="67" t="str">
        <f t="shared" si="31"/>
        <v>06T</v>
      </c>
      <c r="F663" s="67" t="str">
        <f t="shared" si="32"/>
        <v>NHS NORTH EAST ESSEX CCG</v>
      </c>
      <c r="K663" s="122" t="s">
        <v>850</v>
      </c>
      <c r="L663" s="122" t="s">
        <v>851</v>
      </c>
      <c r="M663" s="122" t="s">
        <v>2628</v>
      </c>
      <c r="N663" s="122" t="s">
        <v>2629</v>
      </c>
      <c r="P663" s="122" t="s">
        <v>1535</v>
      </c>
      <c r="Q663" s="122" t="s">
        <v>1536</v>
      </c>
    </row>
    <row r="664" spans="1:17" ht="15">
      <c r="A664" s="66" t="s">
        <v>1870</v>
      </c>
      <c r="B664" s="65" t="s">
        <v>1871</v>
      </c>
      <c r="C664" s="67">
        <v>27295.834740121718</v>
      </c>
      <c r="D664" s="66" t="str">
        <f t="shared" si="30"/>
        <v>U52546</v>
      </c>
      <c r="E664" s="67" t="str">
        <f t="shared" si="31"/>
        <v>36L</v>
      </c>
      <c r="F664" s="67" t="str">
        <f t="shared" si="32"/>
        <v>NHS SOUTH WEST LONDON CCG</v>
      </c>
      <c r="K664" s="122" t="s">
        <v>1870</v>
      </c>
      <c r="L664" s="122" t="s">
        <v>1871</v>
      </c>
      <c r="M664" s="122" t="s">
        <v>2562</v>
      </c>
      <c r="N664" s="122" t="s">
        <v>2563</v>
      </c>
      <c r="P664" s="122" t="s">
        <v>2036</v>
      </c>
      <c r="Q664" s="122" t="s">
        <v>2037</v>
      </c>
    </row>
    <row r="665" spans="1:17" ht="15">
      <c r="A665" s="66" t="s">
        <v>1000</v>
      </c>
      <c r="B665" s="65" t="s">
        <v>1001</v>
      </c>
      <c r="C665" s="67">
        <v>29786.427137897263</v>
      </c>
      <c r="D665" s="66" t="str">
        <f t="shared" si="30"/>
        <v>U52641</v>
      </c>
      <c r="E665" s="67" t="str">
        <f t="shared" si="31"/>
        <v>08M</v>
      </c>
      <c r="F665" s="67" t="str">
        <f t="shared" si="32"/>
        <v>NHS NEWHAM CCG</v>
      </c>
      <c r="K665" s="122" t="s">
        <v>1000</v>
      </c>
      <c r="L665" s="122" t="s">
        <v>1001</v>
      </c>
      <c r="M665" s="122" t="s">
        <v>2684</v>
      </c>
      <c r="N665" s="122" t="s">
        <v>2685</v>
      </c>
      <c r="P665" s="122" t="s">
        <v>1928</v>
      </c>
      <c r="Q665" s="122" t="s">
        <v>1929</v>
      </c>
    </row>
    <row r="666" spans="1:17" ht="15">
      <c r="A666" s="66" t="s">
        <v>2000</v>
      </c>
      <c r="B666" s="65" t="s">
        <v>2001</v>
      </c>
      <c r="C666" s="67">
        <v>39922.130090410174</v>
      </c>
      <c r="D666" s="66" t="str">
        <f t="shared" si="30"/>
        <v>U52694</v>
      </c>
      <c r="E666" s="67" t="str">
        <f t="shared" si="31"/>
        <v>70F</v>
      </c>
      <c r="F666" s="67" t="str">
        <f t="shared" si="32"/>
        <v>NHS WEST SUSSEX CCG</v>
      </c>
      <c r="K666" s="122" t="s">
        <v>2000</v>
      </c>
      <c r="L666" s="122" t="s">
        <v>2001</v>
      </c>
      <c r="M666" s="122" t="s">
        <v>2580</v>
      </c>
      <c r="N666" s="122" t="s">
        <v>2581</v>
      </c>
      <c r="P666" s="122" t="s">
        <v>2118</v>
      </c>
      <c r="Q666" s="122" t="s">
        <v>2119</v>
      </c>
    </row>
    <row r="667" spans="1:17" ht="15">
      <c r="A667" s="66" t="s">
        <v>880</v>
      </c>
      <c r="B667" s="65" t="s">
        <v>881</v>
      </c>
      <c r="C667" s="67">
        <v>31447.836504678402</v>
      </c>
      <c r="D667" s="66" t="str">
        <f t="shared" si="30"/>
        <v>U52763</v>
      </c>
      <c r="E667" s="67" t="str">
        <f t="shared" si="31"/>
        <v>07K</v>
      </c>
      <c r="F667" s="67" t="str">
        <f t="shared" si="32"/>
        <v>NHS WEST SUFFOLK CCG</v>
      </c>
      <c r="K667" s="122" t="s">
        <v>880</v>
      </c>
      <c r="L667" s="122" t="s">
        <v>881</v>
      </c>
      <c r="M667" s="122" t="s">
        <v>2718</v>
      </c>
      <c r="N667" s="122" t="s">
        <v>2719</v>
      </c>
      <c r="P667" s="122" t="s">
        <v>1785</v>
      </c>
      <c r="Q667" s="122" t="s">
        <v>1786</v>
      </c>
    </row>
    <row r="668" spans="1:17" ht="15">
      <c r="A668" s="66" t="s">
        <v>2020</v>
      </c>
      <c r="B668" s="65" t="s">
        <v>2021</v>
      </c>
      <c r="C668" s="67">
        <v>41635.088971769001</v>
      </c>
      <c r="D668" s="66" t="str">
        <f t="shared" si="30"/>
        <v>U52802</v>
      </c>
      <c r="E668" s="67" t="str">
        <f t="shared" si="31"/>
        <v>71E</v>
      </c>
      <c r="F668" s="67" t="str">
        <f t="shared" si="32"/>
        <v>NHS LINCOLNSHIRE CCG</v>
      </c>
      <c r="K668" s="122" t="s">
        <v>2020</v>
      </c>
      <c r="L668" s="122" t="s">
        <v>2021</v>
      </c>
      <c r="M668" s="122" t="s">
        <v>2698</v>
      </c>
      <c r="N668" s="122" t="s">
        <v>2699</v>
      </c>
      <c r="P668" s="122" t="s">
        <v>1543</v>
      </c>
      <c r="Q668" s="122" t="s">
        <v>1544</v>
      </c>
    </row>
    <row r="669" spans="1:17" ht="15">
      <c r="A669" s="66" t="s">
        <v>1872</v>
      </c>
      <c r="B669" s="65" t="s">
        <v>1873</v>
      </c>
      <c r="C669" s="67">
        <v>38447.854623099302</v>
      </c>
      <c r="D669" s="66" t="str">
        <f t="shared" si="30"/>
        <v>U52814</v>
      </c>
      <c r="E669" s="67" t="str">
        <f t="shared" si="31"/>
        <v>36L</v>
      </c>
      <c r="F669" s="67" t="str">
        <f t="shared" si="32"/>
        <v>NHS SOUTH WEST LONDON CCG</v>
      </c>
      <c r="K669" s="122" t="s">
        <v>1872</v>
      </c>
      <c r="L669" s="122" t="s">
        <v>1873</v>
      </c>
      <c r="M669" s="122" t="s">
        <v>2562</v>
      </c>
      <c r="N669" s="122" t="s">
        <v>2563</v>
      </c>
      <c r="P669" s="122" t="s">
        <v>1056</v>
      </c>
      <c r="Q669" s="122" t="s">
        <v>1057</v>
      </c>
    </row>
    <row r="670" spans="1:17" ht="15">
      <c r="A670" s="66" t="s">
        <v>2473</v>
      </c>
      <c r="B670" s="65" t="s">
        <v>2474</v>
      </c>
      <c r="C670" s="67">
        <v>27110.109192354612</v>
      </c>
      <c r="D670" s="66" t="str">
        <f t="shared" si="30"/>
        <v>U52827</v>
      </c>
      <c r="E670" s="67" t="str">
        <f t="shared" si="31"/>
        <v>99G</v>
      </c>
      <c r="F670" s="67" t="str">
        <f t="shared" si="32"/>
        <v>NHS SOUTHEND CCG</v>
      </c>
      <c r="K670" s="122" t="s">
        <v>2473</v>
      </c>
      <c r="L670" s="122" t="s">
        <v>2474</v>
      </c>
      <c r="M670" s="122" t="s">
        <v>2606</v>
      </c>
      <c r="N670" s="122" t="s">
        <v>2607</v>
      </c>
      <c r="P670" s="122" t="s">
        <v>1779</v>
      </c>
      <c r="Q670" s="122" t="s">
        <v>1780</v>
      </c>
    </row>
    <row r="671" spans="1:17" ht="15">
      <c r="A671" s="66" t="s">
        <v>2407</v>
      </c>
      <c r="B671" s="65" t="s">
        <v>2408</v>
      </c>
      <c r="C671" s="67">
        <v>62369.921059796266</v>
      </c>
      <c r="D671" s="66" t="str">
        <f t="shared" si="30"/>
        <v>U52868</v>
      </c>
      <c r="E671" s="67" t="str">
        <f t="shared" si="31"/>
        <v>97R</v>
      </c>
      <c r="F671" s="67" t="str">
        <f t="shared" si="32"/>
        <v>NHS EAST SUSSEX CCG</v>
      </c>
      <c r="K671" s="122" t="s">
        <v>2407</v>
      </c>
      <c r="L671" s="122" t="s">
        <v>2408</v>
      </c>
      <c r="M671" s="122" t="s">
        <v>2664</v>
      </c>
      <c r="N671" s="122" t="s">
        <v>2665</v>
      </c>
      <c r="P671" s="122" t="s">
        <v>1453</v>
      </c>
      <c r="Q671" s="122" t="s">
        <v>1454</v>
      </c>
    </row>
    <row r="672" spans="1:17" ht="15">
      <c r="A672" s="66" t="s">
        <v>690</v>
      </c>
      <c r="B672" s="65" t="s">
        <v>691</v>
      </c>
      <c r="C672" s="67">
        <v>29901.196525663541</v>
      </c>
      <c r="D672" s="66" t="str">
        <f t="shared" si="30"/>
        <v>U52875</v>
      </c>
      <c r="E672" s="67" t="str">
        <f t="shared" si="31"/>
        <v>06F</v>
      </c>
      <c r="F672" s="67" t="str">
        <f t="shared" si="32"/>
        <v>NHS BEDFORDSHIRE CCG</v>
      </c>
      <c r="K672" s="122" t="s">
        <v>690</v>
      </c>
      <c r="L672" s="122" t="s">
        <v>691</v>
      </c>
      <c r="M672" s="122" t="s">
        <v>2708</v>
      </c>
      <c r="N672" s="122" t="s">
        <v>2709</v>
      </c>
      <c r="P672" s="122" t="s">
        <v>433</v>
      </c>
      <c r="Q672" s="122" t="s">
        <v>434</v>
      </c>
    </row>
    <row r="673" spans="1:17" ht="15">
      <c r="A673" s="66" t="s">
        <v>2425</v>
      </c>
      <c r="B673" s="65" t="s">
        <v>2426</v>
      </c>
      <c r="C673" s="67">
        <v>37151.589850938777</v>
      </c>
      <c r="D673" s="66" t="str">
        <f t="shared" si="30"/>
        <v>U52891</v>
      </c>
      <c r="E673" s="67" t="str">
        <f t="shared" si="31"/>
        <v>99A</v>
      </c>
      <c r="F673" s="67" t="str">
        <f t="shared" si="32"/>
        <v>NHS LIVERPOOL CCG</v>
      </c>
      <c r="K673" s="122" t="s">
        <v>2425</v>
      </c>
      <c r="L673" s="122" t="s">
        <v>2426</v>
      </c>
      <c r="M673" s="122" t="s">
        <v>2616</v>
      </c>
      <c r="N673" s="122" t="s">
        <v>2617</v>
      </c>
      <c r="P673" s="122" t="s">
        <v>1188</v>
      </c>
      <c r="Q673" s="122" t="s">
        <v>1189</v>
      </c>
    </row>
    <row r="674" spans="1:17" ht="15">
      <c r="A674" s="66" t="s">
        <v>1267</v>
      </c>
      <c r="B674" s="65" t="s">
        <v>1268</v>
      </c>
      <c r="C674" s="67">
        <v>32651.750628511811</v>
      </c>
      <c r="D674" s="66" t="str">
        <f t="shared" si="30"/>
        <v>U53179</v>
      </c>
      <c r="E674" s="67" t="str">
        <f t="shared" si="31"/>
        <v>11M</v>
      </c>
      <c r="F674" s="67" t="str">
        <f t="shared" si="32"/>
        <v>NHS GLOUCESTERSHIRE CCG</v>
      </c>
      <c r="K674" s="122" t="s">
        <v>1267</v>
      </c>
      <c r="L674" s="122" t="s">
        <v>1268</v>
      </c>
      <c r="M674" s="122" t="s">
        <v>2610</v>
      </c>
      <c r="N674" s="122" t="s">
        <v>2611</v>
      </c>
      <c r="P674" s="122" t="s">
        <v>1898</v>
      </c>
      <c r="Q674" s="122" t="s">
        <v>1899</v>
      </c>
    </row>
    <row r="675" spans="1:17" ht="15">
      <c r="A675" s="66" t="s">
        <v>2427</v>
      </c>
      <c r="B675" s="65" t="s">
        <v>2428</v>
      </c>
      <c r="C675" s="67">
        <v>56132.692907336947</v>
      </c>
      <c r="D675" s="66" t="str">
        <f t="shared" si="30"/>
        <v>U53230</v>
      </c>
      <c r="E675" s="67" t="str">
        <f t="shared" si="31"/>
        <v>99A</v>
      </c>
      <c r="F675" s="67" t="str">
        <f t="shared" si="32"/>
        <v>NHS LIVERPOOL CCG</v>
      </c>
      <c r="K675" s="122" t="s">
        <v>2427</v>
      </c>
      <c r="L675" s="122" t="s">
        <v>2428</v>
      </c>
      <c r="M675" s="122" t="s">
        <v>2616</v>
      </c>
      <c r="N675" s="122" t="s">
        <v>2617</v>
      </c>
      <c r="P675" s="122" t="s">
        <v>1962</v>
      </c>
      <c r="Q675" s="122" t="s">
        <v>1963</v>
      </c>
    </row>
    <row r="676" spans="1:17" ht="15">
      <c r="A676" s="66" t="s">
        <v>325</v>
      </c>
      <c r="B676" s="65" t="s">
        <v>326</v>
      </c>
      <c r="C676" s="67">
        <v>39278.334332717684</v>
      </c>
      <c r="D676" s="66" t="str">
        <f t="shared" si="30"/>
        <v>U53279</v>
      </c>
      <c r="E676" s="67" t="str">
        <f t="shared" si="31"/>
        <v>02T</v>
      </c>
      <c r="F676" s="67" t="str">
        <f t="shared" si="32"/>
        <v>NHS CALDERDALE CCG</v>
      </c>
      <c r="K676" s="122" t="s">
        <v>325</v>
      </c>
      <c r="L676" s="122" t="s">
        <v>326</v>
      </c>
      <c r="M676" s="122" t="s">
        <v>2810</v>
      </c>
      <c r="N676" s="122" t="s">
        <v>2811</v>
      </c>
      <c r="P676" s="122" t="s">
        <v>1345</v>
      </c>
      <c r="Q676" s="122" t="s">
        <v>1346</v>
      </c>
    </row>
    <row r="677" spans="1:17" ht="15">
      <c r="A677" s="66" t="s">
        <v>2262</v>
      </c>
      <c r="B677" s="65" t="s">
        <v>2263</v>
      </c>
      <c r="C677" s="67">
        <v>36466.510335227846</v>
      </c>
      <c r="D677" s="66" t="str">
        <f t="shared" si="30"/>
        <v>U53317</v>
      </c>
      <c r="E677" s="67" t="str">
        <f t="shared" si="31"/>
        <v>92A</v>
      </c>
      <c r="F677" s="67" t="str">
        <f t="shared" si="32"/>
        <v>NHS SURREY HEARTLANDS CCG</v>
      </c>
      <c r="K677" s="122" t="s">
        <v>2262</v>
      </c>
      <c r="L677" s="122" t="s">
        <v>2263</v>
      </c>
      <c r="M677" s="122" t="s">
        <v>2604</v>
      </c>
      <c r="N677" s="122" t="s">
        <v>2605</v>
      </c>
      <c r="P677" s="122" t="s">
        <v>563</v>
      </c>
      <c r="Q677" s="122" t="s">
        <v>564</v>
      </c>
    </row>
    <row r="678" spans="1:17" ht="15">
      <c r="A678" s="66" t="s">
        <v>2124</v>
      </c>
      <c r="B678" s="65" t="s">
        <v>2125</v>
      </c>
      <c r="C678" s="67">
        <v>67882.002821355592</v>
      </c>
      <c r="D678" s="66" t="str">
        <f t="shared" si="30"/>
        <v>U53419</v>
      </c>
      <c r="E678" s="67" t="str">
        <f t="shared" si="31"/>
        <v>78H</v>
      </c>
      <c r="F678" s="67" t="str">
        <f t="shared" si="32"/>
        <v>NHS NORTHAMPTONSHIRE CCG</v>
      </c>
      <c r="K678" s="122" t="s">
        <v>2124</v>
      </c>
      <c r="L678" s="122" t="s">
        <v>2125</v>
      </c>
      <c r="M678" s="122" t="s">
        <v>2694</v>
      </c>
      <c r="N678" s="122" t="s">
        <v>2695</v>
      </c>
      <c r="P678" s="122" t="s">
        <v>1337</v>
      </c>
      <c r="Q678" s="122" t="s">
        <v>1338</v>
      </c>
    </row>
    <row r="679" spans="1:17" ht="15">
      <c r="A679" s="66" t="s">
        <v>933</v>
      </c>
      <c r="B679" s="65" t="s">
        <v>934</v>
      </c>
      <c r="C679" s="67">
        <v>51206.328896534018</v>
      </c>
      <c r="D679" s="66" t="str">
        <f t="shared" si="30"/>
        <v>U53562</v>
      </c>
      <c r="E679" s="67" t="str">
        <f t="shared" si="31"/>
        <v>07W</v>
      </c>
      <c r="F679" s="67" t="str">
        <f t="shared" si="32"/>
        <v>NHS EALING CCG</v>
      </c>
      <c r="K679" s="122" t="s">
        <v>933</v>
      </c>
      <c r="L679" s="122" t="s">
        <v>934</v>
      </c>
      <c r="M679" s="122" t="s">
        <v>2760</v>
      </c>
      <c r="N679" s="122" t="s">
        <v>2761</v>
      </c>
      <c r="P679" s="122" t="s">
        <v>1349</v>
      </c>
      <c r="Q679" s="122" t="s">
        <v>1350</v>
      </c>
    </row>
    <row r="680" spans="1:17" ht="15">
      <c r="A680" s="66" t="s">
        <v>802</v>
      </c>
      <c r="B680" s="65" t="s">
        <v>803</v>
      </c>
      <c r="C680" s="67">
        <v>37736.253606847058</v>
      </c>
      <c r="D680" s="66" t="str">
        <f t="shared" si="30"/>
        <v>U53612</v>
      </c>
      <c r="E680" s="67" t="str">
        <f t="shared" si="31"/>
        <v>06N</v>
      </c>
      <c r="F680" s="67" t="str">
        <f t="shared" si="32"/>
        <v>NHS HERTS VALLEYS CCG</v>
      </c>
      <c r="K680" s="122" t="s">
        <v>802</v>
      </c>
      <c r="L680" s="122" t="s">
        <v>803</v>
      </c>
      <c r="M680" s="122" t="s">
        <v>2672</v>
      </c>
      <c r="N680" s="122" t="s">
        <v>2673</v>
      </c>
      <c r="P680" s="122" t="s">
        <v>567</v>
      </c>
      <c r="Q680" s="122" t="s">
        <v>568</v>
      </c>
    </row>
    <row r="681" spans="1:17" ht="15">
      <c r="A681" s="66" t="s">
        <v>1393</v>
      </c>
      <c r="B681" s="65" t="s">
        <v>1394</v>
      </c>
      <c r="C681" s="67">
        <v>29970.2102941212</v>
      </c>
      <c r="D681" s="66" t="str">
        <f t="shared" si="30"/>
        <v>U53775</v>
      </c>
      <c r="E681" s="67" t="str">
        <f t="shared" si="31"/>
        <v>14Y</v>
      </c>
      <c r="F681" s="67" t="str">
        <f t="shared" si="32"/>
        <v>NHS BUCKINGHAMSHIRE CCG</v>
      </c>
      <c r="K681" s="122" t="s">
        <v>1393</v>
      </c>
      <c r="L681" s="122" t="s">
        <v>1394</v>
      </c>
      <c r="M681" s="122" t="s">
        <v>2600</v>
      </c>
      <c r="N681" s="122" t="s">
        <v>2601</v>
      </c>
      <c r="P681" s="122" t="s">
        <v>1355</v>
      </c>
      <c r="Q681" s="122" t="s">
        <v>1356</v>
      </c>
    </row>
    <row r="682" spans="1:17" ht="15">
      <c r="A682" s="66" t="s">
        <v>2078</v>
      </c>
      <c r="B682" s="65" t="s">
        <v>2079</v>
      </c>
      <c r="C682" s="67">
        <v>76077.158116975785</v>
      </c>
      <c r="D682" s="66" t="str">
        <f t="shared" si="30"/>
        <v>U53896</v>
      </c>
      <c r="E682" s="67" t="str">
        <f t="shared" si="31"/>
        <v>72Q</v>
      </c>
      <c r="F682" s="67" t="str">
        <f t="shared" si="32"/>
        <v>NHS SOUTH EAST LONDON CCG</v>
      </c>
      <c r="K682" s="122" t="s">
        <v>2078</v>
      </c>
      <c r="L682" s="122" t="s">
        <v>2079</v>
      </c>
      <c r="M682" s="122" t="s">
        <v>2568</v>
      </c>
      <c r="N682" s="122" t="s">
        <v>2569</v>
      </c>
      <c r="P682" s="122" t="s">
        <v>565</v>
      </c>
      <c r="Q682" s="122" t="s">
        <v>566</v>
      </c>
    </row>
    <row r="683" spans="1:17" ht="15">
      <c r="A683" s="66" t="s">
        <v>263</v>
      </c>
      <c r="B683" s="65" t="s">
        <v>264</v>
      </c>
      <c r="C683" s="67">
        <v>53376.61573776367</v>
      </c>
      <c r="D683" s="66" t="str">
        <f t="shared" si="30"/>
        <v>U53900</v>
      </c>
      <c r="E683" s="67" t="str">
        <f t="shared" si="31"/>
        <v>01Y</v>
      </c>
      <c r="F683" s="67" t="str">
        <f t="shared" si="32"/>
        <v>NHS TAMESIDE AND GLOSSOP CCG</v>
      </c>
      <c r="K683" s="122" t="s">
        <v>263</v>
      </c>
      <c r="L683" s="122" t="s">
        <v>264</v>
      </c>
      <c r="M683" s="122" t="s">
        <v>2594</v>
      </c>
      <c r="N683" s="122" t="s">
        <v>2595</v>
      </c>
      <c r="P683" s="122" t="s">
        <v>317</v>
      </c>
      <c r="Q683" s="122" t="s">
        <v>318</v>
      </c>
    </row>
    <row r="684" spans="1:17" ht="15">
      <c r="A684" s="66" t="s">
        <v>2150</v>
      </c>
      <c r="B684" s="65" t="s">
        <v>2151</v>
      </c>
      <c r="C684" s="67">
        <v>31009.670170614401</v>
      </c>
      <c r="D684" s="66" t="str">
        <f t="shared" si="30"/>
        <v>U53962</v>
      </c>
      <c r="E684" s="67" t="str">
        <f t="shared" si="31"/>
        <v>84H</v>
      </c>
      <c r="F684" s="67" t="str">
        <f t="shared" si="32"/>
        <v>NHS COUNTY DURHAM CCG</v>
      </c>
      <c r="K684" s="122" t="s">
        <v>2150</v>
      </c>
      <c r="L684" s="122" t="s">
        <v>2151</v>
      </c>
      <c r="M684" s="122" t="s">
        <v>2602</v>
      </c>
      <c r="N684" s="122" t="s">
        <v>2603</v>
      </c>
      <c r="P684" s="122" t="s">
        <v>1004</v>
      </c>
      <c r="Q684" s="122" t="s">
        <v>1005</v>
      </c>
    </row>
    <row r="685" spans="1:17" ht="15">
      <c r="A685" s="66" t="s">
        <v>1956</v>
      </c>
      <c r="B685" s="65" t="s">
        <v>1957</v>
      </c>
      <c r="C685" s="67">
        <v>42926.341578808802</v>
      </c>
      <c r="D685" s="66" t="str">
        <f t="shared" si="30"/>
        <v>U53963</v>
      </c>
      <c r="E685" s="67" t="str">
        <f t="shared" si="31"/>
        <v>52R</v>
      </c>
      <c r="F685" s="67" t="str">
        <f t="shared" si="32"/>
        <v>NHS NOTTINGHAM AND NOTTINGHAMSHIRE CCG</v>
      </c>
      <c r="K685" s="122" t="s">
        <v>1956</v>
      </c>
      <c r="L685" s="122" t="s">
        <v>1957</v>
      </c>
      <c r="M685" s="122" t="s">
        <v>2680</v>
      </c>
      <c r="N685" s="122" t="s">
        <v>2681</v>
      </c>
      <c r="P685" s="122" t="s">
        <v>994</v>
      </c>
      <c r="Q685" s="122" t="s">
        <v>995</v>
      </c>
    </row>
    <row r="686" spans="1:17" ht="15">
      <c r="A686" s="66" t="s">
        <v>1176</v>
      </c>
      <c r="B686" s="65" t="s">
        <v>1177</v>
      </c>
      <c r="C686" s="67">
        <v>35329.390570151758</v>
      </c>
      <c r="D686" s="66" t="str">
        <f t="shared" si="30"/>
        <v>U53997</v>
      </c>
      <c r="E686" s="67" t="str">
        <f t="shared" si="31"/>
        <v>10X</v>
      </c>
      <c r="F686" s="67" t="str">
        <f t="shared" si="32"/>
        <v>NHS SOUTHAMPTON CCG</v>
      </c>
      <c r="K686" s="122" t="s">
        <v>1176</v>
      </c>
      <c r="L686" s="122" t="s">
        <v>1177</v>
      </c>
      <c r="M686" s="122" t="s">
        <v>2702</v>
      </c>
      <c r="N686" s="122" t="s">
        <v>2703</v>
      </c>
      <c r="P686" s="122" t="s">
        <v>998</v>
      </c>
      <c r="Q686" s="122" t="s">
        <v>999</v>
      </c>
    </row>
    <row r="687" spans="1:17" ht="15">
      <c r="A687" s="66" t="s">
        <v>1602</v>
      </c>
      <c r="B687" s="65" t="s">
        <v>1603</v>
      </c>
      <c r="C687" s="67">
        <v>88600.514722736698</v>
      </c>
      <c r="D687" s="66" t="str">
        <f t="shared" si="30"/>
        <v>U53999</v>
      </c>
      <c r="E687" s="67" t="str">
        <f t="shared" si="31"/>
        <v>15M</v>
      </c>
      <c r="F687" s="67" t="str">
        <f t="shared" si="32"/>
        <v>NHS DERBY AND DERBYSHIRE CCG</v>
      </c>
      <c r="K687" s="122" t="s">
        <v>1602</v>
      </c>
      <c r="L687" s="122" t="s">
        <v>1603</v>
      </c>
      <c r="M687" s="122" t="s">
        <v>2652</v>
      </c>
      <c r="N687" s="122" t="s">
        <v>2653</v>
      </c>
      <c r="P687" s="122" t="s">
        <v>992</v>
      </c>
      <c r="Q687" s="122" t="s">
        <v>993</v>
      </c>
    </row>
    <row r="688" spans="1:17" ht="15">
      <c r="A688" s="66" t="s">
        <v>2368</v>
      </c>
      <c r="B688" s="65" t="s">
        <v>2369</v>
      </c>
      <c r="C688" s="67">
        <v>51281.489243542739</v>
      </c>
      <c r="D688" s="66" t="str">
        <f t="shared" si="30"/>
        <v>U54007</v>
      </c>
      <c r="E688" s="67" t="str">
        <f t="shared" si="31"/>
        <v>93C</v>
      </c>
      <c r="F688" s="67" t="str">
        <f t="shared" si="32"/>
        <v>NHS NORTH CENTRAL LONDON CCG</v>
      </c>
      <c r="K688" s="122" t="s">
        <v>2368</v>
      </c>
      <c r="L688" s="122" t="s">
        <v>2369</v>
      </c>
      <c r="M688" s="122" t="s">
        <v>2670</v>
      </c>
      <c r="N688" s="122" t="s">
        <v>2671</v>
      </c>
      <c r="P688" s="122" t="s">
        <v>1010</v>
      </c>
      <c r="Q688" s="122" t="s">
        <v>1011</v>
      </c>
    </row>
    <row r="689" spans="1:17" ht="15">
      <c r="A689" s="66" t="s">
        <v>592</v>
      </c>
      <c r="B689" s="65" t="s">
        <v>593</v>
      </c>
      <c r="C689" s="67">
        <v>53469.175571876622</v>
      </c>
      <c r="D689" s="66" t="str">
        <f t="shared" si="30"/>
        <v>U54044</v>
      </c>
      <c r="E689" s="67" t="str">
        <f t="shared" si="31"/>
        <v>05L</v>
      </c>
      <c r="F689" s="67" t="str">
        <f t="shared" si="32"/>
        <v>NHS SANDWELL AND WEST BIRMINGHAM CCG</v>
      </c>
      <c r="K689" s="122" t="s">
        <v>592</v>
      </c>
      <c r="L689" s="122" t="s">
        <v>593</v>
      </c>
      <c r="M689" s="122" t="s">
        <v>2736</v>
      </c>
      <c r="N689" s="122" t="s">
        <v>2737</v>
      </c>
      <c r="P689" s="122" t="s">
        <v>651</v>
      </c>
      <c r="Q689" s="122" t="s">
        <v>2541</v>
      </c>
    </row>
    <row r="690" spans="1:17" ht="15">
      <c r="A690" s="66" t="s">
        <v>1527</v>
      </c>
      <c r="B690" s="65" t="s">
        <v>1528</v>
      </c>
      <c r="C690" s="67">
        <v>27571.271765056212</v>
      </c>
      <c r="D690" s="66" t="str">
        <f t="shared" si="30"/>
        <v>U54229</v>
      </c>
      <c r="E690" s="67" t="str">
        <f t="shared" si="31"/>
        <v>15E</v>
      </c>
      <c r="F690" s="67" t="str">
        <f t="shared" si="32"/>
        <v>NHS BIRMINGHAM AND SOLIHULL CCG</v>
      </c>
      <c r="K690" s="122" t="s">
        <v>1527</v>
      </c>
      <c r="L690" s="122" t="s">
        <v>1528</v>
      </c>
      <c r="M690" s="122" t="s">
        <v>2570</v>
      </c>
      <c r="N690" s="122" t="s">
        <v>2571</v>
      </c>
      <c r="P690" s="122" t="s">
        <v>249</v>
      </c>
      <c r="Q690" s="122" t="s">
        <v>250</v>
      </c>
    </row>
    <row r="691" spans="1:17" ht="15">
      <c r="A691" s="66" t="s">
        <v>1080</v>
      </c>
      <c r="B691" s="65" t="s">
        <v>1081</v>
      </c>
      <c r="C691" s="67">
        <v>32946.885303290626</v>
      </c>
      <c r="D691" s="66" t="str">
        <f t="shared" si="30"/>
        <v>U54308</v>
      </c>
      <c r="E691" s="67" t="str">
        <f t="shared" si="31"/>
        <v>09D</v>
      </c>
      <c r="F691" s="67" t="str">
        <f t="shared" si="32"/>
        <v>NHS BRIGHTON AND HOVE CCG</v>
      </c>
      <c r="K691" s="122" t="s">
        <v>1080</v>
      </c>
      <c r="L691" s="122" t="s">
        <v>1081</v>
      </c>
      <c r="M691" s="122" t="s">
        <v>2686</v>
      </c>
      <c r="N691" s="122" t="s">
        <v>2687</v>
      </c>
      <c r="P691" s="122" t="s">
        <v>1629</v>
      </c>
      <c r="Q691" s="122" t="s">
        <v>1630</v>
      </c>
    </row>
    <row r="692" spans="1:17" ht="15">
      <c r="A692" s="66" t="s">
        <v>379</v>
      </c>
      <c r="B692" s="65" t="s">
        <v>380</v>
      </c>
      <c r="C692" s="67">
        <v>52541.386304939559</v>
      </c>
      <c r="D692" s="66" t="str">
        <f t="shared" si="30"/>
        <v>U54372</v>
      </c>
      <c r="E692" s="67" t="str">
        <f t="shared" si="31"/>
        <v>03J</v>
      </c>
      <c r="F692" s="67" t="str">
        <f t="shared" si="32"/>
        <v>NHS NORTH KIRKLEES CCG</v>
      </c>
      <c r="K692" s="122" t="s">
        <v>379</v>
      </c>
      <c r="L692" s="122" t="s">
        <v>380</v>
      </c>
      <c r="M692" s="122" t="s">
        <v>2826</v>
      </c>
      <c r="N692" s="122" t="s">
        <v>2827</v>
      </c>
      <c r="P692" s="122" t="s">
        <v>1619</v>
      </c>
      <c r="Q692" s="122" t="s">
        <v>1620</v>
      </c>
    </row>
    <row r="693" spans="1:17" ht="15">
      <c r="A693" s="66" t="s">
        <v>1030</v>
      </c>
      <c r="B693" s="65" t="s">
        <v>1031</v>
      </c>
      <c r="C693" s="67">
        <v>36150.088162585809</v>
      </c>
      <c r="D693" s="66" t="str">
        <f t="shared" si="30"/>
        <v>U54453</v>
      </c>
      <c r="E693" s="67" t="str">
        <f t="shared" si="31"/>
        <v>08V</v>
      </c>
      <c r="F693" s="67" t="str">
        <f t="shared" si="32"/>
        <v>NHS TOWER HAMLETS CCG</v>
      </c>
      <c r="K693" s="122" t="s">
        <v>1030</v>
      </c>
      <c r="L693" s="122" t="s">
        <v>1031</v>
      </c>
      <c r="M693" s="122" t="s">
        <v>2704</v>
      </c>
      <c r="N693" s="122" t="s">
        <v>2705</v>
      </c>
      <c r="P693" s="122" t="s">
        <v>493</v>
      </c>
      <c r="Q693" s="122" t="s">
        <v>494</v>
      </c>
    </row>
    <row r="694" spans="1:17" ht="15">
      <c r="A694" s="66" t="s">
        <v>2534</v>
      </c>
      <c r="B694" s="65" t="s">
        <v>2535</v>
      </c>
      <c r="C694" s="67">
        <v>38486.155405138292</v>
      </c>
      <c r="D694" s="66" t="str">
        <f t="shared" si="30"/>
        <v>U54565</v>
      </c>
      <c r="E694" s="67" t="str">
        <f t="shared" si="31"/>
        <v>05H</v>
      </c>
      <c r="F694" s="67" t="str">
        <f t="shared" si="32"/>
        <v>NHS WARWICKSHIRE NORTH CCG</v>
      </c>
      <c r="K694" s="122" t="s">
        <v>2534</v>
      </c>
      <c r="L694" s="122" t="s">
        <v>2535</v>
      </c>
      <c r="M694" s="122" t="s">
        <v>2734</v>
      </c>
      <c r="N694" s="122" t="s">
        <v>2735</v>
      </c>
      <c r="P694" s="122" t="s">
        <v>929</v>
      </c>
      <c r="Q694" s="122" t="s">
        <v>930</v>
      </c>
    </row>
    <row r="695" spans="1:17" ht="15">
      <c r="A695" s="66" t="s">
        <v>2409</v>
      </c>
      <c r="B695" s="65" t="s">
        <v>2410</v>
      </c>
      <c r="C695" s="67">
        <v>54408.709453397554</v>
      </c>
      <c r="D695" s="66" t="str">
        <f t="shared" si="30"/>
        <v>U54760</v>
      </c>
      <c r="E695" s="67" t="str">
        <f t="shared" si="31"/>
        <v>97R</v>
      </c>
      <c r="F695" s="67" t="str">
        <f t="shared" si="32"/>
        <v>NHS EAST SUSSEX CCG</v>
      </c>
      <c r="K695" s="122" t="s">
        <v>2409</v>
      </c>
      <c r="L695" s="122" t="s">
        <v>2410</v>
      </c>
      <c r="M695" s="122" t="s">
        <v>2664</v>
      </c>
      <c r="N695" s="122" t="s">
        <v>2665</v>
      </c>
      <c r="P695" s="122" t="s">
        <v>1834</v>
      </c>
      <c r="Q695" s="122" t="s">
        <v>1835</v>
      </c>
    </row>
    <row r="696" spans="1:17" ht="15">
      <c r="A696" s="66" t="s">
        <v>483</v>
      </c>
      <c r="B696" s="65" t="s">
        <v>484</v>
      </c>
      <c r="C696" s="67">
        <v>34247.490330618006</v>
      </c>
      <c r="D696" s="66" t="str">
        <f t="shared" si="30"/>
        <v>U54764</v>
      </c>
      <c r="E696" s="67" t="str">
        <f t="shared" si="31"/>
        <v>04C</v>
      </c>
      <c r="F696" s="67" t="str">
        <f t="shared" si="32"/>
        <v>NHS LEICESTER CITY CCG</v>
      </c>
      <c r="K696" s="122" t="s">
        <v>483</v>
      </c>
      <c r="L696" s="122" t="s">
        <v>484</v>
      </c>
      <c r="M696" s="122" t="s">
        <v>2564</v>
      </c>
      <c r="N696" s="122" t="s">
        <v>2565</v>
      </c>
      <c r="P696" s="122" t="s">
        <v>1112</v>
      </c>
      <c r="Q696" s="122" t="s">
        <v>1113</v>
      </c>
    </row>
    <row r="697" spans="1:17" ht="15">
      <c r="A697" s="66" t="s">
        <v>335</v>
      </c>
      <c r="B697" s="65" t="s">
        <v>336</v>
      </c>
      <c r="C697" s="67">
        <v>68549.202725766343</v>
      </c>
      <c r="D697" s="66" t="str">
        <f t="shared" si="30"/>
        <v>U54853</v>
      </c>
      <c r="E697" s="67" t="str">
        <f t="shared" si="31"/>
        <v>02X</v>
      </c>
      <c r="F697" s="67" t="str">
        <f t="shared" si="32"/>
        <v>NHS DONCASTER CCG</v>
      </c>
      <c r="K697" s="122" t="s">
        <v>335</v>
      </c>
      <c r="L697" s="122" t="s">
        <v>336</v>
      </c>
      <c r="M697" s="122" t="s">
        <v>2804</v>
      </c>
      <c r="N697" s="122" t="s">
        <v>2805</v>
      </c>
      <c r="P697" s="122" t="s">
        <v>1252</v>
      </c>
      <c r="Q697" s="122" t="s">
        <v>1253</v>
      </c>
    </row>
    <row r="698" spans="1:17" ht="15">
      <c r="A698" s="66" t="s">
        <v>2429</v>
      </c>
      <c r="B698" s="65" t="s">
        <v>2430</v>
      </c>
      <c r="C698" s="67">
        <v>38789.648155090348</v>
      </c>
      <c r="D698" s="66" t="str">
        <f t="shared" si="30"/>
        <v>U54911</v>
      </c>
      <c r="E698" s="67" t="str">
        <f t="shared" si="31"/>
        <v>99A</v>
      </c>
      <c r="F698" s="67" t="str">
        <f t="shared" si="32"/>
        <v>NHS LIVERPOOL CCG</v>
      </c>
      <c r="K698" s="122" t="s">
        <v>2429</v>
      </c>
      <c r="L698" s="122" t="s">
        <v>2430</v>
      </c>
      <c r="M698" s="122" t="s">
        <v>2616</v>
      </c>
      <c r="N698" s="122" t="s">
        <v>2617</v>
      </c>
      <c r="P698" s="122" t="s">
        <v>1715</v>
      </c>
      <c r="Q698" s="122" t="s">
        <v>1716</v>
      </c>
    </row>
    <row r="699" spans="1:17" ht="15">
      <c r="A699" s="66" t="s">
        <v>1529</v>
      </c>
      <c r="B699" s="65" t="s">
        <v>1530</v>
      </c>
      <c r="C699" s="67">
        <v>40218.159394643459</v>
      </c>
      <c r="D699" s="66" t="str">
        <f t="shared" si="30"/>
        <v>U54948</v>
      </c>
      <c r="E699" s="67" t="str">
        <f t="shared" si="31"/>
        <v>15E</v>
      </c>
      <c r="F699" s="67" t="str">
        <f t="shared" si="32"/>
        <v>NHS BIRMINGHAM AND SOLIHULL CCG</v>
      </c>
      <c r="K699" s="122" t="s">
        <v>1529</v>
      </c>
      <c r="L699" s="122" t="s">
        <v>1530</v>
      </c>
      <c r="M699" s="122" t="s">
        <v>2570</v>
      </c>
      <c r="N699" s="122" t="s">
        <v>2571</v>
      </c>
      <c r="P699" s="122" t="s">
        <v>2554</v>
      </c>
      <c r="Q699" s="122" t="s">
        <v>2555</v>
      </c>
    </row>
    <row r="700" spans="1:17" ht="15">
      <c r="A700" s="66" t="s">
        <v>1082</v>
      </c>
      <c r="B700" s="65" t="s">
        <v>1083</v>
      </c>
      <c r="C700" s="67">
        <v>43765.628501925887</v>
      </c>
      <c r="D700" s="66" t="str">
        <f t="shared" si="30"/>
        <v>U55014</v>
      </c>
      <c r="E700" s="67" t="str">
        <f t="shared" si="31"/>
        <v>09D</v>
      </c>
      <c r="F700" s="67" t="str">
        <f t="shared" si="32"/>
        <v>NHS BRIGHTON AND HOVE CCG</v>
      </c>
      <c r="K700" s="122" t="s">
        <v>1082</v>
      </c>
      <c r="L700" s="122" t="s">
        <v>1083</v>
      </c>
      <c r="M700" s="122" t="s">
        <v>2686</v>
      </c>
      <c r="N700" s="122" t="s">
        <v>2687</v>
      </c>
      <c r="P700" s="122" t="s">
        <v>2088</v>
      </c>
      <c r="Q700" s="122" t="s">
        <v>2089</v>
      </c>
    </row>
    <row r="701" spans="1:17" ht="15">
      <c r="A701" s="66" t="s">
        <v>2447</v>
      </c>
      <c r="B701" s="65" t="s">
        <v>2448</v>
      </c>
      <c r="C701" s="67">
        <v>41405.314197423577</v>
      </c>
      <c r="D701" s="66" t="str">
        <f t="shared" si="30"/>
        <v>U55146</v>
      </c>
      <c r="E701" s="67" t="str">
        <f t="shared" si="31"/>
        <v>99E</v>
      </c>
      <c r="F701" s="67" t="str">
        <f t="shared" si="32"/>
        <v>NHS BASILDON AND BRENTWOOD CCG</v>
      </c>
      <c r="K701" s="122" t="s">
        <v>2447</v>
      </c>
      <c r="L701" s="122" t="s">
        <v>2448</v>
      </c>
      <c r="M701" s="122" t="s">
        <v>2758</v>
      </c>
      <c r="N701" s="122" t="s">
        <v>2759</v>
      </c>
      <c r="P701" s="122" t="s">
        <v>1513</v>
      </c>
      <c r="Q701" s="122" t="s">
        <v>1514</v>
      </c>
    </row>
    <row r="702" spans="1:17" ht="15">
      <c r="A702" s="66" t="s">
        <v>161</v>
      </c>
      <c r="B702" s="65" t="s">
        <v>162</v>
      </c>
      <c r="C702" s="67">
        <v>38217.486559697558</v>
      </c>
      <c r="D702" s="66" t="str">
        <f t="shared" si="30"/>
        <v>U55161</v>
      </c>
      <c r="E702" s="67" t="str">
        <f t="shared" si="31"/>
        <v>01D</v>
      </c>
      <c r="F702" s="67" t="str">
        <f t="shared" si="32"/>
        <v>NHS HEYWOOD, MIDDLETON AND ROCHDALE CCG</v>
      </c>
      <c r="K702" s="122" t="s">
        <v>161</v>
      </c>
      <c r="L702" s="122" t="s">
        <v>162</v>
      </c>
      <c r="M702" s="122" t="s">
        <v>2762</v>
      </c>
      <c r="N702" s="122" t="s">
        <v>2763</v>
      </c>
      <c r="P702" s="122" t="s">
        <v>461</v>
      </c>
      <c r="Q702" s="122" t="s">
        <v>462</v>
      </c>
    </row>
    <row r="703" spans="1:17" ht="15">
      <c r="A703" s="66" t="s">
        <v>714</v>
      </c>
      <c r="B703" s="65" t="s">
        <v>715</v>
      </c>
      <c r="C703" s="67">
        <v>32186.673708255825</v>
      </c>
      <c r="D703" s="66" t="str">
        <f t="shared" si="30"/>
        <v>U55369</v>
      </c>
      <c r="E703" s="67" t="str">
        <f t="shared" si="31"/>
        <v>06H</v>
      </c>
      <c r="F703" s="67" t="str">
        <f t="shared" si="32"/>
        <v>NHS CAMBRIDGESHIRE AND PETERBOROUGH CCG</v>
      </c>
      <c r="K703" s="122" t="s">
        <v>714</v>
      </c>
      <c r="L703" s="122" t="s">
        <v>715</v>
      </c>
      <c r="M703" s="122" t="s">
        <v>2714</v>
      </c>
      <c r="N703" s="122" t="s">
        <v>2715</v>
      </c>
      <c r="P703" s="122" t="s">
        <v>1234</v>
      </c>
      <c r="Q703" s="122" t="s">
        <v>1235</v>
      </c>
    </row>
    <row r="704" spans="1:17" ht="15">
      <c r="A704" s="66" t="s">
        <v>892</v>
      </c>
      <c r="B704" s="65" t="s">
        <v>893</v>
      </c>
      <c r="C704" s="67">
        <v>44427.215183503315</v>
      </c>
      <c r="D704" s="66" t="str">
        <f t="shared" si="30"/>
        <v>U55387</v>
      </c>
      <c r="E704" s="67" t="str">
        <f t="shared" si="31"/>
        <v>07L</v>
      </c>
      <c r="F704" s="67" t="str">
        <f t="shared" si="32"/>
        <v>NHS BARKING AND DAGENHAM CCG</v>
      </c>
      <c r="K704" s="122" t="s">
        <v>892</v>
      </c>
      <c r="L704" s="122" t="s">
        <v>893</v>
      </c>
      <c r="M704" s="122" t="s">
        <v>2728</v>
      </c>
      <c r="N704" s="122" t="s">
        <v>2729</v>
      </c>
      <c r="P704" s="122" t="s">
        <v>1822</v>
      </c>
      <c r="Q704" s="122" t="s">
        <v>1823</v>
      </c>
    </row>
    <row r="705" spans="1:17" ht="15">
      <c r="A705" s="66" t="s">
        <v>1643</v>
      </c>
      <c r="B705" s="65" t="s">
        <v>1644</v>
      </c>
      <c r="C705" s="67">
        <v>40603.843039025181</v>
      </c>
      <c r="D705" s="66" t="str">
        <f t="shared" si="30"/>
        <v>U55397</v>
      </c>
      <c r="E705" s="67" t="str">
        <f t="shared" si="31"/>
        <v>15N</v>
      </c>
      <c r="F705" s="67" t="str">
        <f t="shared" si="32"/>
        <v>NHS DEVON CCG</v>
      </c>
      <c r="K705" s="122" t="s">
        <v>1643</v>
      </c>
      <c r="L705" s="122" t="s">
        <v>1644</v>
      </c>
      <c r="M705" s="122" t="s">
        <v>2678</v>
      </c>
      <c r="N705" s="122" t="s">
        <v>2679</v>
      </c>
      <c r="P705" s="122" t="s">
        <v>1403</v>
      </c>
      <c r="Q705" s="122" t="s">
        <v>1404</v>
      </c>
    </row>
    <row r="706" spans="1:17" ht="15">
      <c r="A706" s="66" t="s">
        <v>1645</v>
      </c>
      <c r="B706" s="65" t="s">
        <v>1646</v>
      </c>
      <c r="C706" s="67">
        <v>56447.869858760896</v>
      </c>
      <c r="D706" s="66" t="str">
        <f t="shared" si="30"/>
        <v>U55399</v>
      </c>
      <c r="E706" s="67" t="str">
        <f t="shared" si="31"/>
        <v>15N</v>
      </c>
      <c r="F706" s="67" t="str">
        <f t="shared" si="32"/>
        <v>NHS DEVON CCG</v>
      </c>
      <c r="K706" s="122" t="s">
        <v>1645</v>
      </c>
      <c r="L706" s="122" t="s">
        <v>1646</v>
      </c>
      <c r="M706" s="122" t="s">
        <v>2678</v>
      </c>
      <c r="N706" s="122" t="s">
        <v>2679</v>
      </c>
      <c r="P706" s="122" t="s">
        <v>2368</v>
      </c>
      <c r="Q706" s="122" t="s">
        <v>2369</v>
      </c>
    </row>
    <row r="707" spans="1:17" ht="15">
      <c r="A707" s="66" t="s">
        <v>549</v>
      </c>
      <c r="B707" s="65" t="s">
        <v>550</v>
      </c>
      <c r="C707" s="67">
        <v>38881.607032728862</v>
      </c>
      <c r="D707" s="66" t="str">
        <f t="shared" ref="D707:D770" si="33">A707</f>
        <v>U55441</v>
      </c>
      <c r="E707" s="67" t="str">
        <f t="shared" ref="E707:E770" si="34">VLOOKUP($A707,$K$2:$N$1255,3,FALSE)</f>
        <v>05C</v>
      </c>
      <c r="F707" s="67" t="str">
        <f t="shared" ref="F707:F770" si="35">VLOOKUP($A707,$K$2:$N$1255,4,FALSE)</f>
        <v>NHS DUDLEY CCG</v>
      </c>
      <c r="K707" s="122" t="s">
        <v>549</v>
      </c>
      <c r="L707" s="122" t="s">
        <v>550</v>
      </c>
      <c r="M707" s="122" t="s">
        <v>2682</v>
      </c>
      <c r="N707" s="122" t="s">
        <v>2683</v>
      </c>
      <c r="P707" s="122" t="s">
        <v>981</v>
      </c>
      <c r="Q707" s="122" t="s">
        <v>982</v>
      </c>
    </row>
    <row r="708" spans="1:17" ht="15">
      <c r="A708" s="66" t="s">
        <v>2370</v>
      </c>
      <c r="B708" s="65" t="s">
        <v>2371</v>
      </c>
      <c r="C708" s="67">
        <v>44049.629397547964</v>
      </c>
      <c r="D708" s="66" t="str">
        <f t="shared" si="33"/>
        <v>U55709</v>
      </c>
      <c r="E708" s="67" t="str">
        <f t="shared" si="34"/>
        <v>93C</v>
      </c>
      <c r="F708" s="67" t="str">
        <f t="shared" si="35"/>
        <v>NHS NORTH CENTRAL LONDON CCG</v>
      </c>
      <c r="K708" s="122" t="s">
        <v>2370</v>
      </c>
      <c r="L708" s="122" t="s">
        <v>2371</v>
      </c>
      <c r="M708" s="122" t="s">
        <v>2670</v>
      </c>
      <c r="N708" s="122" t="s">
        <v>2671</v>
      </c>
      <c r="P708" s="122" t="s">
        <v>1273</v>
      </c>
      <c r="Q708" s="122" t="s">
        <v>1274</v>
      </c>
    </row>
    <row r="709" spans="1:17" ht="15">
      <c r="A709" s="66" t="s">
        <v>957</v>
      </c>
      <c r="B709" s="65" t="s">
        <v>958</v>
      </c>
      <c r="C709" s="67">
        <v>32528.135628365206</v>
      </c>
      <c r="D709" s="66" t="str">
        <f t="shared" si="33"/>
        <v>U55717</v>
      </c>
      <c r="E709" s="67" t="str">
        <f t="shared" si="34"/>
        <v>08C</v>
      </c>
      <c r="F709" s="67" t="str">
        <f t="shared" si="35"/>
        <v>NHS HAMMERSMITH AND FULHAM CCG</v>
      </c>
      <c r="K709" s="122" t="s">
        <v>957</v>
      </c>
      <c r="L709" s="122" t="s">
        <v>958</v>
      </c>
      <c r="M709" s="122" t="s">
        <v>2776</v>
      </c>
      <c r="N709" s="122" t="s">
        <v>2777</v>
      </c>
      <c r="P709" s="122" t="s">
        <v>1246</v>
      </c>
      <c r="Q709" s="122" t="s">
        <v>1247</v>
      </c>
    </row>
    <row r="710" spans="1:17" ht="15">
      <c r="A710" s="66" t="s">
        <v>621</v>
      </c>
      <c r="B710" s="65" t="s">
        <v>622</v>
      </c>
      <c r="C710" s="67">
        <v>41583.307415257936</v>
      </c>
      <c r="D710" s="66" t="str">
        <f t="shared" si="33"/>
        <v>U55724</v>
      </c>
      <c r="E710" s="67" t="str">
        <f t="shared" si="34"/>
        <v>05R</v>
      </c>
      <c r="F710" s="67" t="str">
        <f t="shared" si="35"/>
        <v>NHS SOUTH WARWICKSHIRE CCG</v>
      </c>
      <c r="K710" s="122" t="s">
        <v>621</v>
      </c>
      <c r="L710" s="122" t="s">
        <v>622</v>
      </c>
      <c r="M710" s="122" t="s">
        <v>2644</v>
      </c>
      <c r="N710" s="122" t="s">
        <v>2645</v>
      </c>
      <c r="P710" s="122" t="s">
        <v>1675</v>
      </c>
      <c r="Q710" s="122" t="s">
        <v>1676</v>
      </c>
    </row>
    <row r="711" spans="1:17" ht="15">
      <c r="A711" s="66" t="s">
        <v>746</v>
      </c>
      <c r="B711" s="65" t="s">
        <v>747</v>
      </c>
      <c r="C711" s="67">
        <v>55627.738123231058</v>
      </c>
      <c r="D711" s="66" t="str">
        <f t="shared" si="33"/>
        <v>U55812</v>
      </c>
      <c r="E711" s="67" t="str">
        <f t="shared" si="34"/>
        <v>06K</v>
      </c>
      <c r="F711" s="67" t="str">
        <f t="shared" si="35"/>
        <v>NHS EAST AND NORTH HERTFORDSHIRE CCG</v>
      </c>
      <c r="K711" s="122" t="s">
        <v>746</v>
      </c>
      <c r="L711" s="122" t="s">
        <v>747</v>
      </c>
      <c r="M711" s="122" t="s">
        <v>2584</v>
      </c>
      <c r="N711" s="122" t="s">
        <v>2585</v>
      </c>
      <c r="P711" s="122" t="s">
        <v>1623</v>
      </c>
      <c r="Q711" s="122" t="s">
        <v>1624</v>
      </c>
    </row>
    <row r="712" spans="1:17" ht="15">
      <c r="A712" s="66" t="s">
        <v>1693</v>
      </c>
      <c r="B712" s="65" t="s">
        <v>1694</v>
      </c>
      <c r="C712" s="67">
        <v>54424.211979451087</v>
      </c>
      <c r="D712" s="66" t="str">
        <f t="shared" si="33"/>
        <v>U55830</v>
      </c>
      <c r="E712" s="67" t="str">
        <f t="shared" si="34"/>
        <v>16C</v>
      </c>
      <c r="F712" s="67" t="str">
        <f t="shared" si="35"/>
        <v>NHS TEES VALLEY CCG</v>
      </c>
      <c r="K712" s="122" t="s">
        <v>1693</v>
      </c>
      <c r="L712" s="122" t="s">
        <v>1694</v>
      </c>
      <c r="M712" s="122" t="s">
        <v>2612</v>
      </c>
      <c r="N712" s="122" t="s">
        <v>2613</v>
      </c>
      <c r="P712" s="122" t="s">
        <v>2156</v>
      </c>
      <c r="Q712" s="122" t="s">
        <v>2157</v>
      </c>
    </row>
    <row r="713" spans="1:17" ht="15">
      <c r="A713" s="66" t="s">
        <v>979</v>
      </c>
      <c r="B713" s="65" t="s">
        <v>980</v>
      </c>
      <c r="C713" s="67">
        <v>84659.227325493179</v>
      </c>
      <c r="D713" s="66" t="str">
        <f t="shared" si="33"/>
        <v>U55939</v>
      </c>
      <c r="E713" s="67" t="str">
        <f t="shared" si="34"/>
        <v>08F</v>
      </c>
      <c r="F713" s="67" t="str">
        <f t="shared" si="35"/>
        <v>NHS HAVERING CCG</v>
      </c>
      <c r="K713" s="122" t="s">
        <v>979</v>
      </c>
      <c r="L713" s="122" t="s">
        <v>980</v>
      </c>
      <c r="M713" s="122" t="s">
        <v>2572</v>
      </c>
      <c r="N713" s="122" t="s">
        <v>2573</v>
      </c>
      <c r="P713" s="122" t="s">
        <v>764</v>
      </c>
      <c r="Q713" s="122" t="s">
        <v>765</v>
      </c>
    </row>
    <row r="714" spans="1:17" ht="15">
      <c r="A714" s="66" t="s">
        <v>2304</v>
      </c>
      <c r="B714" s="65" t="s">
        <v>2305</v>
      </c>
      <c r="C714" s="67">
        <v>38447.375695626717</v>
      </c>
      <c r="D714" s="66" t="str">
        <f t="shared" si="33"/>
        <v>U55979</v>
      </c>
      <c r="E714" s="67" t="str">
        <f t="shared" si="34"/>
        <v>92G</v>
      </c>
      <c r="F714" s="67" t="str">
        <f t="shared" si="35"/>
        <v>NHS BATH AND NORTH EAST SOMERSET, SWINDON AND WILTSHIRE CCG</v>
      </c>
      <c r="K714" s="122" t="s">
        <v>2304</v>
      </c>
      <c r="L714" s="122" t="s">
        <v>2305</v>
      </c>
      <c r="M714" s="122" t="s">
        <v>2654</v>
      </c>
      <c r="N714" s="122" t="s">
        <v>2655</v>
      </c>
      <c r="P714" s="122" t="s">
        <v>1611</v>
      </c>
      <c r="Q714" s="122" t="s">
        <v>1612</v>
      </c>
    </row>
    <row r="715" spans="1:17" ht="15">
      <c r="A715" s="66" t="s">
        <v>1196</v>
      </c>
      <c r="B715" s="65" t="s">
        <v>1197</v>
      </c>
      <c r="C715" s="67">
        <v>38035.141379591703</v>
      </c>
      <c r="D715" s="66" t="str">
        <f t="shared" si="33"/>
        <v>U56140</v>
      </c>
      <c r="E715" s="67" t="str">
        <f t="shared" si="34"/>
        <v>11A</v>
      </c>
      <c r="F715" s="67" t="str">
        <f t="shared" si="35"/>
        <v>NHS WEST HAMPSHIRE CCG</v>
      </c>
      <c r="K715" s="122" t="s">
        <v>1196</v>
      </c>
      <c r="L715" s="122" t="s">
        <v>1197</v>
      </c>
      <c r="M715" s="122" t="s">
        <v>2726</v>
      </c>
      <c r="N715" s="122" t="s">
        <v>2727</v>
      </c>
      <c r="P715" s="122" t="s">
        <v>780</v>
      </c>
      <c r="Q715" s="122" t="s">
        <v>781</v>
      </c>
    </row>
    <row r="716" spans="1:17" ht="15">
      <c r="A716" s="66" t="s">
        <v>2022</v>
      </c>
      <c r="B716" s="65" t="s">
        <v>2023</v>
      </c>
      <c r="C716" s="67">
        <v>44882.208605266584</v>
      </c>
      <c r="D716" s="66" t="str">
        <f t="shared" si="33"/>
        <v>U56215</v>
      </c>
      <c r="E716" s="67" t="str">
        <f t="shared" si="34"/>
        <v>71E</v>
      </c>
      <c r="F716" s="67" t="str">
        <f t="shared" si="35"/>
        <v>NHS LINCOLNSHIRE CCG</v>
      </c>
      <c r="K716" s="122" t="s">
        <v>2022</v>
      </c>
      <c r="L716" s="122" t="s">
        <v>2023</v>
      </c>
      <c r="M716" s="122" t="s">
        <v>2698</v>
      </c>
      <c r="N716" s="122" t="s">
        <v>2699</v>
      </c>
      <c r="P716" s="122" t="s">
        <v>1351</v>
      </c>
      <c r="Q716" s="122" t="s">
        <v>1352</v>
      </c>
    </row>
    <row r="717" spans="1:17" ht="15">
      <c r="A717" s="66" t="s">
        <v>345</v>
      </c>
      <c r="B717" s="65" t="s">
        <v>346</v>
      </c>
      <c r="C717" s="67">
        <v>51887.330518429888</v>
      </c>
      <c r="D717" s="66" t="str">
        <f t="shared" si="33"/>
        <v>U56223</v>
      </c>
      <c r="E717" s="67" t="str">
        <f t="shared" si="34"/>
        <v>02Y</v>
      </c>
      <c r="F717" s="67" t="str">
        <f t="shared" si="35"/>
        <v>NHS EAST RIDING OF YORKSHIRE CCG</v>
      </c>
      <c r="K717" s="122" t="s">
        <v>345</v>
      </c>
      <c r="L717" s="122" t="s">
        <v>346</v>
      </c>
      <c r="M717" s="122" t="s">
        <v>2802</v>
      </c>
      <c r="N717" s="122" t="s">
        <v>2803</v>
      </c>
      <c r="P717" s="122" t="s">
        <v>2278</v>
      </c>
      <c r="Q717" s="122" t="s">
        <v>2279</v>
      </c>
    </row>
    <row r="718" spans="1:17" ht="15">
      <c r="A718" s="66" t="s">
        <v>947</v>
      </c>
      <c r="B718" s="65" t="s">
        <v>948</v>
      </c>
      <c r="C718" s="67">
        <v>59530.992054512273</v>
      </c>
      <c r="D718" s="66" t="str">
        <f t="shared" si="33"/>
        <v>U56341</v>
      </c>
      <c r="E718" s="67" t="str">
        <f t="shared" si="34"/>
        <v>07Y</v>
      </c>
      <c r="F718" s="67" t="str">
        <f t="shared" si="35"/>
        <v>NHS HOUNSLOW CCG</v>
      </c>
      <c r="K718" s="122" t="s">
        <v>947</v>
      </c>
      <c r="L718" s="122" t="s">
        <v>948</v>
      </c>
      <c r="M718" s="122" t="s">
        <v>2792</v>
      </c>
      <c r="N718" s="122" t="s">
        <v>2793</v>
      </c>
      <c r="P718" s="122" t="s">
        <v>329</v>
      </c>
      <c r="Q718" s="122" t="s">
        <v>330</v>
      </c>
    </row>
    <row r="719" spans="1:17" ht="15">
      <c r="A719" s="66" t="s">
        <v>2536</v>
      </c>
      <c r="B719" s="65" t="s">
        <v>2537</v>
      </c>
      <c r="C719" s="67">
        <v>52492.145009318701</v>
      </c>
      <c r="D719" s="66" t="str">
        <f t="shared" si="33"/>
        <v>U56562</v>
      </c>
      <c r="E719" s="67" t="str">
        <f t="shared" si="34"/>
        <v>03Q</v>
      </c>
      <c r="F719" s="67" t="str">
        <f t="shared" si="35"/>
        <v>NHS VALE OF YORK CCG</v>
      </c>
      <c r="K719" s="122" t="s">
        <v>2536</v>
      </c>
      <c r="L719" s="122" t="s">
        <v>2537</v>
      </c>
      <c r="M719" s="122" t="s">
        <v>2636</v>
      </c>
      <c r="N719" s="122" t="s">
        <v>2637</v>
      </c>
      <c r="P719" s="122" t="s">
        <v>961</v>
      </c>
      <c r="Q719" s="122" t="s">
        <v>962</v>
      </c>
    </row>
    <row r="720" spans="1:17" ht="15">
      <c r="A720" s="66" t="s">
        <v>1483</v>
      </c>
      <c r="B720" s="65" t="s">
        <v>1484</v>
      </c>
      <c r="C720" s="67">
        <v>39015.320179425762</v>
      </c>
      <c r="D720" s="66" t="str">
        <f t="shared" si="33"/>
        <v>U56575</v>
      </c>
      <c r="E720" s="67" t="str">
        <f t="shared" si="34"/>
        <v>15D</v>
      </c>
      <c r="F720" s="67" t="str">
        <f t="shared" si="35"/>
        <v>NHS EAST BERKSHIRE CCG</v>
      </c>
      <c r="K720" s="122" t="s">
        <v>1483</v>
      </c>
      <c r="L720" s="122" t="s">
        <v>1484</v>
      </c>
      <c r="M720" s="122" t="s">
        <v>2754</v>
      </c>
      <c r="N720" s="122" t="s">
        <v>2755</v>
      </c>
      <c r="P720" s="122" t="s">
        <v>1591</v>
      </c>
      <c r="Q720" s="122" t="s">
        <v>1592</v>
      </c>
    </row>
    <row r="721" spans="1:17" ht="15">
      <c r="A721" s="66" t="s">
        <v>870</v>
      </c>
      <c r="B721" s="65" t="s">
        <v>871</v>
      </c>
      <c r="C721" s="67">
        <v>68601.789519530954</v>
      </c>
      <c r="D721" s="66" t="str">
        <f t="shared" si="33"/>
        <v>U56676</v>
      </c>
      <c r="E721" s="67" t="str">
        <f t="shared" si="34"/>
        <v>07H</v>
      </c>
      <c r="F721" s="67" t="str">
        <f t="shared" si="35"/>
        <v>NHS WEST ESSEX CCG</v>
      </c>
      <c r="K721" s="122" t="s">
        <v>870</v>
      </c>
      <c r="L721" s="122" t="s">
        <v>871</v>
      </c>
      <c r="M721" s="122" t="s">
        <v>2582</v>
      </c>
      <c r="N721" s="122" t="s">
        <v>2583</v>
      </c>
      <c r="P721" s="122" t="s">
        <v>2358</v>
      </c>
      <c r="Q721" s="122" t="s">
        <v>2359</v>
      </c>
    </row>
    <row r="722" spans="1:17" ht="15">
      <c r="A722" s="66" t="s">
        <v>1002</v>
      </c>
      <c r="B722" s="65" t="s">
        <v>1003</v>
      </c>
      <c r="C722" s="67">
        <v>41155.298197157412</v>
      </c>
      <c r="D722" s="66" t="str">
        <f t="shared" si="33"/>
        <v>U56681</v>
      </c>
      <c r="E722" s="67" t="str">
        <f t="shared" si="34"/>
        <v>08M</v>
      </c>
      <c r="F722" s="67" t="str">
        <f t="shared" si="35"/>
        <v>NHS NEWHAM CCG</v>
      </c>
      <c r="K722" s="122" t="s">
        <v>1002</v>
      </c>
      <c r="L722" s="122" t="s">
        <v>1003</v>
      </c>
      <c r="M722" s="122" t="s">
        <v>2684</v>
      </c>
      <c r="N722" s="122" t="s">
        <v>2685</v>
      </c>
      <c r="P722" s="122" t="s">
        <v>1291</v>
      </c>
      <c r="Q722" s="122" t="s">
        <v>1292</v>
      </c>
    </row>
    <row r="723" spans="1:17" ht="15">
      <c r="A723" s="66" t="s">
        <v>551</v>
      </c>
      <c r="B723" s="65" t="s">
        <v>552</v>
      </c>
      <c r="C723" s="67">
        <v>53133.201339422303</v>
      </c>
      <c r="D723" s="66" t="str">
        <f t="shared" si="33"/>
        <v>U56729</v>
      </c>
      <c r="E723" s="67" t="str">
        <f t="shared" si="34"/>
        <v>05Q</v>
      </c>
      <c r="F723" s="67" t="str">
        <f t="shared" si="35"/>
        <v>NHS SOUTH EAST STAFFORDSHIRE AND SEISDON PENINSULA CCG</v>
      </c>
      <c r="K723" s="122" t="s">
        <v>551</v>
      </c>
      <c r="L723" s="122" t="s">
        <v>552</v>
      </c>
      <c r="M723" s="122" t="s">
        <v>2822</v>
      </c>
      <c r="N723" s="122" t="s">
        <v>2823</v>
      </c>
      <c r="P723" s="122" t="s">
        <v>1297</v>
      </c>
      <c r="Q723" s="122" t="s">
        <v>1298</v>
      </c>
    </row>
    <row r="724" spans="1:17" ht="15">
      <c r="A724" s="66" t="s">
        <v>2210</v>
      </c>
      <c r="B724" s="65" t="s">
        <v>2211</v>
      </c>
      <c r="C724" s="67">
        <v>38871.676137574301</v>
      </c>
      <c r="D724" s="66" t="str">
        <f t="shared" si="33"/>
        <v>U56757</v>
      </c>
      <c r="E724" s="67" t="str">
        <f t="shared" si="34"/>
        <v>91Q</v>
      </c>
      <c r="F724" s="67" t="str">
        <f t="shared" si="35"/>
        <v>NHS KENT AND MEDWAY CCG</v>
      </c>
      <c r="K724" s="122" t="s">
        <v>2210</v>
      </c>
      <c r="L724" s="122" t="s">
        <v>2211</v>
      </c>
      <c r="M724" s="122" t="s">
        <v>2588</v>
      </c>
      <c r="N724" s="122" t="s">
        <v>2589</v>
      </c>
      <c r="P724" s="122" t="s">
        <v>2060</v>
      </c>
      <c r="Q724" s="122" t="s">
        <v>2061</v>
      </c>
    </row>
    <row r="725" spans="1:17" ht="15">
      <c r="A725" s="66" t="s">
        <v>241</v>
      </c>
      <c r="B725" s="65" t="s">
        <v>242</v>
      </c>
      <c r="C725" s="67">
        <v>32322.356676032563</v>
      </c>
      <c r="D725" s="66" t="str">
        <f t="shared" si="33"/>
        <v>U56857</v>
      </c>
      <c r="E725" s="67" t="str">
        <f t="shared" si="34"/>
        <v>01W</v>
      </c>
      <c r="F725" s="67" t="str">
        <f t="shared" si="35"/>
        <v>NHS STOCKPORT CCG</v>
      </c>
      <c r="K725" s="122" t="s">
        <v>241</v>
      </c>
      <c r="L725" s="122" t="s">
        <v>242</v>
      </c>
      <c r="M725" s="122" t="s">
        <v>2750</v>
      </c>
      <c r="N725" s="122" t="s">
        <v>2751</v>
      </c>
      <c r="P725" s="122" t="s">
        <v>2078</v>
      </c>
      <c r="Q725" s="122" t="s">
        <v>2079</v>
      </c>
    </row>
    <row r="726" spans="1:17" ht="15">
      <c r="A726" s="66" t="s">
        <v>1916</v>
      </c>
      <c r="B726" s="65" t="s">
        <v>1917</v>
      </c>
      <c r="C726" s="67">
        <v>55009.033195923657</v>
      </c>
      <c r="D726" s="66" t="str">
        <f t="shared" si="33"/>
        <v>U56977</v>
      </c>
      <c r="E726" s="67" t="str">
        <f t="shared" si="34"/>
        <v>42D</v>
      </c>
      <c r="F726" s="67" t="str">
        <f t="shared" si="35"/>
        <v>NHS NORTH YORKSHIRE CCG</v>
      </c>
      <c r="K726" s="122" t="s">
        <v>1916</v>
      </c>
      <c r="L726" s="122" t="s">
        <v>1917</v>
      </c>
      <c r="M726" s="122" t="s">
        <v>2626</v>
      </c>
      <c r="N726" s="122" t="s">
        <v>2627</v>
      </c>
      <c r="P726" s="122" t="s">
        <v>387</v>
      </c>
      <c r="Q726" s="122" t="s">
        <v>388</v>
      </c>
    </row>
    <row r="727" spans="1:17" ht="15">
      <c r="A727" s="66" t="s">
        <v>1918</v>
      </c>
      <c r="B727" s="65" t="s">
        <v>1919</v>
      </c>
      <c r="C727" s="67">
        <v>37038.405677666451</v>
      </c>
      <c r="D727" s="66" t="str">
        <f t="shared" si="33"/>
        <v>U57009</v>
      </c>
      <c r="E727" s="67" t="str">
        <f t="shared" si="34"/>
        <v>42D</v>
      </c>
      <c r="F727" s="67" t="str">
        <f t="shared" si="35"/>
        <v>NHS NORTH YORKSHIRE CCG</v>
      </c>
      <c r="K727" s="122" t="s">
        <v>1918</v>
      </c>
      <c r="L727" s="122" t="s">
        <v>1919</v>
      </c>
      <c r="M727" s="122" t="s">
        <v>2626</v>
      </c>
      <c r="N727" s="122" t="s">
        <v>2627</v>
      </c>
      <c r="P727" s="122" t="s">
        <v>2558</v>
      </c>
      <c r="Q727" s="122" t="s">
        <v>2559</v>
      </c>
    </row>
    <row r="728" spans="1:17" ht="15">
      <c r="A728" s="66" t="s">
        <v>594</v>
      </c>
      <c r="B728" s="65" t="s">
        <v>595</v>
      </c>
      <c r="C728" s="67">
        <v>27539.98799970515</v>
      </c>
      <c r="D728" s="66" t="str">
        <f t="shared" si="33"/>
        <v>U57294</v>
      </c>
      <c r="E728" s="67" t="str">
        <f t="shared" si="34"/>
        <v>05L</v>
      </c>
      <c r="F728" s="67" t="str">
        <f t="shared" si="35"/>
        <v>NHS SANDWELL AND WEST BIRMINGHAM CCG</v>
      </c>
      <c r="K728" s="122" t="s">
        <v>594</v>
      </c>
      <c r="L728" s="122" t="s">
        <v>595</v>
      </c>
      <c r="M728" s="122" t="s">
        <v>2736</v>
      </c>
      <c r="N728" s="122" t="s">
        <v>2737</v>
      </c>
      <c r="P728" s="122" t="s">
        <v>389</v>
      </c>
      <c r="Q728" s="122" t="s">
        <v>390</v>
      </c>
    </row>
    <row r="729" spans="1:17" ht="15">
      <c r="A729" s="66" t="s">
        <v>2264</v>
      </c>
      <c r="B729" s="65" t="s">
        <v>2265</v>
      </c>
      <c r="C729" s="67">
        <v>44289.566894097799</v>
      </c>
      <c r="D729" s="66" t="str">
        <f t="shared" si="33"/>
        <v>U57300</v>
      </c>
      <c r="E729" s="67" t="str">
        <f t="shared" si="34"/>
        <v>92A</v>
      </c>
      <c r="F729" s="67" t="str">
        <f t="shared" si="35"/>
        <v>NHS SURREY HEARTLANDS CCG</v>
      </c>
      <c r="K729" s="122" t="s">
        <v>2264</v>
      </c>
      <c r="L729" s="122" t="s">
        <v>2265</v>
      </c>
      <c r="M729" s="122" t="s">
        <v>2604</v>
      </c>
      <c r="N729" s="122" t="s">
        <v>2605</v>
      </c>
      <c r="P729" s="122" t="s">
        <v>391</v>
      </c>
      <c r="Q729" s="122" t="s">
        <v>392</v>
      </c>
    </row>
    <row r="730" spans="1:17" ht="15">
      <c r="A730" s="66" t="s">
        <v>1134</v>
      </c>
      <c r="B730" s="65" t="s">
        <v>1135</v>
      </c>
      <c r="C730" s="67">
        <v>28515.049558530111</v>
      </c>
      <c r="D730" s="66" t="str">
        <f t="shared" si="33"/>
        <v>U57321</v>
      </c>
      <c r="E730" s="67" t="str">
        <f t="shared" si="34"/>
        <v>10Q</v>
      </c>
      <c r="F730" s="67" t="str">
        <f t="shared" si="35"/>
        <v>NHS OXFORDSHIRE CCG</v>
      </c>
      <c r="K730" s="122" t="s">
        <v>1134</v>
      </c>
      <c r="L730" s="122" t="s">
        <v>1135</v>
      </c>
      <c r="M730" s="122" t="s">
        <v>2590</v>
      </c>
      <c r="N730" s="122" t="s">
        <v>2591</v>
      </c>
      <c r="P730" s="122" t="s">
        <v>2491</v>
      </c>
      <c r="Q730" s="122" t="s">
        <v>2492</v>
      </c>
    </row>
    <row r="731" spans="1:17" ht="15">
      <c r="A731" s="66" t="s">
        <v>2431</v>
      </c>
      <c r="B731" s="65" t="s">
        <v>2432</v>
      </c>
      <c r="C731" s="67">
        <v>101851.45739710383</v>
      </c>
      <c r="D731" s="66" t="str">
        <f t="shared" si="33"/>
        <v>U57480</v>
      </c>
      <c r="E731" s="67" t="str">
        <f t="shared" si="34"/>
        <v>99A</v>
      </c>
      <c r="F731" s="67" t="str">
        <f t="shared" si="35"/>
        <v>NHS LIVERPOOL CCG</v>
      </c>
      <c r="K731" s="122" t="s">
        <v>2431</v>
      </c>
      <c r="L731" s="122" t="s">
        <v>2432</v>
      </c>
      <c r="M731" s="122" t="s">
        <v>2616</v>
      </c>
      <c r="N731" s="122" t="s">
        <v>2617</v>
      </c>
      <c r="P731" s="122" t="s">
        <v>1888</v>
      </c>
      <c r="Q731" s="122" t="s">
        <v>1889</v>
      </c>
    </row>
    <row r="732" spans="1:17" ht="15">
      <c r="A732" s="66" t="s">
        <v>900</v>
      </c>
      <c r="B732" s="65" t="s">
        <v>901</v>
      </c>
      <c r="C732" s="67">
        <v>40940.852597413657</v>
      </c>
      <c r="D732" s="66" t="str">
        <f t="shared" si="33"/>
        <v>U57586</v>
      </c>
      <c r="E732" s="67" t="str">
        <f t="shared" si="34"/>
        <v>07P</v>
      </c>
      <c r="F732" s="67" t="str">
        <f t="shared" si="35"/>
        <v>NHS BRENT CCG</v>
      </c>
      <c r="K732" s="122" t="s">
        <v>900</v>
      </c>
      <c r="L732" s="122" t="s">
        <v>901</v>
      </c>
      <c r="M732" s="122" t="s">
        <v>2732</v>
      </c>
      <c r="N732" s="122" t="s">
        <v>2733</v>
      </c>
      <c r="P732" s="122" t="s">
        <v>1000</v>
      </c>
      <c r="Q732" s="122" t="s">
        <v>1001</v>
      </c>
    </row>
    <row r="733" spans="1:17" ht="15">
      <c r="A733" s="66" t="s">
        <v>559</v>
      </c>
      <c r="B733" s="65" t="s">
        <v>560</v>
      </c>
      <c r="C733" s="67">
        <v>147845.8634546278</v>
      </c>
      <c r="D733" s="66" t="str">
        <f t="shared" si="33"/>
        <v>U57641</v>
      </c>
      <c r="E733" s="67" t="str">
        <f t="shared" si="34"/>
        <v>05D</v>
      </c>
      <c r="F733" s="67" t="str">
        <f t="shared" si="35"/>
        <v>NHS EAST STAFFORDSHIRE CCG</v>
      </c>
      <c r="K733" s="122" t="s">
        <v>559</v>
      </c>
      <c r="L733" s="122" t="s">
        <v>560</v>
      </c>
      <c r="M733" s="122" t="s">
        <v>2828</v>
      </c>
      <c r="N733" s="122" t="s">
        <v>2829</v>
      </c>
      <c r="P733" s="122" t="s">
        <v>1771</v>
      </c>
      <c r="Q733" s="122" t="s">
        <v>1772</v>
      </c>
    </row>
    <row r="734" spans="1:17" ht="15">
      <c r="A734" s="66" t="s">
        <v>183</v>
      </c>
      <c r="B734" s="65" t="s">
        <v>184</v>
      </c>
      <c r="C734" s="67">
        <v>48522.107723442707</v>
      </c>
      <c r="D734" s="66" t="str">
        <f t="shared" si="33"/>
        <v>U57786</v>
      </c>
      <c r="E734" s="67" t="str">
        <f t="shared" si="34"/>
        <v>01G</v>
      </c>
      <c r="F734" s="67" t="str">
        <f t="shared" si="35"/>
        <v>NHS SALFORD CCG</v>
      </c>
      <c r="K734" s="122" t="s">
        <v>183</v>
      </c>
      <c r="L734" s="122" t="s">
        <v>184</v>
      </c>
      <c r="M734" s="122" t="s">
        <v>2566</v>
      </c>
      <c r="N734" s="122" t="s">
        <v>2567</v>
      </c>
      <c r="P734" s="122" t="s">
        <v>1769</v>
      </c>
      <c r="Q734" s="122" t="s">
        <v>1770</v>
      </c>
    </row>
    <row r="735" spans="1:17" ht="15">
      <c r="A735" s="66" t="s">
        <v>1920</v>
      </c>
      <c r="B735" s="65" t="s">
        <v>1921</v>
      </c>
      <c r="C735" s="67">
        <v>31590.855975855993</v>
      </c>
      <c r="D735" s="66" t="str">
        <f t="shared" si="33"/>
        <v>U57955</v>
      </c>
      <c r="E735" s="67" t="str">
        <f t="shared" si="34"/>
        <v>42D</v>
      </c>
      <c r="F735" s="67" t="str">
        <f t="shared" si="35"/>
        <v>NHS NORTH YORKSHIRE CCG</v>
      </c>
      <c r="K735" s="122" t="s">
        <v>1920</v>
      </c>
      <c r="L735" s="122" t="s">
        <v>1921</v>
      </c>
      <c r="M735" s="122" t="s">
        <v>2626</v>
      </c>
      <c r="N735" s="122" t="s">
        <v>2627</v>
      </c>
      <c r="P735" s="122" t="s">
        <v>1761</v>
      </c>
      <c r="Q735" s="122" t="s">
        <v>1762</v>
      </c>
    </row>
    <row r="736" spans="1:17" ht="15">
      <c r="A736" s="66" t="s">
        <v>2002</v>
      </c>
      <c r="B736" s="65" t="s">
        <v>2003</v>
      </c>
      <c r="C736" s="67">
        <v>51910.174218546701</v>
      </c>
      <c r="D736" s="66" t="str">
        <f t="shared" si="33"/>
        <v>U57981</v>
      </c>
      <c r="E736" s="67" t="str">
        <f t="shared" si="34"/>
        <v>70F</v>
      </c>
      <c r="F736" s="67" t="str">
        <f t="shared" si="35"/>
        <v>NHS WEST SUSSEX CCG</v>
      </c>
      <c r="K736" s="122" t="s">
        <v>2002</v>
      </c>
      <c r="L736" s="122" t="s">
        <v>2003</v>
      </c>
      <c r="M736" s="122" t="s">
        <v>2580</v>
      </c>
      <c r="N736" s="122" t="s">
        <v>2581</v>
      </c>
      <c r="P736" s="122" t="s">
        <v>1739</v>
      </c>
      <c r="Q736" s="122" t="s">
        <v>1740</v>
      </c>
    </row>
    <row r="737" spans="1:17" ht="15">
      <c r="A737" s="66" t="s">
        <v>2080</v>
      </c>
      <c r="B737" s="65" t="s">
        <v>2081</v>
      </c>
      <c r="C737" s="67">
        <v>59190.835185135329</v>
      </c>
      <c r="D737" s="66" t="str">
        <f t="shared" si="33"/>
        <v>U58020</v>
      </c>
      <c r="E737" s="67" t="str">
        <f t="shared" si="34"/>
        <v>72Q</v>
      </c>
      <c r="F737" s="67" t="str">
        <f t="shared" si="35"/>
        <v>NHS SOUTH EAST LONDON CCG</v>
      </c>
      <c r="K737" s="122" t="s">
        <v>2080</v>
      </c>
      <c r="L737" s="122" t="s">
        <v>2081</v>
      </c>
      <c r="M737" s="122" t="s">
        <v>2568</v>
      </c>
      <c r="N737" s="122" t="s">
        <v>2569</v>
      </c>
      <c r="P737" s="122" t="s">
        <v>1148</v>
      </c>
      <c r="Q737" s="122" t="s">
        <v>1149</v>
      </c>
    </row>
    <row r="738" spans="1:17" ht="15">
      <c r="A738" s="66" t="s">
        <v>539</v>
      </c>
      <c r="B738" s="65" t="s">
        <v>540</v>
      </c>
      <c r="C738" s="67">
        <v>33263.818619852536</v>
      </c>
      <c r="D738" s="66" t="str">
        <f t="shared" si="33"/>
        <v>U58127</v>
      </c>
      <c r="E738" s="67" t="str">
        <f t="shared" si="34"/>
        <v>05A</v>
      </c>
      <c r="F738" s="67" t="str">
        <f t="shared" si="35"/>
        <v>NHS COVENTRY AND RUGBY CCG</v>
      </c>
      <c r="K738" s="122" t="s">
        <v>539</v>
      </c>
      <c r="L738" s="122" t="s">
        <v>540</v>
      </c>
      <c r="M738" s="122" t="s">
        <v>2692</v>
      </c>
      <c r="N738" s="122" t="s">
        <v>2693</v>
      </c>
      <c r="P738" s="122" t="s">
        <v>1914</v>
      </c>
      <c r="Q738" s="122" t="s">
        <v>1915</v>
      </c>
    </row>
    <row r="739" spans="1:17" ht="15">
      <c r="A739" s="66" t="s">
        <v>1369</v>
      </c>
      <c r="B739" s="65" t="s">
        <v>1370</v>
      </c>
      <c r="C739" s="67">
        <v>31508.158948817581</v>
      </c>
      <c r="D739" s="66" t="str">
        <f t="shared" si="33"/>
        <v>U58188</v>
      </c>
      <c r="E739" s="67" t="str">
        <f t="shared" si="34"/>
        <v>14L</v>
      </c>
      <c r="F739" s="67" t="str">
        <f t="shared" si="35"/>
        <v>NHS MANCHESTER CCG</v>
      </c>
      <c r="K739" s="122" t="s">
        <v>1369</v>
      </c>
      <c r="L739" s="122" t="s">
        <v>1370</v>
      </c>
      <c r="M739" s="122" t="s">
        <v>2690</v>
      </c>
      <c r="N739" s="122" t="s">
        <v>2691</v>
      </c>
      <c r="P739" s="122" t="s">
        <v>2473</v>
      </c>
      <c r="Q739" s="122" t="s">
        <v>2474</v>
      </c>
    </row>
    <row r="740" spans="1:17" ht="15">
      <c r="A740" s="66" t="s">
        <v>872</v>
      </c>
      <c r="B740" s="65" t="s">
        <v>873</v>
      </c>
      <c r="C740" s="67">
        <v>52948.387938329222</v>
      </c>
      <c r="D740" s="66" t="str">
        <f t="shared" si="33"/>
        <v>U58215</v>
      </c>
      <c r="E740" s="67" t="str">
        <f t="shared" si="34"/>
        <v>07H</v>
      </c>
      <c r="F740" s="67" t="str">
        <f t="shared" si="35"/>
        <v>NHS WEST ESSEX CCG</v>
      </c>
      <c r="K740" s="122" t="s">
        <v>872</v>
      </c>
      <c r="L740" s="122" t="s">
        <v>873</v>
      </c>
      <c r="M740" s="122" t="s">
        <v>2582</v>
      </c>
      <c r="N740" s="122" t="s">
        <v>2583</v>
      </c>
      <c r="P740" s="122" t="s">
        <v>1299</v>
      </c>
      <c r="Q740" s="122" t="s">
        <v>1300</v>
      </c>
    </row>
    <row r="741" spans="1:17" ht="15">
      <c r="A741" s="66" t="s">
        <v>923</v>
      </c>
      <c r="B741" s="65" t="s">
        <v>924</v>
      </c>
      <c r="C741" s="67">
        <v>38166.519321324478</v>
      </c>
      <c r="D741" s="66" t="str">
        <f t="shared" si="33"/>
        <v>U58256</v>
      </c>
      <c r="E741" s="67" t="str">
        <f t="shared" si="34"/>
        <v>07T</v>
      </c>
      <c r="F741" s="67" t="str">
        <f t="shared" si="35"/>
        <v>NHS CITY AND HACKNEY CCG</v>
      </c>
      <c r="K741" s="122" t="s">
        <v>923</v>
      </c>
      <c r="L741" s="122" t="s">
        <v>924</v>
      </c>
      <c r="M741" s="122" t="s">
        <v>2656</v>
      </c>
      <c r="N741" s="122" t="s">
        <v>2657</v>
      </c>
      <c r="P741" s="122" t="s">
        <v>2441</v>
      </c>
      <c r="Q741" s="122" t="s">
        <v>2442</v>
      </c>
    </row>
    <row r="742" spans="1:17" ht="15">
      <c r="A742" s="66" t="s">
        <v>2372</v>
      </c>
      <c r="B742" s="65" t="s">
        <v>2373</v>
      </c>
      <c r="C742" s="67">
        <v>144499.32174777624</v>
      </c>
      <c r="D742" s="66" t="str">
        <f t="shared" si="33"/>
        <v>U58312</v>
      </c>
      <c r="E742" s="67" t="str">
        <f t="shared" si="34"/>
        <v>93C</v>
      </c>
      <c r="F742" s="67" t="str">
        <f t="shared" si="35"/>
        <v>NHS NORTH CENTRAL LONDON CCG</v>
      </c>
      <c r="K742" s="122" t="s">
        <v>2372</v>
      </c>
      <c r="L742" s="122" t="s">
        <v>2373</v>
      </c>
      <c r="M742" s="122" t="s">
        <v>2670</v>
      </c>
      <c r="N742" s="122" t="s">
        <v>2671</v>
      </c>
      <c r="P742" s="122" t="s">
        <v>600</v>
      </c>
      <c r="Q742" s="122" t="s">
        <v>601</v>
      </c>
    </row>
    <row r="743" spans="1:17" ht="15">
      <c r="A743" s="66" t="s">
        <v>2538</v>
      </c>
      <c r="B743" s="65" t="s">
        <v>2539</v>
      </c>
      <c r="C743" s="67">
        <v>73095.750274295409</v>
      </c>
      <c r="D743" s="66" t="str">
        <f t="shared" si="33"/>
        <v>U58435</v>
      </c>
      <c r="E743" s="67" t="str">
        <f t="shared" si="34"/>
        <v>71E</v>
      </c>
      <c r="F743" s="67" t="str">
        <f t="shared" si="35"/>
        <v>NHS LINCOLNSHIRE CCG</v>
      </c>
      <c r="K743" s="122" t="s">
        <v>2538</v>
      </c>
      <c r="L743" s="122" t="s">
        <v>2539</v>
      </c>
      <c r="M743" s="122" t="s">
        <v>2698</v>
      </c>
      <c r="N743" s="122" t="s">
        <v>2699</v>
      </c>
      <c r="P743" s="122" t="s">
        <v>1505</v>
      </c>
      <c r="Q743" s="122" t="s">
        <v>1506</v>
      </c>
    </row>
    <row r="744" spans="1:17" ht="15">
      <c r="A744" s="66" t="s">
        <v>2266</v>
      </c>
      <c r="B744" s="65" t="s">
        <v>2267</v>
      </c>
      <c r="C744" s="67">
        <v>35916.968381901817</v>
      </c>
      <c r="D744" s="66" t="str">
        <f t="shared" si="33"/>
        <v>U58525</v>
      </c>
      <c r="E744" s="67" t="str">
        <f t="shared" si="34"/>
        <v>92A</v>
      </c>
      <c r="F744" s="67" t="str">
        <f t="shared" si="35"/>
        <v>NHS SURREY HEARTLANDS CCG</v>
      </c>
      <c r="K744" s="122" t="s">
        <v>2266</v>
      </c>
      <c r="L744" s="122" t="s">
        <v>2267</v>
      </c>
      <c r="M744" s="122" t="s">
        <v>2604</v>
      </c>
      <c r="N744" s="122" t="s">
        <v>2605</v>
      </c>
      <c r="P744" s="122" t="s">
        <v>1499</v>
      </c>
      <c r="Q744" s="122" t="s">
        <v>1500</v>
      </c>
    </row>
    <row r="745" spans="1:17" ht="15">
      <c r="A745" s="66" t="s">
        <v>2374</v>
      </c>
      <c r="B745" s="65" t="s">
        <v>2375</v>
      </c>
      <c r="C745" s="67">
        <v>111580.35057603139</v>
      </c>
      <c r="D745" s="66" t="str">
        <f t="shared" si="33"/>
        <v>U58538</v>
      </c>
      <c r="E745" s="67" t="str">
        <f t="shared" si="34"/>
        <v>93C</v>
      </c>
      <c r="F745" s="67" t="str">
        <f t="shared" si="35"/>
        <v>NHS NORTH CENTRAL LONDON CCG</v>
      </c>
      <c r="K745" s="122" t="s">
        <v>2374</v>
      </c>
      <c r="L745" s="122" t="s">
        <v>2375</v>
      </c>
      <c r="M745" s="122" t="s">
        <v>2670</v>
      </c>
      <c r="N745" s="122" t="s">
        <v>2671</v>
      </c>
      <c r="P745" s="122" t="s">
        <v>933</v>
      </c>
      <c r="Q745" s="122" t="s">
        <v>934</v>
      </c>
    </row>
    <row r="746" spans="1:17" ht="15">
      <c r="A746" s="66" t="s">
        <v>497</v>
      </c>
      <c r="B746" s="65" t="s">
        <v>498</v>
      </c>
      <c r="C746" s="67">
        <v>37441.689770381905</v>
      </c>
      <c r="D746" s="66" t="str">
        <f t="shared" si="33"/>
        <v>U58600</v>
      </c>
      <c r="E746" s="67" t="str">
        <f t="shared" si="34"/>
        <v>04F</v>
      </c>
      <c r="F746" s="67" t="str">
        <f t="shared" si="35"/>
        <v>NHS MILTON KEYNES CCG</v>
      </c>
      <c r="K746" s="122" t="s">
        <v>497</v>
      </c>
      <c r="L746" s="122" t="s">
        <v>498</v>
      </c>
      <c r="M746" s="122" t="s">
        <v>2806</v>
      </c>
      <c r="N746" s="122" t="s">
        <v>2807</v>
      </c>
      <c r="P746" s="122" t="s">
        <v>2038</v>
      </c>
      <c r="Q746" s="122" t="s">
        <v>2039</v>
      </c>
    </row>
    <row r="747" spans="1:17" ht="15">
      <c r="A747" s="66" t="s">
        <v>2126</v>
      </c>
      <c r="B747" s="65" t="s">
        <v>2127</v>
      </c>
      <c r="C747" s="67">
        <v>33948.947824229253</v>
      </c>
      <c r="D747" s="66" t="str">
        <f t="shared" si="33"/>
        <v>U58673</v>
      </c>
      <c r="E747" s="67" t="str">
        <f t="shared" si="34"/>
        <v>78H</v>
      </c>
      <c r="F747" s="67" t="str">
        <f t="shared" si="35"/>
        <v>NHS NORTHAMPTONSHIRE CCG</v>
      </c>
      <c r="K747" s="122" t="s">
        <v>2126</v>
      </c>
      <c r="L747" s="122" t="s">
        <v>2127</v>
      </c>
      <c r="M747" s="122" t="s">
        <v>2694</v>
      </c>
      <c r="N747" s="122" t="s">
        <v>2695</v>
      </c>
      <c r="P747" s="122" t="s">
        <v>1681</v>
      </c>
      <c r="Q747" s="122" t="s">
        <v>1682</v>
      </c>
    </row>
    <row r="748" spans="1:17" ht="15">
      <c r="A748" s="66" t="s">
        <v>2024</v>
      </c>
      <c r="B748" s="65" t="s">
        <v>2025</v>
      </c>
      <c r="C748" s="67">
        <v>71762.589593093784</v>
      </c>
      <c r="D748" s="66" t="str">
        <f t="shared" si="33"/>
        <v>U58704</v>
      </c>
      <c r="E748" s="67" t="str">
        <f t="shared" si="34"/>
        <v>71E</v>
      </c>
      <c r="F748" s="67" t="str">
        <f t="shared" si="35"/>
        <v>NHS LINCOLNSHIRE CCG</v>
      </c>
      <c r="K748" s="122" t="s">
        <v>2024</v>
      </c>
      <c r="L748" s="122" t="s">
        <v>2025</v>
      </c>
      <c r="M748" s="122" t="s">
        <v>2698</v>
      </c>
      <c r="N748" s="122" t="s">
        <v>2699</v>
      </c>
      <c r="P748" s="122" t="s">
        <v>2276</v>
      </c>
      <c r="Q748" s="122" t="s">
        <v>2277</v>
      </c>
    </row>
    <row r="749" spans="1:17" ht="15">
      <c r="A749" s="66" t="s">
        <v>1232</v>
      </c>
      <c r="B749" s="65" t="s">
        <v>1233</v>
      </c>
      <c r="C749" s="67">
        <v>45094.776079252952</v>
      </c>
      <c r="D749" s="66" t="str">
        <f t="shared" si="33"/>
        <v>U58840</v>
      </c>
      <c r="E749" s="67" t="str">
        <f t="shared" si="34"/>
        <v>11J</v>
      </c>
      <c r="F749" s="67" t="str">
        <f t="shared" si="35"/>
        <v>NHS DORSET CCG</v>
      </c>
      <c r="K749" s="122" t="s">
        <v>1232</v>
      </c>
      <c r="L749" s="122" t="s">
        <v>1233</v>
      </c>
      <c r="M749" s="122" t="s">
        <v>2620</v>
      </c>
      <c r="N749" s="122" t="s">
        <v>2621</v>
      </c>
      <c r="P749" s="122" t="s">
        <v>269</v>
      </c>
      <c r="Q749" s="122" t="s">
        <v>270</v>
      </c>
    </row>
    <row r="750" spans="1:17" ht="15">
      <c r="A750" s="66" t="s">
        <v>748</v>
      </c>
      <c r="B750" s="65" t="s">
        <v>749</v>
      </c>
      <c r="C750" s="67">
        <v>56231.011155099419</v>
      </c>
      <c r="D750" s="66" t="str">
        <f t="shared" si="33"/>
        <v>U58973</v>
      </c>
      <c r="E750" s="67" t="str">
        <f t="shared" si="34"/>
        <v>06K</v>
      </c>
      <c r="F750" s="67" t="str">
        <f t="shared" si="35"/>
        <v>NHS EAST AND NORTH HERTFORDSHIRE CCG</v>
      </c>
      <c r="K750" s="122" t="s">
        <v>748</v>
      </c>
      <c r="L750" s="122" t="s">
        <v>749</v>
      </c>
      <c r="M750" s="122" t="s">
        <v>2584</v>
      </c>
      <c r="N750" s="122" t="s">
        <v>2585</v>
      </c>
      <c r="P750" s="122" t="s">
        <v>2443</v>
      </c>
      <c r="Q750" s="122" t="s">
        <v>2444</v>
      </c>
    </row>
    <row r="751" spans="1:17" ht="15">
      <c r="A751" s="66" t="s">
        <v>1958</v>
      </c>
      <c r="B751" s="65" t="s">
        <v>1959</v>
      </c>
      <c r="C751" s="67">
        <v>35931.232668285607</v>
      </c>
      <c r="D751" s="66" t="str">
        <f t="shared" si="33"/>
        <v>U59216</v>
      </c>
      <c r="E751" s="67" t="str">
        <f t="shared" si="34"/>
        <v>52R</v>
      </c>
      <c r="F751" s="67" t="str">
        <f t="shared" si="35"/>
        <v>NHS NOTTINGHAM AND NOTTINGHAMSHIRE CCG</v>
      </c>
      <c r="K751" s="122" t="s">
        <v>1958</v>
      </c>
      <c r="L751" s="122" t="s">
        <v>1959</v>
      </c>
      <c r="M751" s="122" t="s">
        <v>2680</v>
      </c>
      <c r="N751" s="122" t="s">
        <v>2681</v>
      </c>
      <c r="P751" s="122" t="s">
        <v>864</v>
      </c>
      <c r="Q751" s="122" t="s">
        <v>865</v>
      </c>
    </row>
    <row r="752" spans="1:17" ht="15">
      <c r="A752" s="66" t="s">
        <v>804</v>
      </c>
      <c r="B752" s="65" t="s">
        <v>805</v>
      </c>
      <c r="C752" s="67">
        <v>51723.108904504901</v>
      </c>
      <c r="D752" s="66" t="str">
        <f t="shared" si="33"/>
        <v>U59367</v>
      </c>
      <c r="E752" s="67" t="str">
        <f t="shared" si="34"/>
        <v>06N</v>
      </c>
      <c r="F752" s="67" t="str">
        <f t="shared" si="35"/>
        <v>NHS HERTS VALLEYS CCG</v>
      </c>
      <c r="K752" s="122" t="s">
        <v>804</v>
      </c>
      <c r="L752" s="122" t="s">
        <v>805</v>
      </c>
      <c r="M752" s="122" t="s">
        <v>2672</v>
      </c>
      <c r="N752" s="122" t="s">
        <v>2673</v>
      </c>
      <c r="P752" s="122" t="s">
        <v>810</v>
      </c>
      <c r="Q752" s="122" t="s">
        <v>811</v>
      </c>
    </row>
    <row r="753" spans="1:17" ht="15">
      <c r="A753" s="66" t="s">
        <v>223</v>
      </c>
      <c r="B753" s="65" t="s">
        <v>224</v>
      </c>
      <c r="C753" s="67">
        <v>35748.537154951111</v>
      </c>
      <c r="D753" s="66" t="str">
        <f t="shared" si="33"/>
        <v>U59570</v>
      </c>
      <c r="E753" s="67" t="str">
        <f t="shared" si="34"/>
        <v>01K</v>
      </c>
      <c r="F753" s="67" t="str">
        <f t="shared" si="35"/>
        <v>NHS MORECAMBE BAY CCG</v>
      </c>
      <c r="K753" s="122" t="s">
        <v>223</v>
      </c>
      <c r="L753" s="122" t="s">
        <v>224</v>
      </c>
      <c r="M753" s="122" t="s">
        <v>2774</v>
      </c>
      <c r="N753" s="122" t="s">
        <v>2775</v>
      </c>
      <c r="P753" s="122" t="s">
        <v>778</v>
      </c>
      <c r="Q753" s="122" t="s">
        <v>779</v>
      </c>
    </row>
    <row r="754" spans="1:17" ht="15">
      <c r="A754" s="66" t="s">
        <v>822</v>
      </c>
      <c r="B754" s="65" t="s">
        <v>823</v>
      </c>
      <c r="C754" s="67">
        <v>34843.337705013888</v>
      </c>
      <c r="D754" s="66" t="str">
        <f t="shared" si="33"/>
        <v>U59591</v>
      </c>
      <c r="E754" s="67" t="str">
        <f t="shared" si="34"/>
        <v>06P</v>
      </c>
      <c r="F754" s="67" t="str">
        <f t="shared" si="35"/>
        <v>NHS LUTON CCG</v>
      </c>
      <c r="K754" s="122" t="s">
        <v>822</v>
      </c>
      <c r="L754" s="122" t="s">
        <v>823</v>
      </c>
      <c r="M754" s="122" t="s">
        <v>2798</v>
      </c>
      <c r="N754" s="122" t="s">
        <v>2799</v>
      </c>
      <c r="P754" s="122" t="s">
        <v>509</v>
      </c>
      <c r="Q754" s="122" t="s">
        <v>510</v>
      </c>
    </row>
    <row r="755" spans="1:17" ht="15">
      <c r="A755" s="66" t="s">
        <v>1395</v>
      </c>
      <c r="B755" s="65" t="s">
        <v>1396</v>
      </c>
      <c r="C755" s="67">
        <v>41308.883905189978</v>
      </c>
      <c r="D755" s="66" t="str">
        <f t="shared" si="33"/>
        <v>U59622</v>
      </c>
      <c r="E755" s="67" t="str">
        <f t="shared" si="34"/>
        <v>14Y</v>
      </c>
      <c r="F755" s="67" t="str">
        <f t="shared" si="35"/>
        <v>NHS BUCKINGHAMSHIRE CCG</v>
      </c>
      <c r="K755" s="122" t="s">
        <v>1395</v>
      </c>
      <c r="L755" s="122" t="s">
        <v>1396</v>
      </c>
      <c r="M755" s="122" t="s">
        <v>2600</v>
      </c>
      <c r="N755" s="122" t="s">
        <v>2601</v>
      </c>
      <c r="P755" s="122" t="s">
        <v>1870</v>
      </c>
      <c r="Q755" s="122" t="s">
        <v>1871</v>
      </c>
    </row>
    <row r="756" spans="1:17" ht="15">
      <c r="A756" s="66" t="s">
        <v>1759</v>
      </c>
      <c r="B756" s="65" t="s">
        <v>1760</v>
      </c>
      <c r="C756" s="67">
        <v>82684.318863454988</v>
      </c>
      <c r="D756" s="66" t="str">
        <f t="shared" si="33"/>
        <v>U59961</v>
      </c>
      <c r="E756" s="67" t="str">
        <f t="shared" si="34"/>
        <v>26A</v>
      </c>
      <c r="F756" s="67" t="str">
        <f t="shared" si="35"/>
        <v>NHS NORFOLK AND WAVENEY CCG</v>
      </c>
      <c r="K756" s="122" t="s">
        <v>1759</v>
      </c>
      <c r="L756" s="122" t="s">
        <v>1760</v>
      </c>
      <c r="M756" s="122" t="s">
        <v>2642</v>
      </c>
      <c r="N756" s="122" t="s">
        <v>2643</v>
      </c>
      <c r="P756" s="122" t="s">
        <v>774</v>
      </c>
      <c r="Q756" s="122" t="s">
        <v>775</v>
      </c>
    </row>
    <row r="757" spans="1:17" ht="15">
      <c r="A757" s="66" t="s">
        <v>225</v>
      </c>
      <c r="B757" s="65" t="s">
        <v>226</v>
      </c>
      <c r="C757" s="67">
        <v>20180.070665834381</v>
      </c>
      <c r="D757" s="66" t="str">
        <f t="shared" si="33"/>
        <v>U59980</v>
      </c>
      <c r="E757" s="67" t="str">
        <f t="shared" si="34"/>
        <v>01K</v>
      </c>
      <c r="F757" s="67" t="str">
        <f t="shared" si="35"/>
        <v>NHS MORECAMBE BAY CCG</v>
      </c>
      <c r="K757" s="122" t="s">
        <v>225</v>
      </c>
      <c r="L757" s="122" t="s">
        <v>226</v>
      </c>
      <c r="M757" s="122" t="s">
        <v>2774</v>
      </c>
      <c r="N757" s="122" t="s">
        <v>2775</v>
      </c>
      <c r="P757" s="122" t="s">
        <v>305</v>
      </c>
      <c r="Q757" s="122" t="s">
        <v>306</v>
      </c>
    </row>
    <row r="758" spans="1:17" ht="15">
      <c r="A758" s="66" t="s">
        <v>606</v>
      </c>
      <c r="B758" s="65" t="s">
        <v>607</v>
      </c>
      <c r="C758" s="67">
        <v>129485.37902713048</v>
      </c>
      <c r="D758" s="66" t="str">
        <f t="shared" si="33"/>
        <v>U60057</v>
      </c>
      <c r="E758" s="67" t="str">
        <f t="shared" si="34"/>
        <v>05N</v>
      </c>
      <c r="F758" s="67" t="str">
        <f t="shared" si="35"/>
        <v>NHS SHROPSHIRE CCG</v>
      </c>
      <c r="K758" s="122" t="s">
        <v>606</v>
      </c>
      <c r="L758" s="122" t="s">
        <v>607</v>
      </c>
      <c r="M758" s="122" t="s">
        <v>2794</v>
      </c>
      <c r="N758" s="122" t="s">
        <v>2795</v>
      </c>
      <c r="P758" s="122" t="s">
        <v>2306</v>
      </c>
      <c r="Q758" s="122" t="s">
        <v>2307</v>
      </c>
    </row>
    <row r="759" spans="1:17" ht="15">
      <c r="A759" s="66" t="s">
        <v>2082</v>
      </c>
      <c r="B759" s="65" t="s">
        <v>2083</v>
      </c>
      <c r="C759" s="67">
        <v>147128.20166689489</v>
      </c>
      <c r="D759" s="66" t="str">
        <f t="shared" si="33"/>
        <v>U60094</v>
      </c>
      <c r="E759" s="67" t="str">
        <f t="shared" si="34"/>
        <v>72Q</v>
      </c>
      <c r="F759" s="67" t="str">
        <f t="shared" si="35"/>
        <v>NHS SOUTH EAST LONDON CCG</v>
      </c>
      <c r="K759" s="122" t="s">
        <v>2082</v>
      </c>
      <c r="L759" s="122" t="s">
        <v>2083</v>
      </c>
      <c r="M759" s="122" t="s">
        <v>2568</v>
      </c>
      <c r="N759" s="122" t="s">
        <v>2569</v>
      </c>
      <c r="P759" s="122" t="s">
        <v>2132</v>
      </c>
      <c r="Q759" s="122" t="s">
        <v>2133</v>
      </c>
    </row>
    <row r="760" spans="1:17" ht="15">
      <c r="A760" s="66" t="s">
        <v>674</v>
      </c>
      <c r="B760" s="65" t="s">
        <v>675</v>
      </c>
      <c r="C760" s="67">
        <v>54999.587827207426</v>
      </c>
      <c r="D760" s="66" t="str">
        <f t="shared" si="33"/>
        <v>U60098</v>
      </c>
      <c r="E760" s="67" t="str">
        <f t="shared" si="34"/>
        <v>06A</v>
      </c>
      <c r="F760" s="67" t="str">
        <f t="shared" si="35"/>
        <v>NHS WOLVERHAMPTON CCG</v>
      </c>
      <c r="K760" s="122" t="s">
        <v>674</v>
      </c>
      <c r="L760" s="122" t="s">
        <v>675</v>
      </c>
      <c r="M760" s="122" t="s">
        <v>2778</v>
      </c>
      <c r="N760" s="122" t="s">
        <v>2779</v>
      </c>
      <c r="P760" s="122" t="s">
        <v>1369</v>
      </c>
      <c r="Q760" s="122" t="s">
        <v>1370</v>
      </c>
    </row>
    <row r="761" spans="1:17" ht="15">
      <c r="A761" s="66" t="s">
        <v>1285</v>
      </c>
      <c r="B761" s="65" t="s">
        <v>1286</v>
      </c>
      <c r="C761" s="67">
        <v>46952.523057919949</v>
      </c>
      <c r="D761" s="66" t="str">
        <f t="shared" si="33"/>
        <v>U60113</v>
      </c>
      <c r="E761" s="67" t="str">
        <f t="shared" si="34"/>
        <v>11N</v>
      </c>
      <c r="F761" s="67" t="str">
        <f t="shared" si="35"/>
        <v>NHS KERNOW CCG</v>
      </c>
      <c r="K761" s="122" t="s">
        <v>1285</v>
      </c>
      <c r="L761" s="122" t="s">
        <v>1286</v>
      </c>
      <c r="M761" s="122" t="s">
        <v>2608</v>
      </c>
      <c r="N761" s="122" t="s">
        <v>2609</v>
      </c>
      <c r="P761" s="122" t="s">
        <v>1463</v>
      </c>
      <c r="Q761" s="122" t="s">
        <v>1464</v>
      </c>
    </row>
    <row r="762" spans="1:17" ht="15">
      <c r="A762" s="66" t="s">
        <v>381</v>
      </c>
      <c r="B762" s="65" t="s">
        <v>382</v>
      </c>
      <c r="C762" s="67">
        <v>43129.492772973128</v>
      </c>
      <c r="D762" s="66" t="str">
        <f t="shared" si="33"/>
        <v>U60176</v>
      </c>
      <c r="E762" s="67" t="str">
        <f t="shared" si="34"/>
        <v>03J</v>
      </c>
      <c r="F762" s="67" t="str">
        <f t="shared" si="35"/>
        <v>NHS NORTH KIRKLEES CCG</v>
      </c>
      <c r="K762" s="122" t="s">
        <v>381</v>
      </c>
      <c r="L762" s="122" t="s">
        <v>382</v>
      </c>
      <c r="M762" s="122" t="s">
        <v>2826</v>
      </c>
      <c r="N762" s="122" t="s">
        <v>2827</v>
      </c>
      <c r="P762" s="122" t="s">
        <v>291</v>
      </c>
      <c r="Q762" s="122" t="s">
        <v>292</v>
      </c>
    </row>
    <row r="763" spans="1:17" ht="15">
      <c r="A763" s="66" t="s">
        <v>2376</v>
      </c>
      <c r="B763" s="65" t="s">
        <v>2377</v>
      </c>
      <c r="C763" s="67">
        <v>55566.866957637059</v>
      </c>
      <c r="D763" s="66" t="str">
        <f t="shared" si="33"/>
        <v>U60337</v>
      </c>
      <c r="E763" s="67" t="str">
        <f t="shared" si="34"/>
        <v>93C</v>
      </c>
      <c r="F763" s="67" t="str">
        <f t="shared" si="35"/>
        <v>NHS NORTH CENTRAL LONDON CCG</v>
      </c>
      <c r="K763" s="122" t="s">
        <v>2376</v>
      </c>
      <c r="L763" s="122" t="s">
        <v>2377</v>
      </c>
      <c r="M763" s="122" t="s">
        <v>2670</v>
      </c>
      <c r="N763" s="122" t="s">
        <v>2671</v>
      </c>
      <c r="P763" s="122" t="s">
        <v>939</v>
      </c>
      <c r="Q763" s="122" t="s">
        <v>940</v>
      </c>
    </row>
    <row r="764" spans="1:17" ht="15">
      <c r="A764" s="66" t="s">
        <v>967</v>
      </c>
      <c r="B764" s="65" t="s">
        <v>968</v>
      </c>
      <c r="C764" s="67">
        <v>47269.033465627486</v>
      </c>
      <c r="D764" s="66" t="str">
        <f t="shared" si="33"/>
        <v>U60450</v>
      </c>
      <c r="E764" s="67" t="str">
        <f t="shared" si="34"/>
        <v>08E</v>
      </c>
      <c r="F764" s="67" t="str">
        <f t="shared" si="35"/>
        <v>NHS HARROW CCG</v>
      </c>
      <c r="K764" s="122" t="s">
        <v>967</v>
      </c>
      <c r="L764" s="122" t="s">
        <v>968</v>
      </c>
      <c r="M764" s="122" t="s">
        <v>2716</v>
      </c>
      <c r="N764" s="122" t="s">
        <v>2717</v>
      </c>
      <c r="P764" s="122" t="s">
        <v>1802</v>
      </c>
      <c r="Q764" s="122" t="s">
        <v>1803</v>
      </c>
    </row>
    <row r="765" spans="1:17" ht="15">
      <c r="A765" s="66" t="s">
        <v>1604</v>
      </c>
      <c r="B765" s="65" t="s">
        <v>1605</v>
      </c>
      <c r="C765" s="67">
        <v>73658.010897286033</v>
      </c>
      <c r="D765" s="66" t="str">
        <f t="shared" si="33"/>
        <v>U60509</v>
      </c>
      <c r="E765" s="67" t="str">
        <f t="shared" si="34"/>
        <v>15M</v>
      </c>
      <c r="F765" s="67" t="str">
        <f t="shared" si="35"/>
        <v>NHS DERBY AND DERBYSHIRE CCG</v>
      </c>
      <c r="K765" s="122" t="s">
        <v>1604</v>
      </c>
      <c r="L765" s="122" t="s">
        <v>1605</v>
      </c>
      <c r="M765" s="122" t="s">
        <v>2652</v>
      </c>
      <c r="N765" s="122" t="s">
        <v>2653</v>
      </c>
      <c r="P765" s="122" t="s">
        <v>1749</v>
      </c>
      <c r="Q765" s="122" t="s">
        <v>1750</v>
      </c>
    </row>
    <row r="766" spans="1:17" ht="15">
      <c r="A766" s="66" t="s">
        <v>185</v>
      </c>
      <c r="B766" s="65" t="s">
        <v>186</v>
      </c>
      <c r="C766" s="67">
        <v>78171.353278593451</v>
      </c>
      <c r="D766" s="66" t="str">
        <f t="shared" si="33"/>
        <v>U60510</v>
      </c>
      <c r="E766" s="67" t="str">
        <f t="shared" si="34"/>
        <v>01G</v>
      </c>
      <c r="F766" s="67" t="str">
        <f t="shared" si="35"/>
        <v>NHS SALFORD CCG</v>
      </c>
      <c r="K766" s="122" t="s">
        <v>185</v>
      </c>
      <c r="L766" s="122" t="s">
        <v>186</v>
      </c>
      <c r="M766" s="122" t="s">
        <v>2566</v>
      </c>
      <c r="N766" s="122" t="s">
        <v>2567</v>
      </c>
      <c r="P766" s="122" t="s">
        <v>1950</v>
      </c>
      <c r="Q766" s="122" t="s">
        <v>1951</v>
      </c>
    </row>
    <row r="767" spans="1:17" ht="15">
      <c r="A767" s="66" t="s">
        <v>2084</v>
      </c>
      <c r="B767" s="65" t="s">
        <v>2085</v>
      </c>
      <c r="C767" s="67">
        <v>35012.184535666231</v>
      </c>
      <c r="D767" s="66" t="str">
        <f t="shared" si="33"/>
        <v>U60524</v>
      </c>
      <c r="E767" s="67" t="str">
        <f t="shared" si="34"/>
        <v>72Q</v>
      </c>
      <c r="F767" s="67" t="str">
        <f t="shared" si="35"/>
        <v>NHS SOUTH EAST LONDON CCG</v>
      </c>
      <c r="K767" s="122" t="s">
        <v>2084</v>
      </c>
      <c r="L767" s="122" t="s">
        <v>2085</v>
      </c>
      <c r="M767" s="122" t="s">
        <v>2568</v>
      </c>
      <c r="N767" s="122" t="s">
        <v>2569</v>
      </c>
      <c r="P767" s="122" t="s">
        <v>1970</v>
      </c>
      <c r="Q767" s="122" t="s">
        <v>1971</v>
      </c>
    </row>
    <row r="768" spans="1:17" ht="15">
      <c r="A768" s="66" t="s">
        <v>1317</v>
      </c>
      <c r="B768" s="65" t="s">
        <v>1318</v>
      </c>
      <c r="C768" s="67">
        <v>38729.178116126895</v>
      </c>
      <c r="D768" s="66" t="str">
        <f t="shared" si="33"/>
        <v>U60622</v>
      </c>
      <c r="E768" s="67" t="str">
        <f t="shared" si="34"/>
        <v>11X</v>
      </c>
      <c r="F768" s="67" t="str">
        <f t="shared" si="35"/>
        <v>NHS SOMERSET CCG</v>
      </c>
      <c r="K768" s="122" t="s">
        <v>1317</v>
      </c>
      <c r="L768" s="122" t="s">
        <v>1318</v>
      </c>
      <c r="M768" s="122" t="s">
        <v>2578</v>
      </c>
      <c r="N768" s="122" t="s">
        <v>2579</v>
      </c>
      <c r="P768" s="122" t="s">
        <v>575</v>
      </c>
      <c r="Q768" s="122" t="s">
        <v>576</v>
      </c>
    </row>
    <row r="769" spans="1:17" ht="15">
      <c r="A769" s="66" t="s">
        <v>1606</v>
      </c>
      <c r="B769" s="65" t="s">
        <v>2540</v>
      </c>
      <c r="C769" s="67">
        <v>35582.2723301031</v>
      </c>
      <c r="D769" s="66" t="str">
        <f t="shared" si="33"/>
        <v>U60843</v>
      </c>
      <c r="E769" s="67" t="str">
        <f t="shared" si="34"/>
        <v>15M</v>
      </c>
      <c r="F769" s="67" t="str">
        <f t="shared" si="35"/>
        <v>NHS DERBY AND DERBYSHIRE CCG</v>
      </c>
      <c r="K769" s="122" t="s">
        <v>1606</v>
      </c>
      <c r="L769" s="122" t="s">
        <v>2540</v>
      </c>
      <c r="M769" s="122" t="s">
        <v>2652</v>
      </c>
      <c r="N769" s="122" t="s">
        <v>2653</v>
      </c>
      <c r="P769" s="122" t="s">
        <v>573</v>
      </c>
      <c r="Q769" s="122" t="s">
        <v>574</v>
      </c>
    </row>
    <row r="770" spans="1:17" ht="15">
      <c r="A770" s="66" t="s">
        <v>656</v>
      </c>
      <c r="B770" s="65" t="s">
        <v>657</v>
      </c>
      <c r="C770" s="67">
        <v>41282.103126805523</v>
      </c>
      <c r="D770" s="66" t="str">
        <f t="shared" si="33"/>
        <v>U60845</v>
      </c>
      <c r="E770" s="67" t="str">
        <f t="shared" si="34"/>
        <v>05Y</v>
      </c>
      <c r="F770" s="67" t="str">
        <f t="shared" si="35"/>
        <v>NHS WALSALL CCG</v>
      </c>
      <c r="K770" s="122" t="s">
        <v>656</v>
      </c>
      <c r="L770" s="122" t="s">
        <v>657</v>
      </c>
      <c r="M770" s="122" t="s">
        <v>2592</v>
      </c>
      <c r="N770" s="122" t="s">
        <v>2593</v>
      </c>
      <c r="P770" s="122" t="s">
        <v>459</v>
      </c>
      <c r="Q770" s="122" t="s">
        <v>460</v>
      </c>
    </row>
    <row r="771" spans="1:17" ht="15">
      <c r="A771" s="66" t="s">
        <v>1032</v>
      </c>
      <c r="B771" s="65" t="s">
        <v>1033</v>
      </c>
      <c r="C771" s="67">
        <v>45940.558313606074</v>
      </c>
      <c r="D771" s="66" t="str">
        <f t="shared" ref="D771:D834" si="36">A771</f>
        <v>U60865</v>
      </c>
      <c r="E771" s="67" t="str">
        <f t="shared" ref="E771:E834" si="37">VLOOKUP($A771,$K$2:$N$1255,3,FALSE)</f>
        <v>08V</v>
      </c>
      <c r="F771" s="67" t="str">
        <f t="shared" ref="F771:F834" si="38">VLOOKUP($A771,$K$2:$N$1255,4,FALSE)</f>
        <v>NHS TOWER HAMLETS CCG</v>
      </c>
      <c r="K771" s="122" t="s">
        <v>1032</v>
      </c>
      <c r="L771" s="122" t="s">
        <v>1033</v>
      </c>
      <c r="M771" s="122" t="s">
        <v>2704</v>
      </c>
      <c r="N771" s="122" t="s">
        <v>2705</v>
      </c>
      <c r="P771" s="122" t="s">
        <v>1606</v>
      </c>
      <c r="Q771" s="122" t="s">
        <v>2540</v>
      </c>
    </row>
    <row r="772" spans="1:17" ht="15">
      <c r="A772" s="66" t="s">
        <v>1136</v>
      </c>
      <c r="B772" s="65" t="s">
        <v>1137</v>
      </c>
      <c r="C772" s="67">
        <v>41902.109349660801</v>
      </c>
      <c r="D772" s="66" t="str">
        <f t="shared" si="36"/>
        <v>U60916</v>
      </c>
      <c r="E772" s="67" t="str">
        <f t="shared" si="37"/>
        <v>10Q</v>
      </c>
      <c r="F772" s="67" t="str">
        <f t="shared" si="38"/>
        <v>NHS OXFORDSHIRE CCG</v>
      </c>
      <c r="K772" s="122" t="s">
        <v>1136</v>
      </c>
      <c r="L772" s="122" t="s">
        <v>1137</v>
      </c>
      <c r="M772" s="122" t="s">
        <v>2590</v>
      </c>
      <c r="N772" s="122" t="s">
        <v>2591</v>
      </c>
      <c r="P772" s="122" t="s">
        <v>822</v>
      </c>
      <c r="Q772" s="122" t="s">
        <v>823</v>
      </c>
    </row>
    <row r="773" spans="1:17" ht="15">
      <c r="A773" s="66" t="s">
        <v>265</v>
      </c>
      <c r="B773" s="65" t="s">
        <v>266</v>
      </c>
      <c r="C773" s="67">
        <v>32110.420353826372</v>
      </c>
      <c r="D773" s="66" t="str">
        <f t="shared" si="36"/>
        <v>U60978</v>
      </c>
      <c r="E773" s="67" t="str">
        <f t="shared" si="37"/>
        <v>01Y</v>
      </c>
      <c r="F773" s="67" t="str">
        <f t="shared" si="38"/>
        <v>NHS TAMESIDE AND GLOSSOP CCG</v>
      </c>
      <c r="K773" s="122" t="s">
        <v>265</v>
      </c>
      <c r="L773" s="122" t="s">
        <v>266</v>
      </c>
      <c r="M773" s="122" t="s">
        <v>2594</v>
      </c>
      <c r="N773" s="122" t="s">
        <v>2595</v>
      </c>
      <c r="P773" s="122" t="s">
        <v>729</v>
      </c>
      <c r="Q773" s="122" t="s">
        <v>730</v>
      </c>
    </row>
    <row r="774" spans="1:17" ht="15">
      <c r="A774" s="66" t="s">
        <v>2212</v>
      </c>
      <c r="B774" s="65" t="s">
        <v>2213</v>
      </c>
      <c r="C774" s="67">
        <v>47630.272683674462</v>
      </c>
      <c r="D774" s="66" t="str">
        <f t="shared" si="36"/>
        <v>U61151</v>
      </c>
      <c r="E774" s="67" t="str">
        <f t="shared" si="37"/>
        <v>91Q</v>
      </c>
      <c r="F774" s="67" t="str">
        <f t="shared" si="38"/>
        <v>NHS KENT AND MEDWAY CCG</v>
      </c>
      <c r="K774" s="122" t="s">
        <v>2212</v>
      </c>
      <c r="L774" s="122" t="s">
        <v>2213</v>
      </c>
      <c r="M774" s="122" t="s">
        <v>2588</v>
      </c>
      <c r="N774" s="122" t="s">
        <v>2589</v>
      </c>
      <c r="P774" s="122" t="s">
        <v>725</v>
      </c>
      <c r="Q774" s="122" t="s">
        <v>726</v>
      </c>
    </row>
    <row r="775" spans="1:17" ht="15">
      <c r="A775" s="66" t="s">
        <v>1607</v>
      </c>
      <c r="B775" s="65" t="s">
        <v>1608</v>
      </c>
      <c r="C775" s="67">
        <v>45490.254757307062</v>
      </c>
      <c r="D775" s="66" t="str">
        <f t="shared" si="36"/>
        <v>U61321</v>
      </c>
      <c r="E775" s="67" t="str">
        <f t="shared" si="37"/>
        <v>15M</v>
      </c>
      <c r="F775" s="67" t="str">
        <f t="shared" si="38"/>
        <v>NHS DERBY AND DERBYSHIRE CCG</v>
      </c>
      <c r="K775" s="122" t="s">
        <v>1607</v>
      </c>
      <c r="L775" s="122" t="s">
        <v>1608</v>
      </c>
      <c r="M775" s="122" t="s">
        <v>2652</v>
      </c>
      <c r="N775" s="122" t="s">
        <v>2653</v>
      </c>
      <c r="P775" s="122" t="s">
        <v>589</v>
      </c>
      <c r="Q775" s="122" t="s">
        <v>2527</v>
      </c>
    </row>
    <row r="776" spans="1:17" ht="15">
      <c r="A776" s="66" t="s">
        <v>2306</v>
      </c>
      <c r="B776" s="65" t="s">
        <v>2307</v>
      </c>
      <c r="C776" s="67">
        <v>54511.153374076333</v>
      </c>
      <c r="D776" s="66" t="str">
        <f t="shared" si="36"/>
        <v>U61347</v>
      </c>
      <c r="E776" s="67" t="str">
        <f t="shared" si="37"/>
        <v>92G</v>
      </c>
      <c r="F776" s="67" t="str">
        <f t="shared" si="38"/>
        <v>NHS BATH AND NORTH EAST SOMERSET, SWINDON AND WILTSHIRE CCG</v>
      </c>
      <c r="K776" s="122" t="s">
        <v>2306</v>
      </c>
      <c r="L776" s="122" t="s">
        <v>2307</v>
      </c>
      <c r="M776" s="122" t="s">
        <v>2654</v>
      </c>
      <c r="N776" s="122" t="s">
        <v>2655</v>
      </c>
      <c r="P776" s="122" t="s">
        <v>131</v>
      </c>
      <c r="Q776" s="122" t="s">
        <v>2506</v>
      </c>
    </row>
    <row r="777" spans="1:17" ht="15">
      <c r="A777" s="66" t="s">
        <v>1567</v>
      </c>
      <c r="B777" s="65" t="s">
        <v>1568</v>
      </c>
      <c r="C777" s="67">
        <v>36744.977800838693</v>
      </c>
      <c r="D777" s="66" t="str">
        <f t="shared" si="36"/>
        <v>U61505</v>
      </c>
      <c r="E777" s="67" t="str">
        <f t="shared" si="37"/>
        <v>15F</v>
      </c>
      <c r="F777" s="67" t="str">
        <f t="shared" si="38"/>
        <v>NHS LEEDS CCG</v>
      </c>
      <c r="K777" s="122" t="s">
        <v>1567</v>
      </c>
      <c r="L777" s="122" t="s">
        <v>1568</v>
      </c>
      <c r="M777" s="122" t="s">
        <v>2730</v>
      </c>
      <c r="N777" s="122" t="s">
        <v>2731</v>
      </c>
      <c r="P777" s="122" t="s">
        <v>137</v>
      </c>
      <c r="Q777" s="122" t="s">
        <v>138</v>
      </c>
    </row>
    <row r="778" spans="1:17" ht="15">
      <c r="A778" s="66" t="s">
        <v>72</v>
      </c>
      <c r="B778" s="65" t="s">
        <v>73</v>
      </c>
      <c r="C778" s="67">
        <v>58016.639288235128</v>
      </c>
      <c r="D778" s="66" t="str">
        <f t="shared" si="36"/>
        <v>U61868</v>
      </c>
      <c r="E778" s="67" t="str">
        <f t="shared" si="37"/>
        <v>00P</v>
      </c>
      <c r="F778" s="67" t="str">
        <f t="shared" si="38"/>
        <v>NHS SUNDERLAND CCG</v>
      </c>
      <c r="K778" s="122" t="s">
        <v>72</v>
      </c>
      <c r="L778" s="122" t="s">
        <v>73</v>
      </c>
      <c r="M778" s="122" t="s">
        <v>2658</v>
      </c>
      <c r="N778" s="122" t="s">
        <v>2659</v>
      </c>
      <c r="P778" s="122" t="s">
        <v>134</v>
      </c>
      <c r="Q778" s="122" t="s">
        <v>2523</v>
      </c>
    </row>
    <row r="779" spans="1:17" ht="15">
      <c r="A779" s="66" t="s">
        <v>1874</v>
      </c>
      <c r="B779" s="65" t="s">
        <v>1875</v>
      </c>
      <c r="C779" s="67">
        <v>46397.896655851604</v>
      </c>
      <c r="D779" s="66" t="str">
        <f t="shared" si="36"/>
        <v>U61963</v>
      </c>
      <c r="E779" s="67" t="str">
        <f t="shared" si="37"/>
        <v>36L</v>
      </c>
      <c r="F779" s="67" t="str">
        <f t="shared" si="38"/>
        <v>NHS SOUTH WEST LONDON CCG</v>
      </c>
      <c r="K779" s="122" t="s">
        <v>1874</v>
      </c>
      <c r="L779" s="122" t="s">
        <v>1875</v>
      </c>
      <c r="M779" s="122" t="s">
        <v>2562</v>
      </c>
      <c r="N779" s="122" t="s">
        <v>2563</v>
      </c>
      <c r="P779" s="122" t="s">
        <v>135</v>
      </c>
      <c r="Q779" s="122" t="s">
        <v>136</v>
      </c>
    </row>
    <row r="780" spans="1:17" ht="15">
      <c r="A780" s="66" t="s">
        <v>1287</v>
      </c>
      <c r="B780" s="65" t="s">
        <v>1288</v>
      </c>
      <c r="C780" s="67">
        <v>30753.22217755056</v>
      </c>
      <c r="D780" s="66" t="str">
        <f t="shared" si="36"/>
        <v>U62043</v>
      </c>
      <c r="E780" s="67" t="str">
        <f t="shared" si="37"/>
        <v>11N</v>
      </c>
      <c r="F780" s="67" t="str">
        <f t="shared" si="38"/>
        <v>NHS KERNOW CCG</v>
      </c>
      <c r="K780" s="122" t="s">
        <v>1287</v>
      </c>
      <c r="L780" s="122" t="s">
        <v>1288</v>
      </c>
      <c r="M780" s="122" t="s">
        <v>2608</v>
      </c>
      <c r="N780" s="122" t="s">
        <v>2609</v>
      </c>
      <c r="P780" s="122" t="s">
        <v>1801</v>
      </c>
      <c r="Q780" s="122" t="s">
        <v>2551</v>
      </c>
    </row>
    <row r="781" spans="1:17" ht="15">
      <c r="A781" s="66" t="s">
        <v>541</v>
      </c>
      <c r="B781" s="65" t="s">
        <v>542</v>
      </c>
      <c r="C781" s="67">
        <v>109847.41660830614</v>
      </c>
      <c r="D781" s="66" t="str">
        <f t="shared" si="36"/>
        <v>U62213</v>
      </c>
      <c r="E781" s="67" t="str">
        <f t="shared" si="37"/>
        <v>05A</v>
      </c>
      <c r="F781" s="67" t="str">
        <f t="shared" si="38"/>
        <v>NHS COVENTRY AND RUGBY CCG</v>
      </c>
      <c r="K781" s="122" t="s">
        <v>541</v>
      </c>
      <c r="L781" s="122" t="s">
        <v>542</v>
      </c>
      <c r="M781" s="122" t="s">
        <v>2692</v>
      </c>
      <c r="N781" s="122" t="s">
        <v>2693</v>
      </c>
      <c r="P781" s="122" t="s">
        <v>1687</v>
      </c>
      <c r="Q781" s="122" t="s">
        <v>1688</v>
      </c>
    </row>
    <row r="782" spans="1:17" ht="15">
      <c r="A782" s="66" t="s">
        <v>959</v>
      </c>
      <c r="B782" s="65" t="s">
        <v>960</v>
      </c>
      <c r="C782" s="67">
        <v>51599.866226200291</v>
      </c>
      <c r="D782" s="66" t="str">
        <f t="shared" si="36"/>
        <v>U62360</v>
      </c>
      <c r="E782" s="67" t="str">
        <f t="shared" si="37"/>
        <v>08C</v>
      </c>
      <c r="F782" s="67" t="str">
        <f t="shared" si="38"/>
        <v>NHS HAMMERSMITH AND FULHAM CCG</v>
      </c>
      <c r="K782" s="122" t="s">
        <v>959</v>
      </c>
      <c r="L782" s="122" t="s">
        <v>960</v>
      </c>
      <c r="M782" s="122" t="s">
        <v>2776</v>
      </c>
      <c r="N782" s="122" t="s">
        <v>2777</v>
      </c>
      <c r="P782" s="122" t="s">
        <v>1846</v>
      </c>
      <c r="Q782" s="122" t="s">
        <v>1847</v>
      </c>
    </row>
    <row r="783" spans="1:17" ht="15">
      <c r="A783" s="66" t="s">
        <v>367</v>
      </c>
      <c r="B783" s="65" t="s">
        <v>368</v>
      </c>
      <c r="C783" s="67">
        <v>85262.045686115365</v>
      </c>
      <c r="D783" s="66" t="str">
        <f t="shared" si="36"/>
        <v>U62384</v>
      </c>
      <c r="E783" s="67" t="str">
        <f t="shared" si="37"/>
        <v>03F</v>
      </c>
      <c r="F783" s="67" t="str">
        <f t="shared" si="38"/>
        <v>NHS HULL CCG</v>
      </c>
      <c r="K783" s="122" t="s">
        <v>367</v>
      </c>
      <c r="L783" s="122" t="s">
        <v>368</v>
      </c>
      <c r="M783" s="122" t="s">
        <v>2634</v>
      </c>
      <c r="N783" s="122" t="s">
        <v>2635</v>
      </c>
      <c r="P783" s="122" t="s">
        <v>185</v>
      </c>
      <c r="Q783" s="122" t="s">
        <v>186</v>
      </c>
    </row>
    <row r="784" spans="1:17" ht="15">
      <c r="A784" s="66" t="s">
        <v>1761</v>
      </c>
      <c r="B784" s="65" t="s">
        <v>1762</v>
      </c>
      <c r="C784" s="67">
        <v>48946.70049343002</v>
      </c>
      <c r="D784" s="66" t="str">
        <f t="shared" si="36"/>
        <v>U62485</v>
      </c>
      <c r="E784" s="67" t="str">
        <f t="shared" si="37"/>
        <v>26A</v>
      </c>
      <c r="F784" s="67" t="str">
        <f t="shared" si="38"/>
        <v>NHS NORFOLK AND WAVENEY CCG</v>
      </c>
      <c r="K784" s="122" t="s">
        <v>1761</v>
      </c>
      <c r="L784" s="122" t="s">
        <v>1762</v>
      </c>
      <c r="M784" s="122" t="s">
        <v>2642</v>
      </c>
      <c r="N784" s="122" t="s">
        <v>2643</v>
      </c>
      <c r="P784" s="122" t="s">
        <v>287</v>
      </c>
      <c r="Q784" s="122" t="s">
        <v>288</v>
      </c>
    </row>
    <row r="785" spans="1:17" ht="15">
      <c r="A785" s="66" t="s">
        <v>2308</v>
      </c>
      <c r="B785" s="65" t="s">
        <v>2309</v>
      </c>
      <c r="C785" s="67">
        <v>37067.902413210388</v>
      </c>
      <c r="D785" s="66" t="str">
        <f t="shared" si="36"/>
        <v>U62545</v>
      </c>
      <c r="E785" s="67" t="str">
        <f t="shared" si="37"/>
        <v>92G</v>
      </c>
      <c r="F785" s="67" t="str">
        <f t="shared" si="38"/>
        <v>NHS BATH AND NORTH EAST SOMERSET, SWINDON AND WILTSHIRE CCG</v>
      </c>
      <c r="K785" s="122" t="s">
        <v>2308</v>
      </c>
      <c r="L785" s="122" t="s">
        <v>2309</v>
      </c>
      <c r="M785" s="122" t="s">
        <v>2654</v>
      </c>
      <c r="N785" s="122" t="s">
        <v>2655</v>
      </c>
      <c r="P785" s="122" t="s">
        <v>2094</v>
      </c>
      <c r="Q785" s="122" t="s">
        <v>2095</v>
      </c>
    </row>
    <row r="786" spans="1:17" ht="15">
      <c r="A786" s="66" t="s">
        <v>1058</v>
      </c>
      <c r="B786" s="65" t="s">
        <v>1059</v>
      </c>
      <c r="C786" s="67">
        <v>39035.65019413321</v>
      </c>
      <c r="D786" s="66" t="str">
        <f t="shared" si="36"/>
        <v>U62614</v>
      </c>
      <c r="E786" s="67" t="str">
        <f t="shared" si="37"/>
        <v>08Y</v>
      </c>
      <c r="F786" s="67" t="str">
        <f t="shared" si="38"/>
        <v>NHS WEST LONDON CCG</v>
      </c>
      <c r="K786" s="122" t="s">
        <v>1058</v>
      </c>
      <c r="L786" s="122" t="s">
        <v>1059</v>
      </c>
      <c r="M786" s="122" t="s">
        <v>2668</v>
      </c>
      <c r="N786" s="122" t="s">
        <v>2669</v>
      </c>
      <c r="P786" s="122" t="s">
        <v>770</v>
      </c>
      <c r="Q786" s="122" t="s">
        <v>771</v>
      </c>
    </row>
    <row r="787" spans="1:17" ht="15">
      <c r="A787" s="66" t="s">
        <v>423</v>
      </c>
      <c r="B787" s="65" t="s">
        <v>424</v>
      </c>
      <c r="C787" s="67">
        <v>41327.510822505079</v>
      </c>
      <c r="D787" s="66" t="str">
        <f t="shared" si="36"/>
        <v>U62853</v>
      </c>
      <c r="E787" s="67" t="str">
        <f t="shared" si="37"/>
        <v>03N</v>
      </c>
      <c r="F787" s="67" t="str">
        <f t="shared" si="38"/>
        <v>NHS SHEFFIELD CCG</v>
      </c>
      <c r="K787" s="122" t="s">
        <v>423</v>
      </c>
      <c r="L787" s="122" t="s">
        <v>424</v>
      </c>
      <c r="M787" s="122" t="s">
        <v>2740</v>
      </c>
      <c r="N787" s="122" t="s">
        <v>2741</v>
      </c>
      <c r="P787" s="122" t="s">
        <v>1565</v>
      </c>
      <c r="Q787" s="122" t="s">
        <v>1566</v>
      </c>
    </row>
    <row r="788" spans="1:17" ht="15">
      <c r="A788" s="66" t="s">
        <v>1721</v>
      </c>
      <c r="B788" s="65" t="s">
        <v>1722</v>
      </c>
      <c r="C788" s="67">
        <v>35750.363915178321</v>
      </c>
      <c r="D788" s="66" t="str">
        <f t="shared" si="36"/>
        <v>U62975</v>
      </c>
      <c r="E788" s="67" t="str">
        <f t="shared" si="37"/>
        <v>18C</v>
      </c>
      <c r="F788" s="67" t="str">
        <f t="shared" si="38"/>
        <v>NHS HEREFORDSHIRE AND WORCESTERSHIRE CCG</v>
      </c>
      <c r="K788" s="122" t="s">
        <v>1721</v>
      </c>
      <c r="L788" s="122" t="s">
        <v>1722</v>
      </c>
      <c r="M788" s="122" t="s">
        <v>2722</v>
      </c>
      <c r="N788" s="122" t="s">
        <v>2723</v>
      </c>
      <c r="P788" s="122" t="s">
        <v>1627</v>
      </c>
      <c r="Q788" s="122" t="s">
        <v>1628</v>
      </c>
    </row>
    <row r="789" spans="1:17" ht="15">
      <c r="A789" s="66" t="s">
        <v>1876</v>
      </c>
      <c r="B789" s="65" t="s">
        <v>1877</v>
      </c>
      <c r="C789" s="67">
        <v>30041.172488324482</v>
      </c>
      <c r="D789" s="66" t="str">
        <f t="shared" si="36"/>
        <v>U62999</v>
      </c>
      <c r="E789" s="67" t="str">
        <f t="shared" si="37"/>
        <v>36L</v>
      </c>
      <c r="F789" s="67" t="str">
        <f t="shared" si="38"/>
        <v>NHS SOUTH WEST LONDON CCG</v>
      </c>
      <c r="K789" s="122" t="s">
        <v>1876</v>
      </c>
      <c r="L789" s="122" t="s">
        <v>1877</v>
      </c>
      <c r="M789" s="122" t="s">
        <v>2562</v>
      </c>
      <c r="N789" s="122" t="s">
        <v>2563</v>
      </c>
      <c r="P789" s="122" t="s">
        <v>1130</v>
      </c>
      <c r="Q789" s="122" t="s">
        <v>1131</v>
      </c>
    </row>
    <row r="790" spans="1:17" ht="15">
      <c r="A790" s="66" t="s">
        <v>2378</v>
      </c>
      <c r="B790" s="65" t="s">
        <v>2379</v>
      </c>
      <c r="C790" s="67">
        <v>36240.706371002161</v>
      </c>
      <c r="D790" s="66" t="str">
        <f t="shared" si="36"/>
        <v>U63047</v>
      </c>
      <c r="E790" s="67" t="str">
        <f t="shared" si="37"/>
        <v>93C</v>
      </c>
      <c r="F790" s="67" t="str">
        <f t="shared" si="38"/>
        <v>NHS NORTH CENTRAL LONDON CCG</v>
      </c>
      <c r="K790" s="122" t="s">
        <v>2378</v>
      </c>
      <c r="L790" s="122" t="s">
        <v>2379</v>
      </c>
      <c r="M790" s="122" t="s">
        <v>2670</v>
      </c>
      <c r="N790" s="122" t="s">
        <v>2671</v>
      </c>
      <c r="P790" s="122" t="s">
        <v>2556</v>
      </c>
      <c r="Q790" s="122" t="s">
        <v>2557</v>
      </c>
    </row>
    <row r="791" spans="1:17" ht="15">
      <c r="A791" s="66" t="s">
        <v>716</v>
      </c>
      <c r="B791" s="65" t="s">
        <v>717</v>
      </c>
      <c r="C791" s="67">
        <v>45962.18369454574</v>
      </c>
      <c r="D791" s="66" t="str">
        <f t="shared" si="36"/>
        <v>U63072</v>
      </c>
      <c r="E791" s="67" t="str">
        <f t="shared" si="37"/>
        <v>06H</v>
      </c>
      <c r="F791" s="67" t="str">
        <f t="shared" si="38"/>
        <v>NHS CAMBRIDGESHIRE AND PETERBOROUGH CCG</v>
      </c>
      <c r="K791" s="122" t="s">
        <v>716</v>
      </c>
      <c r="L791" s="122" t="s">
        <v>717</v>
      </c>
      <c r="M791" s="122" t="s">
        <v>2714</v>
      </c>
      <c r="N791" s="122" t="s">
        <v>2715</v>
      </c>
      <c r="P791" s="122" t="s">
        <v>2128</v>
      </c>
      <c r="Q791" s="122" t="s">
        <v>2129</v>
      </c>
    </row>
    <row r="792" spans="1:17" ht="15">
      <c r="A792" s="66" t="s">
        <v>1960</v>
      </c>
      <c r="B792" s="65" t="s">
        <v>1961</v>
      </c>
      <c r="C792" s="67">
        <v>47157.761299524595</v>
      </c>
      <c r="D792" s="66" t="str">
        <f t="shared" si="36"/>
        <v>U63129</v>
      </c>
      <c r="E792" s="67" t="str">
        <f t="shared" si="37"/>
        <v>52R</v>
      </c>
      <c r="F792" s="67" t="str">
        <f t="shared" si="38"/>
        <v>NHS NOTTINGHAM AND NOTTINGHAMSHIRE CCG</v>
      </c>
      <c r="K792" s="122" t="s">
        <v>1960</v>
      </c>
      <c r="L792" s="122" t="s">
        <v>1961</v>
      </c>
      <c r="M792" s="122" t="s">
        <v>2680</v>
      </c>
      <c r="N792" s="122" t="s">
        <v>2681</v>
      </c>
      <c r="P792" s="122" t="s">
        <v>1655</v>
      </c>
      <c r="Q792" s="122" t="s">
        <v>1656</v>
      </c>
    </row>
    <row r="793" spans="1:17" ht="15">
      <c r="A793" s="66" t="s">
        <v>1425</v>
      </c>
      <c r="B793" s="65" t="s">
        <v>1426</v>
      </c>
      <c r="C793" s="67">
        <v>29429.477386180501</v>
      </c>
      <c r="D793" s="66" t="str">
        <f t="shared" si="36"/>
        <v>U63186</v>
      </c>
      <c r="E793" s="67" t="str">
        <f t="shared" si="37"/>
        <v>15A</v>
      </c>
      <c r="F793" s="67" t="str">
        <f t="shared" si="38"/>
        <v>NHS BERKSHIRE WEST CCG</v>
      </c>
      <c r="K793" s="122" t="s">
        <v>1425</v>
      </c>
      <c r="L793" s="122" t="s">
        <v>1426</v>
      </c>
      <c r="M793" s="122" t="s">
        <v>2640</v>
      </c>
      <c r="N793" s="122" t="s">
        <v>2641</v>
      </c>
      <c r="P793" s="122" t="s">
        <v>1593</v>
      </c>
      <c r="Q793" s="122" t="s">
        <v>1594</v>
      </c>
    </row>
    <row r="794" spans="1:17" ht="15">
      <c r="A794" s="66" t="s">
        <v>1198</v>
      </c>
      <c r="B794" s="65" t="s">
        <v>1199</v>
      </c>
      <c r="C794" s="67">
        <v>40328.88223494932</v>
      </c>
      <c r="D794" s="66" t="str">
        <f t="shared" si="36"/>
        <v>U63233</v>
      </c>
      <c r="E794" s="67" t="str">
        <f t="shared" si="37"/>
        <v>11A</v>
      </c>
      <c r="F794" s="67" t="str">
        <f t="shared" si="38"/>
        <v>NHS WEST HAMPSHIRE CCG</v>
      </c>
      <c r="K794" s="122" t="s">
        <v>1198</v>
      </c>
      <c r="L794" s="122" t="s">
        <v>1199</v>
      </c>
      <c r="M794" s="122" t="s">
        <v>2726</v>
      </c>
      <c r="N794" s="122" t="s">
        <v>2727</v>
      </c>
      <c r="P794" s="122" t="s">
        <v>425</v>
      </c>
      <c r="Q794" s="122" t="s">
        <v>426</v>
      </c>
    </row>
    <row r="795" spans="1:17" ht="15">
      <c r="A795" s="66" t="s">
        <v>1609</v>
      </c>
      <c r="B795" s="65" t="s">
        <v>1610</v>
      </c>
      <c r="C795" s="67">
        <v>87405.289913104061</v>
      </c>
      <c r="D795" s="66" t="str">
        <f t="shared" si="36"/>
        <v>U63258</v>
      </c>
      <c r="E795" s="67" t="str">
        <f t="shared" si="37"/>
        <v>15M</v>
      </c>
      <c r="F795" s="67" t="str">
        <f t="shared" si="38"/>
        <v>NHS DERBY AND DERBYSHIRE CCG</v>
      </c>
      <c r="K795" s="122" t="s">
        <v>1609</v>
      </c>
      <c r="L795" s="122" t="s">
        <v>1610</v>
      </c>
      <c r="M795" s="122" t="s">
        <v>2652</v>
      </c>
      <c r="N795" s="122" t="s">
        <v>2653</v>
      </c>
      <c r="P795" s="122" t="s">
        <v>145</v>
      </c>
      <c r="Q795" s="122" t="s">
        <v>146</v>
      </c>
    </row>
    <row r="796" spans="1:17" ht="15">
      <c r="A796" s="66" t="s">
        <v>309</v>
      </c>
      <c r="B796" s="65" t="s">
        <v>310</v>
      </c>
      <c r="C796" s="67">
        <v>64222.608951500668</v>
      </c>
      <c r="D796" s="66" t="str">
        <f t="shared" si="36"/>
        <v>U63454</v>
      </c>
      <c r="E796" s="67" t="str">
        <f t="shared" si="37"/>
        <v>02M</v>
      </c>
      <c r="F796" s="67" t="str">
        <f t="shared" si="38"/>
        <v>NHS FYLDE AND WYRE CCG</v>
      </c>
      <c r="K796" s="122" t="s">
        <v>309</v>
      </c>
      <c r="L796" s="122" t="s">
        <v>310</v>
      </c>
      <c r="M796" s="122" t="s">
        <v>2796</v>
      </c>
      <c r="N796" s="122" t="s">
        <v>2797</v>
      </c>
      <c r="P796" s="122" t="s">
        <v>139</v>
      </c>
      <c r="Q796" s="122" t="s">
        <v>140</v>
      </c>
    </row>
    <row r="797" spans="1:17" ht="15">
      <c r="A797" s="66" t="s">
        <v>383</v>
      </c>
      <c r="B797" s="65" t="s">
        <v>384</v>
      </c>
      <c r="C797" s="67">
        <v>57240.595633235593</v>
      </c>
      <c r="D797" s="66" t="str">
        <f t="shared" si="36"/>
        <v>U63540</v>
      </c>
      <c r="E797" s="67" t="str">
        <f t="shared" si="37"/>
        <v>03J</v>
      </c>
      <c r="F797" s="67" t="str">
        <f t="shared" si="38"/>
        <v>NHS NORTH KIRKLEES CCG</v>
      </c>
      <c r="K797" s="122" t="s">
        <v>383</v>
      </c>
      <c r="L797" s="122" t="s">
        <v>384</v>
      </c>
      <c r="M797" s="122" t="s">
        <v>2826</v>
      </c>
      <c r="N797" s="122" t="s">
        <v>2827</v>
      </c>
      <c r="P797" s="122" t="s">
        <v>2090</v>
      </c>
      <c r="Q797" s="122" t="s">
        <v>2091</v>
      </c>
    </row>
    <row r="798" spans="1:17" ht="15">
      <c r="A798" s="66" t="s">
        <v>1269</v>
      </c>
      <c r="B798" s="65" t="s">
        <v>1270</v>
      </c>
      <c r="C798" s="67">
        <v>48577.204079759933</v>
      </c>
      <c r="D798" s="66" t="str">
        <f t="shared" si="36"/>
        <v>U63565</v>
      </c>
      <c r="E798" s="67" t="str">
        <f t="shared" si="37"/>
        <v>11M</v>
      </c>
      <c r="F798" s="67" t="str">
        <f t="shared" si="38"/>
        <v>NHS GLOUCESTERSHIRE CCG</v>
      </c>
      <c r="K798" s="122" t="s">
        <v>1269</v>
      </c>
      <c r="L798" s="122" t="s">
        <v>1270</v>
      </c>
      <c r="M798" s="122" t="s">
        <v>2610</v>
      </c>
      <c r="N798" s="122" t="s">
        <v>2611</v>
      </c>
      <c r="P798" s="122" t="s">
        <v>161</v>
      </c>
      <c r="Q798" s="122" t="s">
        <v>162</v>
      </c>
    </row>
    <row r="799" spans="1:17" ht="15">
      <c r="A799" s="66" t="s">
        <v>2310</v>
      </c>
      <c r="B799" s="65" t="s">
        <v>2311</v>
      </c>
      <c r="C799" s="67">
        <v>24286.235743673082</v>
      </c>
      <c r="D799" s="66" t="str">
        <f t="shared" si="36"/>
        <v>U63770</v>
      </c>
      <c r="E799" s="67" t="str">
        <f t="shared" si="37"/>
        <v>92G</v>
      </c>
      <c r="F799" s="67" t="str">
        <f t="shared" si="38"/>
        <v>NHS BATH AND NORTH EAST SOMERSET, SWINDON AND WILTSHIRE CCG</v>
      </c>
      <c r="K799" s="122" t="s">
        <v>2310</v>
      </c>
      <c r="L799" s="122" t="s">
        <v>2311</v>
      </c>
      <c r="M799" s="122" t="s">
        <v>2654</v>
      </c>
      <c r="N799" s="122" t="s">
        <v>2655</v>
      </c>
      <c r="P799" s="122" t="s">
        <v>1295</v>
      </c>
      <c r="Q799" s="122" t="s">
        <v>1296</v>
      </c>
    </row>
    <row r="800" spans="1:17" ht="15">
      <c r="A800" s="66" t="s">
        <v>1457</v>
      </c>
      <c r="B800" s="65" t="s">
        <v>1458</v>
      </c>
      <c r="C800" s="67">
        <v>102334.94316162531</v>
      </c>
      <c r="D800" s="66" t="str">
        <f t="shared" si="36"/>
        <v>U63843</v>
      </c>
      <c r="E800" s="67" t="str">
        <f t="shared" si="37"/>
        <v>15C</v>
      </c>
      <c r="F800" s="67" t="str">
        <f t="shared" si="38"/>
        <v>NHS BRISTOL, NORTH SOMERSET AND SOUTH GLOUCESTERSHIRE CCG</v>
      </c>
      <c r="K800" s="122" t="s">
        <v>1457</v>
      </c>
      <c r="L800" s="122" t="s">
        <v>1458</v>
      </c>
      <c r="M800" s="122" t="s">
        <v>2574</v>
      </c>
      <c r="N800" s="122" t="s">
        <v>2575</v>
      </c>
      <c r="P800" s="122" t="s">
        <v>581</v>
      </c>
      <c r="Q800" s="122" t="s">
        <v>2509</v>
      </c>
    </row>
    <row r="801" spans="1:17" ht="15">
      <c r="A801" s="66" t="s">
        <v>1695</v>
      </c>
      <c r="B801" s="65" t="s">
        <v>1696</v>
      </c>
      <c r="C801" s="67">
        <v>49497.052330251325</v>
      </c>
      <c r="D801" s="66" t="str">
        <f t="shared" si="36"/>
        <v>U63844</v>
      </c>
      <c r="E801" s="67" t="str">
        <f t="shared" si="37"/>
        <v>16C</v>
      </c>
      <c r="F801" s="67" t="str">
        <f t="shared" si="38"/>
        <v>NHS TEES VALLEY CCG</v>
      </c>
      <c r="K801" s="122" t="s">
        <v>1695</v>
      </c>
      <c r="L801" s="122" t="s">
        <v>1696</v>
      </c>
      <c r="M801" s="122" t="s">
        <v>2612</v>
      </c>
      <c r="N801" s="122" t="s">
        <v>2613</v>
      </c>
      <c r="P801" s="122" t="s">
        <v>1551</v>
      </c>
      <c r="Q801" s="122" t="s">
        <v>1552</v>
      </c>
    </row>
    <row r="802" spans="1:17" ht="15">
      <c r="A802" s="66" t="s">
        <v>513</v>
      </c>
      <c r="B802" s="65" t="s">
        <v>514</v>
      </c>
      <c r="C802" s="67">
        <v>30355.343269186404</v>
      </c>
      <c r="D802" s="66" t="str">
        <f t="shared" si="36"/>
        <v>U63948</v>
      </c>
      <c r="E802" s="67" t="str">
        <f t="shared" si="37"/>
        <v>04V</v>
      </c>
      <c r="F802" s="67" t="str">
        <f t="shared" si="38"/>
        <v>NHS WEST LEICESTERSHIRE CCG</v>
      </c>
      <c r="K802" s="122" t="s">
        <v>513</v>
      </c>
      <c r="L802" s="122" t="s">
        <v>514</v>
      </c>
      <c r="M802" s="122" t="s">
        <v>2808</v>
      </c>
      <c r="N802" s="122" t="s">
        <v>2809</v>
      </c>
      <c r="P802" s="122" t="s">
        <v>702</v>
      </c>
      <c r="Q802" s="122" t="s">
        <v>703</v>
      </c>
    </row>
    <row r="803" spans="1:17" ht="15">
      <c r="A803" s="66" t="s">
        <v>651</v>
      </c>
      <c r="B803" s="65" t="s">
        <v>2541</v>
      </c>
      <c r="C803" s="67">
        <v>55164.235369943301</v>
      </c>
      <c r="D803" s="66" t="str">
        <f t="shared" si="36"/>
        <v>U64003</v>
      </c>
      <c r="E803" s="67" t="str">
        <f t="shared" si="37"/>
        <v>05X</v>
      </c>
      <c r="F803" s="67" t="str">
        <f t="shared" si="38"/>
        <v>NHS TELFORD AND WREKIN CCG</v>
      </c>
      <c r="K803" s="122" t="s">
        <v>651</v>
      </c>
      <c r="L803" s="122" t="s">
        <v>2541</v>
      </c>
      <c r="M803" s="122" t="s">
        <v>2746</v>
      </c>
      <c r="N803" s="122" t="s">
        <v>2747</v>
      </c>
      <c r="P803" s="122" t="s">
        <v>1459</v>
      </c>
      <c r="Q803" s="122" t="s">
        <v>1460</v>
      </c>
    </row>
    <row r="804" spans="1:17" ht="15">
      <c r="A804" s="66" t="s">
        <v>1289</v>
      </c>
      <c r="B804" s="65" t="s">
        <v>1290</v>
      </c>
      <c r="C804" s="67">
        <v>36203.1929938709</v>
      </c>
      <c r="D804" s="66" t="str">
        <f t="shared" si="36"/>
        <v>U64053</v>
      </c>
      <c r="E804" s="67" t="str">
        <f t="shared" si="37"/>
        <v>11N</v>
      </c>
      <c r="F804" s="67" t="str">
        <f t="shared" si="38"/>
        <v>NHS KERNOW CCG</v>
      </c>
      <c r="K804" s="122" t="s">
        <v>1289</v>
      </c>
      <c r="L804" s="122" t="s">
        <v>1290</v>
      </c>
      <c r="M804" s="122" t="s">
        <v>2608</v>
      </c>
      <c r="N804" s="122" t="s">
        <v>2609</v>
      </c>
      <c r="P804" s="122" t="s">
        <v>830</v>
      </c>
      <c r="Q804" s="122" t="s">
        <v>831</v>
      </c>
    </row>
    <row r="805" spans="1:17" ht="15">
      <c r="A805" s="66" t="s">
        <v>610</v>
      </c>
      <c r="B805" s="65" t="s">
        <v>611</v>
      </c>
      <c r="C805" s="67">
        <v>40611.395660083399</v>
      </c>
      <c r="D805" s="66" t="str">
        <f t="shared" si="36"/>
        <v>U64148</v>
      </c>
      <c r="E805" s="67" t="str">
        <f t="shared" si="37"/>
        <v>05Q</v>
      </c>
      <c r="F805" s="67" t="str">
        <f t="shared" si="38"/>
        <v>NHS SOUTH EAST STAFFORDSHIRE AND SEISDON PENINSULA CCG</v>
      </c>
      <c r="K805" s="122" t="s">
        <v>610</v>
      </c>
      <c r="L805" s="122" t="s">
        <v>611</v>
      </c>
      <c r="M805" s="122" t="s">
        <v>2822</v>
      </c>
      <c r="N805" s="122" t="s">
        <v>2823</v>
      </c>
      <c r="P805" s="122" t="s">
        <v>816</v>
      </c>
      <c r="Q805" s="122" t="s">
        <v>817</v>
      </c>
    </row>
    <row r="806" spans="1:17" ht="15">
      <c r="A806" s="66" t="s">
        <v>692</v>
      </c>
      <c r="B806" s="65" t="s">
        <v>693</v>
      </c>
      <c r="C806" s="67">
        <v>31719.022893226113</v>
      </c>
      <c r="D806" s="66" t="str">
        <f t="shared" si="36"/>
        <v>U64165</v>
      </c>
      <c r="E806" s="67" t="str">
        <f t="shared" si="37"/>
        <v>06F</v>
      </c>
      <c r="F806" s="67" t="str">
        <f t="shared" si="38"/>
        <v>NHS BEDFORDSHIRE CCG</v>
      </c>
      <c r="K806" s="122" t="s">
        <v>692</v>
      </c>
      <c r="L806" s="122" t="s">
        <v>693</v>
      </c>
      <c r="M806" s="122" t="s">
        <v>2708</v>
      </c>
      <c r="N806" s="122" t="s">
        <v>2709</v>
      </c>
      <c r="P806" s="122" t="s">
        <v>1457</v>
      </c>
      <c r="Q806" s="122" t="s">
        <v>1458</v>
      </c>
    </row>
    <row r="807" spans="1:17" ht="15">
      <c r="A807" s="66" t="s">
        <v>347</v>
      </c>
      <c r="B807" s="65" t="s">
        <v>348</v>
      </c>
      <c r="C807" s="67">
        <v>53706.022880666147</v>
      </c>
      <c r="D807" s="66" t="str">
        <f t="shared" si="36"/>
        <v>U64175</v>
      </c>
      <c r="E807" s="67" t="str">
        <f t="shared" si="37"/>
        <v>02Y</v>
      </c>
      <c r="F807" s="67" t="str">
        <f t="shared" si="38"/>
        <v>NHS EAST RIDING OF YORKSHIRE CCG</v>
      </c>
      <c r="K807" s="122" t="s">
        <v>347</v>
      </c>
      <c r="L807" s="122" t="s">
        <v>348</v>
      </c>
      <c r="M807" s="122" t="s">
        <v>2802</v>
      </c>
      <c r="N807" s="122" t="s">
        <v>2803</v>
      </c>
      <c r="P807" s="122" t="s">
        <v>1210</v>
      </c>
      <c r="Q807" s="122" t="s">
        <v>1211</v>
      </c>
    </row>
    <row r="808" spans="1:17" ht="15">
      <c r="A808" s="66" t="s">
        <v>1092</v>
      </c>
      <c r="B808" s="65" t="s">
        <v>1093</v>
      </c>
      <c r="C808" s="67">
        <v>34994.409601671199</v>
      </c>
      <c r="D808" s="66" t="str">
        <f t="shared" si="36"/>
        <v>U64232</v>
      </c>
      <c r="E808" s="67" t="str">
        <f t="shared" si="37"/>
        <v>10J</v>
      </c>
      <c r="F808" s="67" t="str">
        <f t="shared" si="38"/>
        <v>NHS NORTH HAMPSHIRE CCG</v>
      </c>
      <c r="K808" s="122" t="s">
        <v>1092</v>
      </c>
      <c r="L808" s="122" t="s">
        <v>1093</v>
      </c>
      <c r="M808" s="122" t="s">
        <v>2724</v>
      </c>
      <c r="N808" s="122" t="s">
        <v>2725</v>
      </c>
      <c r="P808" s="122" t="s">
        <v>1240</v>
      </c>
      <c r="Q808" s="122" t="s">
        <v>1241</v>
      </c>
    </row>
    <row r="809" spans="1:17" ht="15">
      <c r="A809" s="66" t="s">
        <v>499</v>
      </c>
      <c r="B809" s="65" t="s">
        <v>500</v>
      </c>
      <c r="C809" s="67">
        <v>47656.265259893546</v>
      </c>
      <c r="D809" s="66" t="str">
        <f t="shared" si="36"/>
        <v>U64356</v>
      </c>
      <c r="E809" s="67" t="str">
        <f t="shared" si="37"/>
        <v>04F</v>
      </c>
      <c r="F809" s="67" t="str">
        <f t="shared" si="38"/>
        <v>NHS MILTON KEYNES CCG</v>
      </c>
      <c r="K809" s="122" t="s">
        <v>499</v>
      </c>
      <c r="L809" s="122" t="s">
        <v>500</v>
      </c>
      <c r="M809" s="122" t="s">
        <v>2806</v>
      </c>
      <c r="N809" s="122" t="s">
        <v>2807</v>
      </c>
      <c r="P809" s="122" t="s">
        <v>1212</v>
      </c>
      <c r="Q809" s="122" t="s">
        <v>1213</v>
      </c>
    </row>
    <row r="810" spans="1:17" ht="15">
      <c r="A810" s="66" t="s">
        <v>485</v>
      </c>
      <c r="B810" s="65" t="s">
        <v>486</v>
      </c>
      <c r="C810" s="67">
        <v>45117.206658566109</v>
      </c>
      <c r="D810" s="66" t="str">
        <f t="shared" si="36"/>
        <v>U64426</v>
      </c>
      <c r="E810" s="67" t="str">
        <f t="shared" si="37"/>
        <v>04C</v>
      </c>
      <c r="F810" s="67" t="str">
        <f t="shared" si="38"/>
        <v>NHS LEICESTER CITY CCG</v>
      </c>
      <c r="K810" s="122" t="s">
        <v>485</v>
      </c>
      <c r="L810" s="122" t="s">
        <v>486</v>
      </c>
      <c r="M810" s="122" t="s">
        <v>2564</v>
      </c>
      <c r="N810" s="122" t="s">
        <v>2565</v>
      </c>
      <c r="P810" s="122" t="s">
        <v>407</v>
      </c>
      <c r="Q810" s="122" t="s">
        <v>408</v>
      </c>
    </row>
    <row r="811" spans="1:17" ht="15">
      <c r="A811" s="66" t="s">
        <v>163</v>
      </c>
      <c r="B811" s="65" t="s">
        <v>164</v>
      </c>
      <c r="C811" s="67">
        <v>62174.588051362211</v>
      </c>
      <c r="D811" s="66" t="str">
        <f t="shared" si="36"/>
        <v>U64487</v>
      </c>
      <c r="E811" s="67" t="str">
        <f t="shared" si="37"/>
        <v>01D</v>
      </c>
      <c r="F811" s="67" t="str">
        <f t="shared" si="38"/>
        <v>NHS HEYWOOD, MIDDLETON AND ROCHDALE CCG</v>
      </c>
      <c r="K811" s="122" t="s">
        <v>163</v>
      </c>
      <c r="L811" s="122" t="s">
        <v>164</v>
      </c>
      <c r="M811" s="122" t="s">
        <v>2762</v>
      </c>
      <c r="N811" s="122" t="s">
        <v>2763</v>
      </c>
      <c r="P811" s="122" t="s">
        <v>1154</v>
      </c>
      <c r="Q811" s="122" t="s">
        <v>1155</v>
      </c>
    </row>
    <row r="812" spans="1:17" ht="15">
      <c r="A812" s="66" t="s">
        <v>1647</v>
      </c>
      <c r="B812" s="65" t="s">
        <v>1648</v>
      </c>
      <c r="C812" s="67">
        <v>32707.101674572048</v>
      </c>
      <c r="D812" s="66" t="str">
        <f t="shared" si="36"/>
        <v>U64531</v>
      </c>
      <c r="E812" s="67" t="str">
        <f t="shared" si="37"/>
        <v>15N</v>
      </c>
      <c r="F812" s="67" t="str">
        <f t="shared" si="38"/>
        <v>NHS DEVON CCG</v>
      </c>
      <c r="K812" s="122" t="s">
        <v>1647</v>
      </c>
      <c r="L812" s="122" t="s">
        <v>1648</v>
      </c>
      <c r="M812" s="122" t="s">
        <v>2678</v>
      </c>
      <c r="N812" s="122" t="s">
        <v>2679</v>
      </c>
      <c r="P812" s="122" t="s">
        <v>1158</v>
      </c>
      <c r="Q812" s="122" t="s">
        <v>1159</v>
      </c>
    </row>
    <row r="813" spans="1:17" ht="15">
      <c r="A813" s="66" t="s">
        <v>1371</v>
      </c>
      <c r="B813" s="65" t="s">
        <v>1372</v>
      </c>
      <c r="C813" s="67">
        <v>52006.635421504463</v>
      </c>
      <c r="D813" s="66" t="str">
        <f t="shared" si="36"/>
        <v>U64595</v>
      </c>
      <c r="E813" s="67" t="str">
        <f t="shared" si="37"/>
        <v>14L</v>
      </c>
      <c r="F813" s="67" t="str">
        <f t="shared" si="38"/>
        <v>NHS MANCHESTER CCG</v>
      </c>
      <c r="K813" s="122" t="s">
        <v>1371</v>
      </c>
      <c r="L813" s="122" t="s">
        <v>1372</v>
      </c>
      <c r="M813" s="122" t="s">
        <v>2690</v>
      </c>
      <c r="N813" s="122" t="s">
        <v>2691</v>
      </c>
      <c r="P813" s="122" t="s">
        <v>1160</v>
      </c>
      <c r="Q813" s="122" t="s">
        <v>1161</v>
      </c>
    </row>
    <row r="814" spans="1:17" ht="15">
      <c r="A814" s="66" t="s">
        <v>243</v>
      </c>
      <c r="B814" s="65" t="s">
        <v>244</v>
      </c>
      <c r="C814" s="67">
        <v>40333.069359615634</v>
      </c>
      <c r="D814" s="66" t="str">
        <f t="shared" si="36"/>
        <v>U64597</v>
      </c>
      <c r="E814" s="67" t="str">
        <f t="shared" si="37"/>
        <v>01W</v>
      </c>
      <c r="F814" s="67" t="str">
        <f t="shared" si="38"/>
        <v>NHS STOCKPORT CCG</v>
      </c>
      <c r="K814" s="122" t="s">
        <v>243</v>
      </c>
      <c r="L814" s="122" t="s">
        <v>244</v>
      </c>
      <c r="M814" s="122" t="s">
        <v>2750</v>
      </c>
      <c r="N814" s="122" t="s">
        <v>2751</v>
      </c>
      <c r="P814" s="122" t="s">
        <v>794</v>
      </c>
      <c r="Q814" s="122" t="s">
        <v>795</v>
      </c>
    </row>
    <row r="815" spans="1:17" ht="15">
      <c r="A815" s="66" t="s">
        <v>2491</v>
      </c>
      <c r="B815" s="65" t="s">
        <v>2492</v>
      </c>
      <c r="C815" s="67">
        <v>81637.76793032253</v>
      </c>
      <c r="D815" s="66" t="str">
        <f t="shared" si="36"/>
        <v>U64639</v>
      </c>
      <c r="E815" s="67" t="str">
        <f t="shared" si="37"/>
        <v>99A</v>
      </c>
      <c r="F815" s="67" t="str">
        <f t="shared" si="38"/>
        <v>NHS LIVERPOOL CCG</v>
      </c>
      <c r="K815" s="122" t="s">
        <v>2491</v>
      </c>
      <c r="L815" s="122" t="s">
        <v>2492</v>
      </c>
      <c r="M815" s="122" t="s">
        <v>2616</v>
      </c>
      <c r="N815" s="122" t="s">
        <v>2617</v>
      </c>
      <c r="P815" s="122" t="s">
        <v>169</v>
      </c>
      <c r="Q815" s="122" t="s">
        <v>170</v>
      </c>
    </row>
    <row r="816" spans="1:17" ht="15">
      <c r="A816" s="66" t="s">
        <v>776</v>
      </c>
      <c r="B816" s="65" t="s">
        <v>777</v>
      </c>
      <c r="C816" s="67">
        <v>36949.667878366905</v>
      </c>
      <c r="D816" s="66" t="str">
        <f t="shared" si="36"/>
        <v>U64705</v>
      </c>
      <c r="E816" s="67" t="str">
        <f t="shared" si="37"/>
        <v>06L</v>
      </c>
      <c r="F816" s="67" t="str">
        <f t="shared" si="38"/>
        <v>NHS IPSWICH AND EAST SUFFOLK CCG</v>
      </c>
      <c r="K816" s="122" t="s">
        <v>776</v>
      </c>
      <c r="L816" s="122" t="s">
        <v>777</v>
      </c>
      <c r="M816" s="122" t="s">
        <v>2638</v>
      </c>
      <c r="N816" s="122" t="s">
        <v>2639</v>
      </c>
      <c r="P816" s="122" t="s">
        <v>173</v>
      </c>
      <c r="Q816" s="122" t="s">
        <v>174</v>
      </c>
    </row>
    <row r="817" spans="1:17" ht="15">
      <c r="A817" s="66" t="s">
        <v>1234</v>
      </c>
      <c r="B817" s="65" t="s">
        <v>1235</v>
      </c>
      <c r="C817" s="67">
        <v>51303.407791340534</v>
      </c>
      <c r="D817" s="66" t="str">
        <f t="shared" si="36"/>
        <v>U64748</v>
      </c>
      <c r="E817" s="67" t="str">
        <f t="shared" si="37"/>
        <v>11J</v>
      </c>
      <c r="F817" s="67" t="str">
        <f t="shared" si="38"/>
        <v>NHS DORSET CCG</v>
      </c>
      <c r="K817" s="122" t="s">
        <v>1234</v>
      </c>
      <c r="L817" s="122" t="s">
        <v>1235</v>
      </c>
      <c r="M817" s="122" t="s">
        <v>2620</v>
      </c>
      <c r="N817" s="122" t="s">
        <v>2621</v>
      </c>
      <c r="P817" s="122" t="s">
        <v>1072</v>
      </c>
      <c r="Q817" s="122" t="s">
        <v>1073</v>
      </c>
    </row>
    <row r="818" spans="1:17" ht="15">
      <c r="A818" s="66" t="s">
        <v>349</v>
      </c>
      <c r="B818" s="65" t="s">
        <v>350</v>
      </c>
      <c r="C818" s="67">
        <v>44106.130794545301</v>
      </c>
      <c r="D818" s="66" t="str">
        <f t="shared" si="36"/>
        <v>U64827</v>
      </c>
      <c r="E818" s="67" t="str">
        <f t="shared" si="37"/>
        <v>02Y</v>
      </c>
      <c r="F818" s="67" t="str">
        <f t="shared" si="38"/>
        <v>NHS EAST RIDING OF YORKSHIRE CCG</v>
      </c>
      <c r="K818" s="122" t="s">
        <v>349</v>
      </c>
      <c r="L818" s="122" t="s">
        <v>350</v>
      </c>
      <c r="M818" s="122" t="s">
        <v>2802</v>
      </c>
      <c r="N818" s="122" t="s">
        <v>2803</v>
      </c>
      <c r="P818" s="122" t="s">
        <v>116</v>
      </c>
      <c r="Q818" s="122" t="s">
        <v>117</v>
      </c>
    </row>
    <row r="819" spans="1:17" ht="15">
      <c r="A819" s="66" t="s">
        <v>425</v>
      </c>
      <c r="B819" s="65" t="s">
        <v>426</v>
      </c>
      <c r="C819" s="67">
        <v>40363.705041215668</v>
      </c>
      <c r="D819" s="66" t="str">
        <f t="shared" si="36"/>
        <v>U64938</v>
      </c>
      <c r="E819" s="67" t="str">
        <f t="shared" si="37"/>
        <v>03N</v>
      </c>
      <c r="F819" s="67" t="str">
        <f t="shared" si="38"/>
        <v>NHS SHEFFIELD CCG</v>
      </c>
      <c r="K819" s="122" t="s">
        <v>425</v>
      </c>
      <c r="L819" s="122" t="s">
        <v>426</v>
      </c>
      <c r="M819" s="122" t="s">
        <v>2740</v>
      </c>
      <c r="N819" s="122" t="s">
        <v>2741</v>
      </c>
      <c r="P819" s="122" t="s">
        <v>1894</v>
      </c>
      <c r="Q819" s="122" t="s">
        <v>1895</v>
      </c>
    </row>
    <row r="820" spans="1:17" ht="15">
      <c r="A820" s="66" t="s">
        <v>1531</v>
      </c>
      <c r="B820" s="65" t="s">
        <v>1532</v>
      </c>
      <c r="C820" s="67">
        <v>50573.106019418497</v>
      </c>
      <c r="D820" s="66" t="str">
        <f t="shared" si="36"/>
        <v>U65039</v>
      </c>
      <c r="E820" s="67" t="str">
        <f t="shared" si="37"/>
        <v>15E</v>
      </c>
      <c r="F820" s="67" t="str">
        <f t="shared" si="38"/>
        <v>NHS BIRMINGHAM AND SOLIHULL CCG</v>
      </c>
      <c r="K820" s="122" t="s">
        <v>1531</v>
      </c>
      <c r="L820" s="122" t="s">
        <v>1532</v>
      </c>
      <c r="M820" s="122" t="s">
        <v>2570</v>
      </c>
      <c r="N820" s="122" t="s">
        <v>2571</v>
      </c>
      <c r="P820" s="122" t="s">
        <v>1908</v>
      </c>
      <c r="Q820" s="122" t="s">
        <v>1909</v>
      </c>
    </row>
    <row r="821" spans="1:17" ht="15">
      <c r="A821" s="66" t="s">
        <v>1820</v>
      </c>
      <c r="B821" s="65" t="s">
        <v>1821</v>
      </c>
      <c r="C821" s="67">
        <v>62364.84938166014</v>
      </c>
      <c r="D821" s="66" t="str">
        <f t="shared" si="36"/>
        <v>U65044</v>
      </c>
      <c r="E821" s="67" t="str">
        <f t="shared" si="37"/>
        <v>36J</v>
      </c>
      <c r="F821" s="67" t="str">
        <f t="shared" si="38"/>
        <v>NHS BRADFORD DISTRICT AND CRAVEN CCG</v>
      </c>
      <c r="K821" s="122" t="s">
        <v>1820</v>
      </c>
      <c r="L821" s="122" t="s">
        <v>1821</v>
      </c>
      <c r="M821" s="122" t="s">
        <v>2770</v>
      </c>
      <c r="N821" s="122" t="s">
        <v>2771</v>
      </c>
      <c r="P821" s="122" t="s">
        <v>1799</v>
      </c>
      <c r="Q821" s="122" t="s">
        <v>1800</v>
      </c>
    </row>
    <row r="822" spans="1:17" ht="15">
      <c r="A822" s="66" t="s">
        <v>1962</v>
      </c>
      <c r="B822" s="65" t="s">
        <v>1963</v>
      </c>
      <c r="C822" s="67">
        <v>77432.392810591686</v>
      </c>
      <c r="D822" s="66" t="str">
        <f t="shared" si="36"/>
        <v>U65095</v>
      </c>
      <c r="E822" s="67" t="str">
        <f t="shared" si="37"/>
        <v>52R</v>
      </c>
      <c r="F822" s="67" t="str">
        <f t="shared" si="38"/>
        <v>NHS NOTTINGHAM AND NOTTINGHAMSHIRE CCG</v>
      </c>
      <c r="K822" s="122" t="s">
        <v>1962</v>
      </c>
      <c r="L822" s="122" t="s">
        <v>1963</v>
      </c>
      <c r="M822" s="122" t="s">
        <v>2680</v>
      </c>
      <c r="N822" s="122" t="s">
        <v>2681</v>
      </c>
      <c r="P822" s="122" t="s">
        <v>2536</v>
      </c>
      <c r="Q822" s="122" t="s">
        <v>2537</v>
      </c>
    </row>
    <row r="823" spans="1:17" ht="15">
      <c r="A823" s="66" t="s">
        <v>658</v>
      </c>
      <c r="B823" s="65" t="s">
        <v>659</v>
      </c>
      <c r="C823" s="67">
        <v>54504.778196601954</v>
      </c>
      <c r="D823" s="66" t="str">
        <f t="shared" si="36"/>
        <v>U65132</v>
      </c>
      <c r="E823" s="67" t="str">
        <f t="shared" si="37"/>
        <v>05Y</v>
      </c>
      <c r="F823" s="67" t="str">
        <f t="shared" si="38"/>
        <v>NHS WALSALL CCG</v>
      </c>
      <c r="K823" s="122" t="s">
        <v>658</v>
      </c>
      <c r="L823" s="122" t="s">
        <v>659</v>
      </c>
      <c r="M823" s="122" t="s">
        <v>2592</v>
      </c>
      <c r="N823" s="122" t="s">
        <v>2593</v>
      </c>
      <c r="P823" s="122" t="s">
        <v>1222</v>
      </c>
      <c r="Q823" s="122" t="s">
        <v>1223</v>
      </c>
    </row>
    <row r="824" spans="1:17" ht="15">
      <c r="A824" s="66" t="s">
        <v>1459</v>
      </c>
      <c r="B824" s="65" t="s">
        <v>1460</v>
      </c>
      <c r="C824" s="67">
        <v>34697.628205366585</v>
      </c>
      <c r="D824" s="66" t="str">
        <f t="shared" si="36"/>
        <v>U65207</v>
      </c>
      <c r="E824" s="67" t="str">
        <f t="shared" si="37"/>
        <v>15C</v>
      </c>
      <c r="F824" s="67" t="str">
        <f t="shared" si="38"/>
        <v>NHS BRISTOL, NORTH SOMERSET AND SOUTH GLOUCESTERSHIRE CCG</v>
      </c>
      <c r="K824" s="122" t="s">
        <v>1459</v>
      </c>
      <c r="L824" s="122" t="s">
        <v>1460</v>
      </c>
      <c r="M824" s="122" t="s">
        <v>2574</v>
      </c>
      <c r="N824" s="122" t="s">
        <v>2575</v>
      </c>
      <c r="P824" s="122" t="s">
        <v>1545</v>
      </c>
      <c r="Q824" s="122" t="s">
        <v>1546</v>
      </c>
    </row>
    <row r="825" spans="1:17" ht="15">
      <c r="A825" s="66" t="s">
        <v>104</v>
      </c>
      <c r="B825" s="65" t="s">
        <v>105</v>
      </c>
      <c r="C825" s="67">
        <v>44759.13895425899</v>
      </c>
      <c r="D825" s="66" t="str">
        <f t="shared" si="36"/>
        <v>U65316</v>
      </c>
      <c r="E825" s="67" t="str">
        <f t="shared" si="37"/>
        <v>00T</v>
      </c>
      <c r="F825" s="67" t="str">
        <f t="shared" si="38"/>
        <v>NHS BOLTON CCG</v>
      </c>
      <c r="K825" s="122" t="s">
        <v>104</v>
      </c>
      <c r="L825" s="122" t="s">
        <v>105</v>
      </c>
      <c r="M825" s="122" t="s">
        <v>2662</v>
      </c>
      <c r="N825" s="122" t="s">
        <v>2663</v>
      </c>
      <c r="P825" s="122" t="s">
        <v>1968</v>
      </c>
      <c r="Q825" s="122" t="s">
        <v>1969</v>
      </c>
    </row>
    <row r="826" spans="1:17" ht="15">
      <c r="A826" s="66" t="s">
        <v>1427</v>
      </c>
      <c r="B826" s="65" t="s">
        <v>1428</v>
      </c>
      <c r="C826" s="67">
        <v>31896.021365594792</v>
      </c>
      <c r="D826" s="66" t="str">
        <f t="shared" si="36"/>
        <v>U65398</v>
      </c>
      <c r="E826" s="67" t="str">
        <f t="shared" si="37"/>
        <v>15A</v>
      </c>
      <c r="F826" s="67" t="str">
        <f t="shared" si="38"/>
        <v>NHS BERKSHIRE WEST CCG</v>
      </c>
      <c r="K826" s="122" t="s">
        <v>1427</v>
      </c>
      <c r="L826" s="122" t="s">
        <v>1428</v>
      </c>
      <c r="M826" s="122" t="s">
        <v>2640</v>
      </c>
      <c r="N826" s="122" t="s">
        <v>2641</v>
      </c>
      <c r="P826" s="122" t="s">
        <v>2176</v>
      </c>
      <c r="Q826" s="122" t="s">
        <v>2177</v>
      </c>
    </row>
    <row r="827" spans="1:17" ht="15">
      <c r="A827" s="66" t="s">
        <v>2086</v>
      </c>
      <c r="B827" s="65" t="s">
        <v>2087</v>
      </c>
      <c r="C827" s="67">
        <v>43313.82253981808</v>
      </c>
      <c r="D827" s="66" t="str">
        <f t="shared" si="36"/>
        <v>U65434</v>
      </c>
      <c r="E827" s="67" t="str">
        <f t="shared" si="37"/>
        <v>72Q</v>
      </c>
      <c r="F827" s="67" t="str">
        <f t="shared" si="38"/>
        <v>NHS SOUTH EAST LONDON CCG</v>
      </c>
      <c r="K827" s="122" t="s">
        <v>2086</v>
      </c>
      <c r="L827" s="122" t="s">
        <v>2087</v>
      </c>
      <c r="M827" s="122" t="s">
        <v>2568</v>
      </c>
      <c r="N827" s="122" t="s">
        <v>2569</v>
      </c>
      <c r="P827" s="122" t="s">
        <v>401</v>
      </c>
      <c r="Q827" s="122" t="s">
        <v>402</v>
      </c>
    </row>
    <row r="828" spans="1:17" ht="15">
      <c r="A828" s="66" t="s">
        <v>1044</v>
      </c>
      <c r="B828" s="65" t="s">
        <v>1045</v>
      </c>
      <c r="C828" s="67">
        <v>52574.004915054473</v>
      </c>
      <c r="D828" s="66" t="str">
        <f t="shared" si="36"/>
        <v>U65471</v>
      </c>
      <c r="E828" s="67" t="str">
        <f t="shared" si="37"/>
        <v>08W</v>
      </c>
      <c r="F828" s="67" t="str">
        <f t="shared" si="38"/>
        <v>NHS WALTHAM FOREST CCG</v>
      </c>
      <c r="K828" s="122" t="s">
        <v>1044</v>
      </c>
      <c r="L828" s="122" t="s">
        <v>1045</v>
      </c>
      <c r="M828" s="122" t="s">
        <v>2772</v>
      </c>
      <c r="N828" s="122" t="s">
        <v>2773</v>
      </c>
      <c r="P828" s="122" t="s">
        <v>2459</v>
      </c>
      <c r="Q828" s="122" t="s">
        <v>2460</v>
      </c>
    </row>
    <row r="829" spans="1:17" ht="15">
      <c r="A829" s="66" t="s">
        <v>1723</v>
      </c>
      <c r="B829" s="65" t="s">
        <v>1724</v>
      </c>
      <c r="C829" s="67">
        <v>47671.483346799097</v>
      </c>
      <c r="D829" s="66" t="str">
        <f t="shared" si="36"/>
        <v>U65562</v>
      </c>
      <c r="E829" s="67" t="str">
        <f t="shared" si="37"/>
        <v>18C</v>
      </c>
      <c r="F829" s="67" t="str">
        <f t="shared" si="38"/>
        <v>NHS HEREFORDSHIRE AND WORCESTERSHIRE CCG</v>
      </c>
      <c r="K829" s="122" t="s">
        <v>1723</v>
      </c>
      <c r="L829" s="122" t="s">
        <v>1724</v>
      </c>
      <c r="M829" s="122" t="s">
        <v>2722</v>
      </c>
      <c r="N829" s="122" t="s">
        <v>2723</v>
      </c>
      <c r="P829" s="122" t="s">
        <v>1437</v>
      </c>
      <c r="Q829" s="122" t="s">
        <v>1438</v>
      </c>
    </row>
    <row r="830" spans="1:17" ht="15">
      <c r="A830" s="66" t="s">
        <v>2433</v>
      </c>
      <c r="B830" s="65" t="s">
        <v>2434</v>
      </c>
      <c r="C830" s="67">
        <v>42216.482800894955</v>
      </c>
      <c r="D830" s="66" t="str">
        <f t="shared" si="36"/>
        <v>U65582</v>
      </c>
      <c r="E830" s="67" t="str">
        <f t="shared" si="37"/>
        <v>99A</v>
      </c>
      <c r="F830" s="67" t="str">
        <f t="shared" si="38"/>
        <v>NHS LIVERPOOL CCG</v>
      </c>
      <c r="K830" s="122" t="s">
        <v>2433</v>
      </c>
      <c r="L830" s="122" t="s">
        <v>2434</v>
      </c>
      <c r="M830" s="122" t="s">
        <v>2616</v>
      </c>
      <c r="N830" s="122" t="s">
        <v>2617</v>
      </c>
      <c r="P830" s="122" t="s">
        <v>1419</v>
      </c>
      <c r="Q830" s="122" t="s">
        <v>1420</v>
      </c>
    </row>
    <row r="831" spans="1:17" ht="15">
      <c r="A831" s="66" t="s">
        <v>369</v>
      </c>
      <c r="B831" s="65" t="s">
        <v>370</v>
      </c>
      <c r="C831" s="67">
        <v>45389.06443649251</v>
      </c>
      <c r="D831" s="66" t="str">
        <f t="shared" si="36"/>
        <v>U65725</v>
      </c>
      <c r="E831" s="67" t="str">
        <f t="shared" si="37"/>
        <v>03F</v>
      </c>
      <c r="F831" s="67" t="str">
        <f t="shared" si="38"/>
        <v>NHS HULL CCG</v>
      </c>
      <c r="K831" s="122" t="s">
        <v>369</v>
      </c>
      <c r="L831" s="122" t="s">
        <v>370</v>
      </c>
      <c r="M831" s="122" t="s">
        <v>2634</v>
      </c>
      <c r="N831" s="122" t="s">
        <v>2635</v>
      </c>
      <c r="P831" s="122" t="s">
        <v>1435</v>
      </c>
      <c r="Q831" s="122" t="s">
        <v>1436</v>
      </c>
    </row>
    <row r="832" spans="1:17" ht="15">
      <c r="A832" s="66" t="s">
        <v>1373</v>
      </c>
      <c r="B832" s="65" t="s">
        <v>1374</v>
      </c>
      <c r="C832" s="67">
        <v>50016.246697580747</v>
      </c>
      <c r="D832" s="66" t="str">
        <f t="shared" si="36"/>
        <v>U65853</v>
      </c>
      <c r="E832" s="67" t="str">
        <f t="shared" si="37"/>
        <v>14L</v>
      </c>
      <c r="F832" s="67" t="str">
        <f t="shared" si="38"/>
        <v>NHS MANCHESTER CCG</v>
      </c>
      <c r="K832" s="122" t="s">
        <v>1373</v>
      </c>
      <c r="L832" s="122" t="s">
        <v>1374</v>
      </c>
      <c r="M832" s="122" t="s">
        <v>2690</v>
      </c>
      <c r="N832" s="122" t="s">
        <v>2691</v>
      </c>
      <c r="P832" s="122" t="s">
        <v>2108</v>
      </c>
      <c r="Q832" s="122" t="s">
        <v>2109</v>
      </c>
    </row>
    <row r="833" spans="1:17" ht="15">
      <c r="A833" s="66" t="s">
        <v>718</v>
      </c>
      <c r="B833" s="65" t="s">
        <v>2542</v>
      </c>
      <c r="C833" s="67">
        <v>49593.797923992024</v>
      </c>
      <c r="D833" s="66" t="str">
        <f t="shared" si="36"/>
        <v>U65941</v>
      </c>
      <c r="E833" s="67" t="str">
        <f t="shared" si="37"/>
        <v>06H</v>
      </c>
      <c r="F833" s="67" t="str">
        <f t="shared" si="38"/>
        <v>NHS CAMBRIDGESHIRE AND PETERBOROUGH CCG</v>
      </c>
      <c r="K833" s="122" t="s">
        <v>718</v>
      </c>
      <c r="L833" s="122" t="s">
        <v>2542</v>
      </c>
      <c r="M833" s="122" t="s">
        <v>2714</v>
      </c>
      <c r="N833" s="122" t="s">
        <v>2715</v>
      </c>
      <c r="P833" s="122" t="s">
        <v>1685</v>
      </c>
      <c r="Q833" s="122" t="s">
        <v>1686</v>
      </c>
    </row>
    <row r="834" spans="1:17" ht="15">
      <c r="A834" s="66" t="s">
        <v>596</v>
      </c>
      <c r="B834" s="65" t="s">
        <v>597</v>
      </c>
      <c r="C834" s="67">
        <v>73032.26511703775</v>
      </c>
      <c r="D834" s="66" t="str">
        <f t="shared" si="36"/>
        <v>U65968</v>
      </c>
      <c r="E834" s="67" t="str">
        <f t="shared" si="37"/>
        <v>05L</v>
      </c>
      <c r="F834" s="67" t="str">
        <f t="shared" si="38"/>
        <v>NHS SANDWELL AND WEST BIRMINGHAM CCG</v>
      </c>
      <c r="K834" s="122" t="s">
        <v>596</v>
      </c>
      <c r="L834" s="122" t="s">
        <v>597</v>
      </c>
      <c r="M834" s="122" t="s">
        <v>2736</v>
      </c>
      <c r="N834" s="122" t="s">
        <v>2737</v>
      </c>
      <c r="P834" s="122" t="s">
        <v>1729</v>
      </c>
      <c r="Q834" s="122" t="s">
        <v>1730</v>
      </c>
    </row>
    <row r="835" spans="1:17" ht="15">
      <c r="A835" s="66" t="s">
        <v>1725</v>
      </c>
      <c r="B835" s="65" t="s">
        <v>1726</v>
      </c>
      <c r="C835" s="67">
        <v>37073.500895036399</v>
      </c>
      <c r="D835" s="66" t="str">
        <f t="shared" ref="D835:D898" si="39">A835</f>
        <v>U66005</v>
      </c>
      <c r="E835" s="67" t="str">
        <f t="shared" ref="E835:E898" si="40">VLOOKUP($A835,$K$2:$N$1255,3,FALSE)</f>
        <v>18C</v>
      </c>
      <c r="F835" s="67" t="str">
        <f t="shared" ref="F835:F898" si="41">VLOOKUP($A835,$K$2:$N$1255,4,FALSE)</f>
        <v>NHS HEREFORDSHIRE AND WORCESTERSHIRE CCG</v>
      </c>
      <c r="K835" s="122" t="s">
        <v>1725</v>
      </c>
      <c r="L835" s="122" t="s">
        <v>1726</v>
      </c>
      <c r="M835" s="122" t="s">
        <v>2722</v>
      </c>
      <c r="N835" s="122" t="s">
        <v>2723</v>
      </c>
      <c r="P835" s="122" t="s">
        <v>1733</v>
      </c>
      <c r="Q835" s="122" t="s">
        <v>1734</v>
      </c>
    </row>
    <row r="836" spans="1:17" ht="15">
      <c r="A836" s="66" t="s">
        <v>439</v>
      </c>
      <c r="B836" s="65" t="s">
        <v>440</v>
      </c>
      <c r="C836" s="67">
        <v>40006.577476614199</v>
      </c>
      <c r="D836" s="66" t="str">
        <f t="shared" si="39"/>
        <v>U66012</v>
      </c>
      <c r="E836" s="67" t="str">
        <f t="shared" si="40"/>
        <v>03Q</v>
      </c>
      <c r="F836" s="67" t="str">
        <f t="shared" si="41"/>
        <v>NHS VALE OF YORK CCG</v>
      </c>
      <c r="K836" s="122" t="s">
        <v>439</v>
      </c>
      <c r="L836" s="122" t="s">
        <v>440</v>
      </c>
      <c r="M836" s="122" t="s">
        <v>2636</v>
      </c>
      <c r="N836" s="122" t="s">
        <v>2637</v>
      </c>
      <c r="P836" s="122" t="s">
        <v>1707</v>
      </c>
      <c r="Q836" s="122" t="s">
        <v>1708</v>
      </c>
    </row>
    <row r="837" spans="1:17" ht="15">
      <c r="A837" s="66" t="s">
        <v>1791</v>
      </c>
      <c r="B837" s="65" t="s">
        <v>1792</v>
      </c>
      <c r="C837" s="67">
        <v>44986.442398646432</v>
      </c>
      <c r="D837" s="66" t="str">
        <f t="shared" si="39"/>
        <v>U66020</v>
      </c>
      <c r="E837" s="67" t="str">
        <f t="shared" si="40"/>
        <v>27D</v>
      </c>
      <c r="F837" s="67" t="str">
        <f t="shared" si="41"/>
        <v>NHS CHESHIRE CCG</v>
      </c>
      <c r="K837" s="122" t="s">
        <v>1791</v>
      </c>
      <c r="L837" s="122" t="s">
        <v>1792</v>
      </c>
      <c r="M837" s="122" t="s">
        <v>2614</v>
      </c>
      <c r="N837" s="122" t="s">
        <v>2615</v>
      </c>
      <c r="P837" s="122" t="s">
        <v>2248</v>
      </c>
      <c r="Q837" s="122" t="s">
        <v>2249</v>
      </c>
    </row>
    <row r="838" spans="1:17" ht="15">
      <c r="A838" s="66" t="s">
        <v>553</v>
      </c>
      <c r="B838" s="65" t="s">
        <v>554</v>
      </c>
      <c r="C838" s="67">
        <v>49368.069156219033</v>
      </c>
      <c r="D838" s="66" t="str">
        <f t="shared" si="39"/>
        <v>U66146</v>
      </c>
      <c r="E838" s="67" t="str">
        <f t="shared" si="40"/>
        <v>05C</v>
      </c>
      <c r="F838" s="67" t="str">
        <f t="shared" si="41"/>
        <v>NHS DUDLEY CCG</v>
      </c>
      <c r="K838" s="122" t="s">
        <v>553</v>
      </c>
      <c r="L838" s="122" t="s">
        <v>554</v>
      </c>
      <c r="M838" s="122" t="s">
        <v>2682</v>
      </c>
      <c r="N838" s="122" t="s">
        <v>2683</v>
      </c>
      <c r="P838" s="122" t="s">
        <v>1064</v>
      </c>
      <c r="Q838" s="122" t="s">
        <v>1065</v>
      </c>
    </row>
    <row r="839" spans="1:17" ht="15">
      <c r="A839" s="66" t="s">
        <v>441</v>
      </c>
      <c r="B839" s="65" t="s">
        <v>442</v>
      </c>
      <c r="C839" s="67">
        <v>39597.917002709517</v>
      </c>
      <c r="D839" s="66" t="str">
        <f t="shared" si="39"/>
        <v>U66218</v>
      </c>
      <c r="E839" s="67" t="str">
        <f t="shared" si="40"/>
        <v>03Q</v>
      </c>
      <c r="F839" s="67" t="str">
        <f t="shared" si="41"/>
        <v>NHS VALE OF YORK CCG</v>
      </c>
      <c r="K839" s="122" t="s">
        <v>441</v>
      </c>
      <c r="L839" s="122" t="s">
        <v>442</v>
      </c>
      <c r="M839" s="122" t="s">
        <v>2636</v>
      </c>
      <c r="N839" s="122" t="s">
        <v>2637</v>
      </c>
      <c r="P839" s="122" t="s">
        <v>1980</v>
      </c>
      <c r="Q839" s="122" t="s">
        <v>1981</v>
      </c>
    </row>
    <row r="840" spans="1:17" ht="15">
      <c r="A840" s="66" t="s">
        <v>2312</v>
      </c>
      <c r="B840" s="65" t="s">
        <v>2313</v>
      </c>
      <c r="C840" s="67">
        <v>25654.528371762321</v>
      </c>
      <c r="D840" s="66" t="str">
        <f t="shared" si="39"/>
        <v>U66269</v>
      </c>
      <c r="E840" s="67" t="str">
        <f t="shared" si="40"/>
        <v>92G</v>
      </c>
      <c r="F840" s="67" t="str">
        <f t="shared" si="41"/>
        <v>NHS BATH AND NORTH EAST SOMERSET, SWINDON AND WILTSHIRE CCG</v>
      </c>
      <c r="K840" s="122" t="s">
        <v>2312</v>
      </c>
      <c r="L840" s="122" t="s">
        <v>2313</v>
      </c>
      <c r="M840" s="122" t="s">
        <v>2654</v>
      </c>
      <c r="N840" s="122" t="s">
        <v>2655</v>
      </c>
      <c r="P840" s="122" t="s">
        <v>319</v>
      </c>
      <c r="Q840" s="122" t="s">
        <v>320</v>
      </c>
    </row>
    <row r="841" spans="1:17" ht="15">
      <c r="A841" s="66" t="s">
        <v>852</v>
      </c>
      <c r="B841" s="65" t="s">
        <v>853</v>
      </c>
      <c r="C841" s="67">
        <v>34825.053119083401</v>
      </c>
      <c r="D841" s="66" t="str">
        <f t="shared" si="39"/>
        <v>U66344</v>
      </c>
      <c r="E841" s="67" t="str">
        <f t="shared" si="40"/>
        <v>06T</v>
      </c>
      <c r="F841" s="67" t="str">
        <f t="shared" si="41"/>
        <v>NHS NORTH EAST ESSEX CCG</v>
      </c>
      <c r="K841" s="122" t="s">
        <v>852</v>
      </c>
      <c r="L841" s="122" t="s">
        <v>853</v>
      </c>
      <c r="M841" s="122" t="s">
        <v>2628</v>
      </c>
      <c r="N841" s="122" t="s">
        <v>2629</v>
      </c>
      <c r="P841" s="122" t="s">
        <v>143</v>
      </c>
      <c r="Q841" s="122" t="s">
        <v>144</v>
      </c>
    </row>
    <row r="842" spans="1:17" ht="15">
      <c r="A842" s="66" t="s">
        <v>269</v>
      </c>
      <c r="B842" s="65" t="s">
        <v>270</v>
      </c>
      <c r="C842" s="67">
        <v>47372.688481993151</v>
      </c>
      <c r="D842" s="66" t="str">
        <f t="shared" si="39"/>
        <v>U66368</v>
      </c>
      <c r="E842" s="67" t="str">
        <f t="shared" si="40"/>
        <v>02A</v>
      </c>
      <c r="F842" s="67" t="str">
        <f t="shared" si="41"/>
        <v>NHS TRAFFORD CCG</v>
      </c>
      <c r="K842" s="122" t="s">
        <v>269</v>
      </c>
      <c r="L842" s="122" t="s">
        <v>270</v>
      </c>
      <c r="M842" s="122" t="s">
        <v>2814</v>
      </c>
      <c r="N842" s="122" t="s">
        <v>2815</v>
      </c>
      <c r="P842" s="122" t="s">
        <v>1900</v>
      </c>
      <c r="Q842" s="122" t="s">
        <v>1901</v>
      </c>
    </row>
    <row r="843" spans="1:17" ht="15">
      <c r="A843" s="66" t="s">
        <v>555</v>
      </c>
      <c r="B843" s="65" t="s">
        <v>556</v>
      </c>
      <c r="C843" s="67">
        <v>43882.816447626617</v>
      </c>
      <c r="D843" s="66" t="str">
        <f t="shared" si="39"/>
        <v>U66484</v>
      </c>
      <c r="E843" s="67" t="str">
        <f t="shared" si="40"/>
        <v>05C</v>
      </c>
      <c r="F843" s="67" t="str">
        <f t="shared" si="41"/>
        <v>NHS DUDLEY CCG</v>
      </c>
      <c r="K843" s="122" t="s">
        <v>555</v>
      </c>
      <c r="L843" s="122" t="s">
        <v>556</v>
      </c>
      <c r="M843" s="122" t="s">
        <v>2682</v>
      </c>
      <c r="N843" s="122" t="s">
        <v>2683</v>
      </c>
      <c r="P843" s="122" t="s">
        <v>1910</v>
      </c>
      <c r="Q843" s="122" t="s">
        <v>1911</v>
      </c>
    </row>
    <row r="844" spans="1:17" ht="15">
      <c r="A844" s="66" t="s">
        <v>1461</v>
      </c>
      <c r="B844" s="65" t="s">
        <v>1462</v>
      </c>
      <c r="C844" s="67">
        <v>48263.686158492426</v>
      </c>
      <c r="D844" s="66" t="str">
        <f t="shared" si="39"/>
        <v>U66596</v>
      </c>
      <c r="E844" s="67" t="str">
        <f t="shared" si="40"/>
        <v>15C</v>
      </c>
      <c r="F844" s="67" t="str">
        <f t="shared" si="41"/>
        <v>NHS BRISTOL, NORTH SOMERSET AND SOUTH GLOUCESTERSHIRE CCG</v>
      </c>
      <c r="K844" s="122" t="s">
        <v>1461</v>
      </c>
      <c r="L844" s="122" t="s">
        <v>1462</v>
      </c>
      <c r="M844" s="122" t="s">
        <v>2574</v>
      </c>
      <c r="N844" s="122" t="s">
        <v>2575</v>
      </c>
      <c r="P844" s="122" t="s">
        <v>806</v>
      </c>
      <c r="Q844" s="122" t="s">
        <v>807</v>
      </c>
    </row>
    <row r="845" spans="1:17" ht="15">
      <c r="A845" s="66" t="s">
        <v>1878</v>
      </c>
      <c r="B845" s="65" t="s">
        <v>1879</v>
      </c>
      <c r="C845" s="67">
        <v>52533.465325132311</v>
      </c>
      <c r="D845" s="66" t="str">
        <f t="shared" si="39"/>
        <v>U66620</v>
      </c>
      <c r="E845" s="67" t="str">
        <f t="shared" si="40"/>
        <v>36L</v>
      </c>
      <c r="F845" s="67" t="str">
        <f t="shared" si="41"/>
        <v>NHS SOUTH WEST LONDON CCG</v>
      </c>
      <c r="K845" s="122" t="s">
        <v>1878</v>
      </c>
      <c r="L845" s="122" t="s">
        <v>1879</v>
      </c>
      <c r="M845" s="122" t="s">
        <v>2562</v>
      </c>
      <c r="N845" s="122" t="s">
        <v>2563</v>
      </c>
      <c r="P845" s="122" t="s">
        <v>1912</v>
      </c>
      <c r="Q845" s="122" t="s">
        <v>1913</v>
      </c>
    </row>
    <row r="846" spans="1:17" ht="15">
      <c r="A846" s="66" t="s">
        <v>197</v>
      </c>
      <c r="B846" s="65" t="s">
        <v>198</v>
      </c>
      <c r="C846" s="67">
        <v>51305.940745359956</v>
      </c>
      <c r="D846" s="66" t="str">
        <f t="shared" si="39"/>
        <v>U66688</v>
      </c>
      <c r="E846" s="67" t="str">
        <f t="shared" si="40"/>
        <v>01H</v>
      </c>
      <c r="F846" s="67" t="str">
        <f t="shared" si="41"/>
        <v>NHS NORTH CUMBRIA CCG</v>
      </c>
      <c r="K846" s="122" t="s">
        <v>197</v>
      </c>
      <c r="L846" s="122" t="s">
        <v>198</v>
      </c>
      <c r="M846" s="122" t="s">
        <v>2576</v>
      </c>
      <c r="N846" s="122" t="s">
        <v>2577</v>
      </c>
      <c r="P846" s="122" t="s">
        <v>353</v>
      </c>
      <c r="Q846" s="122" t="s">
        <v>354</v>
      </c>
    </row>
    <row r="847" spans="1:17" ht="15">
      <c r="A847" s="66" t="s">
        <v>1649</v>
      </c>
      <c r="B847" s="65" t="s">
        <v>1650</v>
      </c>
      <c r="C847" s="67">
        <v>56546.741412393181</v>
      </c>
      <c r="D847" s="66" t="str">
        <f t="shared" si="39"/>
        <v>U66785</v>
      </c>
      <c r="E847" s="67" t="str">
        <f t="shared" si="40"/>
        <v>15N</v>
      </c>
      <c r="F847" s="67" t="str">
        <f t="shared" si="41"/>
        <v>NHS DEVON CCG</v>
      </c>
      <c r="K847" s="122" t="s">
        <v>1649</v>
      </c>
      <c r="L847" s="122" t="s">
        <v>1650</v>
      </c>
      <c r="M847" s="122" t="s">
        <v>2678</v>
      </c>
      <c r="N847" s="122" t="s">
        <v>2679</v>
      </c>
      <c r="P847" s="122" t="s">
        <v>2044</v>
      </c>
      <c r="Q847" s="122" t="s">
        <v>2045</v>
      </c>
    </row>
    <row r="848" spans="1:17" ht="15">
      <c r="A848" s="66" t="s">
        <v>385</v>
      </c>
      <c r="B848" s="65" t="s">
        <v>386</v>
      </c>
      <c r="C848" s="67">
        <v>37725.08355209836</v>
      </c>
      <c r="D848" s="66" t="str">
        <f t="shared" si="39"/>
        <v>U66858</v>
      </c>
      <c r="E848" s="67" t="str">
        <f t="shared" si="40"/>
        <v>03J</v>
      </c>
      <c r="F848" s="67" t="str">
        <f t="shared" si="41"/>
        <v>NHS NORTH KIRKLEES CCG</v>
      </c>
      <c r="K848" s="122" t="s">
        <v>385</v>
      </c>
      <c r="L848" s="122" t="s">
        <v>386</v>
      </c>
      <c r="M848" s="122" t="s">
        <v>2826</v>
      </c>
      <c r="N848" s="122" t="s">
        <v>2827</v>
      </c>
      <c r="P848" s="122" t="s">
        <v>1375</v>
      </c>
      <c r="Q848" s="122" t="s">
        <v>1376</v>
      </c>
    </row>
    <row r="849" spans="1:17" ht="15">
      <c r="A849" s="66" t="s">
        <v>719</v>
      </c>
      <c r="B849" s="65" t="s">
        <v>720</v>
      </c>
      <c r="C849" s="67">
        <v>34633.827083687778</v>
      </c>
      <c r="D849" s="66" t="str">
        <f t="shared" si="39"/>
        <v>U66904</v>
      </c>
      <c r="E849" s="67" t="str">
        <f t="shared" si="40"/>
        <v>06H</v>
      </c>
      <c r="F849" s="67" t="str">
        <f t="shared" si="41"/>
        <v>NHS CAMBRIDGESHIRE AND PETERBOROUGH CCG</v>
      </c>
      <c r="K849" s="122" t="s">
        <v>719</v>
      </c>
      <c r="L849" s="122" t="s">
        <v>720</v>
      </c>
      <c r="M849" s="122" t="s">
        <v>2714</v>
      </c>
      <c r="N849" s="122" t="s">
        <v>2715</v>
      </c>
      <c r="P849" s="122" t="s">
        <v>163</v>
      </c>
      <c r="Q849" s="122" t="s">
        <v>164</v>
      </c>
    </row>
    <row r="850" spans="1:17" ht="15">
      <c r="A850" s="66" t="s">
        <v>1084</v>
      </c>
      <c r="B850" s="65" t="s">
        <v>1085</v>
      </c>
      <c r="C850" s="67">
        <v>94442.115942497563</v>
      </c>
      <c r="D850" s="66" t="str">
        <f t="shared" si="39"/>
        <v>U67032</v>
      </c>
      <c r="E850" s="67" t="str">
        <f t="shared" si="40"/>
        <v>10C</v>
      </c>
      <c r="F850" s="67" t="str">
        <f t="shared" si="41"/>
        <v>NHS SURREY HEATH CCG</v>
      </c>
      <c r="K850" s="122" t="s">
        <v>1084</v>
      </c>
      <c r="L850" s="122" t="s">
        <v>1085</v>
      </c>
      <c r="M850" s="122" t="s">
        <v>2830</v>
      </c>
      <c r="N850" s="122" t="s">
        <v>2831</v>
      </c>
      <c r="P850" s="122" t="s">
        <v>2230</v>
      </c>
      <c r="Q850" s="122" t="s">
        <v>2231</v>
      </c>
    </row>
    <row r="851" spans="1:17" ht="15">
      <c r="A851" s="66" t="s">
        <v>2214</v>
      </c>
      <c r="B851" s="65" t="s">
        <v>2215</v>
      </c>
      <c r="C851" s="67">
        <v>50804.254366388122</v>
      </c>
      <c r="D851" s="66" t="str">
        <f t="shared" si="39"/>
        <v>U67045</v>
      </c>
      <c r="E851" s="67" t="str">
        <f t="shared" si="40"/>
        <v>91Q</v>
      </c>
      <c r="F851" s="67" t="str">
        <f t="shared" si="41"/>
        <v>NHS KENT AND MEDWAY CCG</v>
      </c>
      <c r="K851" s="122" t="s">
        <v>2214</v>
      </c>
      <c r="L851" s="122" t="s">
        <v>2215</v>
      </c>
      <c r="M851" s="122" t="s">
        <v>2588</v>
      </c>
      <c r="N851" s="122" t="s">
        <v>2589</v>
      </c>
      <c r="P851" s="122" t="s">
        <v>2461</v>
      </c>
      <c r="Q851" s="122" t="s">
        <v>2462</v>
      </c>
    </row>
    <row r="852" spans="1:17" ht="15">
      <c r="A852" s="66" t="s">
        <v>2088</v>
      </c>
      <c r="B852" s="65" t="s">
        <v>2089</v>
      </c>
      <c r="C852" s="67">
        <v>90864.553578096369</v>
      </c>
      <c r="D852" s="66" t="str">
        <f t="shared" si="39"/>
        <v>U67110</v>
      </c>
      <c r="E852" s="67" t="str">
        <f t="shared" si="40"/>
        <v>72Q</v>
      </c>
      <c r="F852" s="67" t="str">
        <f t="shared" si="41"/>
        <v>NHS SOUTH EAST LONDON CCG</v>
      </c>
      <c r="K852" s="122" t="s">
        <v>2088</v>
      </c>
      <c r="L852" s="122" t="s">
        <v>2089</v>
      </c>
      <c r="M852" s="122" t="s">
        <v>2568</v>
      </c>
      <c r="N852" s="122" t="s">
        <v>2569</v>
      </c>
      <c r="P852" s="122" t="s">
        <v>2124</v>
      </c>
      <c r="Q852" s="122" t="s">
        <v>2125</v>
      </c>
    </row>
    <row r="853" spans="1:17" ht="15">
      <c r="A853" s="66" t="s">
        <v>2216</v>
      </c>
      <c r="B853" s="65" t="s">
        <v>2217</v>
      </c>
      <c r="C853" s="67">
        <v>44590.613321495985</v>
      </c>
      <c r="D853" s="66" t="str">
        <f t="shared" si="39"/>
        <v>U67133</v>
      </c>
      <c r="E853" s="67" t="str">
        <f t="shared" si="40"/>
        <v>91Q</v>
      </c>
      <c r="F853" s="67" t="str">
        <f t="shared" si="41"/>
        <v>NHS KENT AND MEDWAY CCG</v>
      </c>
      <c r="K853" s="122" t="s">
        <v>2216</v>
      </c>
      <c r="L853" s="122" t="s">
        <v>2217</v>
      </c>
      <c r="M853" s="122" t="s">
        <v>2588</v>
      </c>
      <c r="N853" s="122" t="s">
        <v>2589</v>
      </c>
      <c r="P853" s="122" t="s">
        <v>1186</v>
      </c>
      <c r="Q853" s="122" t="s">
        <v>1187</v>
      </c>
    </row>
    <row r="854" spans="1:17" ht="15">
      <c r="A854" s="66" t="s">
        <v>251</v>
      </c>
      <c r="B854" s="65" t="s">
        <v>252</v>
      </c>
      <c r="C854" s="67">
        <v>41983.504209060542</v>
      </c>
      <c r="D854" s="66" t="str">
        <f t="shared" si="39"/>
        <v>U67149</v>
      </c>
      <c r="E854" s="67" t="str">
        <f t="shared" si="40"/>
        <v>01X</v>
      </c>
      <c r="F854" s="67" t="str">
        <f t="shared" si="41"/>
        <v>NHS ST HELENS CCG</v>
      </c>
      <c r="K854" s="122" t="s">
        <v>251</v>
      </c>
      <c r="L854" s="122" t="s">
        <v>252</v>
      </c>
      <c r="M854" s="122" t="s">
        <v>2782</v>
      </c>
      <c r="N854" s="122" t="s">
        <v>2783</v>
      </c>
      <c r="P854" s="122" t="s">
        <v>1262</v>
      </c>
      <c r="Q854" s="122" t="s">
        <v>2513</v>
      </c>
    </row>
    <row r="855" spans="1:17" ht="15">
      <c r="A855" s="66" t="s">
        <v>291</v>
      </c>
      <c r="B855" s="65" t="s">
        <v>292</v>
      </c>
      <c r="C855" s="67">
        <v>31931.16685200913</v>
      </c>
      <c r="D855" s="66" t="str">
        <f t="shared" si="39"/>
        <v>U67183</v>
      </c>
      <c r="E855" s="67" t="str">
        <f t="shared" si="40"/>
        <v>02G</v>
      </c>
      <c r="F855" s="67" t="str">
        <f t="shared" si="41"/>
        <v>NHS WEST LANCASHIRE CCG</v>
      </c>
      <c r="K855" s="122" t="s">
        <v>291</v>
      </c>
      <c r="L855" s="122" t="s">
        <v>292</v>
      </c>
      <c r="M855" s="122" t="s">
        <v>2784</v>
      </c>
      <c r="N855" s="122" t="s">
        <v>2785</v>
      </c>
      <c r="P855" s="122" t="s">
        <v>1940</v>
      </c>
      <c r="Q855" s="122" t="s">
        <v>1941</v>
      </c>
    </row>
    <row r="856" spans="1:17" ht="15">
      <c r="A856" s="66" t="s">
        <v>1569</v>
      </c>
      <c r="B856" s="65" t="s">
        <v>1570</v>
      </c>
      <c r="C856" s="67">
        <v>35901.291306661398</v>
      </c>
      <c r="D856" s="66" t="str">
        <f t="shared" si="39"/>
        <v>U67243</v>
      </c>
      <c r="E856" s="67" t="str">
        <f t="shared" si="40"/>
        <v>15F</v>
      </c>
      <c r="F856" s="67" t="str">
        <f t="shared" si="41"/>
        <v>NHS LEEDS CCG</v>
      </c>
      <c r="K856" s="122" t="s">
        <v>1569</v>
      </c>
      <c r="L856" s="122" t="s">
        <v>1570</v>
      </c>
      <c r="M856" s="122" t="s">
        <v>2730</v>
      </c>
      <c r="N856" s="122" t="s">
        <v>2731</v>
      </c>
      <c r="P856" s="122" t="s">
        <v>153</v>
      </c>
      <c r="Q856" s="122" t="s">
        <v>154</v>
      </c>
    </row>
    <row r="857" spans="1:17" ht="15">
      <c r="A857" s="66" t="s">
        <v>199</v>
      </c>
      <c r="B857" s="65" t="s">
        <v>200</v>
      </c>
      <c r="C857" s="67">
        <v>36866.91621697259</v>
      </c>
      <c r="D857" s="66" t="str">
        <f t="shared" si="39"/>
        <v>U67303</v>
      </c>
      <c r="E857" s="67" t="str">
        <f t="shared" si="40"/>
        <v>01H</v>
      </c>
      <c r="F857" s="67" t="str">
        <f t="shared" si="41"/>
        <v>NHS NORTH CUMBRIA CCG</v>
      </c>
      <c r="K857" s="122" t="s">
        <v>199</v>
      </c>
      <c r="L857" s="122" t="s">
        <v>200</v>
      </c>
      <c r="M857" s="122" t="s">
        <v>2576</v>
      </c>
      <c r="N857" s="122" t="s">
        <v>2577</v>
      </c>
      <c r="P857" s="122" t="s">
        <v>147</v>
      </c>
      <c r="Q857" s="122" t="s">
        <v>148</v>
      </c>
    </row>
    <row r="858" spans="1:17" ht="15">
      <c r="A858" s="66" t="s">
        <v>2268</v>
      </c>
      <c r="B858" s="65" t="s">
        <v>2269</v>
      </c>
      <c r="C858" s="67">
        <v>28777.98233921095</v>
      </c>
      <c r="D858" s="66" t="str">
        <f t="shared" si="39"/>
        <v>U67304</v>
      </c>
      <c r="E858" s="67" t="str">
        <f t="shared" si="40"/>
        <v>92A</v>
      </c>
      <c r="F858" s="67" t="str">
        <f t="shared" si="41"/>
        <v>NHS SURREY HEARTLANDS CCG</v>
      </c>
      <c r="K858" s="122" t="s">
        <v>2268</v>
      </c>
      <c r="L858" s="122" t="s">
        <v>2269</v>
      </c>
      <c r="M858" s="122" t="s">
        <v>2604</v>
      </c>
      <c r="N858" s="122" t="s">
        <v>2605</v>
      </c>
      <c r="P858" s="122" t="s">
        <v>399</v>
      </c>
      <c r="Q858" s="122" t="s">
        <v>400</v>
      </c>
    </row>
    <row r="859" spans="1:17" ht="15">
      <c r="A859" s="66" t="s">
        <v>1397</v>
      </c>
      <c r="B859" s="65" t="s">
        <v>1398</v>
      </c>
      <c r="C859" s="67">
        <v>49237.678545637405</v>
      </c>
      <c r="D859" s="66" t="str">
        <f t="shared" si="39"/>
        <v>U67475</v>
      </c>
      <c r="E859" s="67" t="str">
        <f t="shared" si="40"/>
        <v>14Y</v>
      </c>
      <c r="F859" s="67" t="str">
        <f t="shared" si="41"/>
        <v>NHS BUCKINGHAMSHIRE CCG</v>
      </c>
      <c r="K859" s="122" t="s">
        <v>1397</v>
      </c>
      <c r="L859" s="122" t="s">
        <v>1398</v>
      </c>
      <c r="M859" s="122" t="s">
        <v>2600</v>
      </c>
      <c r="N859" s="122" t="s">
        <v>2601</v>
      </c>
      <c r="P859" s="122" t="s">
        <v>395</v>
      </c>
      <c r="Q859" s="122" t="s">
        <v>396</v>
      </c>
    </row>
    <row r="860" spans="1:17" ht="15">
      <c r="A860" s="66" t="s">
        <v>469</v>
      </c>
      <c r="B860" s="65" t="s">
        <v>470</v>
      </c>
      <c r="C860" s="67">
        <v>40445.235738019386</v>
      </c>
      <c r="D860" s="66" t="str">
        <f t="shared" si="39"/>
        <v>U67590</v>
      </c>
      <c r="E860" s="67" t="str">
        <f t="shared" si="40"/>
        <v>03W</v>
      </c>
      <c r="F860" s="67" t="str">
        <f t="shared" si="41"/>
        <v>NHS EAST LEICESTERSHIRE AND RUTLAND CCG</v>
      </c>
      <c r="K860" s="122" t="s">
        <v>469</v>
      </c>
      <c r="L860" s="122" t="s">
        <v>470</v>
      </c>
      <c r="M860" s="122" t="s">
        <v>2706</v>
      </c>
      <c r="N860" s="122" t="s">
        <v>2707</v>
      </c>
      <c r="P860" s="122" t="s">
        <v>2126</v>
      </c>
      <c r="Q860" s="122" t="s">
        <v>2127</v>
      </c>
    </row>
    <row r="861" spans="1:17" ht="15">
      <c r="A861" s="66" t="s">
        <v>1533</v>
      </c>
      <c r="B861" s="65" t="s">
        <v>1534</v>
      </c>
      <c r="C861" s="67">
        <v>39303.355296518101</v>
      </c>
      <c r="D861" s="66" t="str">
        <f t="shared" si="39"/>
        <v>U67607</v>
      </c>
      <c r="E861" s="67" t="str">
        <f t="shared" si="40"/>
        <v>15E</v>
      </c>
      <c r="F861" s="67" t="str">
        <f t="shared" si="41"/>
        <v>NHS BIRMINGHAM AND SOLIHULL CCG</v>
      </c>
      <c r="K861" s="122" t="s">
        <v>1533</v>
      </c>
      <c r="L861" s="122" t="s">
        <v>1534</v>
      </c>
      <c r="M861" s="122" t="s">
        <v>2570</v>
      </c>
      <c r="N861" s="122" t="s">
        <v>2571</v>
      </c>
      <c r="P861" s="122" t="s">
        <v>541</v>
      </c>
      <c r="Q861" s="122" t="s">
        <v>542</v>
      </c>
    </row>
    <row r="862" spans="1:17" ht="15">
      <c r="A862" s="66" t="s">
        <v>135</v>
      </c>
      <c r="B862" s="65" t="s">
        <v>136</v>
      </c>
      <c r="C862" s="67">
        <v>41526.94202815125</v>
      </c>
      <c r="D862" s="66" t="str">
        <f t="shared" si="39"/>
        <v>U67660</v>
      </c>
      <c r="E862" s="67" t="str">
        <f t="shared" si="40"/>
        <v>00Y</v>
      </c>
      <c r="F862" s="67" t="str">
        <f t="shared" si="41"/>
        <v>NHS OLDHAM CCG</v>
      </c>
      <c r="K862" s="122" t="s">
        <v>135</v>
      </c>
      <c r="L862" s="122" t="s">
        <v>136</v>
      </c>
      <c r="M862" s="122" t="s">
        <v>2756</v>
      </c>
      <c r="N862" s="122" t="s">
        <v>2757</v>
      </c>
      <c r="P862" s="122" t="s">
        <v>523</v>
      </c>
      <c r="Q862" s="122" t="s">
        <v>524</v>
      </c>
    </row>
    <row r="863" spans="1:17" ht="15">
      <c r="A863" s="66" t="s">
        <v>1611</v>
      </c>
      <c r="B863" s="65" t="s">
        <v>1612</v>
      </c>
      <c r="C863" s="67">
        <v>42657.683701903166</v>
      </c>
      <c r="D863" s="66" t="str">
        <f t="shared" si="39"/>
        <v>U67865</v>
      </c>
      <c r="E863" s="67" t="str">
        <f t="shared" si="40"/>
        <v>15M</v>
      </c>
      <c r="F863" s="67" t="str">
        <f t="shared" si="41"/>
        <v>NHS DERBY AND DERBYSHIRE CCG</v>
      </c>
      <c r="K863" s="122" t="s">
        <v>1611</v>
      </c>
      <c r="L863" s="122" t="s">
        <v>1612</v>
      </c>
      <c r="M863" s="122" t="s">
        <v>2652</v>
      </c>
      <c r="N863" s="122" t="s">
        <v>2653</v>
      </c>
      <c r="P863" s="122" t="s">
        <v>96</v>
      </c>
      <c r="Q863" s="122" t="s">
        <v>97</v>
      </c>
    </row>
    <row r="864" spans="1:17" ht="15">
      <c r="A864" s="66" t="s">
        <v>858</v>
      </c>
      <c r="B864" s="65" t="s">
        <v>859</v>
      </c>
      <c r="C864" s="67">
        <v>63114.174973594192</v>
      </c>
      <c r="D864" s="66" t="str">
        <f t="shared" si="39"/>
        <v>U68127</v>
      </c>
      <c r="E864" s="67" t="str">
        <f t="shared" si="40"/>
        <v>07G</v>
      </c>
      <c r="F864" s="67" t="str">
        <f t="shared" si="41"/>
        <v>NHS THURROCK CCG</v>
      </c>
      <c r="K864" s="122" t="s">
        <v>858</v>
      </c>
      <c r="L864" s="122" t="s">
        <v>859</v>
      </c>
      <c r="M864" s="122" t="s">
        <v>2676</v>
      </c>
      <c r="N864" s="122" t="s">
        <v>2677</v>
      </c>
      <c r="P864" s="122" t="s">
        <v>175</v>
      </c>
      <c r="Q864" s="122" t="s">
        <v>176</v>
      </c>
    </row>
    <row r="865" spans="1:17" ht="15">
      <c r="A865" s="66" t="s">
        <v>1291</v>
      </c>
      <c r="B865" s="65" t="s">
        <v>1292</v>
      </c>
      <c r="C865" s="67">
        <v>34067.905842226071</v>
      </c>
      <c r="D865" s="66" t="str">
        <f t="shared" si="39"/>
        <v>U68213</v>
      </c>
      <c r="E865" s="67" t="str">
        <f t="shared" si="40"/>
        <v>11N</v>
      </c>
      <c r="F865" s="67" t="str">
        <f t="shared" si="41"/>
        <v>NHS KERNOW CCG</v>
      </c>
      <c r="K865" s="122" t="s">
        <v>1291</v>
      </c>
      <c r="L865" s="122" t="s">
        <v>1292</v>
      </c>
      <c r="M865" s="122" t="s">
        <v>2608</v>
      </c>
      <c r="N865" s="122" t="s">
        <v>2609</v>
      </c>
      <c r="P865" s="122" t="s">
        <v>1791</v>
      </c>
      <c r="Q865" s="122" t="s">
        <v>1792</v>
      </c>
    </row>
    <row r="866" spans="1:17" ht="15">
      <c r="A866" s="66" t="s">
        <v>543</v>
      </c>
      <c r="B866" s="65" t="s">
        <v>544</v>
      </c>
      <c r="C866" s="67">
        <v>84718.262424266519</v>
      </c>
      <c r="D866" s="66" t="str">
        <f t="shared" si="39"/>
        <v>U68252</v>
      </c>
      <c r="E866" s="67" t="str">
        <f t="shared" si="40"/>
        <v>05A</v>
      </c>
      <c r="F866" s="67" t="str">
        <f t="shared" si="41"/>
        <v>NHS COVENTRY AND RUGBY CCG</v>
      </c>
      <c r="K866" s="122" t="s">
        <v>543</v>
      </c>
      <c r="L866" s="122" t="s">
        <v>544</v>
      </c>
      <c r="M866" s="122" t="s">
        <v>2692</v>
      </c>
      <c r="N866" s="122" t="s">
        <v>2693</v>
      </c>
      <c r="P866" s="122" t="s">
        <v>1994</v>
      </c>
      <c r="Q866" s="122" t="s">
        <v>1995</v>
      </c>
    </row>
    <row r="867" spans="1:17" ht="15">
      <c r="A867" s="66" t="s">
        <v>2314</v>
      </c>
      <c r="B867" s="65" t="s">
        <v>2315</v>
      </c>
      <c r="C867" s="67">
        <v>32177.388558896069</v>
      </c>
      <c r="D867" s="66" t="str">
        <f t="shared" si="39"/>
        <v>U68450</v>
      </c>
      <c r="E867" s="67" t="str">
        <f t="shared" si="40"/>
        <v>92G</v>
      </c>
      <c r="F867" s="67" t="str">
        <f t="shared" si="41"/>
        <v>NHS BATH AND NORTH EAST SOMERSET, SWINDON AND WILTSHIRE CCG</v>
      </c>
      <c r="K867" s="122" t="s">
        <v>2314</v>
      </c>
      <c r="L867" s="122" t="s">
        <v>2315</v>
      </c>
      <c r="M867" s="122" t="s">
        <v>2654</v>
      </c>
      <c r="N867" s="122" t="s">
        <v>2655</v>
      </c>
      <c r="P867" s="122" t="s">
        <v>2411</v>
      </c>
      <c r="Q867" s="122" t="s">
        <v>2412</v>
      </c>
    </row>
    <row r="868" spans="1:17" ht="15">
      <c r="A868" s="66" t="s">
        <v>1651</v>
      </c>
      <c r="B868" s="65" t="s">
        <v>1652</v>
      </c>
      <c r="C868" s="67">
        <v>40006.465257029398</v>
      </c>
      <c r="D868" s="66" t="str">
        <f t="shared" si="39"/>
        <v>U68552</v>
      </c>
      <c r="E868" s="67" t="str">
        <f t="shared" si="40"/>
        <v>15N</v>
      </c>
      <c r="F868" s="67" t="str">
        <f t="shared" si="41"/>
        <v>NHS DEVON CCG</v>
      </c>
      <c r="K868" s="122" t="s">
        <v>1651</v>
      </c>
      <c r="L868" s="122" t="s">
        <v>1652</v>
      </c>
      <c r="M868" s="122" t="s">
        <v>2678</v>
      </c>
      <c r="N868" s="122" t="s">
        <v>2679</v>
      </c>
      <c r="P868" s="122" t="s">
        <v>1124</v>
      </c>
      <c r="Q868" s="122" t="s">
        <v>1125</v>
      </c>
    </row>
    <row r="869" spans="1:17" ht="15">
      <c r="A869" s="66" t="s">
        <v>1653</v>
      </c>
      <c r="B869" s="65" t="s">
        <v>1654</v>
      </c>
      <c r="C869" s="67">
        <v>66039.673160240636</v>
      </c>
      <c r="D869" s="66" t="str">
        <f t="shared" si="39"/>
        <v>U68649</v>
      </c>
      <c r="E869" s="67" t="str">
        <f t="shared" si="40"/>
        <v>15N</v>
      </c>
      <c r="F869" s="67" t="str">
        <f t="shared" si="41"/>
        <v>NHS DEVON CCG</v>
      </c>
      <c r="K869" s="122" t="s">
        <v>1653</v>
      </c>
      <c r="L869" s="122" t="s">
        <v>1654</v>
      </c>
      <c r="M869" s="122" t="s">
        <v>2678</v>
      </c>
      <c r="N869" s="122" t="s">
        <v>2679</v>
      </c>
      <c r="P869" s="122" t="s">
        <v>1086</v>
      </c>
      <c r="Q869" s="122" t="s">
        <v>1087</v>
      </c>
    </row>
    <row r="870" spans="1:17" ht="15">
      <c r="A870" s="66" t="s">
        <v>1429</v>
      </c>
      <c r="B870" s="65" t="s">
        <v>1430</v>
      </c>
      <c r="C870" s="67">
        <v>24607.629498845279</v>
      </c>
      <c r="D870" s="66" t="str">
        <f t="shared" si="39"/>
        <v>U68696</v>
      </c>
      <c r="E870" s="67" t="str">
        <f t="shared" si="40"/>
        <v>15A</v>
      </c>
      <c r="F870" s="67" t="str">
        <f t="shared" si="41"/>
        <v>NHS BERKSHIRE WEST CCG</v>
      </c>
      <c r="K870" s="122" t="s">
        <v>1429</v>
      </c>
      <c r="L870" s="122" t="s">
        <v>1430</v>
      </c>
      <c r="M870" s="122" t="s">
        <v>2640</v>
      </c>
      <c r="N870" s="122" t="s">
        <v>2641</v>
      </c>
      <c r="P870" s="122" t="s">
        <v>1936</v>
      </c>
      <c r="Q870" s="122" t="s">
        <v>1937</v>
      </c>
    </row>
    <row r="871" spans="1:17" ht="15">
      <c r="A871" s="66" t="s">
        <v>1793</v>
      </c>
      <c r="B871" s="65" t="s">
        <v>1794</v>
      </c>
      <c r="C871" s="67">
        <v>35799.219370385508</v>
      </c>
      <c r="D871" s="66" t="str">
        <f t="shared" si="39"/>
        <v>U68943</v>
      </c>
      <c r="E871" s="67" t="str">
        <f t="shared" si="40"/>
        <v>27D</v>
      </c>
      <c r="F871" s="67" t="str">
        <f t="shared" si="41"/>
        <v>NHS CHESHIRE CCG</v>
      </c>
      <c r="K871" s="122" t="s">
        <v>1793</v>
      </c>
      <c r="L871" s="122" t="s">
        <v>1794</v>
      </c>
      <c r="M871" s="122" t="s">
        <v>2614</v>
      </c>
      <c r="N871" s="122" t="s">
        <v>2615</v>
      </c>
      <c r="P871" s="122" t="s">
        <v>469</v>
      </c>
      <c r="Q871" s="122" t="s">
        <v>470</v>
      </c>
    </row>
    <row r="872" spans="1:17" ht="15">
      <c r="A872" s="66" t="s">
        <v>2218</v>
      </c>
      <c r="B872" s="65" t="s">
        <v>2219</v>
      </c>
      <c r="C872" s="67">
        <v>76562.872597303838</v>
      </c>
      <c r="D872" s="66" t="str">
        <f t="shared" si="39"/>
        <v>U68970</v>
      </c>
      <c r="E872" s="67" t="str">
        <f t="shared" si="40"/>
        <v>91Q</v>
      </c>
      <c r="F872" s="67" t="str">
        <f t="shared" si="41"/>
        <v>NHS KENT AND MEDWAY CCG</v>
      </c>
      <c r="K872" s="122" t="s">
        <v>2218</v>
      </c>
      <c r="L872" s="122" t="s">
        <v>2219</v>
      </c>
      <c r="M872" s="122" t="s">
        <v>2588</v>
      </c>
      <c r="N872" s="122" t="s">
        <v>2589</v>
      </c>
      <c r="P872" s="122" t="s">
        <v>273</v>
      </c>
      <c r="Q872" s="122" t="s">
        <v>274</v>
      </c>
    </row>
    <row r="873" spans="1:17" ht="15">
      <c r="A873" s="66" t="s">
        <v>301</v>
      </c>
      <c r="B873" s="65" t="s">
        <v>302</v>
      </c>
      <c r="C873" s="67">
        <v>37248.717763574758</v>
      </c>
      <c r="D873" s="66" t="str">
        <f t="shared" si="39"/>
        <v>U69052</v>
      </c>
      <c r="E873" s="67" t="str">
        <f t="shared" si="40"/>
        <v>02H</v>
      </c>
      <c r="F873" s="67" t="str">
        <f t="shared" si="41"/>
        <v>NHS WIGAN BOROUGH CCG</v>
      </c>
      <c r="K873" s="122" t="s">
        <v>301</v>
      </c>
      <c r="L873" s="122" t="s">
        <v>302</v>
      </c>
      <c r="M873" s="122" t="s">
        <v>2786</v>
      </c>
      <c r="N873" s="122" t="s">
        <v>2787</v>
      </c>
      <c r="P873" s="122" t="s">
        <v>2507</v>
      </c>
      <c r="Q873" s="122" t="s">
        <v>2508</v>
      </c>
    </row>
    <row r="874" spans="1:17" ht="15">
      <c r="A874" s="66" t="s">
        <v>643</v>
      </c>
      <c r="B874" s="65" t="s">
        <v>644</v>
      </c>
      <c r="C874" s="67">
        <v>32886.940521679899</v>
      </c>
      <c r="D874" s="66" t="str">
        <f t="shared" si="39"/>
        <v>U69072</v>
      </c>
      <c r="E874" s="67" t="str">
        <f t="shared" si="40"/>
        <v>05W</v>
      </c>
      <c r="F874" s="67" t="str">
        <f t="shared" si="41"/>
        <v>NHS STOKE ON TRENT CCG</v>
      </c>
      <c r="K874" s="122" t="s">
        <v>643</v>
      </c>
      <c r="L874" s="122" t="s">
        <v>644</v>
      </c>
      <c r="M874" s="122" t="s">
        <v>2666</v>
      </c>
      <c r="N874" s="122" t="s">
        <v>2667</v>
      </c>
      <c r="P874" s="122" t="s">
        <v>487</v>
      </c>
      <c r="Q874" s="122" t="s">
        <v>488</v>
      </c>
    </row>
    <row r="875" spans="1:17" ht="15">
      <c r="A875" s="66" t="s">
        <v>2128</v>
      </c>
      <c r="B875" s="65" t="s">
        <v>2129</v>
      </c>
      <c r="C875" s="67">
        <v>33145.580892216873</v>
      </c>
      <c r="D875" s="66" t="str">
        <f t="shared" si="39"/>
        <v>U69252</v>
      </c>
      <c r="E875" s="67" t="str">
        <f t="shared" si="40"/>
        <v>78H</v>
      </c>
      <c r="F875" s="67" t="str">
        <f t="shared" si="41"/>
        <v>NHS NORTHAMPTONSHIRE CCG</v>
      </c>
      <c r="K875" s="122" t="s">
        <v>2128</v>
      </c>
      <c r="L875" s="122" t="s">
        <v>2129</v>
      </c>
      <c r="M875" s="122" t="s">
        <v>2694</v>
      </c>
      <c r="N875" s="122" t="s">
        <v>2695</v>
      </c>
      <c r="P875" s="122" t="s">
        <v>427</v>
      </c>
      <c r="Q875" s="122" t="s">
        <v>428</v>
      </c>
    </row>
    <row r="876" spans="1:17" ht="15">
      <c r="A876" s="66" t="s">
        <v>187</v>
      </c>
      <c r="B876" s="65" t="s">
        <v>188</v>
      </c>
      <c r="C876" s="67">
        <v>43604.307288730954</v>
      </c>
      <c r="D876" s="66" t="str">
        <f t="shared" si="39"/>
        <v>U69393</v>
      </c>
      <c r="E876" s="67" t="str">
        <f t="shared" si="40"/>
        <v>01G</v>
      </c>
      <c r="F876" s="67" t="str">
        <f t="shared" si="41"/>
        <v>NHS SALFORD CCG</v>
      </c>
      <c r="K876" s="122" t="s">
        <v>187</v>
      </c>
      <c r="L876" s="122" t="s">
        <v>188</v>
      </c>
      <c r="M876" s="122" t="s">
        <v>2566</v>
      </c>
      <c r="N876" s="122" t="s">
        <v>2567</v>
      </c>
      <c r="P876" s="122" t="s">
        <v>2294</v>
      </c>
      <c r="Q876" s="122" t="s">
        <v>2295</v>
      </c>
    </row>
    <row r="877" spans="1:17" ht="15">
      <c r="A877" s="66" t="s">
        <v>359</v>
      </c>
      <c r="B877" s="65" t="s">
        <v>360</v>
      </c>
      <c r="C877" s="67">
        <v>55165.270266625361</v>
      </c>
      <c r="D877" s="66" t="str">
        <f t="shared" si="39"/>
        <v>U69551</v>
      </c>
      <c r="E877" s="67" t="str">
        <f t="shared" si="40"/>
        <v>03A</v>
      </c>
      <c r="F877" s="67" t="str">
        <f t="shared" si="41"/>
        <v>NHS GREATER HUDDERSFIELD CCG</v>
      </c>
      <c r="K877" s="122" t="s">
        <v>359</v>
      </c>
      <c r="L877" s="122" t="s">
        <v>360</v>
      </c>
      <c r="M877" s="122" t="s">
        <v>2674</v>
      </c>
      <c r="N877" s="122" t="s">
        <v>2675</v>
      </c>
      <c r="P877" s="122" t="s">
        <v>2326</v>
      </c>
      <c r="Q877" s="122" t="s">
        <v>2327</v>
      </c>
    </row>
    <row r="878" spans="1:17" ht="15">
      <c r="A878" s="66" t="s">
        <v>361</v>
      </c>
      <c r="B878" s="65" t="s">
        <v>362</v>
      </c>
      <c r="C878" s="67">
        <v>51737.544453646129</v>
      </c>
      <c r="D878" s="66" t="str">
        <f t="shared" si="39"/>
        <v>U69575</v>
      </c>
      <c r="E878" s="67" t="str">
        <f t="shared" si="40"/>
        <v>03A</v>
      </c>
      <c r="F878" s="67" t="str">
        <f t="shared" si="41"/>
        <v>NHS GREATER HUDDERSFIELD CCG</v>
      </c>
      <c r="K878" s="122" t="s">
        <v>361</v>
      </c>
      <c r="L878" s="122" t="s">
        <v>362</v>
      </c>
      <c r="M878" s="122" t="s">
        <v>2674</v>
      </c>
      <c r="N878" s="122" t="s">
        <v>2675</v>
      </c>
      <c r="P878" s="122" t="s">
        <v>2304</v>
      </c>
      <c r="Q878" s="122" t="s">
        <v>2305</v>
      </c>
    </row>
    <row r="879" spans="1:17" ht="15">
      <c r="A879" s="66" t="s">
        <v>1535</v>
      </c>
      <c r="B879" s="65" t="s">
        <v>1536</v>
      </c>
      <c r="C879" s="67">
        <v>36752.024744041642</v>
      </c>
      <c r="D879" s="66" t="str">
        <f t="shared" si="39"/>
        <v>U69625</v>
      </c>
      <c r="E879" s="67" t="str">
        <f t="shared" si="40"/>
        <v>15E</v>
      </c>
      <c r="F879" s="67" t="str">
        <f t="shared" si="41"/>
        <v>NHS BIRMINGHAM AND SOLIHULL CCG</v>
      </c>
      <c r="K879" s="122" t="s">
        <v>1535</v>
      </c>
      <c r="L879" s="122" t="s">
        <v>1536</v>
      </c>
      <c r="M879" s="122" t="s">
        <v>2570</v>
      </c>
      <c r="N879" s="122" t="s">
        <v>2571</v>
      </c>
      <c r="P879" s="122" t="s">
        <v>2256</v>
      </c>
      <c r="Q879" s="122" t="s">
        <v>2257</v>
      </c>
    </row>
    <row r="880" spans="1:17" ht="15">
      <c r="A880" s="66" t="s">
        <v>151</v>
      </c>
      <c r="B880" s="65" t="s">
        <v>152</v>
      </c>
      <c r="C880" s="67">
        <v>48447.299043090221</v>
      </c>
      <c r="D880" s="66" t="str">
        <f t="shared" si="39"/>
        <v>U69695</v>
      </c>
      <c r="E880" s="67" t="str">
        <f t="shared" si="40"/>
        <v>01A</v>
      </c>
      <c r="F880" s="67" t="str">
        <f t="shared" si="41"/>
        <v>NHS EAST LANCASHIRE CCG</v>
      </c>
      <c r="K880" s="122" t="s">
        <v>151</v>
      </c>
      <c r="L880" s="122" t="s">
        <v>152</v>
      </c>
      <c r="M880" s="122" t="s">
        <v>2696</v>
      </c>
      <c r="N880" s="122" t="s">
        <v>2697</v>
      </c>
      <c r="P880" s="122" t="s">
        <v>2266</v>
      </c>
      <c r="Q880" s="122" t="s">
        <v>2267</v>
      </c>
    </row>
    <row r="881" spans="1:17" ht="15">
      <c r="A881" s="66" t="s">
        <v>74</v>
      </c>
      <c r="B881" s="65" t="s">
        <v>75</v>
      </c>
      <c r="C881" s="67">
        <v>58170.701191921289</v>
      </c>
      <c r="D881" s="66" t="str">
        <f t="shared" si="39"/>
        <v>U69720</v>
      </c>
      <c r="E881" s="67" t="str">
        <f t="shared" si="40"/>
        <v>00P</v>
      </c>
      <c r="F881" s="67" t="str">
        <f t="shared" si="41"/>
        <v>NHS SUNDERLAND CCG</v>
      </c>
      <c r="K881" s="122" t="s">
        <v>74</v>
      </c>
      <c r="L881" s="122" t="s">
        <v>75</v>
      </c>
      <c r="M881" s="122" t="s">
        <v>2658</v>
      </c>
      <c r="N881" s="122" t="s">
        <v>2659</v>
      </c>
      <c r="P881" s="122" t="s">
        <v>2284</v>
      </c>
      <c r="Q881" s="122" t="s">
        <v>2285</v>
      </c>
    </row>
    <row r="882" spans="1:17" ht="15">
      <c r="A882" s="66" t="s">
        <v>80</v>
      </c>
      <c r="B882" s="65" t="s">
        <v>81</v>
      </c>
      <c r="C882" s="67">
        <v>44699.316358432363</v>
      </c>
      <c r="D882" s="66" t="str">
        <f t="shared" si="39"/>
        <v>U69841</v>
      </c>
      <c r="E882" s="67" t="str">
        <f t="shared" si="40"/>
        <v>00Q</v>
      </c>
      <c r="F882" s="67" t="str">
        <f t="shared" si="41"/>
        <v>NHS BLACKBURN WITH DARWEN CCG</v>
      </c>
      <c r="K882" s="122" t="s">
        <v>80</v>
      </c>
      <c r="L882" s="122" t="s">
        <v>81</v>
      </c>
      <c r="M882" s="122" t="s">
        <v>2812</v>
      </c>
      <c r="N882" s="122" t="s">
        <v>2813</v>
      </c>
      <c r="P882" s="122" t="s">
        <v>1930</v>
      </c>
      <c r="Q882" s="122" t="s">
        <v>1931</v>
      </c>
    </row>
    <row r="883" spans="1:17" ht="15">
      <c r="A883" s="66" t="s">
        <v>1655</v>
      </c>
      <c r="B883" s="65" t="s">
        <v>1656</v>
      </c>
      <c r="C883" s="67">
        <v>30036.187988779304</v>
      </c>
      <c r="D883" s="66" t="str">
        <f t="shared" si="39"/>
        <v>U69865</v>
      </c>
      <c r="E883" s="67" t="str">
        <f t="shared" si="40"/>
        <v>15N</v>
      </c>
      <c r="F883" s="67" t="str">
        <f t="shared" si="41"/>
        <v>NHS DEVON CCG</v>
      </c>
      <c r="K883" s="122" t="s">
        <v>1655</v>
      </c>
      <c r="L883" s="122" t="s">
        <v>1656</v>
      </c>
      <c r="M883" s="122" t="s">
        <v>2678</v>
      </c>
      <c r="N883" s="122" t="s">
        <v>2679</v>
      </c>
      <c r="P883" s="122" t="s">
        <v>602</v>
      </c>
      <c r="Q883" s="122" t="s">
        <v>603</v>
      </c>
    </row>
    <row r="884" spans="1:17" ht="15">
      <c r="A884" s="66" t="s">
        <v>1293</v>
      </c>
      <c r="B884" s="65" t="s">
        <v>1294</v>
      </c>
      <c r="C884" s="67">
        <v>37840.776389572748</v>
      </c>
      <c r="D884" s="66" t="str">
        <f t="shared" si="39"/>
        <v>U69901</v>
      </c>
      <c r="E884" s="67" t="str">
        <f t="shared" si="40"/>
        <v>11N</v>
      </c>
      <c r="F884" s="67" t="str">
        <f t="shared" si="41"/>
        <v>NHS KERNOW CCG</v>
      </c>
      <c r="K884" s="122" t="s">
        <v>1293</v>
      </c>
      <c r="L884" s="122" t="s">
        <v>1294</v>
      </c>
      <c r="M884" s="122" t="s">
        <v>2608</v>
      </c>
      <c r="N884" s="122" t="s">
        <v>2609</v>
      </c>
      <c r="P884" s="122" t="s">
        <v>1581</v>
      </c>
      <c r="Q884" s="122" t="s">
        <v>1582</v>
      </c>
    </row>
    <row r="885" spans="1:17" ht="15">
      <c r="A885" s="66" t="s">
        <v>2316</v>
      </c>
      <c r="B885" s="65" t="s">
        <v>2317</v>
      </c>
      <c r="C885" s="67">
        <v>25800.666480237</v>
      </c>
      <c r="D885" s="66" t="str">
        <f t="shared" si="39"/>
        <v>U70185</v>
      </c>
      <c r="E885" s="67" t="str">
        <f t="shared" si="40"/>
        <v>92G</v>
      </c>
      <c r="F885" s="67" t="str">
        <f t="shared" si="41"/>
        <v>NHS BATH AND NORTH EAST SOMERSET, SWINDON AND WILTSHIRE CCG</v>
      </c>
      <c r="K885" s="122" t="s">
        <v>2316</v>
      </c>
      <c r="L885" s="122" t="s">
        <v>2317</v>
      </c>
      <c r="M885" s="122" t="s">
        <v>2654</v>
      </c>
      <c r="N885" s="122" t="s">
        <v>2655</v>
      </c>
      <c r="P885" s="122" t="s">
        <v>2396</v>
      </c>
      <c r="Q885" s="122" t="s">
        <v>2397</v>
      </c>
    </row>
    <row r="886" spans="1:17" ht="15">
      <c r="A886" s="66" t="s">
        <v>1697</v>
      </c>
      <c r="B886" s="65" t="s">
        <v>1698</v>
      </c>
      <c r="C886" s="67">
        <v>35535.263132092012</v>
      </c>
      <c r="D886" s="66" t="str">
        <f t="shared" si="39"/>
        <v>U70212</v>
      </c>
      <c r="E886" s="67" t="str">
        <f t="shared" si="40"/>
        <v>16C</v>
      </c>
      <c r="F886" s="67" t="str">
        <f t="shared" si="41"/>
        <v>NHS TEES VALLEY CCG</v>
      </c>
      <c r="K886" s="122" t="s">
        <v>1697</v>
      </c>
      <c r="L886" s="122" t="s">
        <v>1698</v>
      </c>
      <c r="M886" s="122" t="s">
        <v>2612</v>
      </c>
      <c r="N886" s="122" t="s">
        <v>2613</v>
      </c>
      <c r="P886" s="122" t="s">
        <v>227</v>
      </c>
      <c r="Q886" s="122" t="s">
        <v>228</v>
      </c>
    </row>
    <row r="887" spans="1:17" ht="15">
      <c r="A887" s="66" t="s">
        <v>303</v>
      </c>
      <c r="B887" s="65" t="s">
        <v>304</v>
      </c>
      <c r="C887" s="67">
        <v>61957.172981901655</v>
      </c>
      <c r="D887" s="66" t="str">
        <f t="shared" si="39"/>
        <v>U70230</v>
      </c>
      <c r="E887" s="67" t="str">
        <f t="shared" si="40"/>
        <v>02H</v>
      </c>
      <c r="F887" s="67" t="str">
        <f t="shared" si="41"/>
        <v>NHS WIGAN BOROUGH CCG</v>
      </c>
      <c r="K887" s="122" t="s">
        <v>303</v>
      </c>
      <c r="L887" s="122" t="s">
        <v>304</v>
      </c>
      <c r="M887" s="122" t="s">
        <v>2786</v>
      </c>
      <c r="N887" s="122" t="s">
        <v>2787</v>
      </c>
      <c r="P887" s="122" t="s">
        <v>2146</v>
      </c>
      <c r="Q887" s="122" t="s">
        <v>2147</v>
      </c>
    </row>
    <row r="888" spans="1:17" ht="15">
      <c r="A888" s="66" t="s">
        <v>676</v>
      </c>
      <c r="B888" s="65" t="s">
        <v>677</v>
      </c>
      <c r="C888" s="67">
        <v>39823.032209097961</v>
      </c>
      <c r="D888" s="66" t="str">
        <f t="shared" si="39"/>
        <v>U70326</v>
      </c>
      <c r="E888" s="67" t="str">
        <f t="shared" si="40"/>
        <v>06A</v>
      </c>
      <c r="F888" s="67" t="str">
        <f t="shared" si="41"/>
        <v>NHS WOLVERHAMPTON CCG</v>
      </c>
      <c r="K888" s="122" t="s">
        <v>676</v>
      </c>
      <c r="L888" s="122" t="s">
        <v>677</v>
      </c>
      <c r="M888" s="122" t="s">
        <v>2778</v>
      </c>
      <c r="N888" s="122" t="s">
        <v>2779</v>
      </c>
      <c r="P888" s="122" t="s">
        <v>2138</v>
      </c>
      <c r="Q888" s="122" t="s">
        <v>2139</v>
      </c>
    </row>
    <row r="889" spans="1:17" ht="15">
      <c r="A889" s="66" t="s">
        <v>2152</v>
      </c>
      <c r="B889" s="65" t="s">
        <v>2153</v>
      </c>
      <c r="C889" s="67">
        <v>105126.18775090687</v>
      </c>
      <c r="D889" s="66" t="str">
        <f t="shared" si="39"/>
        <v>U70497</v>
      </c>
      <c r="E889" s="67" t="str">
        <f t="shared" si="40"/>
        <v>84H</v>
      </c>
      <c r="F889" s="67" t="str">
        <f t="shared" si="41"/>
        <v>NHS COUNTY DURHAM CCG</v>
      </c>
      <c r="K889" s="122" t="s">
        <v>2152</v>
      </c>
      <c r="L889" s="122" t="s">
        <v>2153</v>
      </c>
      <c r="M889" s="122" t="s">
        <v>2602</v>
      </c>
      <c r="N889" s="122" t="s">
        <v>2603</v>
      </c>
      <c r="P889" s="122" t="s">
        <v>557</v>
      </c>
      <c r="Q889" s="122" t="s">
        <v>558</v>
      </c>
    </row>
    <row r="890" spans="1:17" ht="15">
      <c r="A890" s="66" t="s">
        <v>1351</v>
      </c>
      <c r="B890" s="65" t="s">
        <v>1352</v>
      </c>
      <c r="C890" s="67">
        <v>34862.669756865158</v>
      </c>
      <c r="D890" s="66" t="str">
        <f t="shared" si="39"/>
        <v>U70624</v>
      </c>
      <c r="E890" s="67" t="str">
        <f t="shared" si="40"/>
        <v>13T</v>
      </c>
      <c r="F890" s="67" t="str">
        <f t="shared" si="41"/>
        <v>NHS NEWCASTLE GATESHEAD CCG</v>
      </c>
      <c r="K890" s="122" t="s">
        <v>1351</v>
      </c>
      <c r="L890" s="122" t="s">
        <v>1352</v>
      </c>
      <c r="M890" s="122" t="s">
        <v>2748</v>
      </c>
      <c r="N890" s="122" t="s">
        <v>2749</v>
      </c>
      <c r="P890" s="122" t="s">
        <v>551</v>
      </c>
      <c r="Q890" s="122" t="s">
        <v>552</v>
      </c>
    </row>
    <row r="891" spans="1:17" ht="15">
      <c r="A891" s="66" t="s">
        <v>1138</v>
      </c>
      <c r="B891" s="65" t="s">
        <v>1139</v>
      </c>
      <c r="C891" s="67">
        <v>31644.258415114768</v>
      </c>
      <c r="D891" s="66" t="str">
        <f t="shared" si="39"/>
        <v>U70739</v>
      </c>
      <c r="E891" s="67" t="str">
        <f t="shared" si="40"/>
        <v>10Q</v>
      </c>
      <c r="F891" s="67" t="str">
        <f t="shared" si="41"/>
        <v>NHS OXFORDSHIRE CCG</v>
      </c>
      <c r="K891" s="122" t="s">
        <v>1138</v>
      </c>
      <c r="L891" s="122" t="s">
        <v>1139</v>
      </c>
      <c r="M891" s="122" t="s">
        <v>2590</v>
      </c>
      <c r="N891" s="122" t="s">
        <v>2591</v>
      </c>
      <c r="P891" s="122" t="s">
        <v>443</v>
      </c>
      <c r="Q891" s="122" t="s">
        <v>444</v>
      </c>
    </row>
    <row r="892" spans="1:17" ht="15">
      <c r="A892" s="66" t="s">
        <v>1463</v>
      </c>
      <c r="B892" s="65" t="s">
        <v>1464</v>
      </c>
      <c r="C892" s="67">
        <v>44462.785420323497</v>
      </c>
      <c r="D892" s="66" t="str">
        <f t="shared" si="39"/>
        <v>U70886</v>
      </c>
      <c r="E892" s="67" t="str">
        <f t="shared" si="40"/>
        <v>15C</v>
      </c>
      <c r="F892" s="67" t="str">
        <f t="shared" si="41"/>
        <v>NHS BRISTOL, NORTH SOMERSET AND SOUTH GLOUCESTERSHIRE CCG</v>
      </c>
      <c r="K892" s="122" t="s">
        <v>1463</v>
      </c>
      <c r="L892" s="122" t="s">
        <v>1464</v>
      </c>
      <c r="M892" s="122" t="s">
        <v>2574</v>
      </c>
      <c r="N892" s="122" t="s">
        <v>2575</v>
      </c>
      <c r="P892" s="122" t="s">
        <v>1868</v>
      </c>
      <c r="Q892" s="122" t="s">
        <v>1869</v>
      </c>
    </row>
    <row r="893" spans="1:17" ht="15">
      <c r="A893" s="66" t="s">
        <v>2318</v>
      </c>
      <c r="B893" s="65" t="s">
        <v>2319</v>
      </c>
      <c r="C893" s="67">
        <v>21739.389387866242</v>
      </c>
      <c r="D893" s="66" t="str">
        <f t="shared" si="39"/>
        <v>U71014</v>
      </c>
      <c r="E893" s="67" t="str">
        <f t="shared" si="40"/>
        <v>92G</v>
      </c>
      <c r="F893" s="67" t="str">
        <f t="shared" si="41"/>
        <v>NHS BATH AND NORTH EAST SOMERSET, SWINDON AND WILTSHIRE CCG</v>
      </c>
      <c r="K893" s="122" t="s">
        <v>2318</v>
      </c>
      <c r="L893" s="122" t="s">
        <v>2319</v>
      </c>
      <c r="M893" s="122" t="s">
        <v>2654</v>
      </c>
      <c r="N893" s="122" t="s">
        <v>2655</v>
      </c>
      <c r="P893" s="122" t="s">
        <v>1850</v>
      </c>
      <c r="Q893" s="122" t="s">
        <v>1851</v>
      </c>
    </row>
    <row r="894" spans="1:17" ht="15">
      <c r="A894" s="66" t="s">
        <v>750</v>
      </c>
      <c r="B894" s="65" t="s">
        <v>751</v>
      </c>
      <c r="C894" s="67">
        <v>47475.883325396513</v>
      </c>
      <c r="D894" s="66" t="str">
        <f t="shared" si="39"/>
        <v>U71089</v>
      </c>
      <c r="E894" s="67" t="str">
        <f t="shared" si="40"/>
        <v>06K</v>
      </c>
      <c r="F894" s="67" t="str">
        <f t="shared" si="41"/>
        <v>NHS EAST AND NORTH HERTFORDSHIRE CCG</v>
      </c>
      <c r="K894" s="122" t="s">
        <v>750</v>
      </c>
      <c r="L894" s="122" t="s">
        <v>751</v>
      </c>
      <c r="M894" s="122" t="s">
        <v>2584</v>
      </c>
      <c r="N894" s="122" t="s">
        <v>2585</v>
      </c>
      <c r="P894" s="122" t="s">
        <v>417</v>
      </c>
      <c r="Q894" s="122" t="s">
        <v>418</v>
      </c>
    </row>
    <row r="895" spans="1:17" ht="15">
      <c r="A895" s="66" t="s">
        <v>1880</v>
      </c>
      <c r="B895" s="65" t="s">
        <v>1881</v>
      </c>
      <c r="C895" s="67">
        <v>26004.508339225689</v>
      </c>
      <c r="D895" s="66" t="str">
        <f t="shared" si="39"/>
        <v>U71206</v>
      </c>
      <c r="E895" s="67" t="str">
        <f t="shared" si="40"/>
        <v>36L</v>
      </c>
      <c r="F895" s="67" t="str">
        <f t="shared" si="41"/>
        <v>NHS SOUTH WEST LONDON CCG</v>
      </c>
      <c r="K895" s="122" t="s">
        <v>1880</v>
      </c>
      <c r="L895" s="122" t="s">
        <v>1881</v>
      </c>
      <c r="M895" s="122" t="s">
        <v>2562</v>
      </c>
      <c r="N895" s="122" t="s">
        <v>2563</v>
      </c>
      <c r="P895" s="122" t="s">
        <v>1016</v>
      </c>
      <c r="Q895" s="122" t="s">
        <v>1017</v>
      </c>
    </row>
    <row r="896" spans="1:17" ht="15">
      <c r="A896" s="66" t="s">
        <v>2026</v>
      </c>
      <c r="B896" s="65" t="s">
        <v>2027</v>
      </c>
      <c r="C896" s="67">
        <v>63532.436540227936</v>
      </c>
      <c r="D896" s="66" t="str">
        <f t="shared" si="39"/>
        <v>U71550</v>
      </c>
      <c r="E896" s="67" t="str">
        <f t="shared" si="40"/>
        <v>71E</v>
      </c>
      <c r="F896" s="67" t="str">
        <f t="shared" si="41"/>
        <v>NHS LINCOLNSHIRE CCG</v>
      </c>
      <c r="K896" s="122" t="s">
        <v>2026</v>
      </c>
      <c r="L896" s="122" t="s">
        <v>2027</v>
      </c>
      <c r="M896" s="122" t="s">
        <v>2698</v>
      </c>
      <c r="N896" s="122" t="s">
        <v>2699</v>
      </c>
      <c r="P896" s="122" t="s">
        <v>2080</v>
      </c>
      <c r="Q896" s="122" t="s">
        <v>2081</v>
      </c>
    </row>
    <row r="897" spans="1:17" ht="15">
      <c r="A897" s="66" t="s">
        <v>209</v>
      </c>
      <c r="B897" s="65" t="s">
        <v>210</v>
      </c>
      <c r="C897" s="67">
        <v>76480.082335868341</v>
      </c>
      <c r="D897" s="66" t="str">
        <f t="shared" si="39"/>
        <v>U71643</v>
      </c>
      <c r="E897" s="67" t="str">
        <f t="shared" si="40"/>
        <v>01J</v>
      </c>
      <c r="F897" s="67" t="str">
        <f t="shared" si="41"/>
        <v>NHS KNOWSLEY CCG</v>
      </c>
      <c r="K897" s="122" t="s">
        <v>209</v>
      </c>
      <c r="L897" s="122" t="s">
        <v>210</v>
      </c>
      <c r="M897" s="122" t="s">
        <v>2720</v>
      </c>
      <c r="N897" s="122" t="s">
        <v>2721</v>
      </c>
      <c r="P897" s="122" t="s">
        <v>2188</v>
      </c>
      <c r="Q897" s="122" t="s">
        <v>2189</v>
      </c>
    </row>
    <row r="898" spans="1:17" ht="15">
      <c r="A898" s="66" t="s">
        <v>2028</v>
      </c>
      <c r="B898" s="65" t="s">
        <v>2029</v>
      </c>
      <c r="C898" s="67">
        <v>75563.943030530034</v>
      </c>
      <c r="D898" s="66" t="str">
        <f t="shared" si="39"/>
        <v>U71716</v>
      </c>
      <c r="E898" s="67" t="str">
        <f t="shared" si="40"/>
        <v>71E</v>
      </c>
      <c r="F898" s="67" t="str">
        <f t="shared" si="41"/>
        <v>NHS LINCOLNSHIRE CCG</v>
      </c>
      <c r="K898" s="122" t="s">
        <v>2028</v>
      </c>
      <c r="L898" s="122" t="s">
        <v>2029</v>
      </c>
      <c r="M898" s="122" t="s">
        <v>2698</v>
      </c>
      <c r="N898" s="122" t="s">
        <v>2699</v>
      </c>
      <c r="P898" s="122" t="s">
        <v>1258</v>
      </c>
      <c r="Q898" s="122" t="s">
        <v>1259</v>
      </c>
    </row>
    <row r="899" spans="1:17" ht="15">
      <c r="A899" s="66" t="s">
        <v>1004</v>
      </c>
      <c r="B899" s="65" t="s">
        <v>1005</v>
      </c>
      <c r="C899" s="67">
        <v>62716.689854516997</v>
      </c>
      <c r="D899" s="66" t="str">
        <f t="shared" ref="D899:D962" si="42">A899</f>
        <v>U71739</v>
      </c>
      <c r="E899" s="67" t="str">
        <f t="shared" ref="E899:E962" si="43">VLOOKUP($A899,$K$2:$N$1255,3,FALSE)</f>
        <v>08M</v>
      </c>
      <c r="F899" s="67" t="str">
        <f t="shared" ref="F899:F962" si="44">VLOOKUP($A899,$K$2:$N$1255,4,FALSE)</f>
        <v>NHS NEWHAM CCG</v>
      </c>
      <c r="K899" s="122" t="s">
        <v>1004</v>
      </c>
      <c r="L899" s="122" t="s">
        <v>1005</v>
      </c>
      <c r="M899" s="122" t="s">
        <v>2684</v>
      </c>
      <c r="N899" s="122" t="s">
        <v>2685</v>
      </c>
      <c r="P899" s="122" t="s">
        <v>1449</v>
      </c>
      <c r="Q899" s="122" t="s">
        <v>1450</v>
      </c>
    </row>
    <row r="900" spans="1:17" ht="15">
      <c r="A900" s="66" t="s">
        <v>721</v>
      </c>
      <c r="B900" s="65" t="s">
        <v>722</v>
      </c>
      <c r="C900" s="67">
        <v>48480.429306280443</v>
      </c>
      <c r="D900" s="66" t="str">
        <f t="shared" si="42"/>
        <v>U71777</v>
      </c>
      <c r="E900" s="67" t="str">
        <f t="shared" si="43"/>
        <v>06H</v>
      </c>
      <c r="F900" s="67" t="str">
        <f t="shared" si="44"/>
        <v>NHS CAMBRIDGESHIRE AND PETERBOROUGH CCG</v>
      </c>
      <c r="K900" s="122" t="s">
        <v>721</v>
      </c>
      <c r="L900" s="122" t="s">
        <v>722</v>
      </c>
      <c r="M900" s="122" t="s">
        <v>2714</v>
      </c>
      <c r="N900" s="122" t="s">
        <v>2715</v>
      </c>
      <c r="P900" s="122" t="s">
        <v>1481</v>
      </c>
      <c r="Q900" s="122" t="s">
        <v>1482</v>
      </c>
    </row>
    <row r="901" spans="1:17" ht="15">
      <c r="A901" s="66" t="s">
        <v>1375</v>
      </c>
      <c r="B901" s="65" t="s">
        <v>1376</v>
      </c>
      <c r="C901" s="67">
        <v>34345.262971683405</v>
      </c>
      <c r="D901" s="66" t="str">
        <f t="shared" si="42"/>
        <v>U71839</v>
      </c>
      <c r="E901" s="67" t="str">
        <f t="shared" si="43"/>
        <v>14L</v>
      </c>
      <c r="F901" s="67" t="str">
        <f t="shared" si="44"/>
        <v>NHS MANCHESTER CCG</v>
      </c>
      <c r="K901" s="122" t="s">
        <v>1375</v>
      </c>
      <c r="L901" s="122" t="s">
        <v>1376</v>
      </c>
      <c r="M901" s="122" t="s">
        <v>2690</v>
      </c>
      <c r="N901" s="122" t="s">
        <v>2691</v>
      </c>
      <c r="P901" s="122" t="s">
        <v>1537</v>
      </c>
      <c r="Q901" s="122" t="s">
        <v>1538</v>
      </c>
    </row>
    <row r="902" spans="1:17" ht="15">
      <c r="A902" s="66" t="s">
        <v>1399</v>
      </c>
      <c r="B902" s="65" t="s">
        <v>1400</v>
      </c>
      <c r="C902" s="67">
        <v>53244.886439004564</v>
      </c>
      <c r="D902" s="66" t="str">
        <f t="shared" si="42"/>
        <v>U71897</v>
      </c>
      <c r="E902" s="67" t="str">
        <f t="shared" si="43"/>
        <v>14Y</v>
      </c>
      <c r="F902" s="67" t="str">
        <f t="shared" si="44"/>
        <v>NHS BUCKINGHAMSHIRE CCG</v>
      </c>
      <c r="K902" s="122" t="s">
        <v>1399</v>
      </c>
      <c r="L902" s="122" t="s">
        <v>1400</v>
      </c>
      <c r="M902" s="122" t="s">
        <v>2600</v>
      </c>
      <c r="N902" s="122" t="s">
        <v>2601</v>
      </c>
      <c r="P902" s="122" t="s">
        <v>1844</v>
      </c>
      <c r="Q902" s="122" t="s">
        <v>1845</v>
      </c>
    </row>
    <row r="903" spans="1:17" ht="15">
      <c r="A903" s="66" t="s">
        <v>471</v>
      </c>
      <c r="B903" s="65" t="s">
        <v>472</v>
      </c>
      <c r="C903" s="67">
        <v>44908.909689094886</v>
      </c>
      <c r="D903" s="66" t="str">
        <f t="shared" si="42"/>
        <v>U71931</v>
      </c>
      <c r="E903" s="67" t="str">
        <f t="shared" si="43"/>
        <v>03W</v>
      </c>
      <c r="F903" s="67" t="str">
        <f t="shared" si="44"/>
        <v>NHS EAST LEICESTERSHIRE AND RUTLAND CCG</v>
      </c>
      <c r="K903" s="122" t="s">
        <v>471</v>
      </c>
      <c r="L903" s="122" t="s">
        <v>472</v>
      </c>
      <c r="M903" s="122" t="s">
        <v>2706</v>
      </c>
      <c r="N903" s="122" t="s">
        <v>2707</v>
      </c>
      <c r="P903" s="122" t="s">
        <v>647</v>
      </c>
      <c r="Q903" s="122" t="s">
        <v>648</v>
      </c>
    </row>
    <row r="904" spans="1:17" ht="15">
      <c r="A904" s="66" t="s">
        <v>1160</v>
      </c>
      <c r="B904" s="65" t="s">
        <v>1161</v>
      </c>
      <c r="C904" s="67">
        <v>35862.8150717975</v>
      </c>
      <c r="D904" s="66" t="str">
        <f t="shared" si="42"/>
        <v>U72114</v>
      </c>
      <c r="E904" s="67" t="str">
        <f t="shared" si="43"/>
        <v>10R</v>
      </c>
      <c r="F904" s="67" t="str">
        <f t="shared" si="44"/>
        <v>NHS PORTSMOUTH CCG</v>
      </c>
      <c r="K904" s="122" t="s">
        <v>1160</v>
      </c>
      <c r="L904" s="122" t="s">
        <v>1161</v>
      </c>
      <c r="M904" s="122" t="s">
        <v>2632</v>
      </c>
      <c r="N904" s="122" t="s">
        <v>2633</v>
      </c>
      <c r="P904" s="122" t="s">
        <v>2172</v>
      </c>
      <c r="Q904" s="122" t="s">
        <v>2173</v>
      </c>
    </row>
    <row r="905" spans="1:17" ht="15">
      <c r="A905" s="66" t="s">
        <v>1401</v>
      </c>
      <c r="B905" s="65" t="s">
        <v>1402</v>
      </c>
      <c r="C905" s="67">
        <v>36173.280268883849</v>
      </c>
      <c r="D905" s="66" t="str">
        <f t="shared" si="42"/>
        <v>U72129</v>
      </c>
      <c r="E905" s="67" t="str">
        <f t="shared" si="43"/>
        <v>14Y</v>
      </c>
      <c r="F905" s="67" t="str">
        <f t="shared" si="44"/>
        <v>NHS BUCKINGHAMSHIRE CCG</v>
      </c>
      <c r="K905" s="122" t="s">
        <v>1401</v>
      </c>
      <c r="L905" s="122" t="s">
        <v>1402</v>
      </c>
      <c r="M905" s="122" t="s">
        <v>2600</v>
      </c>
      <c r="N905" s="122" t="s">
        <v>2601</v>
      </c>
      <c r="P905" s="122" t="s">
        <v>1236</v>
      </c>
      <c r="Q905" s="122" t="s">
        <v>1237</v>
      </c>
    </row>
    <row r="906" spans="1:17" ht="15">
      <c r="A906" s="66" t="s">
        <v>2449</v>
      </c>
      <c r="B906" s="65" t="s">
        <v>2450</v>
      </c>
      <c r="C906" s="67">
        <v>49373.95691307199</v>
      </c>
      <c r="D906" s="66" t="str">
        <f t="shared" si="42"/>
        <v>U72156</v>
      </c>
      <c r="E906" s="67" t="str">
        <f t="shared" si="43"/>
        <v>99E</v>
      </c>
      <c r="F906" s="67" t="str">
        <f t="shared" si="44"/>
        <v>NHS BASILDON AND BRENTWOOD CCG</v>
      </c>
      <c r="K906" s="122" t="s">
        <v>2449</v>
      </c>
      <c r="L906" s="122" t="s">
        <v>2450</v>
      </c>
      <c r="M906" s="122" t="s">
        <v>2758</v>
      </c>
      <c r="N906" s="122" t="s">
        <v>2759</v>
      </c>
      <c r="P906" s="122" t="s">
        <v>1966</v>
      </c>
      <c r="Q906" s="122" t="s">
        <v>1967</v>
      </c>
    </row>
    <row r="907" spans="1:17" ht="15">
      <c r="A907" s="66" t="s">
        <v>1882</v>
      </c>
      <c r="B907" s="65" t="s">
        <v>1883</v>
      </c>
      <c r="C907" s="67">
        <v>28559.264597805963</v>
      </c>
      <c r="D907" s="66" t="str">
        <f t="shared" si="42"/>
        <v>U72231</v>
      </c>
      <c r="E907" s="67" t="str">
        <f t="shared" si="43"/>
        <v>36L</v>
      </c>
      <c r="F907" s="67" t="str">
        <f t="shared" si="44"/>
        <v>NHS SOUTH WEST LONDON CCG</v>
      </c>
      <c r="K907" s="122" t="s">
        <v>1882</v>
      </c>
      <c r="L907" s="122" t="s">
        <v>1883</v>
      </c>
      <c r="M907" s="122" t="s">
        <v>2562</v>
      </c>
      <c r="N907" s="122" t="s">
        <v>2563</v>
      </c>
      <c r="P907" s="122" t="s">
        <v>1216</v>
      </c>
      <c r="Q907" s="122" t="s">
        <v>1217</v>
      </c>
    </row>
    <row r="908" spans="1:17" ht="15">
      <c r="A908" s="66" t="s">
        <v>1537</v>
      </c>
      <c r="B908" s="65" t="s">
        <v>1538</v>
      </c>
      <c r="C908" s="67">
        <v>40660.622034986642</v>
      </c>
      <c r="D908" s="66" t="str">
        <f t="shared" si="42"/>
        <v>U72309</v>
      </c>
      <c r="E908" s="67" t="str">
        <f t="shared" si="43"/>
        <v>15E</v>
      </c>
      <c r="F908" s="67" t="str">
        <f t="shared" si="44"/>
        <v>NHS BIRMINGHAM AND SOLIHULL CCG</v>
      </c>
      <c r="K908" s="122" t="s">
        <v>1537</v>
      </c>
      <c r="L908" s="122" t="s">
        <v>1538</v>
      </c>
      <c r="M908" s="122" t="s">
        <v>2570</v>
      </c>
      <c r="N908" s="122" t="s">
        <v>2571</v>
      </c>
      <c r="P908" s="122" t="s">
        <v>913</v>
      </c>
      <c r="Q908" s="122" t="s">
        <v>914</v>
      </c>
    </row>
    <row r="909" spans="1:17" ht="15">
      <c r="A909" s="66" t="s">
        <v>2543</v>
      </c>
      <c r="B909" s="65" t="s">
        <v>2544</v>
      </c>
      <c r="C909" s="67">
        <v>32924.369858428479</v>
      </c>
      <c r="D909" s="66" t="str">
        <f t="shared" si="42"/>
        <v>U72457</v>
      </c>
      <c r="E909" s="67" t="str">
        <f t="shared" si="43"/>
        <v>06T</v>
      </c>
      <c r="F909" s="67" t="str">
        <f t="shared" si="44"/>
        <v>NHS NORTH EAST ESSEX CCG</v>
      </c>
      <c r="K909" s="122" t="s">
        <v>2543</v>
      </c>
      <c r="L909" s="122" t="s">
        <v>2544</v>
      </c>
      <c r="M909" s="122" t="s">
        <v>2628</v>
      </c>
      <c r="N909" s="122" t="s">
        <v>2629</v>
      </c>
      <c r="P909" s="122" t="s">
        <v>1996</v>
      </c>
      <c r="Q909" s="122" t="s">
        <v>1997</v>
      </c>
    </row>
    <row r="910" spans="1:17" ht="15">
      <c r="A910" s="66" t="s">
        <v>806</v>
      </c>
      <c r="B910" s="65" t="s">
        <v>807</v>
      </c>
      <c r="C910" s="67">
        <v>27174.190990724121</v>
      </c>
      <c r="D910" s="66" t="str">
        <f t="shared" si="42"/>
        <v>U72604</v>
      </c>
      <c r="E910" s="67" t="str">
        <f t="shared" si="43"/>
        <v>06N</v>
      </c>
      <c r="F910" s="67" t="str">
        <f t="shared" si="44"/>
        <v>NHS HERTS VALLEYS CCG</v>
      </c>
      <c r="K910" s="122" t="s">
        <v>806</v>
      </c>
      <c r="L910" s="122" t="s">
        <v>807</v>
      </c>
      <c r="M910" s="122" t="s">
        <v>2672</v>
      </c>
      <c r="N910" s="122" t="s">
        <v>2673</v>
      </c>
      <c r="P910" s="122" t="s">
        <v>606</v>
      </c>
      <c r="Q910" s="122" t="s">
        <v>607</v>
      </c>
    </row>
    <row r="911" spans="1:17" ht="15">
      <c r="A911" s="66" t="s">
        <v>1763</v>
      </c>
      <c r="B911" s="65" t="s">
        <v>1764</v>
      </c>
      <c r="C911" s="67">
        <v>71818.473834846125</v>
      </c>
      <c r="D911" s="66" t="str">
        <f t="shared" si="42"/>
        <v>U72706</v>
      </c>
      <c r="E911" s="67" t="str">
        <f t="shared" si="43"/>
        <v>26A</v>
      </c>
      <c r="F911" s="67" t="str">
        <f t="shared" si="44"/>
        <v>NHS NORFOLK AND WAVENEY CCG</v>
      </c>
      <c r="K911" s="122" t="s">
        <v>1763</v>
      </c>
      <c r="L911" s="122" t="s">
        <v>1764</v>
      </c>
      <c r="M911" s="122" t="s">
        <v>2642</v>
      </c>
      <c r="N911" s="122" t="s">
        <v>2643</v>
      </c>
      <c r="P911" s="122" t="s">
        <v>2517</v>
      </c>
      <c r="Q911" s="122" t="s">
        <v>2518</v>
      </c>
    </row>
    <row r="912" spans="1:17" ht="15">
      <c r="A912" s="66" t="s">
        <v>1094</v>
      </c>
      <c r="B912" s="65" t="s">
        <v>1095</v>
      </c>
      <c r="C912" s="67">
        <v>32533.067649341057</v>
      </c>
      <c r="D912" s="66" t="str">
        <f t="shared" si="42"/>
        <v>U72748</v>
      </c>
      <c r="E912" s="67" t="str">
        <f t="shared" si="43"/>
        <v>10J</v>
      </c>
      <c r="F912" s="67" t="str">
        <f t="shared" si="44"/>
        <v>NHS NORTH HAMPSHIRE CCG</v>
      </c>
      <c r="K912" s="122" t="s">
        <v>1094</v>
      </c>
      <c r="L912" s="122" t="s">
        <v>1095</v>
      </c>
      <c r="M912" s="122" t="s">
        <v>2724</v>
      </c>
      <c r="N912" s="122" t="s">
        <v>2725</v>
      </c>
      <c r="P912" s="122" t="s">
        <v>289</v>
      </c>
      <c r="Q912" s="122" t="s">
        <v>290</v>
      </c>
    </row>
    <row r="913" spans="1:17" ht="15">
      <c r="A913" s="66" t="s">
        <v>1613</v>
      </c>
      <c r="B913" s="65" t="s">
        <v>1614</v>
      </c>
      <c r="C913" s="67">
        <v>88715.694334659609</v>
      </c>
      <c r="D913" s="66" t="str">
        <f t="shared" si="42"/>
        <v>U72812</v>
      </c>
      <c r="E913" s="67" t="str">
        <f t="shared" si="43"/>
        <v>15M</v>
      </c>
      <c r="F913" s="67" t="str">
        <f t="shared" si="44"/>
        <v>NHS DERBY AND DERBYSHIRE CCG</v>
      </c>
      <c r="K913" s="122" t="s">
        <v>1613</v>
      </c>
      <c r="L913" s="122" t="s">
        <v>1614</v>
      </c>
      <c r="M913" s="122" t="s">
        <v>2652</v>
      </c>
      <c r="N913" s="122" t="s">
        <v>2653</v>
      </c>
      <c r="P913" s="122" t="s">
        <v>1495</v>
      </c>
      <c r="Q913" s="122" t="s">
        <v>1496</v>
      </c>
    </row>
    <row r="914" spans="1:17" ht="15">
      <c r="A914" s="66" t="s">
        <v>1657</v>
      </c>
      <c r="B914" s="65" t="s">
        <v>1658</v>
      </c>
      <c r="C914" s="67">
        <v>43652.449182334116</v>
      </c>
      <c r="D914" s="66" t="str">
        <f t="shared" si="42"/>
        <v>U72848</v>
      </c>
      <c r="E914" s="67" t="str">
        <f t="shared" si="43"/>
        <v>15N</v>
      </c>
      <c r="F914" s="67" t="str">
        <f t="shared" si="44"/>
        <v>NHS DEVON CCG</v>
      </c>
      <c r="K914" s="122" t="s">
        <v>1657</v>
      </c>
      <c r="L914" s="122" t="s">
        <v>1658</v>
      </c>
      <c r="M914" s="122" t="s">
        <v>2678</v>
      </c>
      <c r="N914" s="122" t="s">
        <v>2679</v>
      </c>
      <c r="P914" s="122" t="s">
        <v>1501</v>
      </c>
      <c r="Q914" s="122" t="s">
        <v>1502</v>
      </c>
    </row>
    <row r="915" spans="1:17" ht="15">
      <c r="A915" s="66" t="s">
        <v>337</v>
      </c>
      <c r="B915" s="65" t="s">
        <v>338</v>
      </c>
      <c r="C915" s="67">
        <v>56412.215483778491</v>
      </c>
      <c r="D915" s="66" t="str">
        <f t="shared" si="42"/>
        <v>U72999</v>
      </c>
      <c r="E915" s="67" t="str">
        <f t="shared" si="43"/>
        <v>02X</v>
      </c>
      <c r="F915" s="67" t="str">
        <f t="shared" si="44"/>
        <v>NHS DONCASTER CCG</v>
      </c>
      <c r="K915" s="122" t="s">
        <v>337</v>
      </c>
      <c r="L915" s="122" t="s">
        <v>338</v>
      </c>
      <c r="M915" s="122" t="s">
        <v>2804</v>
      </c>
      <c r="N915" s="122" t="s">
        <v>2805</v>
      </c>
      <c r="P915" s="122" t="s">
        <v>1527</v>
      </c>
      <c r="Q915" s="122" t="s">
        <v>1528</v>
      </c>
    </row>
    <row r="916" spans="1:17" ht="15">
      <c r="A916" s="66" t="s">
        <v>487</v>
      </c>
      <c r="B916" s="65" t="s">
        <v>488</v>
      </c>
      <c r="C916" s="67">
        <v>34057.152714071948</v>
      </c>
      <c r="D916" s="66" t="str">
        <f t="shared" si="42"/>
        <v>U73005</v>
      </c>
      <c r="E916" s="67" t="str">
        <f t="shared" si="43"/>
        <v>04C</v>
      </c>
      <c r="F916" s="67" t="str">
        <f t="shared" si="44"/>
        <v>NHS LEICESTER CITY CCG</v>
      </c>
      <c r="K916" s="122" t="s">
        <v>487</v>
      </c>
      <c r="L916" s="122" t="s">
        <v>488</v>
      </c>
      <c r="M916" s="122" t="s">
        <v>2564</v>
      </c>
      <c r="N916" s="122" t="s">
        <v>2565</v>
      </c>
      <c r="P916" s="122" t="s">
        <v>1781</v>
      </c>
      <c r="Q916" s="122" t="s">
        <v>1782</v>
      </c>
    </row>
    <row r="917" spans="1:17" ht="15">
      <c r="A917" s="66" t="s">
        <v>2220</v>
      </c>
      <c r="B917" s="65" t="s">
        <v>2221</v>
      </c>
      <c r="C917" s="67">
        <v>47014.332760169302</v>
      </c>
      <c r="D917" s="66" t="str">
        <f t="shared" si="42"/>
        <v>U73009</v>
      </c>
      <c r="E917" s="67" t="str">
        <f t="shared" si="43"/>
        <v>91Q</v>
      </c>
      <c r="F917" s="67" t="str">
        <f t="shared" si="44"/>
        <v>NHS KENT AND MEDWAY CCG</v>
      </c>
      <c r="K917" s="122" t="s">
        <v>2220</v>
      </c>
      <c r="L917" s="122" t="s">
        <v>2221</v>
      </c>
      <c r="M917" s="122" t="s">
        <v>2588</v>
      </c>
      <c r="N917" s="122" t="s">
        <v>2589</v>
      </c>
      <c r="P917" s="122" t="s">
        <v>505</v>
      </c>
      <c r="Q917" s="122" t="s">
        <v>506</v>
      </c>
    </row>
    <row r="918" spans="1:17" ht="15">
      <c r="A918" s="66" t="s">
        <v>961</v>
      </c>
      <c r="B918" s="65" t="s">
        <v>962</v>
      </c>
      <c r="C918" s="67">
        <v>49370.802480062244</v>
      </c>
      <c r="D918" s="66" t="str">
        <f t="shared" si="42"/>
        <v>U73163</v>
      </c>
      <c r="E918" s="67" t="str">
        <f t="shared" si="43"/>
        <v>08C</v>
      </c>
      <c r="F918" s="67" t="str">
        <f t="shared" si="44"/>
        <v>NHS HAMMERSMITH AND FULHAM CCG</v>
      </c>
      <c r="K918" s="122" t="s">
        <v>961</v>
      </c>
      <c r="L918" s="122" t="s">
        <v>962</v>
      </c>
      <c r="M918" s="122" t="s">
        <v>2776</v>
      </c>
      <c r="N918" s="122" t="s">
        <v>2777</v>
      </c>
      <c r="P918" s="122" t="s">
        <v>2498</v>
      </c>
      <c r="Q918" s="122" t="s">
        <v>2499</v>
      </c>
    </row>
    <row r="919" spans="1:17" ht="15">
      <c r="A919" s="66" t="s">
        <v>1765</v>
      </c>
      <c r="B919" s="65" t="s">
        <v>1766</v>
      </c>
      <c r="C919" s="67">
        <v>49658.508939629872</v>
      </c>
      <c r="D919" s="66" t="str">
        <f t="shared" si="42"/>
        <v>U73212</v>
      </c>
      <c r="E919" s="67" t="str">
        <f t="shared" si="43"/>
        <v>26A</v>
      </c>
      <c r="F919" s="67" t="str">
        <f t="shared" si="44"/>
        <v>NHS NORFOLK AND WAVENEY CCG</v>
      </c>
      <c r="K919" s="122" t="s">
        <v>1765</v>
      </c>
      <c r="L919" s="122" t="s">
        <v>1766</v>
      </c>
      <c r="M919" s="122" t="s">
        <v>2642</v>
      </c>
      <c r="N919" s="122" t="s">
        <v>2643</v>
      </c>
      <c r="P919" s="122" t="s">
        <v>1517</v>
      </c>
      <c r="Q919" s="122" t="s">
        <v>1518</v>
      </c>
    </row>
    <row r="920" spans="1:17" ht="15">
      <c r="A920" s="66" t="s">
        <v>2545</v>
      </c>
      <c r="B920" s="65" t="s">
        <v>2546</v>
      </c>
      <c r="C920" s="67">
        <v>39828.456773397433</v>
      </c>
      <c r="D920" s="66" t="str">
        <f t="shared" si="42"/>
        <v>U73227</v>
      </c>
      <c r="E920" s="67" t="str">
        <f t="shared" si="43"/>
        <v>15D</v>
      </c>
      <c r="F920" s="67" t="str">
        <f t="shared" si="44"/>
        <v>NHS EAST BERKSHIRE CCG</v>
      </c>
      <c r="K920" s="122" t="s">
        <v>2545</v>
      </c>
      <c r="L920" s="122" t="s">
        <v>2546</v>
      </c>
      <c r="M920" s="122" t="s">
        <v>2754</v>
      </c>
      <c r="N920" s="122" t="s">
        <v>2755</v>
      </c>
      <c r="P920" s="122" t="s">
        <v>1511</v>
      </c>
      <c r="Q920" s="122" t="s">
        <v>1512</v>
      </c>
    </row>
    <row r="921" spans="1:17" ht="15">
      <c r="A921" s="66" t="s">
        <v>1659</v>
      </c>
      <c r="B921" s="65" t="s">
        <v>1660</v>
      </c>
      <c r="C921" s="67">
        <v>32590.0911184334</v>
      </c>
      <c r="D921" s="66" t="str">
        <f t="shared" si="42"/>
        <v>U73296</v>
      </c>
      <c r="E921" s="67" t="str">
        <f t="shared" si="43"/>
        <v>15N</v>
      </c>
      <c r="F921" s="67" t="str">
        <f t="shared" si="44"/>
        <v>NHS DEVON CCG</v>
      </c>
      <c r="K921" s="122" t="s">
        <v>1659</v>
      </c>
      <c r="L921" s="122" t="s">
        <v>1660</v>
      </c>
      <c r="M921" s="122" t="s">
        <v>2678</v>
      </c>
      <c r="N921" s="122" t="s">
        <v>2679</v>
      </c>
      <c r="P921" s="122" t="s">
        <v>1491</v>
      </c>
      <c r="Q921" s="122" t="s">
        <v>1492</v>
      </c>
    </row>
    <row r="922" spans="1:17" ht="15">
      <c r="A922" s="66" t="s">
        <v>1884</v>
      </c>
      <c r="B922" s="65" t="s">
        <v>1885</v>
      </c>
      <c r="C922" s="67">
        <v>40312.686396961282</v>
      </c>
      <c r="D922" s="66" t="str">
        <f t="shared" si="42"/>
        <v>U73458</v>
      </c>
      <c r="E922" s="67" t="str">
        <f t="shared" si="43"/>
        <v>36L</v>
      </c>
      <c r="F922" s="67" t="str">
        <f t="shared" si="44"/>
        <v>NHS SOUTH WEST LONDON CCG</v>
      </c>
      <c r="K922" s="122" t="s">
        <v>1884</v>
      </c>
      <c r="L922" s="122" t="s">
        <v>1885</v>
      </c>
      <c r="M922" s="122" t="s">
        <v>2562</v>
      </c>
      <c r="N922" s="122" t="s">
        <v>2563</v>
      </c>
      <c r="P922" s="122" t="s">
        <v>1661</v>
      </c>
      <c r="Q922" s="122" t="s">
        <v>1662</v>
      </c>
    </row>
    <row r="923" spans="1:17" ht="15">
      <c r="A923" s="66" t="s">
        <v>116</v>
      </c>
      <c r="B923" s="65" t="s">
        <v>117</v>
      </c>
      <c r="C923" s="67">
        <v>36969.310039069969</v>
      </c>
      <c r="D923" s="66" t="str">
        <f t="shared" si="42"/>
        <v>U73478</v>
      </c>
      <c r="E923" s="67" t="str">
        <f t="shared" si="43"/>
        <v>00V</v>
      </c>
      <c r="F923" s="67" t="str">
        <f t="shared" si="44"/>
        <v>NHS BURY CCG</v>
      </c>
      <c r="K923" s="122" t="s">
        <v>116</v>
      </c>
      <c r="L923" s="122" t="s">
        <v>117</v>
      </c>
      <c r="M923" s="122" t="s">
        <v>2824</v>
      </c>
      <c r="N923" s="122" t="s">
        <v>2825</v>
      </c>
      <c r="P923" s="122" t="s">
        <v>1737</v>
      </c>
      <c r="Q923" s="122" t="s">
        <v>1738</v>
      </c>
    </row>
    <row r="924" spans="1:17" ht="15">
      <c r="A924" s="66" t="s">
        <v>660</v>
      </c>
      <c r="B924" s="65" t="s">
        <v>661</v>
      </c>
      <c r="C924" s="67">
        <v>44011.107926381897</v>
      </c>
      <c r="D924" s="66" t="str">
        <f t="shared" si="42"/>
        <v>U73923</v>
      </c>
      <c r="E924" s="67" t="str">
        <f t="shared" si="43"/>
        <v>05Y</v>
      </c>
      <c r="F924" s="67" t="str">
        <f t="shared" si="44"/>
        <v>NHS WALSALL CCG</v>
      </c>
      <c r="K924" s="122" t="s">
        <v>660</v>
      </c>
      <c r="L924" s="122" t="s">
        <v>661</v>
      </c>
      <c r="M924" s="122" t="s">
        <v>2592</v>
      </c>
      <c r="N924" s="122" t="s">
        <v>2593</v>
      </c>
      <c r="P924" s="122" t="s">
        <v>1108</v>
      </c>
      <c r="Q924" s="122" t="s">
        <v>1109</v>
      </c>
    </row>
    <row r="925" spans="1:17" ht="15">
      <c r="A925" s="66" t="s">
        <v>808</v>
      </c>
      <c r="B925" s="65" t="s">
        <v>809</v>
      </c>
      <c r="C925" s="67">
        <v>35529.921063361719</v>
      </c>
      <c r="D925" s="66" t="str">
        <f t="shared" si="42"/>
        <v>U73966</v>
      </c>
      <c r="E925" s="67" t="str">
        <f t="shared" si="43"/>
        <v>06N</v>
      </c>
      <c r="F925" s="67" t="str">
        <f t="shared" si="44"/>
        <v>NHS HERTS VALLEYS CCG</v>
      </c>
      <c r="K925" s="122" t="s">
        <v>808</v>
      </c>
      <c r="L925" s="122" t="s">
        <v>809</v>
      </c>
      <c r="M925" s="122" t="s">
        <v>2672</v>
      </c>
      <c r="N925" s="122" t="s">
        <v>2673</v>
      </c>
      <c r="P925" s="122" t="s">
        <v>1493</v>
      </c>
      <c r="Q925" s="122" t="s">
        <v>1494</v>
      </c>
    </row>
    <row r="926" spans="1:17" ht="15">
      <c r="A926" s="66" t="s">
        <v>1661</v>
      </c>
      <c r="B926" s="65" t="s">
        <v>1662</v>
      </c>
      <c r="C926" s="67">
        <v>41307.528416783949</v>
      </c>
      <c r="D926" s="66" t="str">
        <f t="shared" si="42"/>
        <v>U74074</v>
      </c>
      <c r="E926" s="67" t="str">
        <f t="shared" si="43"/>
        <v>15N</v>
      </c>
      <c r="F926" s="67" t="str">
        <f t="shared" si="44"/>
        <v>NHS DEVON CCG</v>
      </c>
      <c r="K926" s="122" t="s">
        <v>1661</v>
      </c>
      <c r="L926" s="122" t="s">
        <v>1662</v>
      </c>
      <c r="M926" s="122" t="s">
        <v>2678</v>
      </c>
      <c r="N926" s="122" t="s">
        <v>2679</v>
      </c>
      <c r="P926" s="122" t="s">
        <v>471</v>
      </c>
      <c r="Q926" s="122" t="s">
        <v>472</v>
      </c>
    </row>
    <row r="927" spans="1:17" ht="15">
      <c r="A927" s="66" t="s">
        <v>311</v>
      </c>
      <c r="B927" s="65" t="s">
        <v>312</v>
      </c>
      <c r="C927" s="67">
        <v>31696.43496746818</v>
      </c>
      <c r="D927" s="66" t="str">
        <f t="shared" si="42"/>
        <v>U74229</v>
      </c>
      <c r="E927" s="67" t="str">
        <f t="shared" si="43"/>
        <v>02M</v>
      </c>
      <c r="F927" s="67" t="str">
        <f t="shared" si="44"/>
        <v>NHS FYLDE AND WYRE CCG</v>
      </c>
      <c r="K927" s="122" t="s">
        <v>311</v>
      </c>
      <c r="L927" s="122" t="s">
        <v>312</v>
      </c>
      <c r="M927" s="122" t="s">
        <v>2796</v>
      </c>
      <c r="N927" s="122" t="s">
        <v>2797</v>
      </c>
      <c r="P927" s="122" t="s">
        <v>1399</v>
      </c>
      <c r="Q927" s="122" t="s">
        <v>1400</v>
      </c>
    </row>
    <row r="928" spans="1:17" ht="15">
      <c r="A928" s="66" t="s">
        <v>2222</v>
      </c>
      <c r="B928" s="65" t="s">
        <v>2223</v>
      </c>
      <c r="C928" s="67">
        <v>25724.182881165252</v>
      </c>
      <c r="D928" s="66" t="str">
        <f t="shared" si="42"/>
        <v>U74266</v>
      </c>
      <c r="E928" s="67" t="str">
        <f t="shared" si="43"/>
        <v>91Q</v>
      </c>
      <c r="F928" s="67" t="str">
        <f t="shared" si="44"/>
        <v>NHS KENT AND MEDWAY CCG</v>
      </c>
      <c r="K928" s="122" t="s">
        <v>2222</v>
      </c>
      <c r="L928" s="122" t="s">
        <v>2223</v>
      </c>
      <c r="M928" s="122" t="s">
        <v>2588</v>
      </c>
      <c r="N928" s="122" t="s">
        <v>2589</v>
      </c>
      <c r="P928" s="122" t="s">
        <v>2336</v>
      </c>
      <c r="Q928" s="122" t="s">
        <v>2337</v>
      </c>
    </row>
    <row r="929" spans="1:17" ht="15">
      <c r="A929" s="66" t="s">
        <v>515</v>
      </c>
      <c r="B929" s="65" t="s">
        <v>516</v>
      </c>
      <c r="C929" s="67">
        <v>35043.766049693382</v>
      </c>
      <c r="D929" s="66" t="str">
        <f t="shared" si="42"/>
        <v>U74544</v>
      </c>
      <c r="E929" s="67" t="str">
        <f t="shared" si="43"/>
        <v>04V</v>
      </c>
      <c r="F929" s="67" t="str">
        <f t="shared" si="44"/>
        <v>NHS WEST LEICESTERSHIRE CCG</v>
      </c>
      <c r="K929" s="122" t="s">
        <v>515</v>
      </c>
      <c r="L929" s="122" t="s">
        <v>516</v>
      </c>
      <c r="M929" s="122" t="s">
        <v>2808</v>
      </c>
      <c r="N929" s="122" t="s">
        <v>2809</v>
      </c>
      <c r="P929" s="122" t="s">
        <v>927</v>
      </c>
      <c r="Q929" s="122" t="s">
        <v>928</v>
      </c>
    </row>
    <row r="930" spans="1:17" ht="15">
      <c r="A930" s="66" t="s">
        <v>1539</v>
      </c>
      <c r="B930" s="65" t="s">
        <v>1540</v>
      </c>
      <c r="C930" s="67">
        <v>68090.763537291597</v>
      </c>
      <c r="D930" s="66" t="str">
        <f t="shared" si="42"/>
        <v>U74554</v>
      </c>
      <c r="E930" s="67" t="str">
        <f t="shared" si="43"/>
        <v>15E</v>
      </c>
      <c r="F930" s="67" t="str">
        <f t="shared" si="44"/>
        <v>NHS BIRMINGHAM AND SOLIHULL CCG</v>
      </c>
      <c r="K930" s="122" t="s">
        <v>1539</v>
      </c>
      <c r="L930" s="122" t="s">
        <v>1540</v>
      </c>
      <c r="M930" s="122" t="s">
        <v>2570</v>
      </c>
      <c r="N930" s="122" t="s">
        <v>2571</v>
      </c>
      <c r="P930" s="122" t="s">
        <v>1242</v>
      </c>
      <c r="Q930" s="122" t="s">
        <v>1243</v>
      </c>
    </row>
    <row r="931" spans="1:17" ht="15">
      <c r="A931" s="66" t="s">
        <v>1886</v>
      </c>
      <c r="B931" s="65" t="s">
        <v>1887</v>
      </c>
      <c r="C931" s="67">
        <v>68094.67264312206</v>
      </c>
      <c r="D931" s="66" t="str">
        <f t="shared" si="42"/>
        <v>U74798</v>
      </c>
      <c r="E931" s="67" t="str">
        <f t="shared" si="43"/>
        <v>36L</v>
      </c>
      <c r="F931" s="67" t="str">
        <f t="shared" si="44"/>
        <v>NHS SOUTH WEST LONDON CCG</v>
      </c>
      <c r="K931" s="122" t="s">
        <v>1886</v>
      </c>
      <c r="L931" s="122" t="s">
        <v>1887</v>
      </c>
      <c r="M931" s="122" t="s">
        <v>2562</v>
      </c>
      <c r="N931" s="122" t="s">
        <v>2563</v>
      </c>
      <c r="P931" s="122" t="s">
        <v>1265</v>
      </c>
      <c r="Q931" s="122" t="s">
        <v>1266</v>
      </c>
    </row>
    <row r="932" spans="1:17" ht="15">
      <c r="A932" s="66" t="s">
        <v>694</v>
      </c>
      <c r="B932" s="65" t="s">
        <v>695</v>
      </c>
      <c r="C932" s="67">
        <v>40880.243028335091</v>
      </c>
      <c r="D932" s="66" t="str">
        <f t="shared" si="42"/>
        <v>U74819</v>
      </c>
      <c r="E932" s="67" t="str">
        <f t="shared" si="43"/>
        <v>06F</v>
      </c>
      <c r="F932" s="67" t="str">
        <f t="shared" si="44"/>
        <v>NHS BEDFORDSHIRE CCG</v>
      </c>
      <c r="K932" s="122" t="s">
        <v>694</v>
      </c>
      <c r="L932" s="122" t="s">
        <v>695</v>
      </c>
      <c r="M932" s="122" t="s">
        <v>2708</v>
      </c>
      <c r="N932" s="122" t="s">
        <v>2709</v>
      </c>
      <c r="P932" s="122" t="s">
        <v>1992</v>
      </c>
      <c r="Q932" s="122" t="s">
        <v>1993</v>
      </c>
    </row>
    <row r="933" spans="1:17" ht="15">
      <c r="A933" s="66" t="s">
        <v>339</v>
      </c>
      <c r="B933" s="65" t="s">
        <v>340</v>
      </c>
      <c r="C933" s="67">
        <v>74826.637845571866</v>
      </c>
      <c r="D933" s="66" t="str">
        <f t="shared" si="42"/>
        <v>U75018</v>
      </c>
      <c r="E933" s="67" t="str">
        <f t="shared" si="43"/>
        <v>02X</v>
      </c>
      <c r="F933" s="67" t="str">
        <f t="shared" si="44"/>
        <v>NHS DONCASTER CCG</v>
      </c>
      <c r="K933" s="122" t="s">
        <v>339</v>
      </c>
      <c r="L933" s="122" t="s">
        <v>340</v>
      </c>
      <c r="M933" s="122" t="s">
        <v>2804</v>
      </c>
      <c r="N933" s="122" t="s">
        <v>2805</v>
      </c>
      <c r="P933" s="122" t="s">
        <v>1669</v>
      </c>
      <c r="Q933" s="122" t="s">
        <v>1670</v>
      </c>
    </row>
    <row r="934" spans="1:17" ht="15">
      <c r="A934" s="66" t="s">
        <v>1112</v>
      </c>
      <c r="B934" s="65" t="s">
        <v>1113</v>
      </c>
      <c r="C934" s="67">
        <v>56019.587828736636</v>
      </c>
      <c r="D934" s="66" t="str">
        <f t="shared" si="42"/>
        <v>U75079</v>
      </c>
      <c r="E934" s="67" t="str">
        <f t="shared" si="43"/>
        <v>10L</v>
      </c>
      <c r="F934" s="67" t="str">
        <f t="shared" si="44"/>
        <v>NHS ISLE OF WIGHT CCG</v>
      </c>
      <c r="K934" s="122" t="s">
        <v>1112</v>
      </c>
      <c r="L934" s="122" t="s">
        <v>1113</v>
      </c>
      <c r="M934" s="122" t="s">
        <v>2586</v>
      </c>
      <c r="N934" s="122" t="s">
        <v>2587</v>
      </c>
      <c r="P934" s="122" t="s">
        <v>1120</v>
      </c>
      <c r="Q934" s="122" t="s">
        <v>1121</v>
      </c>
    </row>
    <row r="935" spans="1:17" ht="15">
      <c r="A935" s="66" t="s">
        <v>2030</v>
      </c>
      <c r="B935" s="65" t="s">
        <v>2031</v>
      </c>
      <c r="C935" s="67">
        <v>75250.903364715283</v>
      </c>
      <c r="D935" s="66" t="str">
        <f t="shared" si="42"/>
        <v>U75268</v>
      </c>
      <c r="E935" s="67" t="str">
        <f t="shared" si="43"/>
        <v>71E</v>
      </c>
      <c r="F935" s="67" t="str">
        <f t="shared" si="44"/>
        <v>NHS LINCOLNSHIRE CCG</v>
      </c>
      <c r="K935" s="122" t="s">
        <v>2030</v>
      </c>
      <c r="L935" s="122" t="s">
        <v>2031</v>
      </c>
      <c r="M935" s="122" t="s">
        <v>2698</v>
      </c>
      <c r="N935" s="122" t="s">
        <v>2699</v>
      </c>
      <c r="P935" s="122" t="s">
        <v>714</v>
      </c>
      <c r="Q935" s="122" t="s">
        <v>715</v>
      </c>
    </row>
    <row r="936" spans="1:17" ht="15">
      <c r="A936" s="66" t="s">
        <v>1236</v>
      </c>
      <c r="B936" s="65" t="s">
        <v>1237</v>
      </c>
      <c r="C936" s="67">
        <v>24423.316980472719</v>
      </c>
      <c r="D936" s="66" t="str">
        <f t="shared" si="42"/>
        <v>U75274</v>
      </c>
      <c r="E936" s="67" t="str">
        <f t="shared" si="43"/>
        <v>11J</v>
      </c>
      <c r="F936" s="67" t="str">
        <f t="shared" si="44"/>
        <v>NHS DORSET CCG</v>
      </c>
      <c r="K936" s="122" t="s">
        <v>1236</v>
      </c>
      <c r="L936" s="122" t="s">
        <v>1237</v>
      </c>
      <c r="M936" s="122" t="s">
        <v>2620</v>
      </c>
      <c r="N936" s="122" t="s">
        <v>2621</v>
      </c>
      <c r="P936" s="122" t="s">
        <v>959</v>
      </c>
      <c r="Q936" s="122" t="s">
        <v>960</v>
      </c>
    </row>
    <row r="937" spans="1:17" ht="15">
      <c r="A937" s="66" t="s">
        <v>1140</v>
      </c>
      <c r="B937" s="65" t="s">
        <v>1141</v>
      </c>
      <c r="C937" s="67">
        <v>30206.725664682999</v>
      </c>
      <c r="D937" s="66" t="str">
        <f t="shared" si="42"/>
        <v>U75375</v>
      </c>
      <c r="E937" s="67" t="str">
        <f t="shared" si="43"/>
        <v>10Q</v>
      </c>
      <c r="F937" s="67" t="str">
        <f t="shared" si="44"/>
        <v>NHS OXFORDSHIRE CCG</v>
      </c>
      <c r="K937" s="122" t="s">
        <v>1140</v>
      </c>
      <c r="L937" s="122" t="s">
        <v>1141</v>
      </c>
      <c r="M937" s="122" t="s">
        <v>2590</v>
      </c>
      <c r="N937" s="122" t="s">
        <v>2591</v>
      </c>
      <c r="P937" s="122" t="s">
        <v>441</v>
      </c>
      <c r="Q937" s="122" t="s">
        <v>442</v>
      </c>
    </row>
    <row r="938" spans="1:17" ht="15">
      <c r="A938" s="66" t="s">
        <v>2547</v>
      </c>
      <c r="B938" s="65" t="s">
        <v>2548</v>
      </c>
      <c r="C938" s="67">
        <v>22713.161454947742</v>
      </c>
      <c r="D938" s="66" t="str">
        <f t="shared" si="42"/>
        <v>U75382</v>
      </c>
      <c r="E938" s="67" t="str">
        <f t="shared" si="43"/>
        <v>06N</v>
      </c>
      <c r="F938" s="67" t="str">
        <f t="shared" si="44"/>
        <v>NHS HERTS VALLEYS CCG</v>
      </c>
      <c r="K938" s="122" t="s">
        <v>2547</v>
      </c>
      <c r="L938" s="122" t="s">
        <v>2548</v>
      </c>
      <c r="M938" s="122" t="s">
        <v>2672</v>
      </c>
      <c r="N938" s="122" t="s">
        <v>2673</v>
      </c>
      <c r="P938" s="122" t="s">
        <v>1667</v>
      </c>
      <c r="Q938" s="122" t="s">
        <v>1668</v>
      </c>
    </row>
    <row r="939" spans="1:17" ht="15">
      <c r="A939" s="66" t="s">
        <v>137</v>
      </c>
      <c r="B939" s="65" t="s">
        <v>138</v>
      </c>
      <c r="C939" s="67">
        <v>46543.449112017654</v>
      </c>
      <c r="D939" s="66" t="str">
        <f t="shared" si="42"/>
        <v>U75449</v>
      </c>
      <c r="E939" s="67" t="str">
        <f t="shared" si="43"/>
        <v>00Y</v>
      </c>
      <c r="F939" s="67" t="str">
        <f t="shared" si="44"/>
        <v>NHS OLDHAM CCG</v>
      </c>
      <c r="K939" s="122" t="s">
        <v>137</v>
      </c>
      <c r="L939" s="122" t="s">
        <v>138</v>
      </c>
      <c r="M939" s="122" t="s">
        <v>2756</v>
      </c>
      <c r="N939" s="122" t="s">
        <v>2757</v>
      </c>
      <c r="P939" s="122" t="s">
        <v>1595</v>
      </c>
      <c r="Q939" s="122" t="s">
        <v>1596</v>
      </c>
    </row>
    <row r="940" spans="1:17" ht="15">
      <c r="A940" s="66" t="s">
        <v>723</v>
      </c>
      <c r="B940" s="65" t="s">
        <v>724</v>
      </c>
      <c r="C940" s="67">
        <v>67723.010130882147</v>
      </c>
      <c r="D940" s="66" t="str">
        <f t="shared" si="42"/>
        <v>U75549</v>
      </c>
      <c r="E940" s="67" t="str">
        <f t="shared" si="43"/>
        <v>06H</v>
      </c>
      <c r="F940" s="67" t="str">
        <f t="shared" si="44"/>
        <v>NHS CAMBRIDGESHIRE AND PETERBOROUGH CCG</v>
      </c>
      <c r="K940" s="122" t="s">
        <v>723</v>
      </c>
      <c r="L940" s="122" t="s">
        <v>724</v>
      </c>
      <c r="M940" s="122" t="s">
        <v>2714</v>
      </c>
      <c r="N940" s="122" t="s">
        <v>2715</v>
      </c>
      <c r="P940" s="122" t="s">
        <v>2392</v>
      </c>
      <c r="Q940" s="122" t="s">
        <v>2393</v>
      </c>
    </row>
    <row r="941" spans="1:17" ht="15">
      <c r="A941" s="66" t="s">
        <v>1485</v>
      </c>
      <c r="B941" s="65" t="s">
        <v>1486</v>
      </c>
      <c r="C941" s="67">
        <v>67953.990698714668</v>
      </c>
      <c r="D941" s="66" t="str">
        <f t="shared" si="42"/>
        <v>U75847</v>
      </c>
      <c r="E941" s="67" t="str">
        <f t="shared" si="43"/>
        <v>15D</v>
      </c>
      <c r="F941" s="67" t="str">
        <f t="shared" si="44"/>
        <v>NHS EAST BERKSHIRE CCG</v>
      </c>
      <c r="K941" s="122" t="s">
        <v>1485</v>
      </c>
      <c r="L941" s="122" t="s">
        <v>1486</v>
      </c>
      <c r="M941" s="122" t="s">
        <v>2754</v>
      </c>
      <c r="N941" s="122" t="s">
        <v>2755</v>
      </c>
      <c r="P941" s="122" t="s">
        <v>2032</v>
      </c>
      <c r="Q941" s="122" t="s">
        <v>2033</v>
      </c>
    </row>
    <row r="942" spans="1:17" ht="15">
      <c r="A942" s="66" t="s">
        <v>1353</v>
      </c>
      <c r="B942" s="65" t="s">
        <v>1354</v>
      </c>
      <c r="C942" s="67">
        <v>36040.292563604104</v>
      </c>
      <c r="D942" s="66" t="str">
        <f t="shared" si="42"/>
        <v>U76028</v>
      </c>
      <c r="E942" s="67" t="str">
        <f t="shared" si="43"/>
        <v>13T</v>
      </c>
      <c r="F942" s="67" t="str">
        <f t="shared" si="44"/>
        <v>NHS NEWCASTLE GATESHEAD CCG</v>
      </c>
      <c r="K942" s="122" t="s">
        <v>1353</v>
      </c>
      <c r="L942" s="122" t="s">
        <v>1354</v>
      </c>
      <c r="M942" s="122" t="s">
        <v>2748</v>
      </c>
      <c r="N942" s="122" t="s">
        <v>2749</v>
      </c>
      <c r="P942" s="122" t="s">
        <v>2012</v>
      </c>
      <c r="Q942" s="122" t="s">
        <v>2013</v>
      </c>
    </row>
    <row r="943" spans="1:17" ht="15">
      <c r="A943" s="66" t="s">
        <v>1295</v>
      </c>
      <c r="B943" s="65" t="s">
        <v>1296</v>
      </c>
      <c r="C943" s="67">
        <v>71780.431307615509</v>
      </c>
      <c r="D943" s="66" t="str">
        <f t="shared" si="42"/>
        <v>U76032</v>
      </c>
      <c r="E943" s="67" t="str">
        <f t="shared" si="43"/>
        <v>11N</v>
      </c>
      <c r="F943" s="67" t="str">
        <f t="shared" si="44"/>
        <v>NHS KERNOW CCG</v>
      </c>
      <c r="K943" s="122" t="s">
        <v>1295</v>
      </c>
      <c r="L943" s="122" t="s">
        <v>1296</v>
      </c>
      <c r="M943" s="122" t="s">
        <v>2608</v>
      </c>
      <c r="N943" s="122" t="s">
        <v>2609</v>
      </c>
      <c r="P943" s="122" t="s">
        <v>2238</v>
      </c>
      <c r="Q943" s="122" t="s">
        <v>2239</v>
      </c>
    </row>
    <row r="944" spans="1:17" ht="15">
      <c r="A944" s="66" t="s">
        <v>1006</v>
      </c>
      <c r="B944" s="65" t="s">
        <v>1007</v>
      </c>
      <c r="C944" s="67">
        <v>46421.636194920364</v>
      </c>
      <c r="D944" s="66" t="str">
        <f t="shared" si="42"/>
        <v>U76122</v>
      </c>
      <c r="E944" s="67" t="str">
        <f t="shared" si="43"/>
        <v>08M</v>
      </c>
      <c r="F944" s="67" t="str">
        <f t="shared" si="44"/>
        <v>NHS NEWHAM CCG</v>
      </c>
      <c r="K944" s="122" t="s">
        <v>1006</v>
      </c>
      <c r="L944" s="122" t="s">
        <v>1007</v>
      </c>
      <c r="M944" s="122" t="s">
        <v>2684</v>
      </c>
      <c r="N944" s="122" t="s">
        <v>2685</v>
      </c>
      <c r="P944" s="122" t="s">
        <v>1741</v>
      </c>
      <c r="Q944" s="122" t="s">
        <v>1742</v>
      </c>
    </row>
    <row r="945" spans="1:17" ht="15">
      <c r="A945" s="66" t="s">
        <v>1571</v>
      </c>
      <c r="B945" s="65" t="s">
        <v>1572</v>
      </c>
      <c r="C945" s="67">
        <v>77500.024151680045</v>
      </c>
      <c r="D945" s="66" t="str">
        <f t="shared" si="42"/>
        <v>U76315</v>
      </c>
      <c r="E945" s="67" t="str">
        <f t="shared" si="43"/>
        <v>15F</v>
      </c>
      <c r="F945" s="67" t="str">
        <f t="shared" si="44"/>
        <v>NHS LEEDS CCG</v>
      </c>
      <c r="K945" s="122" t="s">
        <v>1571</v>
      </c>
      <c r="L945" s="122" t="s">
        <v>1572</v>
      </c>
      <c r="M945" s="122" t="s">
        <v>2730</v>
      </c>
      <c r="N945" s="122" t="s">
        <v>2731</v>
      </c>
      <c r="P945" s="122" t="s">
        <v>996</v>
      </c>
      <c r="Q945" s="122" t="s">
        <v>997</v>
      </c>
    </row>
    <row r="946" spans="1:17" ht="15">
      <c r="A946" s="66" t="s">
        <v>1822</v>
      </c>
      <c r="B946" s="65" t="s">
        <v>1823</v>
      </c>
      <c r="C946" s="67">
        <v>36628.807343984401</v>
      </c>
      <c r="D946" s="66" t="str">
        <f t="shared" si="42"/>
        <v>U76383</v>
      </c>
      <c r="E946" s="67" t="str">
        <f t="shared" si="43"/>
        <v>36J</v>
      </c>
      <c r="F946" s="67" t="str">
        <f t="shared" si="44"/>
        <v>NHS BRADFORD DISTRICT AND CRAVEN CCG</v>
      </c>
      <c r="K946" s="122" t="s">
        <v>1822</v>
      </c>
      <c r="L946" s="122" t="s">
        <v>1823</v>
      </c>
      <c r="M946" s="122" t="s">
        <v>2770</v>
      </c>
      <c r="N946" s="122" t="s">
        <v>2771</v>
      </c>
      <c r="P946" s="122" t="s">
        <v>723</v>
      </c>
      <c r="Q946" s="122" t="s">
        <v>724</v>
      </c>
    </row>
    <row r="947" spans="1:17" ht="15">
      <c r="A947" s="66" t="s">
        <v>1541</v>
      </c>
      <c r="B947" s="65" t="s">
        <v>1542</v>
      </c>
      <c r="C947" s="67">
        <v>50899.465612199478</v>
      </c>
      <c r="D947" s="66" t="str">
        <f t="shared" si="42"/>
        <v>U76419</v>
      </c>
      <c r="E947" s="67" t="str">
        <f t="shared" si="43"/>
        <v>15E</v>
      </c>
      <c r="F947" s="67" t="str">
        <f t="shared" si="44"/>
        <v>NHS BIRMINGHAM AND SOLIHULL CCG</v>
      </c>
      <c r="K947" s="122" t="s">
        <v>1541</v>
      </c>
      <c r="L947" s="122" t="s">
        <v>1542</v>
      </c>
      <c r="M947" s="122" t="s">
        <v>2570</v>
      </c>
      <c r="N947" s="122" t="s">
        <v>2571</v>
      </c>
      <c r="P947" s="122" t="s">
        <v>125</v>
      </c>
      <c r="Q947" s="122" t="s">
        <v>126</v>
      </c>
    </row>
    <row r="948" spans="1:17" ht="15">
      <c r="A948" s="66" t="s">
        <v>1663</v>
      </c>
      <c r="B948" s="65" t="s">
        <v>1664</v>
      </c>
      <c r="C948" s="67">
        <v>34583.391127646471</v>
      </c>
      <c r="D948" s="66" t="str">
        <f t="shared" si="42"/>
        <v>U76444</v>
      </c>
      <c r="E948" s="67" t="str">
        <f t="shared" si="43"/>
        <v>15N</v>
      </c>
      <c r="F948" s="67" t="str">
        <f t="shared" si="44"/>
        <v>NHS DEVON CCG</v>
      </c>
      <c r="K948" s="122" t="s">
        <v>1663</v>
      </c>
      <c r="L948" s="122" t="s">
        <v>1664</v>
      </c>
      <c r="M948" s="122" t="s">
        <v>2678</v>
      </c>
      <c r="N948" s="122" t="s">
        <v>2679</v>
      </c>
      <c r="P948" s="122" t="s">
        <v>772</v>
      </c>
      <c r="Q948" s="122" t="s">
        <v>773</v>
      </c>
    </row>
    <row r="949" spans="1:17" ht="15">
      <c r="A949" s="66" t="s">
        <v>201</v>
      </c>
      <c r="B949" s="65" t="s">
        <v>202</v>
      </c>
      <c r="C949" s="67">
        <v>34018.715521396996</v>
      </c>
      <c r="D949" s="66" t="str">
        <f t="shared" si="42"/>
        <v>U76572</v>
      </c>
      <c r="E949" s="67" t="str">
        <f t="shared" si="43"/>
        <v>01H</v>
      </c>
      <c r="F949" s="67" t="str">
        <f t="shared" si="44"/>
        <v>NHS NORTH CUMBRIA CCG</v>
      </c>
      <c r="K949" s="122" t="s">
        <v>201</v>
      </c>
      <c r="L949" s="122" t="s">
        <v>202</v>
      </c>
      <c r="M949" s="122" t="s">
        <v>2576</v>
      </c>
      <c r="N949" s="122" t="s">
        <v>2577</v>
      </c>
      <c r="P949" s="122" t="s">
        <v>1319</v>
      </c>
      <c r="Q949" s="122" t="s">
        <v>1320</v>
      </c>
    </row>
    <row r="950" spans="1:17" ht="15">
      <c r="A950" s="66" t="s">
        <v>517</v>
      </c>
      <c r="B950" s="65" t="s">
        <v>518</v>
      </c>
      <c r="C950" s="67">
        <v>46231.695089591623</v>
      </c>
      <c r="D950" s="66" t="str">
        <f t="shared" si="42"/>
        <v>U76772</v>
      </c>
      <c r="E950" s="67" t="str">
        <f t="shared" si="43"/>
        <v>04V</v>
      </c>
      <c r="F950" s="67" t="str">
        <f t="shared" si="44"/>
        <v>NHS WEST LEICESTERSHIRE CCG</v>
      </c>
      <c r="K950" s="122" t="s">
        <v>517</v>
      </c>
      <c r="L950" s="122" t="s">
        <v>518</v>
      </c>
      <c r="M950" s="122" t="s">
        <v>2808</v>
      </c>
      <c r="N950" s="122" t="s">
        <v>2809</v>
      </c>
      <c r="P950" s="122" t="s">
        <v>1317</v>
      </c>
      <c r="Q950" s="122" t="s">
        <v>1318</v>
      </c>
    </row>
    <row r="951" spans="1:17" ht="15">
      <c r="A951" s="66" t="s">
        <v>2090</v>
      </c>
      <c r="B951" s="65" t="s">
        <v>2091</v>
      </c>
      <c r="C951" s="67">
        <v>28470.587573148463</v>
      </c>
      <c r="D951" s="66" t="str">
        <f t="shared" si="42"/>
        <v>U76778</v>
      </c>
      <c r="E951" s="67" t="str">
        <f t="shared" si="43"/>
        <v>72Q</v>
      </c>
      <c r="F951" s="67" t="str">
        <f t="shared" si="44"/>
        <v>NHS SOUTH EAST LONDON CCG</v>
      </c>
      <c r="K951" s="122" t="s">
        <v>2090</v>
      </c>
      <c r="L951" s="122" t="s">
        <v>2091</v>
      </c>
      <c r="M951" s="122" t="s">
        <v>2568</v>
      </c>
      <c r="N951" s="122" t="s">
        <v>2569</v>
      </c>
      <c r="P951" s="122" t="s">
        <v>935</v>
      </c>
      <c r="Q951" s="122" t="s">
        <v>936</v>
      </c>
    </row>
    <row r="952" spans="1:17" ht="15">
      <c r="A952" s="66" t="s">
        <v>118</v>
      </c>
      <c r="B952" s="65" t="s">
        <v>119</v>
      </c>
      <c r="C952" s="67">
        <v>30480.021537360721</v>
      </c>
      <c r="D952" s="66" t="str">
        <f t="shared" si="42"/>
        <v>U76801</v>
      </c>
      <c r="E952" s="67" t="str">
        <f t="shared" si="43"/>
        <v>00V</v>
      </c>
      <c r="F952" s="67" t="str">
        <f t="shared" si="44"/>
        <v>NHS BURY CCG</v>
      </c>
      <c r="K952" s="122" t="s">
        <v>118</v>
      </c>
      <c r="L952" s="122" t="s">
        <v>119</v>
      </c>
      <c r="M952" s="122" t="s">
        <v>2824</v>
      </c>
      <c r="N952" s="122" t="s">
        <v>2825</v>
      </c>
      <c r="P952" s="122" t="s">
        <v>2082</v>
      </c>
      <c r="Q952" s="122" t="s">
        <v>2083</v>
      </c>
    </row>
    <row r="953" spans="1:17" ht="15">
      <c r="A953" s="66" t="s">
        <v>2224</v>
      </c>
      <c r="B953" s="65" t="s">
        <v>2225</v>
      </c>
      <c r="C953" s="67">
        <v>32316.242088695224</v>
      </c>
      <c r="D953" s="66" t="str">
        <f t="shared" si="42"/>
        <v>U76908</v>
      </c>
      <c r="E953" s="67" t="str">
        <f t="shared" si="43"/>
        <v>91Q</v>
      </c>
      <c r="F953" s="67" t="str">
        <f t="shared" si="44"/>
        <v>NHS KENT AND MEDWAY CCG</v>
      </c>
      <c r="K953" s="122" t="s">
        <v>2224</v>
      </c>
      <c r="L953" s="122" t="s">
        <v>2225</v>
      </c>
      <c r="M953" s="122" t="s">
        <v>2588</v>
      </c>
      <c r="N953" s="122" t="s">
        <v>2589</v>
      </c>
      <c r="P953" s="122" t="s">
        <v>645</v>
      </c>
      <c r="Q953" s="122" t="s">
        <v>646</v>
      </c>
    </row>
    <row r="954" spans="1:17" ht="15">
      <c r="A954" s="66" t="s">
        <v>2549</v>
      </c>
      <c r="B954" s="65" t="s">
        <v>2550</v>
      </c>
      <c r="C954" s="67">
        <v>21772.035809088957</v>
      </c>
      <c r="D954" s="66" t="str">
        <f t="shared" si="42"/>
        <v>U76977</v>
      </c>
      <c r="E954" s="67" t="str">
        <f t="shared" si="43"/>
        <v>11M</v>
      </c>
      <c r="F954" s="67" t="str">
        <f t="shared" si="44"/>
        <v>NHS GLOUCESTERSHIRE CCG</v>
      </c>
      <c r="K954" s="122" t="s">
        <v>2549</v>
      </c>
      <c r="L954" s="122" t="s">
        <v>2550</v>
      </c>
      <c r="M954" s="122" t="s">
        <v>2610</v>
      </c>
      <c r="N954" s="122" t="s">
        <v>2611</v>
      </c>
      <c r="P954" s="122" t="s">
        <v>643</v>
      </c>
      <c r="Q954" s="122" t="s">
        <v>644</v>
      </c>
    </row>
    <row r="955" spans="1:17" ht="15">
      <c r="A955" s="66" t="s">
        <v>2154</v>
      </c>
      <c r="B955" s="65" t="s">
        <v>2155</v>
      </c>
      <c r="C955" s="67">
        <v>61628.461365081625</v>
      </c>
      <c r="D955" s="66" t="str">
        <f t="shared" si="42"/>
        <v>U77096</v>
      </c>
      <c r="E955" s="67" t="str">
        <f t="shared" si="43"/>
        <v>84H</v>
      </c>
      <c r="F955" s="67" t="str">
        <f t="shared" si="44"/>
        <v>NHS COUNTY DURHAM CCG</v>
      </c>
      <c r="K955" s="122" t="s">
        <v>2154</v>
      </c>
      <c r="L955" s="122" t="s">
        <v>2155</v>
      </c>
      <c r="M955" s="122" t="s">
        <v>2602</v>
      </c>
      <c r="N955" s="122" t="s">
        <v>2603</v>
      </c>
      <c r="P955" s="122" t="s">
        <v>2242</v>
      </c>
      <c r="Q955" s="122" t="s">
        <v>2243</v>
      </c>
    </row>
    <row r="956" spans="1:17" ht="15">
      <c r="A956" s="66" t="s">
        <v>902</v>
      </c>
      <c r="B956" s="65" t="s">
        <v>903</v>
      </c>
      <c r="C956" s="67">
        <v>33181.279834864152</v>
      </c>
      <c r="D956" s="66" t="str">
        <f t="shared" si="42"/>
        <v>U77170</v>
      </c>
      <c r="E956" s="67" t="str">
        <f t="shared" si="43"/>
        <v>07P</v>
      </c>
      <c r="F956" s="67" t="str">
        <f t="shared" si="44"/>
        <v>NHS BRENT CCG</v>
      </c>
      <c r="K956" s="122" t="s">
        <v>902</v>
      </c>
      <c r="L956" s="122" t="s">
        <v>903</v>
      </c>
      <c r="M956" s="122" t="s">
        <v>2732</v>
      </c>
      <c r="N956" s="122" t="s">
        <v>2733</v>
      </c>
      <c r="P956" s="122" t="s">
        <v>267</v>
      </c>
      <c r="Q956" s="122" t="s">
        <v>268</v>
      </c>
    </row>
    <row r="957" spans="1:17" ht="15">
      <c r="A957" s="66" t="s">
        <v>1403</v>
      </c>
      <c r="B957" s="65" t="s">
        <v>1404</v>
      </c>
      <c r="C957" s="67">
        <v>65858.72750005548</v>
      </c>
      <c r="D957" s="66" t="str">
        <f t="shared" si="42"/>
        <v>U77200</v>
      </c>
      <c r="E957" s="67" t="str">
        <f t="shared" si="43"/>
        <v>14Y</v>
      </c>
      <c r="F957" s="67" t="str">
        <f t="shared" si="44"/>
        <v>NHS BUCKINGHAMSHIRE CCG</v>
      </c>
      <c r="K957" s="122" t="s">
        <v>1403</v>
      </c>
      <c r="L957" s="122" t="s">
        <v>1404</v>
      </c>
      <c r="M957" s="122" t="s">
        <v>2600</v>
      </c>
      <c r="N957" s="122" t="s">
        <v>2601</v>
      </c>
      <c r="P957" s="122" t="s">
        <v>58</v>
      </c>
      <c r="Q957" s="122" t="s">
        <v>59</v>
      </c>
    </row>
    <row r="958" spans="1:17" ht="15">
      <c r="A958" s="66" t="s">
        <v>810</v>
      </c>
      <c r="B958" s="65" t="s">
        <v>811</v>
      </c>
      <c r="C958" s="67">
        <v>25389.93973282295</v>
      </c>
      <c r="D958" s="66" t="str">
        <f t="shared" si="42"/>
        <v>U77203</v>
      </c>
      <c r="E958" s="67" t="str">
        <f t="shared" si="43"/>
        <v>06N</v>
      </c>
      <c r="F958" s="67" t="str">
        <f t="shared" si="44"/>
        <v>NHS HERTS VALLEYS CCG</v>
      </c>
      <c r="K958" s="122" t="s">
        <v>810</v>
      </c>
      <c r="L958" s="122" t="s">
        <v>811</v>
      </c>
      <c r="M958" s="122" t="s">
        <v>2672</v>
      </c>
      <c r="N958" s="122" t="s">
        <v>2673</v>
      </c>
      <c r="P958" s="122" t="s">
        <v>62</v>
      </c>
      <c r="Q958" s="122" t="s">
        <v>63</v>
      </c>
    </row>
    <row r="959" spans="1:17" ht="15">
      <c r="A959" s="66" t="s">
        <v>489</v>
      </c>
      <c r="B959" s="65" t="s">
        <v>490</v>
      </c>
      <c r="C959" s="67">
        <v>42789.66071426883</v>
      </c>
      <c r="D959" s="66" t="str">
        <f t="shared" si="42"/>
        <v>U77315</v>
      </c>
      <c r="E959" s="67" t="str">
        <f t="shared" si="43"/>
        <v>04C</v>
      </c>
      <c r="F959" s="67" t="str">
        <f t="shared" si="44"/>
        <v>NHS LEICESTER CITY CCG</v>
      </c>
      <c r="K959" s="122" t="s">
        <v>489</v>
      </c>
      <c r="L959" s="122" t="s">
        <v>490</v>
      </c>
      <c r="M959" s="122" t="s">
        <v>2564</v>
      </c>
      <c r="N959" s="122" t="s">
        <v>2565</v>
      </c>
      <c r="P959" s="122" t="s">
        <v>60</v>
      </c>
      <c r="Q959" s="122" t="s">
        <v>61</v>
      </c>
    </row>
    <row r="960" spans="1:17" ht="15">
      <c r="A960" s="66" t="s">
        <v>662</v>
      </c>
      <c r="B960" s="65" t="s">
        <v>663</v>
      </c>
      <c r="C960" s="67">
        <v>33240.729329534239</v>
      </c>
      <c r="D960" s="66" t="str">
        <f t="shared" si="42"/>
        <v>U77416</v>
      </c>
      <c r="E960" s="67" t="str">
        <f t="shared" si="43"/>
        <v>05Y</v>
      </c>
      <c r="F960" s="67" t="str">
        <f t="shared" si="44"/>
        <v>NHS WALSALL CCG</v>
      </c>
      <c r="K960" s="122" t="s">
        <v>662</v>
      </c>
      <c r="L960" s="122" t="s">
        <v>663</v>
      </c>
      <c r="M960" s="122" t="s">
        <v>2592</v>
      </c>
      <c r="N960" s="122" t="s">
        <v>2593</v>
      </c>
      <c r="P960" s="122" t="s">
        <v>872</v>
      </c>
      <c r="Q960" s="122" t="s">
        <v>873</v>
      </c>
    </row>
    <row r="961" spans="1:17" ht="15">
      <c r="A961" s="66" t="s">
        <v>2092</v>
      </c>
      <c r="B961" s="65" t="s">
        <v>2093</v>
      </c>
      <c r="C961" s="67">
        <v>42771.980478588201</v>
      </c>
      <c r="D961" s="66" t="str">
        <f t="shared" si="42"/>
        <v>U77447</v>
      </c>
      <c r="E961" s="67" t="str">
        <f t="shared" si="43"/>
        <v>72Q</v>
      </c>
      <c r="F961" s="67" t="str">
        <f t="shared" si="44"/>
        <v>NHS SOUTH EAST LONDON CCG</v>
      </c>
      <c r="K961" s="122" t="s">
        <v>2092</v>
      </c>
      <c r="L961" s="122" t="s">
        <v>2093</v>
      </c>
      <c r="M961" s="122" t="s">
        <v>2568</v>
      </c>
      <c r="N961" s="122" t="s">
        <v>2569</v>
      </c>
      <c r="P961" s="122" t="s">
        <v>281</v>
      </c>
      <c r="Q961" s="122" t="s">
        <v>282</v>
      </c>
    </row>
    <row r="962" spans="1:17" ht="15">
      <c r="A962" s="66" t="s">
        <v>2270</v>
      </c>
      <c r="B962" s="65" t="s">
        <v>2271</v>
      </c>
      <c r="C962" s="67">
        <v>45622.055633045456</v>
      </c>
      <c r="D962" s="66" t="str">
        <f t="shared" si="42"/>
        <v>U77584</v>
      </c>
      <c r="E962" s="67" t="str">
        <f t="shared" si="43"/>
        <v>92A</v>
      </c>
      <c r="F962" s="67" t="str">
        <f t="shared" si="44"/>
        <v>NHS SURREY HEARTLANDS CCG</v>
      </c>
      <c r="K962" s="122" t="s">
        <v>2270</v>
      </c>
      <c r="L962" s="122" t="s">
        <v>2271</v>
      </c>
      <c r="M962" s="122" t="s">
        <v>2604</v>
      </c>
      <c r="N962" s="122" t="s">
        <v>2605</v>
      </c>
      <c r="P962" s="122" t="s">
        <v>1755</v>
      </c>
      <c r="Q962" s="122" t="s">
        <v>1756</v>
      </c>
    </row>
    <row r="963" spans="1:17" ht="15">
      <c r="A963" s="66" t="s">
        <v>1888</v>
      </c>
      <c r="B963" s="65" t="s">
        <v>1889</v>
      </c>
      <c r="C963" s="67">
        <v>32544.566110719068</v>
      </c>
      <c r="D963" s="66" t="str">
        <f t="shared" ref="D963:D1026" si="45">A963</f>
        <v>U77811</v>
      </c>
      <c r="E963" s="67" t="str">
        <f t="shared" ref="E963:E1026" si="46">VLOOKUP($A963,$K$2:$N$1255,3,FALSE)</f>
        <v>36L</v>
      </c>
      <c r="F963" s="67" t="str">
        <f t="shared" ref="F963:F1026" si="47">VLOOKUP($A963,$K$2:$N$1255,4,FALSE)</f>
        <v>NHS SOUTH WEST LONDON CCG</v>
      </c>
      <c r="K963" s="122" t="s">
        <v>1888</v>
      </c>
      <c r="L963" s="122" t="s">
        <v>1889</v>
      </c>
      <c r="M963" s="122" t="s">
        <v>2562</v>
      </c>
      <c r="N963" s="122" t="s">
        <v>2563</v>
      </c>
      <c r="P963" s="122" t="s">
        <v>1860</v>
      </c>
      <c r="Q963" s="122" t="s">
        <v>1861</v>
      </c>
    </row>
    <row r="964" spans="1:17" ht="15">
      <c r="A964" s="66" t="s">
        <v>904</v>
      </c>
      <c r="B964" s="65" t="s">
        <v>905</v>
      </c>
      <c r="C964" s="67">
        <v>47229.280155436885</v>
      </c>
      <c r="D964" s="66" t="str">
        <f t="shared" si="45"/>
        <v>U78157</v>
      </c>
      <c r="E964" s="67" t="str">
        <f t="shared" si="46"/>
        <v>07P</v>
      </c>
      <c r="F964" s="67" t="str">
        <f t="shared" si="47"/>
        <v>NHS BRENT CCG</v>
      </c>
      <c r="K964" s="122" t="s">
        <v>904</v>
      </c>
      <c r="L964" s="122" t="s">
        <v>905</v>
      </c>
      <c r="M964" s="122" t="s">
        <v>2732</v>
      </c>
      <c r="N964" s="122" t="s">
        <v>2733</v>
      </c>
      <c r="P964" s="122" t="s">
        <v>501</v>
      </c>
      <c r="Q964" s="122" t="s">
        <v>502</v>
      </c>
    </row>
    <row r="965" spans="1:17" ht="15">
      <c r="A965" s="66" t="s">
        <v>2320</v>
      </c>
      <c r="B965" s="65" t="s">
        <v>2321</v>
      </c>
      <c r="C965" s="67">
        <v>43279.663606820803</v>
      </c>
      <c r="D965" s="66" t="str">
        <f t="shared" si="45"/>
        <v>U78164</v>
      </c>
      <c r="E965" s="67" t="str">
        <f t="shared" si="46"/>
        <v>92G</v>
      </c>
      <c r="F965" s="67" t="str">
        <f t="shared" si="47"/>
        <v>NHS BATH AND NORTH EAST SOMERSET, SWINDON AND WILTSHIRE CCG</v>
      </c>
      <c r="K965" s="122" t="s">
        <v>2320</v>
      </c>
      <c r="L965" s="122" t="s">
        <v>2321</v>
      </c>
      <c r="M965" s="122" t="s">
        <v>2654</v>
      </c>
      <c r="N965" s="122" t="s">
        <v>2655</v>
      </c>
      <c r="P965" s="122" t="s">
        <v>1062</v>
      </c>
      <c r="Q965" s="122" t="s">
        <v>1063</v>
      </c>
    </row>
    <row r="966" spans="1:17" ht="15">
      <c r="A966" s="66" t="s">
        <v>1615</v>
      </c>
      <c r="B966" s="65" t="s">
        <v>1616</v>
      </c>
      <c r="C966" s="67">
        <v>142111.73438337754</v>
      </c>
      <c r="D966" s="66" t="str">
        <f t="shared" si="45"/>
        <v>U78207</v>
      </c>
      <c r="E966" s="67" t="str">
        <f t="shared" si="46"/>
        <v>15M</v>
      </c>
      <c r="F966" s="67" t="str">
        <f t="shared" si="47"/>
        <v>NHS DERBY AND DERBYSHIRE CCG</v>
      </c>
      <c r="K966" s="122" t="s">
        <v>1615</v>
      </c>
      <c r="L966" s="122" t="s">
        <v>1616</v>
      </c>
      <c r="M966" s="122" t="s">
        <v>2652</v>
      </c>
      <c r="N966" s="122" t="s">
        <v>2653</v>
      </c>
      <c r="P966" s="122" t="s">
        <v>1735</v>
      </c>
      <c r="Q966" s="122" t="s">
        <v>1736</v>
      </c>
    </row>
    <row r="967" spans="1:17" ht="15">
      <c r="A967" s="66" t="s">
        <v>1890</v>
      </c>
      <c r="B967" s="65" t="s">
        <v>1891</v>
      </c>
      <c r="C967" s="67">
        <v>36272.298629885001</v>
      </c>
      <c r="D967" s="66" t="str">
        <f t="shared" si="45"/>
        <v>U78272</v>
      </c>
      <c r="E967" s="67" t="str">
        <f t="shared" si="46"/>
        <v>36L</v>
      </c>
      <c r="F967" s="67" t="str">
        <f t="shared" si="47"/>
        <v>NHS SOUTH WEST LONDON CCG</v>
      </c>
      <c r="K967" s="122" t="s">
        <v>1890</v>
      </c>
      <c r="L967" s="122" t="s">
        <v>1891</v>
      </c>
      <c r="M967" s="122" t="s">
        <v>2562</v>
      </c>
      <c r="N967" s="122" t="s">
        <v>2563</v>
      </c>
      <c r="P967" s="122" t="s">
        <v>1721</v>
      </c>
      <c r="Q967" s="122" t="s">
        <v>1722</v>
      </c>
    </row>
    <row r="968" spans="1:17" ht="15">
      <c r="A968" s="66" t="s">
        <v>1824</v>
      </c>
      <c r="B968" s="65" t="s">
        <v>1825</v>
      </c>
      <c r="C968" s="67">
        <v>48289.178091939692</v>
      </c>
      <c r="D968" s="66" t="str">
        <f t="shared" si="45"/>
        <v>U78361</v>
      </c>
      <c r="E968" s="67" t="str">
        <f t="shared" si="46"/>
        <v>36J</v>
      </c>
      <c r="F968" s="67" t="str">
        <f t="shared" si="47"/>
        <v>NHS BRADFORD DISTRICT AND CRAVEN CCG</v>
      </c>
      <c r="K968" s="122" t="s">
        <v>1824</v>
      </c>
      <c r="L968" s="122" t="s">
        <v>1825</v>
      </c>
      <c r="M968" s="122" t="s">
        <v>2770</v>
      </c>
      <c r="N968" s="122" t="s">
        <v>2771</v>
      </c>
      <c r="P968" s="122" t="s">
        <v>1725</v>
      </c>
      <c r="Q968" s="122" t="s">
        <v>1726</v>
      </c>
    </row>
    <row r="969" spans="1:17" ht="15">
      <c r="A969" s="66" t="s">
        <v>812</v>
      </c>
      <c r="B969" s="65" t="s">
        <v>813</v>
      </c>
      <c r="C969" s="67">
        <v>41172.751434998019</v>
      </c>
      <c r="D969" s="66" t="str">
        <f t="shared" si="45"/>
        <v>U78369</v>
      </c>
      <c r="E969" s="67" t="str">
        <f t="shared" si="46"/>
        <v>06N</v>
      </c>
      <c r="F969" s="67" t="str">
        <f t="shared" si="47"/>
        <v>NHS HERTS VALLEYS CCG</v>
      </c>
      <c r="K969" s="122" t="s">
        <v>812</v>
      </c>
      <c r="L969" s="122" t="s">
        <v>813</v>
      </c>
      <c r="M969" s="122" t="s">
        <v>2672</v>
      </c>
      <c r="N969" s="122" t="s">
        <v>2673</v>
      </c>
      <c r="P969" s="122" t="s">
        <v>1717</v>
      </c>
      <c r="Q969" s="122" t="s">
        <v>1718</v>
      </c>
    </row>
    <row r="970" spans="1:17" ht="15">
      <c r="A970" s="66" t="s">
        <v>165</v>
      </c>
      <c r="B970" s="65" t="s">
        <v>166</v>
      </c>
      <c r="C970" s="67">
        <v>35733.065392299002</v>
      </c>
      <c r="D970" s="66" t="str">
        <f t="shared" si="45"/>
        <v>U78443</v>
      </c>
      <c r="E970" s="67" t="str">
        <f t="shared" si="46"/>
        <v>01D</v>
      </c>
      <c r="F970" s="67" t="str">
        <f t="shared" si="47"/>
        <v>NHS HEYWOOD, MIDDLETON AND ROCHDALE CCG</v>
      </c>
      <c r="K970" s="122" t="s">
        <v>165</v>
      </c>
      <c r="L970" s="122" t="s">
        <v>166</v>
      </c>
      <c r="M970" s="122" t="s">
        <v>2762</v>
      </c>
      <c r="N970" s="122" t="s">
        <v>2763</v>
      </c>
      <c r="P970" s="122" t="s">
        <v>1711</v>
      </c>
      <c r="Q970" s="122" t="s">
        <v>1712</v>
      </c>
    </row>
    <row r="971" spans="1:17" ht="15">
      <c r="A971" s="66" t="s">
        <v>1573</v>
      </c>
      <c r="B971" s="65" t="s">
        <v>1574</v>
      </c>
      <c r="C971" s="67">
        <v>60622.56183439993</v>
      </c>
      <c r="D971" s="66" t="str">
        <f t="shared" si="45"/>
        <v>U78449</v>
      </c>
      <c r="E971" s="67" t="str">
        <f t="shared" si="46"/>
        <v>15F</v>
      </c>
      <c r="F971" s="67" t="str">
        <f t="shared" si="47"/>
        <v>NHS LEEDS CCG</v>
      </c>
      <c r="K971" s="122" t="s">
        <v>1573</v>
      </c>
      <c r="L971" s="122" t="s">
        <v>1574</v>
      </c>
      <c r="M971" s="122" t="s">
        <v>2730</v>
      </c>
      <c r="N971" s="122" t="s">
        <v>2731</v>
      </c>
      <c r="P971" s="122" t="s">
        <v>1713</v>
      </c>
      <c r="Q971" s="122" t="s">
        <v>1714</v>
      </c>
    </row>
    <row r="972" spans="1:17" ht="15">
      <c r="A972" s="66" t="s">
        <v>2322</v>
      </c>
      <c r="B972" s="65" t="s">
        <v>2323</v>
      </c>
      <c r="C972" s="67">
        <v>38693.2441385165</v>
      </c>
      <c r="D972" s="66" t="str">
        <f t="shared" si="45"/>
        <v>U78462</v>
      </c>
      <c r="E972" s="67" t="str">
        <f t="shared" si="46"/>
        <v>92G</v>
      </c>
      <c r="F972" s="67" t="str">
        <f t="shared" si="47"/>
        <v>NHS BATH AND NORTH EAST SOMERSET, SWINDON AND WILTSHIRE CCG</v>
      </c>
      <c r="K972" s="122" t="s">
        <v>2322</v>
      </c>
      <c r="L972" s="122" t="s">
        <v>2323</v>
      </c>
      <c r="M972" s="122" t="s">
        <v>2654</v>
      </c>
      <c r="N972" s="122" t="s">
        <v>2655</v>
      </c>
      <c r="P972" s="122" t="s">
        <v>1180</v>
      </c>
      <c r="Q972" s="122" t="s">
        <v>1181</v>
      </c>
    </row>
    <row r="973" spans="1:17" ht="15">
      <c r="A973" s="66" t="s">
        <v>2226</v>
      </c>
      <c r="B973" s="65" t="s">
        <v>2227</v>
      </c>
      <c r="C973" s="67">
        <v>48186.321090936064</v>
      </c>
      <c r="D973" s="66" t="str">
        <f t="shared" si="45"/>
        <v>U78466</v>
      </c>
      <c r="E973" s="67" t="str">
        <f t="shared" si="46"/>
        <v>91Q</v>
      </c>
      <c r="F973" s="67" t="str">
        <f t="shared" si="47"/>
        <v>NHS KENT AND MEDWAY CCG</v>
      </c>
      <c r="K973" s="122" t="s">
        <v>2226</v>
      </c>
      <c r="L973" s="122" t="s">
        <v>2227</v>
      </c>
      <c r="M973" s="122" t="s">
        <v>2588</v>
      </c>
      <c r="N973" s="122" t="s">
        <v>2589</v>
      </c>
      <c r="P973" s="122" t="s">
        <v>1172</v>
      </c>
      <c r="Q973" s="122" t="s">
        <v>1173</v>
      </c>
    </row>
    <row r="974" spans="1:17" ht="15">
      <c r="A974" s="66" t="s">
        <v>1465</v>
      </c>
      <c r="B974" s="65" t="s">
        <v>1466</v>
      </c>
      <c r="C974" s="67">
        <v>92913.089820809008</v>
      </c>
      <c r="D974" s="66" t="str">
        <f t="shared" si="45"/>
        <v>U78490</v>
      </c>
      <c r="E974" s="67" t="str">
        <f t="shared" si="46"/>
        <v>15C</v>
      </c>
      <c r="F974" s="67" t="str">
        <f t="shared" si="47"/>
        <v>NHS BRISTOL, NORTH SOMERSET AND SOUTH GLOUCESTERSHIRE CCG</v>
      </c>
      <c r="K974" s="122" t="s">
        <v>1465</v>
      </c>
      <c r="L974" s="122" t="s">
        <v>1466</v>
      </c>
      <c r="M974" s="122" t="s">
        <v>2574</v>
      </c>
      <c r="N974" s="122" t="s">
        <v>2575</v>
      </c>
      <c r="P974" s="122" t="s">
        <v>1170</v>
      </c>
      <c r="Q974" s="122" t="s">
        <v>1171</v>
      </c>
    </row>
    <row r="975" spans="1:17" ht="15">
      <c r="A975" s="66" t="s">
        <v>2380</v>
      </c>
      <c r="B975" s="65" t="s">
        <v>2381</v>
      </c>
      <c r="C975" s="67">
        <v>30907.732554152302</v>
      </c>
      <c r="D975" s="66" t="str">
        <f t="shared" si="45"/>
        <v>U78517</v>
      </c>
      <c r="E975" s="67" t="str">
        <f t="shared" si="46"/>
        <v>93C</v>
      </c>
      <c r="F975" s="67" t="str">
        <f t="shared" si="47"/>
        <v>NHS NORTH CENTRAL LONDON CCG</v>
      </c>
      <c r="K975" s="122" t="s">
        <v>2380</v>
      </c>
      <c r="L975" s="122" t="s">
        <v>2381</v>
      </c>
      <c r="M975" s="122" t="s">
        <v>2670</v>
      </c>
      <c r="N975" s="122" t="s">
        <v>2671</v>
      </c>
      <c r="P975" s="122" t="s">
        <v>1178</v>
      </c>
      <c r="Q975" s="122" t="s">
        <v>1179</v>
      </c>
    </row>
    <row r="976" spans="1:17" ht="15">
      <c r="A976" s="66" t="s">
        <v>1020</v>
      </c>
      <c r="B976" s="65" t="s">
        <v>1021</v>
      </c>
      <c r="C976" s="67">
        <v>73176.286527707212</v>
      </c>
      <c r="D976" s="66" t="str">
        <f t="shared" si="45"/>
        <v>U78575</v>
      </c>
      <c r="E976" s="67" t="str">
        <f t="shared" si="46"/>
        <v>08N</v>
      </c>
      <c r="F976" s="67" t="str">
        <f t="shared" si="47"/>
        <v>NHS REDBRIDGE CCG</v>
      </c>
      <c r="K976" s="122" t="s">
        <v>1020</v>
      </c>
      <c r="L976" s="122" t="s">
        <v>1021</v>
      </c>
      <c r="M976" s="122" t="s">
        <v>2630</v>
      </c>
      <c r="N976" s="122" t="s">
        <v>2631</v>
      </c>
      <c r="P976" s="122" t="s">
        <v>1174</v>
      </c>
      <c r="Q976" s="122" t="s">
        <v>1175</v>
      </c>
    </row>
    <row r="977" spans="1:17" ht="15">
      <c r="A977" s="66" t="s">
        <v>1238</v>
      </c>
      <c r="B977" s="65" t="s">
        <v>1239</v>
      </c>
      <c r="C977" s="67">
        <v>53006.471455558072</v>
      </c>
      <c r="D977" s="66" t="str">
        <f t="shared" si="45"/>
        <v>U78604</v>
      </c>
      <c r="E977" s="67" t="str">
        <f t="shared" si="46"/>
        <v>11J</v>
      </c>
      <c r="F977" s="67" t="str">
        <f t="shared" si="47"/>
        <v>NHS DORSET CCG</v>
      </c>
      <c r="K977" s="122" t="s">
        <v>1238</v>
      </c>
      <c r="L977" s="122" t="s">
        <v>1239</v>
      </c>
      <c r="M977" s="122" t="s">
        <v>2620</v>
      </c>
      <c r="N977" s="122" t="s">
        <v>2621</v>
      </c>
      <c r="P977" s="122" t="s">
        <v>1176</v>
      </c>
      <c r="Q977" s="122" t="s">
        <v>1177</v>
      </c>
    </row>
    <row r="978" spans="1:17" ht="15">
      <c r="A978" s="66" t="s">
        <v>56</v>
      </c>
      <c r="B978" s="65" t="s">
        <v>57</v>
      </c>
      <c r="C978" s="67">
        <v>54747.599577641799</v>
      </c>
      <c r="D978" s="66" t="str">
        <f t="shared" si="45"/>
        <v>U78610</v>
      </c>
      <c r="E978" s="67" t="str">
        <f t="shared" si="46"/>
        <v>00L</v>
      </c>
      <c r="F978" s="67" t="str">
        <f t="shared" si="47"/>
        <v>NHS NORTHUMBERLAND CCG</v>
      </c>
      <c r="K978" s="122" t="s">
        <v>56</v>
      </c>
      <c r="L978" s="122" t="s">
        <v>57</v>
      </c>
      <c r="M978" s="122" t="s">
        <v>2660</v>
      </c>
      <c r="N978" s="122" t="s">
        <v>2661</v>
      </c>
      <c r="P978" s="122" t="s">
        <v>2471</v>
      </c>
      <c r="Q978" s="122" t="s">
        <v>2472</v>
      </c>
    </row>
    <row r="979" spans="1:17" ht="15">
      <c r="A979" s="66" t="s">
        <v>1377</v>
      </c>
      <c r="B979" s="65" t="s">
        <v>1378</v>
      </c>
      <c r="C979" s="67">
        <v>39922.794362385488</v>
      </c>
      <c r="D979" s="66" t="str">
        <f t="shared" si="45"/>
        <v>U78687</v>
      </c>
      <c r="E979" s="67" t="str">
        <f t="shared" si="46"/>
        <v>14L</v>
      </c>
      <c r="F979" s="67" t="str">
        <f t="shared" si="47"/>
        <v>NHS MANCHESTER CCG</v>
      </c>
      <c r="K979" s="122" t="s">
        <v>1377</v>
      </c>
      <c r="L979" s="122" t="s">
        <v>1378</v>
      </c>
      <c r="M979" s="122" t="s">
        <v>2690</v>
      </c>
      <c r="N979" s="122" t="s">
        <v>2691</v>
      </c>
      <c r="P979" s="122" t="s">
        <v>2469</v>
      </c>
      <c r="Q979" s="122" t="s">
        <v>2470</v>
      </c>
    </row>
    <row r="980" spans="1:17" ht="15">
      <c r="A980" s="66" t="s">
        <v>1727</v>
      </c>
      <c r="B980" s="65" t="s">
        <v>1728</v>
      </c>
      <c r="C980" s="67">
        <v>75084.731144587247</v>
      </c>
      <c r="D980" s="66" t="str">
        <f t="shared" si="45"/>
        <v>U78694</v>
      </c>
      <c r="E980" s="67" t="str">
        <f t="shared" si="46"/>
        <v>18C</v>
      </c>
      <c r="F980" s="67" t="str">
        <f t="shared" si="47"/>
        <v>NHS HEREFORDSHIRE AND WORCESTERSHIRE CCG</v>
      </c>
      <c r="K980" s="122" t="s">
        <v>1727</v>
      </c>
      <c r="L980" s="122" t="s">
        <v>1728</v>
      </c>
      <c r="M980" s="122" t="s">
        <v>2722</v>
      </c>
      <c r="N980" s="122" t="s">
        <v>2723</v>
      </c>
      <c r="P980" s="122" t="s">
        <v>1106</v>
      </c>
      <c r="Q980" s="122" t="s">
        <v>1107</v>
      </c>
    </row>
    <row r="981" spans="1:17" ht="15">
      <c r="A981" s="66" t="s">
        <v>1575</v>
      </c>
      <c r="B981" s="65" t="s">
        <v>1576</v>
      </c>
      <c r="C981" s="67">
        <v>30252.958516534964</v>
      </c>
      <c r="D981" s="66" t="str">
        <f t="shared" si="45"/>
        <v>U78708</v>
      </c>
      <c r="E981" s="67" t="str">
        <f t="shared" si="46"/>
        <v>15F</v>
      </c>
      <c r="F981" s="67" t="str">
        <f t="shared" si="47"/>
        <v>NHS LEEDS CCG</v>
      </c>
      <c r="K981" s="122" t="s">
        <v>1575</v>
      </c>
      <c r="L981" s="122" t="s">
        <v>1576</v>
      </c>
      <c r="M981" s="122" t="s">
        <v>2730</v>
      </c>
      <c r="N981" s="122" t="s">
        <v>2731</v>
      </c>
      <c r="P981" s="122" t="s">
        <v>543</v>
      </c>
      <c r="Q981" s="122" t="s">
        <v>544</v>
      </c>
    </row>
    <row r="982" spans="1:17" ht="15">
      <c r="A982" s="66" t="s">
        <v>1543</v>
      </c>
      <c r="B982" s="65" t="s">
        <v>1544</v>
      </c>
      <c r="C982" s="67">
        <v>35294.612621484681</v>
      </c>
      <c r="D982" s="66" t="str">
        <f t="shared" si="45"/>
        <v>U79003</v>
      </c>
      <c r="E982" s="67" t="str">
        <f t="shared" si="46"/>
        <v>15E</v>
      </c>
      <c r="F982" s="67" t="str">
        <f t="shared" si="47"/>
        <v>NHS BIRMINGHAM AND SOLIHULL CCG</v>
      </c>
      <c r="K982" s="122" t="s">
        <v>1543</v>
      </c>
      <c r="L982" s="122" t="s">
        <v>1544</v>
      </c>
      <c r="M982" s="122" t="s">
        <v>2570</v>
      </c>
      <c r="N982" s="122" t="s">
        <v>2571</v>
      </c>
      <c r="P982" s="122" t="s">
        <v>2018</v>
      </c>
      <c r="Q982" s="122" t="s">
        <v>2019</v>
      </c>
    </row>
    <row r="983" spans="1:17" ht="15">
      <c r="A983" s="66" t="s">
        <v>725</v>
      </c>
      <c r="B983" s="65" t="s">
        <v>726</v>
      </c>
      <c r="C983" s="67">
        <v>54756.555717493015</v>
      </c>
      <c r="D983" s="66" t="str">
        <f t="shared" si="45"/>
        <v>U79015</v>
      </c>
      <c r="E983" s="67" t="str">
        <f t="shared" si="46"/>
        <v>06H</v>
      </c>
      <c r="F983" s="67" t="str">
        <f t="shared" si="47"/>
        <v>NHS CAMBRIDGESHIRE AND PETERBOROUGH CCG</v>
      </c>
      <c r="K983" s="122" t="s">
        <v>725</v>
      </c>
      <c r="L983" s="122" t="s">
        <v>726</v>
      </c>
      <c r="M983" s="122" t="s">
        <v>2714</v>
      </c>
      <c r="N983" s="122" t="s">
        <v>2715</v>
      </c>
      <c r="P983" s="122" t="s">
        <v>379</v>
      </c>
      <c r="Q983" s="122" t="s">
        <v>380</v>
      </c>
    </row>
    <row r="984" spans="1:17" ht="15">
      <c r="A984" s="66" t="s">
        <v>2324</v>
      </c>
      <c r="B984" s="65" t="s">
        <v>2325</v>
      </c>
      <c r="C984" s="67">
        <v>34847.61683142258</v>
      </c>
      <c r="D984" s="66" t="str">
        <f t="shared" si="45"/>
        <v>U79019</v>
      </c>
      <c r="E984" s="67" t="str">
        <f t="shared" si="46"/>
        <v>92G</v>
      </c>
      <c r="F984" s="67" t="str">
        <f t="shared" si="47"/>
        <v>NHS BATH AND NORTH EAST SOMERSET, SWINDON AND WILTSHIRE CCG</v>
      </c>
      <c r="K984" s="122" t="s">
        <v>2324</v>
      </c>
      <c r="L984" s="122" t="s">
        <v>2325</v>
      </c>
      <c r="M984" s="122" t="s">
        <v>2654</v>
      </c>
      <c r="N984" s="122" t="s">
        <v>2655</v>
      </c>
      <c r="P984" s="122" t="s">
        <v>971</v>
      </c>
      <c r="Q984" s="122" t="s">
        <v>972</v>
      </c>
    </row>
    <row r="985" spans="1:17" ht="15">
      <c r="A985" s="66" t="s">
        <v>1795</v>
      </c>
      <c r="B985" s="65" t="s">
        <v>1796</v>
      </c>
      <c r="C985" s="67">
        <v>43738.038783572396</v>
      </c>
      <c r="D985" s="66" t="str">
        <f t="shared" si="45"/>
        <v>U79049</v>
      </c>
      <c r="E985" s="67" t="str">
        <f t="shared" si="46"/>
        <v>27D</v>
      </c>
      <c r="F985" s="67" t="str">
        <f t="shared" si="47"/>
        <v>NHS CHESHIRE CCG</v>
      </c>
      <c r="K985" s="122" t="s">
        <v>1795</v>
      </c>
      <c r="L985" s="122" t="s">
        <v>1796</v>
      </c>
      <c r="M985" s="122" t="s">
        <v>2614</v>
      </c>
      <c r="N985" s="122" t="s">
        <v>2615</v>
      </c>
      <c r="P985" s="122" t="s">
        <v>2545</v>
      </c>
      <c r="Q985" s="122" t="s">
        <v>2546</v>
      </c>
    </row>
    <row r="986" spans="1:17" ht="15">
      <c r="A986" s="66" t="s">
        <v>1331</v>
      </c>
      <c r="B986" s="65" t="s">
        <v>1332</v>
      </c>
      <c r="C986" s="67">
        <v>77950.178051455412</v>
      </c>
      <c r="D986" s="66" t="str">
        <f t="shared" si="45"/>
        <v>U79121</v>
      </c>
      <c r="E986" s="67" t="str">
        <f t="shared" si="46"/>
        <v>12F</v>
      </c>
      <c r="F986" s="67" t="str">
        <f t="shared" si="47"/>
        <v>NHS WIRRAL CCG</v>
      </c>
      <c r="K986" s="122" t="s">
        <v>1331</v>
      </c>
      <c r="L986" s="122" t="s">
        <v>1332</v>
      </c>
      <c r="M986" s="122" t="s">
        <v>2742</v>
      </c>
      <c r="N986" s="122" t="s">
        <v>2743</v>
      </c>
      <c r="P986" s="122" t="s">
        <v>925</v>
      </c>
      <c r="Q986" s="122" t="s">
        <v>926</v>
      </c>
    </row>
    <row r="987" spans="1:17" ht="15">
      <c r="A987" s="66" t="s">
        <v>391</v>
      </c>
      <c r="B987" s="65" t="s">
        <v>392</v>
      </c>
      <c r="C987" s="67">
        <v>45783.300101004425</v>
      </c>
      <c r="D987" s="66" t="str">
        <f t="shared" si="45"/>
        <v>U79163</v>
      </c>
      <c r="E987" s="67" t="str">
        <f t="shared" si="46"/>
        <v>03K</v>
      </c>
      <c r="F987" s="67" t="str">
        <f t="shared" si="47"/>
        <v>NHS NORTH LINCOLNSHIRE CCG</v>
      </c>
      <c r="K987" s="122" t="s">
        <v>391</v>
      </c>
      <c r="L987" s="122" t="s">
        <v>392</v>
      </c>
      <c r="M987" s="122" t="s">
        <v>2816</v>
      </c>
      <c r="N987" s="122" t="s">
        <v>2817</v>
      </c>
      <c r="P987" s="122" t="s">
        <v>1293</v>
      </c>
      <c r="Q987" s="122" t="s">
        <v>1294</v>
      </c>
    </row>
    <row r="988" spans="1:17" ht="15">
      <c r="A988" s="66" t="s">
        <v>443</v>
      </c>
      <c r="B988" s="65" t="s">
        <v>444</v>
      </c>
      <c r="C988" s="67">
        <v>52982.619794143546</v>
      </c>
      <c r="D988" s="66" t="str">
        <f t="shared" si="45"/>
        <v>U79246</v>
      </c>
      <c r="E988" s="67" t="str">
        <f t="shared" si="46"/>
        <v>03Q</v>
      </c>
      <c r="F988" s="67" t="str">
        <f t="shared" si="47"/>
        <v>NHS VALE OF YORK CCG</v>
      </c>
      <c r="K988" s="122" t="s">
        <v>443</v>
      </c>
      <c r="L988" s="122" t="s">
        <v>444</v>
      </c>
      <c r="M988" s="122" t="s">
        <v>2636</v>
      </c>
      <c r="N988" s="122" t="s">
        <v>2637</v>
      </c>
      <c r="P988" s="122" t="s">
        <v>251</v>
      </c>
      <c r="Q988" s="122" t="s">
        <v>252</v>
      </c>
    </row>
    <row r="989" spans="1:17" ht="15">
      <c r="A989" s="66" t="s">
        <v>363</v>
      </c>
      <c r="B989" s="65" t="s">
        <v>364</v>
      </c>
      <c r="C989" s="67">
        <v>35436.541551147828</v>
      </c>
      <c r="D989" s="66" t="str">
        <f t="shared" si="45"/>
        <v>U79310</v>
      </c>
      <c r="E989" s="67" t="str">
        <f t="shared" si="46"/>
        <v>03A</v>
      </c>
      <c r="F989" s="67" t="str">
        <f t="shared" si="47"/>
        <v>NHS GREATER HUDDERSFIELD CCG</v>
      </c>
      <c r="K989" s="122" t="s">
        <v>363</v>
      </c>
      <c r="L989" s="122" t="s">
        <v>364</v>
      </c>
      <c r="M989" s="122" t="s">
        <v>2674</v>
      </c>
      <c r="N989" s="122" t="s">
        <v>2675</v>
      </c>
      <c r="P989" s="122" t="s">
        <v>255</v>
      </c>
      <c r="Q989" s="122" t="s">
        <v>256</v>
      </c>
    </row>
    <row r="990" spans="1:17" ht="15">
      <c r="A990" s="66" t="s">
        <v>427</v>
      </c>
      <c r="B990" s="65" t="s">
        <v>428</v>
      </c>
      <c r="C990" s="67">
        <v>39032.278286826433</v>
      </c>
      <c r="D990" s="66" t="str">
        <f t="shared" si="45"/>
        <v>U79313</v>
      </c>
      <c r="E990" s="67" t="str">
        <f t="shared" si="46"/>
        <v>03N</v>
      </c>
      <c r="F990" s="67" t="str">
        <f t="shared" si="47"/>
        <v>NHS SHEFFIELD CCG</v>
      </c>
      <c r="K990" s="122" t="s">
        <v>427</v>
      </c>
      <c r="L990" s="122" t="s">
        <v>428</v>
      </c>
      <c r="M990" s="122" t="s">
        <v>2740</v>
      </c>
      <c r="N990" s="122" t="s">
        <v>2741</v>
      </c>
      <c r="P990" s="122" t="s">
        <v>253</v>
      </c>
      <c r="Q990" s="122" t="s">
        <v>254</v>
      </c>
    </row>
    <row r="991" spans="1:17" ht="15">
      <c r="A991" s="66" t="s">
        <v>1545</v>
      </c>
      <c r="B991" s="65" t="s">
        <v>1546</v>
      </c>
      <c r="C991" s="67">
        <v>37775.551703656201</v>
      </c>
      <c r="D991" s="66" t="str">
        <f t="shared" si="45"/>
        <v>U79381</v>
      </c>
      <c r="E991" s="67" t="str">
        <f t="shared" si="46"/>
        <v>15E</v>
      </c>
      <c r="F991" s="67" t="str">
        <f t="shared" si="47"/>
        <v>NHS BIRMINGHAM AND SOLIHULL CCG</v>
      </c>
      <c r="K991" s="122" t="s">
        <v>1545</v>
      </c>
      <c r="L991" s="122" t="s">
        <v>1546</v>
      </c>
      <c r="M991" s="122" t="s">
        <v>2570</v>
      </c>
      <c r="N991" s="122" t="s">
        <v>2571</v>
      </c>
      <c r="P991" s="122" t="s">
        <v>716</v>
      </c>
      <c r="Q991" s="122" t="s">
        <v>717</v>
      </c>
    </row>
    <row r="992" spans="1:17" ht="15">
      <c r="A992" s="66" t="s">
        <v>177</v>
      </c>
      <c r="B992" s="65" t="s">
        <v>178</v>
      </c>
      <c r="C992" s="67">
        <v>72076.381317286316</v>
      </c>
      <c r="D992" s="66" t="str">
        <f t="shared" si="45"/>
        <v>U79408</v>
      </c>
      <c r="E992" s="67" t="str">
        <f t="shared" si="46"/>
        <v>01F</v>
      </c>
      <c r="F992" s="67" t="str">
        <f t="shared" si="47"/>
        <v>NHS HALTON CCG</v>
      </c>
      <c r="K992" s="122" t="s">
        <v>177</v>
      </c>
      <c r="L992" s="122" t="s">
        <v>178</v>
      </c>
      <c r="M992" s="122" t="s">
        <v>2710</v>
      </c>
      <c r="N992" s="122" t="s">
        <v>2711</v>
      </c>
      <c r="P992" s="122" t="s">
        <v>1068</v>
      </c>
      <c r="Q992" s="122" t="s">
        <v>1069</v>
      </c>
    </row>
    <row r="993" spans="1:17" ht="15">
      <c r="A993" s="66" t="s">
        <v>1547</v>
      </c>
      <c r="B993" s="65" t="s">
        <v>1548</v>
      </c>
      <c r="C993" s="67">
        <v>49852.498254120874</v>
      </c>
      <c r="D993" s="66" t="str">
        <f t="shared" si="45"/>
        <v>U79433</v>
      </c>
      <c r="E993" s="67" t="str">
        <f t="shared" si="46"/>
        <v>15E</v>
      </c>
      <c r="F993" s="67" t="str">
        <f t="shared" si="47"/>
        <v>NHS BIRMINGHAM AND SOLIHULL CCG</v>
      </c>
      <c r="K993" s="122" t="s">
        <v>1547</v>
      </c>
      <c r="L993" s="122" t="s">
        <v>1548</v>
      </c>
      <c r="M993" s="122" t="s">
        <v>2570</v>
      </c>
      <c r="N993" s="122" t="s">
        <v>2571</v>
      </c>
      <c r="P993" s="122" t="s">
        <v>708</v>
      </c>
      <c r="Q993" s="122" t="s">
        <v>709</v>
      </c>
    </row>
    <row r="994" spans="1:17" ht="15">
      <c r="A994" s="66" t="s">
        <v>2130</v>
      </c>
      <c r="B994" s="65" t="s">
        <v>2131</v>
      </c>
      <c r="C994" s="67">
        <v>33902.857486352899</v>
      </c>
      <c r="D994" s="66" t="str">
        <f t="shared" si="45"/>
        <v>U79464</v>
      </c>
      <c r="E994" s="67" t="str">
        <f t="shared" si="46"/>
        <v>78H</v>
      </c>
      <c r="F994" s="67" t="str">
        <f t="shared" si="47"/>
        <v>NHS NORTHAMPTONSHIRE CCG</v>
      </c>
      <c r="K994" s="122" t="s">
        <v>2130</v>
      </c>
      <c r="L994" s="122" t="s">
        <v>2131</v>
      </c>
      <c r="M994" s="122" t="s">
        <v>2694</v>
      </c>
      <c r="N994" s="122" t="s">
        <v>2695</v>
      </c>
      <c r="P994" s="122" t="s">
        <v>1256</v>
      </c>
      <c r="Q994" s="122" t="s">
        <v>1257</v>
      </c>
    </row>
    <row r="995" spans="1:17" ht="15">
      <c r="A995" s="66" t="s">
        <v>612</v>
      </c>
      <c r="B995" s="65" t="s">
        <v>613</v>
      </c>
      <c r="C995" s="67">
        <v>86421.244295126831</v>
      </c>
      <c r="D995" s="66" t="str">
        <f t="shared" si="45"/>
        <v>U79533</v>
      </c>
      <c r="E995" s="67" t="str">
        <f t="shared" si="46"/>
        <v>05Q</v>
      </c>
      <c r="F995" s="67" t="str">
        <f t="shared" si="47"/>
        <v>NHS SOUTH EAST STAFFORDSHIRE AND SEISDON PENINSULA CCG</v>
      </c>
      <c r="K995" s="122" t="s">
        <v>612</v>
      </c>
      <c r="L995" s="122" t="s">
        <v>613</v>
      </c>
      <c r="M995" s="122" t="s">
        <v>2822</v>
      </c>
      <c r="N995" s="122" t="s">
        <v>2823</v>
      </c>
      <c r="P995" s="122" t="s">
        <v>629</v>
      </c>
      <c r="Q995" s="122" t="s">
        <v>630</v>
      </c>
    </row>
    <row r="996" spans="1:17" ht="15">
      <c r="A996" s="66" t="s">
        <v>1665</v>
      </c>
      <c r="B996" s="65" t="s">
        <v>1666</v>
      </c>
      <c r="C996" s="67">
        <v>52664.523734910705</v>
      </c>
      <c r="D996" s="66" t="str">
        <f t="shared" si="45"/>
        <v>U79574</v>
      </c>
      <c r="E996" s="67" t="str">
        <f t="shared" si="46"/>
        <v>15N</v>
      </c>
      <c r="F996" s="67" t="str">
        <f t="shared" si="47"/>
        <v>NHS DEVON CCG</v>
      </c>
      <c r="K996" s="122" t="s">
        <v>1665</v>
      </c>
      <c r="L996" s="122" t="s">
        <v>1666</v>
      </c>
      <c r="M996" s="122" t="s">
        <v>2678</v>
      </c>
      <c r="N996" s="122" t="s">
        <v>2679</v>
      </c>
      <c r="P996" s="122" t="s">
        <v>633</v>
      </c>
      <c r="Q996" s="122" t="s">
        <v>634</v>
      </c>
    </row>
    <row r="997" spans="1:17" ht="15">
      <c r="A997" s="66" t="s">
        <v>935</v>
      </c>
      <c r="B997" s="65" t="s">
        <v>936</v>
      </c>
      <c r="C997" s="67">
        <v>57939.236702892144</v>
      </c>
      <c r="D997" s="66" t="str">
        <f t="shared" si="45"/>
        <v>U79587</v>
      </c>
      <c r="E997" s="67" t="str">
        <f t="shared" si="46"/>
        <v>07W</v>
      </c>
      <c r="F997" s="67" t="str">
        <f t="shared" si="47"/>
        <v>NHS EALING CCG</v>
      </c>
      <c r="K997" s="122" t="s">
        <v>935</v>
      </c>
      <c r="L997" s="122" t="s">
        <v>936</v>
      </c>
      <c r="M997" s="122" t="s">
        <v>2760</v>
      </c>
      <c r="N997" s="122" t="s">
        <v>2761</v>
      </c>
      <c r="P997" s="122" t="s">
        <v>631</v>
      </c>
      <c r="Q997" s="122" t="s">
        <v>632</v>
      </c>
    </row>
    <row r="998" spans="1:17" ht="15">
      <c r="A998" s="66" t="s">
        <v>106</v>
      </c>
      <c r="B998" s="65" t="s">
        <v>107</v>
      </c>
      <c r="C998" s="67">
        <v>44301.928174626577</v>
      </c>
      <c r="D998" s="66" t="str">
        <f t="shared" si="45"/>
        <v>U79678</v>
      </c>
      <c r="E998" s="67" t="str">
        <f t="shared" si="46"/>
        <v>00T</v>
      </c>
      <c r="F998" s="67" t="str">
        <f t="shared" si="47"/>
        <v>NHS BOLTON CCG</v>
      </c>
      <c r="K998" s="122" t="s">
        <v>106</v>
      </c>
      <c r="L998" s="122" t="s">
        <v>107</v>
      </c>
      <c r="M998" s="122" t="s">
        <v>2662</v>
      </c>
      <c r="N998" s="122" t="s">
        <v>2663</v>
      </c>
      <c r="P998" s="122" t="s">
        <v>257</v>
      </c>
      <c r="Q998" s="122" t="s">
        <v>258</v>
      </c>
    </row>
    <row r="999" spans="1:17" ht="15">
      <c r="A999" s="66" t="s">
        <v>2451</v>
      </c>
      <c r="B999" s="65" t="s">
        <v>2452</v>
      </c>
      <c r="C999" s="67">
        <v>74159.204640271317</v>
      </c>
      <c r="D999" s="66" t="str">
        <f t="shared" si="45"/>
        <v>U79723</v>
      </c>
      <c r="E999" s="67" t="str">
        <f t="shared" si="46"/>
        <v>99E</v>
      </c>
      <c r="F999" s="67" t="str">
        <f t="shared" si="47"/>
        <v>NHS BASILDON AND BRENTWOOD CCG</v>
      </c>
      <c r="K999" s="122" t="s">
        <v>2451</v>
      </c>
      <c r="L999" s="122" t="s">
        <v>2452</v>
      </c>
      <c r="M999" s="122" t="s">
        <v>2758</v>
      </c>
      <c r="N999" s="122" t="s">
        <v>2759</v>
      </c>
      <c r="P999" s="122" t="s">
        <v>860</v>
      </c>
      <c r="Q999" s="122" t="s">
        <v>861</v>
      </c>
    </row>
    <row r="1000" spans="1:17" ht="15">
      <c r="A1000" s="66" t="s">
        <v>2411</v>
      </c>
      <c r="B1000" s="65" t="s">
        <v>2412</v>
      </c>
      <c r="C1000" s="67">
        <v>46207.1702344328</v>
      </c>
      <c r="D1000" s="66" t="str">
        <f t="shared" si="45"/>
        <v>U79764</v>
      </c>
      <c r="E1000" s="67" t="str">
        <f t="shared" si="46"/>
        <v>97R</v>
      </c>
      <c r="F1000" s="67" t="str">
        <f t="shared" si="47"/>
        <v>NHS EAST SUSSEX CCG</v>
      </c>
      <c r="K1000" s="122" t="s">
        <v>2411</v>
      </c>
      <c r="L1000" s="122" t="s">
        <v>2412</v>
      </c>
      <c r="M1000" s="122" t="s">
        <v>2664</v>
      </c>
      <c r="N1000" s="122" t="s">
        <v>2665</v>
      </c>
      <c r="P1000" s="122" t="s">
        <v>746</v>
      </c>
      <c r="Q1000" s="122" t="s">
        <v>747</v>
      </c>
    </row>
    <row r="1001" spans="1:17" ht="15">
      <c r="A1001" s="66" t="s">
        <v>271</v>
      </c>
      <c r="B1001" s="65" t="s">
        <v>272</v>
      </c>
      <c r="C1001" s="67">
        <v>58634.684782273194</v>
      </c>
      <c r="D1001" s="66" t="str">
        <f t="shared" si="45"/>
        <v>U79881</v>
      </c>
      <c r="E1001" s="67" t="str">
        <f t="shared" si="46"/>
        <v>02A</v>
      </c>
      <c r="F1001" s="67" t="str">
        <f t="shared" si="47"/>
        <v>NHS TRAFFORD CCG</v>
      </c>
      <c r="K1001" s="122" t="s">
        <v>271</v>
      </c>
      <c r="L1001" s="122" t="s">
        <v>272</v>
      </c>
      <c r="M1001" s="122" t="s">
        <v>2814</v>
      </c>
      <c r="N1001" s="122" t="s">
        <v>2815</v>
      </c>
      <c r="P1001" s="122" t="s">
        <v>752</v>
      </c>
      <c r="Q1001" s="122" t="s">
        <v>753</v>
      </c>
    </row>
    <row r="1002" spans="1:17" ht="15">
      <c r="A1002" s="66" t="s">
        <v>824</v>
      </c>
      <c r="B1002" s="65" t="s">
        <v>825</v>
      </c>
      <c r="C1002" s="67">
        <v>43827.315537616203</v>
      </c>
      <c r="D1002" s="66" t="str">
        <f t="shared" si="45"/>
        <v>U79932</v>
      </c>
      <c r="E1002" s="67" t="str">
        <f t="shared" si="46"/>
        <v>06P</v>
      </c>
      <c r="F1002" s="67" t="str">
        <f t="shared" si="47"/>
        <v>NHS LUTON CCG</v>
      </c>
      <c r="K1002" s="122" t="s">
        <v>824</v>
      </c>
      <c r="L1002" s="122" t="s">
        <v>825</v>
      </c>
      <c r="M1002" s="122" t="s">
        <v>2798</v>
      </c>
      <c r="N1002" s="122" t="s">
        <v>2799</v>
      </c>
      <c r="P1002" s="122" t="s">
        <v>1703</v>
      </c>
      <c r="Q1002" s="122" t="s">
        <v>1704</v>
      </c>
    </row>
    <row r="1003" spans="1:17" ht="15">
      <c r="A1003" s="66" t="s">
        <v>108</v>
      </c>
      <c r="B1003" s="65" t="s">
        <v>109</v>
      </c>
      <c r="C1003" s="67">
        <v>37546.206469349032</v>
      </c>
      <c r="D1003" s="66" t="str">
        <f t="shared" si="45"/>
        <v>U79938</v>
      </c>
      <c r="E1003" s="67" t="str">
        <f t="shared" si="46"/>
        <v>00T</v>
      </c>
      <c r="F1003" s="67" t="str">
        <f t="shared" si="47"/>
        <v>NHS BOLTON CCG</v>
      </c>
      <c r="K1003" s="122" t="s">
        <v>108</v>
      </c>
      <c r="L1003" s="122" t="s">
        <v>109</v>
      </c>
      <c r="M1003" s="122" t="s">
        <v>2662</v>
      </c>
      <c r="N1003" s="122" t="s">
        <v>2663</v>
      </c>
      <c r="P1003" s="122" t="s">
        <v>2086</v>
      </c>
      <c r="Q1003" s="122" t="s">
        <v>2087</v>
      </c>
    </row>
    <row r="1004" spans="1:17" ht="15">
      <c r="A1004" s="66" t="s">
        <v>2382</v>
      </c>
      <c r="B1004" s="65" t="s">
        <v>2383</v>
      </c>
      <c r="C1004" s="67">
        <v>95645.814721118077</v>
      </c>
      <c r="D1004" s="66" t="str">
        <f t="shared" si="45"/>
        <v>U80019</v>
      </c>
      <c r="E1004" s="67" t="str">
        <f t="shared" si="46"/>
        <v>93C</v>
      </c>
      <c r="F1004" s="67" t="str">
        <f t="shared" si="47"/>
        <v>NHS NORTH CENTRAL LONDON CCG</v>
      </c>
      <c r="K1004" s="122" t="s">
        <v>2382</v>
      </c>
      <c r="L1004" s="122" t="s">
        <v>2383</v>
      </c>
      <c r="M1004" s="122" t="s">
        <v>2670</v>
      </c>
      <c r="N1004" s="122" t="s">
        <v>2671</v>
      </c>
      <c r="P1004" s="122" t="s">
        <v>1441</v>
      </c>
      <c r="Q1004" s="122" t="s">
        <v>1442</v>
      </c>
    </row>
    <row r="1005" spans="1:17" ht="15">
      <c r="A1005" s="66" t="s">
        <v>2435</v>
      </c>
      <c r="B1005" s="65" t="s">
        <v>2436</v>
      </c>
      <c r="C1005" s="67">
        <v>40938.494076830269</v>
      </c>
      <c r="D1005" s="66" t="str">
        <f t="shared" si="45"/>
        <v>U80186</v>
      </c>
      <c r="E1005" s="67" t="str">
        <f t="shared" si="46"/>
        <v>99A</v>
      </c>
      <c r="F1005" s="67" t="str">
        <f t="shared" si="47"/>
        <v>NHS LIVERPOOL CCG</v>
      </c>
      <c r="K1005" s="122" t="s">
        <v>2435</v>
      </c>
      <c r="L1005" s="122" t="s">
        <v>2436</v>
      </c>
      <c r="M1005" s="122" t="s">
        <v>2616</v>
      </c>
      <c r="N1005" s="122" t="s">
        <v>2617</v>
      </c>
      <c r="P1005" s="122" t="s">
        <v>627</v>
      </c>
      <c r="Q1005" s="122" t="s">
        <v>628</v>
      </c>
    </row>
    <row r="1006" spans="1:17" ht="15">
      <c r="A1006" s="66" t="s">
        <v>2272</v>
      </c>
      <c r="B1006" s="65" t="s">
        <v>2273</v>
      </c>
      <c r="C1006" s="67">
        <v>62755.09944120299</v>
      </c>
      <c r="D1006" s="66" t="str">
        <f t="shared" si="45"/>
        <v>U80251</v>
      </c>
      <c r="E1006" s="67" t="str">
        <f t="shared" si="46"/>
        <v>92A</v>
      </c>
      <c r="F1006" s="67" t="str">
        <f t="shared" si="47"/>
        <v>NHS SURREY HEARTLANDS CCG</v>
      </c>
      <c r="K1006" s="122" t="s">
        <v>2272</v>
      </c>
      <c r="L1006" s="122" t="s">
        <v>2273</v>
      </c>
      <c r="M1006" s="122" t="s">
        <v>2604</v>
      </c>
      <c r="N1006" s="122" t="s">
        <v>2605</v>
      </c>
      <c r="P1006" s="122" t="s">
        <v>748</v>
      </c>
      <c r="Q1006" s="122" t="s">
        <v>749</v>
      </c>
    </row>
    <row r="1007" spans="1:17" ht="15">
      <c r="A1007" s="66" t="s">
        <v>1431</v>
      </c>
      <c r="B1007" s="65" t="s">
        <v>1432</v>
      </c>
      <c r="C1007" s="67">
        <v>28056.946473587697</v>
      </c>
      <c r="D1007" s="66" t="str">
        <f t="shared" si="45"/>
        <v>U80264</v>
      </c>
      <c r="E1007" s="67" t="str">
        <f t="shared" si="46"/>
        <v>15A</v>
      </c>
      <c r="F1007" s="67" t="str">
        <f t="shared" si="47"/>
        <v>NHS BERKSHIRE WEST CCG</v>
      </c>
      <c r="K1007" s="122" t="s">
        <v>1431</v>
      </c>
      <c r="L1007" s="122" t="s">
        <v>1432</v>
      </c>
      <c r="M1007" s="122" t="s">
        <v>2640</v>
      </c>
      <c r="N1007" s="122" t="s">
        <v>2641</v>
      </c>
      <c r="P1007" s="122" t="s">
        <v>547</v>
      </c>
      <c r="Q1007" s="122" t="s">
        <v>548</v>
      </c>
    </row>
    <row r="1008" spans="1:17" ht="15">
      <c r="A1008" s="66" t="s">
        <v>752</v>
      </c>
      <c r="B1008" s="65" t="s">
        <v>753</v>
      </c>
      <c r="C1008" s="67">
        <v>47213.878104961543</v>
      </c>
      <c r="D1008" s="66" t="str">
        <f t="shared" si="45"/>
        <v>U80335</v>
      </c>
      <c r="E1008" s="67" t="str">
        <f t="shared" si="46"/>
        <v>06K</v>
      </c>
      <c r="F1008" s="67" t="str">
        <f t="shared" si="47"/>
        <v>NHS EAST AND NORTH HERTFORDSHIRE CCG</v>
      </c>
      <c r="K1008" s="122" t="s">
        <v>752</v>
      </c>
      <c r="L1008" s="122" t="s">
        <v>753</v>
      </c>
      <c r="M1008" s="122" t="s">
        <v>2584</v>
      </c>
      <c r="N1008" s="122" t="s">
        <v>2585</v>
      </c>
      <c r="P1008" s="122" t="s">
        <v>625</v>
      </c>
      <c r="Q1008" s="122" t="s">
        <v>626</v>
      </c>
    </row>
    <row r="1009" spans="1:17" ht="15">
      <c r="A1009" s="66" t="s">
        <v>1922</v>
      </c>
      <c r="B1009" s="65" t="s">
        <v>1923</v>
      </c>
      <c r="C1009" s="67">
        <v>48593.524141231115</v>
      </c>
      <c r="D1009" s="66" t="str">
        <f t="shared" si="45"/>
        <v>U80470</v>
      </c>
      <c r="E1009" s="67" t="str">
        <f t="shared" si="46"/>
        <v>42D</v>
      </c>
      <c r="F1009" s="67" t="str">
        <f t="shared" si="47"/>
        <v>NHS NORTH YORKSHIRE CCG</v>
      </c>
      <c r="K1009" s="122" t="s">
        <v>1922</v>
      </c>
      <c r="L1009" s="122" t="s">
        <v>1923</v>
      </c>
      <c r="M1009" s="122" t="s">
        <v>2626</v>
      </c>
      <c r="N1009" s="122" t="s">
        <v>2627</v>
      </c>
      <c r="P1009" s="122" t="s">
        <v>1006</v>
      </c>
      <c r="Q1009" s="122" t="s">
        <v>1007</v>
      </c>
    </row>
    <row r="1010" spans="1:17" ht="15">
      <c r="A1010" s="66" t="s">
        <v>2228</v>
      </c>
      <c r="B1010" s="65" t="s">
        <v>2229</v>
      </c>
      <c r="C1010" s="67">
        <v>47621.581959418843</v>
      </c>
      <c r="D1010" s="66" t="str">
        <f t="shared" si="45"/>
        <v>U80502</v>
      </c>
      <c r="E1010" s="67" t="str">
        <f t="shared" si="46"/>
        <v>91Q</v>
      </c>
      <c r="F1010" s="67" t="str">
        <f t="shared" si="47"/>
        <v>NHS KENT AND MEDWAY CCG</v>
      </c>
      <c r="K1010" s="122" t="s">
        <v>2228</v>
      </c>
      <c r="L1010" s="122" t="s">
        <v>2229</v>
      </c>
      <c r="M1010" s="122" t="s">
        <v>2588</v>
      </c>
      <c r="N1010" s="122" t="s">
        <v>2589</v>
      </c>
      <c r="P1010" s="122" t="s">
        <v>1162</v>
      </c>
      <c r="Q1010" s="122" t="s">
        <v>1163</v>
      </c>
    </row>
    <row r="1011" spans="1:17" ht="15">
      <c r="A1011" s="66" t="s">
        <v>429</v>
      </c>
      <c r="B1011" s="65" t="s">
        <v>430</v>
      </c>
      <c r="C1011" s="67">
        <v>35454.36648133074</v>
      </c>
      <c r="D1011" s="66" t="str">
        <f t="shared" si="45"/>
        <v>U80633</v>
      </c>
      <c r="E1011" s="67" t="str">
        <f t="shared" si="46"/>
        <v>03N</v>
      </c>
      <c r="F1011" s="67" t="str">
        <f t="shared" si="47"/>
        <v>NHS SHEFFIELD CCG</v>
      </c>
      <c r="K1011" s="122" t="s">
        <v>429</v>
      </c>
      <c r="L1011" s="122" t="s">
        <v>430</v>
      </c>
      <c r="M1011" s="122" t="s">
        <v>2740</v>
      </c>
      <c r="N1011" s="122" t="s">
        <v>2741</v>
      </c>
      <c r="P1011" s="122" t="s">
        <v>2102</v>
      </c>
      <c r="Q1011" s="122" t="s">
        <v>2103</v>
      </c>
    </row>
    <row r="1012" spans="1:17" ht="15">
      <c r="A1012" s="66" t="s">
        <v>836</v>
      </c>
      <c r="B1012" s="65" t="s">
        <v>837</v>
      </c>
      <c r="C1012" s="67">
        <v>52480.089502546951</v>
      </c>
      <c r="D1012" s="66" t="str">
        <f t="shared" si="45"/>
        <v>U80679</v>
      </c>
      <c r="E1012" s="67" t="str">
        <f t="shared" si="46"/>
        <v>06Q</v>
      </c>
      <c r="F1012" s="67" t="str">
        <f t="shared" si="47"/>
        <v>NHS MID ESSEX CCG</v>
      </c>
      <c r="K1012" s="122" t="s">
        <v>836</v>
      </c>
      <c r="L1012" s="122" t="s">
        <v>837</v>
      </c>
      <c r="M1012" s="122" t="s">
        <v>2712</v>
      </c>
      <c r="N1012" s="122" t="s">
        <v>2713</v>
      </c>
      <c r="P1012" s="122" t="s">
        <v>2196</v>
      </c>
      <c r="Q1012" s="122" t="s">
        <v>2197</v>
      </c>
    </row>
    <row r="1013" spans="1:17" ht="15">
      <c r="A1013" s="66" t="s">
        <v>949</v>
      </c>
      <c r="B1013" s="65" t="s">
        <v>950</v>
      </c>
      <c r="C1013" s="67">
        <v>58310.612458274692</v>
      </c>
      <c r="D1013" s="66" t="str">
        <f t="shared" si="45"/>
        <v>U80710</v>
      </c>
      <c r="E1013" s="67" t="str">
        <f t="shared" si="46"/>
        <v>07Y</v>
      </c>
      <c r="F1013" s="67" t="str">
        <f t="shared" si="47"/>
        <v>NHS HOUNSLOW CCG</v>
      </c>
      <c r="K1013" s="122" t="s">
        <v>949</v>
      </c>
      <c r="L1013" s="122" t="s">
        <v>950</v>
      </c>
      <c r="M1013" s="122" t="s">
        <v>2792</v>
      </c>
      <c r="N1013" s="122" t="s">
        <v>2793</v>
      </c>
      <c r="P1013" s="122" t="s">
        <v>1260</v>
      </c>
      <c r="Q1013" s="122" t="s">
        <v>1261</v>
      </c>
    </row>
    <row r="1014" spans="1:17" ht="15">
      <c r="A1014" s="66" t="s">
        <v>1240</v>
      </c>
      <c r="B1014" s="65" t="s">
        <v>1241</v>
      </c>
      <c r="C1014" s="67">
        <v>66455.121482762261</v>
      </c>
      <c r="D1014" s="66" t="str">
        <f t="shared" si="45"/>
        <v>U80758</v>
      </c>
      <c r="E1014" s="67" t="str">
        <f t="shared" si="46"/>
        <v>11J</v>
      </c>
      <c r="F1014" s="67" t="str">
        <f t="shared" si="47"/>
        <v>NHS DORSET CCG</v>
      </c>
      <c r="K1014" s="122" t="s">
        <v>1240</v>
      </c>
      <c r="L1014" s="122" t="s">
        <v>1241</v>
      </c>
      <c r="M1014" s="122" t="s">
        <v>2620</v>
      </c>
      <c r="N1014" s="122" t="s">
        <v>2621</v>
      </c>
      <c r="P1014" s="122" t="s">
        <v>874</v>
      </c>
      <c r="Q1014" s="122" t="s">
        <v>875</v>
      </c>
    </row>
    <row r="1015" spans="1:17" ht="15">
      <c r="A1015" s="66" t="s">
        <v>2004</v>
      </c>
      <c r="B1015" s="65" t="s">
        <v>2005</v>
      </c>
      <c r="C1015" s="67">
        <v>39165.507259366881</v>
      </c>
      <c r="D1015" s="66" t="str">
        <f t="shared" si="45"/>
        <v>U80779</v>
      </c>
      <c r="E1015" s="67" t="str">
        <f t="shared" si="46"/>
        <v>70F</v>
      </c>
      <c r="F1015" s="67" t="str">
        <f t="shared" si="47"/>
        <v>NHS WEST SUSSEX CCG</v>
      </c>
      <c r="K1015" s="122" t="s">
        <v>2004</v>
      </c>
      <c r="L1015" s="122" t="s">
        <v>2005</v>
      </c>
      <c r="M1015" s="122" t="s">
        <v>2580</v>
      </c>
      <c r="N1015" s="122" t="s">
        <v>2581</v>
      </c>
      <c r="P1015" s="122" t="s">
        <v>70</v>
      </c>
      <c r="Q1015" s="122" t="s">
        <v>71</v>
      </c>
    </row>
    <row r="1016" spans="1:17" ht="15">
      <c r="A1016" s="66" t="s">
        <v>1577</v>
      </c>
      <c r="B1016" s="65" t="s">
        <v>1578</v>
      </c>
      <c r="C1016" s="67">
        <v>35763.927178822603</v>
      </c>
      <c r="D1016" s="66" t="str">
        <f t="shared" si="45"/>
        <v>U81168</v>
      </c>
      <c r="E1016" s="67" t="str">
        <f t="shared" si="46"/>
        <v>15F</v>
      </c>
      <c r="F1016" s="67" t="str">
        <f t="shared" si="47"/>
        <v>NHS LEEDS CCG</v>
      </c>
      <c r="K1016" s="122" t="s">
        <v>1577</v>
      </c>
      <c r="L1016" s="122" t="s">
        <v>1578</v>
      </c>
      <c r="M1016" s="122" t="s">
        <v>2730</v>
      </c>
      <c r="N1016" s="122" t="s">
        <v>2731</v>
      </c>
      <c r="P1016" s="122" t="s">
        <v>68</v>
      </c>
      <c r="Q1016" s="122" t="s">
        <v>69</v>
      </c>
    </row>
    <row r="1017" spans="1:17" ht="15">
      <c r="A1017" s="66" t="s">
        <v>2384</v>
      </c>
      <c r="B1017" s="65" t="s">
        <v>2385</v>
      </c>
      <c r="C1017" s="67">
        <v>43422.094179457345</v>
      </c>
      <c r="D1017" s="66" t="str">
        <f t="shared" si="45"/>
        <v>U81184</v>
      </c>
      <c r="E1017" s="67" t="str">
        <f t="shared" si="46"/>
        <v>93C</v>
      </c>
      <c r="F1017" s="67" t="str">
        <f t="shared" si="47"/>
        <v>NHS NORTH CENTRAL LONDON CCG</v>
      </c>
      <c r="K1017" s="122" t="s">
        <v>2384</v>
      </c>
      <c r="L1017" s="122" t="s">
        <v>2385</v>
      </c>
      <c r="M1017" s="122" t="s">
        <v>2670</v>
      </c>
      <c r="N1017" s="122" t="s">
        <v>2671</v>
      </c>
      <c r="P1017" s="122" t="s">
        <v>66</v>
      </c>
      <c r="Q1017" s="122" t="s">
        <v>67</v>
      </c>
    </row>
    <row r="1018" spans="1:17" ht="15">
      <c r="A1018" s="66" t="s">
        <v>1319</v>
      </c>
      <c r="B1018" s="65" t="s">
        <v>1320</v>
      </c>
      <c r="C1018" s="67">
        <v>36580.070342645566</v>
      </c>
      <c r="D1018" s="66" t="str">
        <f t="shared" si="45"/>
        <v>U81307</v>
      </c>
      <c r="E1018" s="67" t="str">
        <f t="shared" si="46"/>
        <v>11X</v>
      </c>
      <c r="F1018" s="67" t="str">
        <f t="shared" si="47"/>
        <v>NHS SOMERSET CCG</v>
      </c>
      <c r="K1018" s="122" t="s">
        <v>1319</v>
      </c>
      <c r="L1018" s="122" t="s">
        <v>1320</v>
      </c>
      <c r="M1018" s="122" t="s">
        <v>2578</v>
      </c>
      <c r="N1018" s="122" t="s">
        <v>2579</v>
      </c>
      <c r="P1018" s="122" t="s">
        <v>64</v>
      </c>
      <c r="Q1018" s="122" t="s">
        <v>65</v>
      </c>
    </row>
    <row r="1019" spans="1:17" ht="15">
      <c r="A1019" s="66" t="s">
        <v>937</v>
      </c>
      <c r="B1019" s="65" t="s">
        <v>938</v>
      </c>
      <c r="C1019" s="67">
        <v>69857.82449755336</v>
      </c>
      <c r="D1019" s="66" t="str">
        <f t="shared" si="45"/>
        <v>U81324</v>
      </c>
      <c r="E1019" s="67" t="str">
        <f t="shared" si="46"/>
        <v>07W</v>
      </c>
      <c r="F1019" s="67" t="str">
        <f t="shared" si="47"/>
        <v>NHS EALING CCG</v>
      </c>
      <c r="K1019" s="122" t="s">
        <v>937</v>
      </c>
      <c r="L1019" s="122" t="s">
        <v>938</v>
      </c>
      <c r="M1019" s="122" t="s">
        <v>2760</v>
      </c>
      <c r="N1019" s="122" t="s">
        <v>2761</v>
      </c>
      <c r="P1019" s="122" t="s">
        <v>1882</v>
      </c>
      <c r="Q1019" s="122" t="s">
        <v>1883</v>
      </c>
    </row>
    <row r="1020" spans="1:17" ht="15">
      <c r="A1020" s="66" t="s">
        <v>754</v>
      </c>
      <c r="B1020" s="65" t="s">
        <v>755</v>
      </c>
      <c r="C1020" s="67">
        <v>45989.059315429186</v>
      </c>
      <c r="D1020" s="66" t="str">
        <f t="shared" si="45"/>
        <v>U81398</v>
      </c>
      <c r="E1020" s="67" t="str">
        <f t="shared" si="46"/>
        <v>06K</v>
      </c>
      <c r="F1020" s="67" t="str">
        <f t="shared" si="47"/>
        <v>NHS EAST AND NORTH HERTFORDSHIRE CCG</v>
      </c>
      <c r="K1020" s="122" t="s">
        <v>754</v>
      </c>
      <c r="L1020" s="122" t="s">
        <v>755</v>
      </c>
      <c r="M1020" s="122" t="s">
        <v>2584</v>
      </c>
      <c r="N1020" s="122" t="s">
        <v>2585</v>
      </c>
      <c r="P1020" s="122" t="s">
        <v>1084</v>
      </c>
      <c r="Q1020" s="122" t="s">
        <v>1085</v>
      </c>
    </row>
    <row r="1021" spans="1:17" ht="15">
      <c r="A1021" s="66" t="s">
        <v>153</v>
      </c>
      <c r="B1021" s="65" t="s">
        <v>154</v>
      </c>
      <c r="C1021" s="67">
        <v>34453.579193344107</v>
      </c>
      <c r="D1021" s="66" t="str">
        <f t="shared" si="45"/>
        <v>U81405</v>
      </c>
      <c r="E1021" s="67" t="str">
        <f t="shared" si="46"/>
        <v>01A</v>
      </c>
      <c r="F1021" s="67" t="str">
        <f t="shared" si="47"/>
        <v>NHS EAST LANCASHIRE CCG</v>
      </c>
      <c r="K1021" s="122" t="s">
        <v>153</v>
      </c>
      <c r="L1021" s="122" t="s">
        <v>154</v>
      </c>
      <c r="M1021" s="122" t="s">
        <v>2696</v>
      </c>
      <c r="N1021" s="122" t="s">
        <v>2697</v>
      </c>
      <c r="P1021" s="122" t="s">
        <v>1531</v>
      </c>
      <c r="Q1021" s="122" t="s">
        <v>1532</v>
      </c>
    </row>
    <row r="1022" spans="1:17" ht="15">
      <c r="A1022" s="66" t="s">
        <v>327</v>
      </c>
      <c r="B1022" s="65" t="s">
        <v>328</v>
      </c>
      <c r="C1022" s="67">
        <v>40552.310594016599</v>
      </c>
      <c r="D1022" s="66" t="str">
        <f t="shared" si="45"/>
        <v>U81415</v>
      </c>
      <c r="E1022" s="67" t="str">
        <f t="shared" si="46"/>
        <v>02T</v>
      </c>
      <c r="F1022" s="67" t="str">
        <f t="shared" si="47"/>
        <v>NHS CALDERDALE CCG</v>
      </c>
      <c r="K1022" s="122" t="s">
        <v>327</v>
      </c>
      <c r="L1022" s="122" t="s">
        <v>328</v>
      </c>
      <c r="M1022" s="122" t="s">
        <v>2810</v>
      </c>
      <c r="N1022" s="122" t="s">
        <v>2811</v>
      </c>
      <c r="P1022" s="122" t="s">
        <v>604</v>
      </c>
      <c r="Q1022" s="122" t="s">
        <v>605</v>
      </c>
    </row>
    <row r="1023" spans="1:17" ht="15">
      <c r="A1023" s="66" t="s">
        <v>1924</v>
      </c>
      <c r="B1023" s="65" t="s">
        <v>1925</v>
      </c>
      <c r="C1023" s="67">
        <v>31891.55366520588</v>
      </c>
      <c r="D1023" s="66" t="str">
        <f t="shared" si="45"/>
        <v>U81483</v>
      </c>
      <c r="E1023" s="67" t="str">
        <f t="shared" si="46"/>
        <v>42D</v>
      </c>
      <c r="F1023" s="67" t="str">
        <f t="shared" si="47"/>
        <v>NHS NORTH YORKSHIRE CCG</v>
      </c>
      <c r="K1023" s="122" t="s">
        <v>1924</v>
      </c>
      <c r="L1023" s="122" t="s">
        <v>1925</v>
      </c>
      <c r="M1023" s="122" t="s">
        <v>2626</v>
      </c>
      <c r="N1023" s="122" t="s">
        <v>2627</v>
      </c>
      <c r="P1023" s="122" t="s">
        <v>1617</v>
      </c>
      <c r="Q1023" s="122" t="s">
        <v>1618</v>
      </c>
    </row>
    <row r="1024" spans="1:17" ht="15">
      <c r="A1024" s="66" t="s">
        <v>567</v>
      </c>
      <c r="B1024" s="65" t="s">
        <v>568</v>
      </c>
      <c r="C1024" s="67">
        <v>38138.330817958828</v>
      </c>
      <c r="D1024" s="66" t="str">
        <f t="shared" si="45"/>
        <v>U81818</v>
      </c>
      <c r="E1024" s="67" t="str">
        <f t="shared" si="46"/>
        <v>05G</v>
      </c>
      <c r="F1024" s="67" t="str">
        <f t="shared" si="47"/>
        <v>NHS NORTH STAFFORDSHIRE CCG</v>
      </c>
      <c r="K1024" s="122" t="s">
        <v>567</v>
      </c>
      <c r="L1024" s="122" t="s">
        <v>568</v>
      </c>
      <c r="M1024" s="122" t="s">
        <v>2744</v>
      </c>
      <c r="N1024" s="122" t="s">
        <v>2745</v>
      </c>
      <c r="P1024" s="122" t="s">
        <v>1743</v>
      </c>
      <c r="Q1024" s="122" t="s">
        <v>1744</v>
      </c>
    </row>
    <row r="1025" spans="1:17" ht="15">
      <c r="A1025" s="66" t="s">
        <v>2156</v>
      </c>
      <c r="B1025" s="65" t="s">
        <v>2157</v>
      </c>
      <c r="C1025" s="67">
        <v>43878.328919896121</v>
      </c>
      <c r="D1025" s="66" t="str">
        <f t="shared" si="45"/>
        <v>U81825</v>
      </c>
      <c r="E1025" s="67" t="str">
        <f t="shared" si="46"/>
        <v>84H</v>
      </c>
      <c r="F1025" s="67" t="str">
        <f t="shared" si="47"/>
        <v>NHS COUNTY DURHAM CCG</v>
      </c>
      <c r="K1025" s="122" t="s">
        <v>2156</v>
      </c>
      <c r="L1025" s="122" t="s">
        <v>2157</v>
      </c>
      <c r="M1025" s="122" t="s">
        <v>2602</v>
      </c>
      <c r="N1025" s="122" t="s">
        <v>2603</v>
      </c>
      <c r="P1025" s="122" t="s">
        <v>2431</v>
      </c>
      <c r="Q1025" s="122" t="s">
        <v>2432</v>
      </c>
    </row>
    <row r="1026" spans="1:17" ht="15">
      <c r="A1026" s="66" t="s">
        <v>1321</v>
      </c>
      <c r="B1026" s="65" t="s">
        <v>1322</v>
      </c>
      <c r="C1026" s="67">
        <v>80507.165470302338</v>
      </c>
      <c r="D1026" s="66" t="str">
        <f t="shared" si="45"/>
        <v>U81930</v>
      </c>
      <c r="E1026" s="67" t="str">
        <f t="shared" si="46"/>
        <v>11X</v>
      </c>
      <c r="F1026" s="67" t="str">
        <f t="shared" si="47"/>
        <v>NHS SOMERSET CCG</v>
      </c>
      <c r="K1026" s="122" t="s">
        <v>1321</v>
      </c>
      <c r="L1026" s="122" t="s">
        <v>1322</v>
      </c>
      <c r="M1026" s="122" t="s">
        <v>2578</v>
      </c>
      <c r="N1026" s="122" t="s">
        <v>2579</v>
      </c>
      <c r="P1026" s="122" t="s">
        <v>301</v>
      </c>
      <c r="Q1026" s="122" t="s">
        <v>302</v>
      </c>
    </row>
    <row r="1027" spans="1:17" ht="15">
      <c r="A1027" s="66" t="s">
        <v>1068</v>
      </c>
      <c r="B1027" s="65" t="s">
        <v>1069</v>
      </c>
      <c r="C1027" s="67">
        <v>49589.553285449023</v>
      </c>
      <c r="D1027" s="66" t="str">
        <f t="shared" ref="D1027:D1090" si="48">A1027</f>
        <v>U81960</v>
      </c>
      <c r="E1027" s="67" t="str">
        <f t="shared" ref="E1027:E1090" si="49">VLOOKUP($A1027,$K$2:$N$1255,3,FALSE)</f>
        <v>09A</v>
      </c>
      <c r="F1027" s="67" t="str">
        <f t="shared" ref="F1027:F1090" si="50">VLOOKUP($A1027,$K$2:$N$1255,4,FALSE)</f>
        <v>NHS CENTRAL LONDON (WESTMINSTER) CCG</v>
      </c>
      <c r="K1027" s="122" t="s">
        <v>1068</v>
      </c>
      <c r="L1027" s="122" t="s">
        <v>1069</v>
      </c>
      <c r="M1027" s="122" t="s">
        <v>2622</v>
      </c>
      <c r="N1027" s="122" t="s">
        <v>2623</v>
      </c>
      <c r="P1027" s="122" t="s">
        <v>2202</v>
      </c>
      <c r="Q1027" s="122" t="s">
        <v>2203</v>
      </c>
    </row>
    <row r="1028" spans="1:17" ht="15">
      <c r="A1028" s="66" t="s">
        <v>756</v>
      </c>
      <c r="B1028" s="65" t="s">
        <v>757</v>
      </c>
      <c r="C1028" s="67">
        <v>55857.193881723113</v>
      </c>
      <c r="D1028" s="66" t="str">
        <f t="shared" si="48"/>
        <v>U82047</v>
      </c>
      <c r="E1028" s="67" t="str">
        <f t="shared" si="49"/>
        <v>06K</v>
      </c>
      <c r="F1028" s="67" t="str">
        <f t="shared" si="50"/>
        <v>NHS EAST AND NORTH HERTFORDSHIRE CCG</v>
      </c>
      <c r="K1028" s="122" t="s">
        <v>756</v>
      </c>
      <c r="L1028" s="122" t="s">
        <v>757</v>
      </c>
      <c r="M1028" s="122" t="s">
        <v>2584</v>
      </c>
      <c r="N1028" s="122" t="s">
        <v>2585</v>
      </c>
      <c r="P1028" s="122" t="s">
        <v>594</v>
      </c>
      <c r="Q1028" s="122" t="s">
        <v>595</v>
      </c>
    </row>
    <row r="1029" spans="1:17" ht="15">
      <c r="A1029" s="66" t="s">
        <v>88</v>
      </c>
      <c r="B1029" s="65" t="s">
        <v>89</v>
      </c>
      <c r="C1029" s="67">
        <v>31415.001634304699</v>
      </c>
      <c r="D1029" s="66" t="str">
        <f t="shared" si="48"/>
        <v>U82077</v>
      </c>
      <c r="E1029" s="67" t="str">
        <f t="shared" si="49"/>
        <v>00R</v>
      </c>
      <c r="F1029" s="67" t="str">
        <f t="shared" si="50"/>
        <v>NHS BLACKPOOL CCG</v>
      </c>
      <c r="K1029" s="122" t="s">
        <v>88</v>
      </c>
      <c r="L1029" s="122" t="s">
        <v>89</v>
      </c>
      <c r="M1029" s="122" t="s">
        <v>2820</v>
      </c>
      <c r="N1029" s="122" t="s">
        <v>2821</v>
      </c>
      <c r="P1029" s="122" t="s">
        <v>592</v>
      </c>
      <c r="Q1029" s="122" t="s">
        <v>593</v>
      </c>
    </row>
    <row r="1030" spans="1:17" ht="15">
      <c r="A1030" s="66" t="s">
        <v>371</v>
      </c>
      <c r="B1030" s="65" t="s">
        <v>372</v>
      </c>
      <c r="C1030" s="67">
        <v>45653.130371720596</v>
      </c>
      <c r="D1030" s="66" t="str">
        <f t="shared" si="48"/>
        <v>U82095</v>
      </c>
      <c r="E1030" s="67" t="str">
        <f t="shared" si="49"/>
        <v>03F</v>
      </c>
      <c r="F1030" s="67" t="str">
        <f t="shared" si="50"/>
        <v>NHS HULL CCG</v>
      </c>
      <c r="K1030" s="122" t="s">
        <v>371</v>
      </c>
      <c r="L1030" s="122" t="s">
        <v>372</v>
      </c>
      <c r="M1030" s="122" t="s">
        <v>2634</v>
      </c>
      <c r="N1030" s="122" t="s">
        <v>2635</v>
      </c>
      <c r="P1030" s="122" t="s">
        <v>582</v>
      </c>
      <c r="Q1030" s="122" t="s">
        <v>583</v>
      </c>
    </row>
    <row r="1031" spans="1:17" ht="15">
      <c r="A1031" s="66" t="s">
        <v>1549</v>
      </c>
      <c r="B1031" s="65" t="s">
        <v>1550</v>
      </c>
      <c r="C1031" s="67">
        <v>27855.198883342295</v>
      </c>
      <c r="D1031" s="66" t="str">
        <f t="shared" si="48"/>
        <v>U82305</v>
      </c>
      <c r="E1031" s="67" t="str">
        <f t="shared" si="49"/>
        <v>15E</v>
      </c>
      <c r="F1031" s="67" t="str">
        <f t="shared" si="50"/>
        <v>NHS BIRMINGHAM AND SOLIHULL CCG</v>
      </c>
      <c r="K1031" s="122" t="s">
        <v>1549</v>
      </c>
      <c r="L1031" s="122" t="s">
        <v>1550</v>
      </c>
      <c r="M1031" s="122" t="s">
        <v>2570</v>
      </c>
      <c r="N1031" s="122" t="s">
        <v>2571</v>
      </c>
      <c r="P1031" s="122" t="s">
        <v>596</v>
      </c>
      <c r="Q1031" s="122" t="s">
        <v>597</v>
      </c>
    </row>
    <row r="1032" spans="1:17" ht="15">
      <c r="A1032" s="66" t="s">
        <v>2230</v>
      </c>
      <c r="B1032" s="65" t="s">
        <v>2231</v>
      </c>
      <c r="C1032" s="67">
        <v>32088.31330508077</v>
      </c>
      <c r="D1032" s="66" t="str">
        <f t="shared" si="48"/>
        <v>U82359</v>
      </c>
      <c r="E1032" s="67" t="str">
        <f t="shared" si="49"/>
        <v>91Q</v>
      </c>
      <c r="F1032" s="67" t="str">
        <f t="shared" si="50"/>
        <v>NHS KENT AND MEDWAY CCG</v>
      </c>
      <c r="K1032" s="122" t="s">
        <v>2230</v>
      </c>
      <c r="L1032" s="122" t="s">
        <v>2231</v>
      </c>
      <c r="M1032" s="122" t="s">
        <v>2588</v>
      </c>
      <c r="N1032" s="122" t="s">
        <v>2589</v>
      </c>
      <c r="P1032" s="122" t="s">
        <v>587</v>
      </c>
      <c r="Q1032" s="122" t="s">
        <v>588</v>
      </c>
    </row>
    <row r="1033" spans="1:17" ht="15">
      <c r="A1033" s="66" t="s">
        <v>1405</v>
      </c>
      <c r="B1033" s="65" t="s">
        <v>1406</v>
      </c>
      <c r="C1033" s="67">
        <v>38279.584818400472</v>
      </c>
      <c r="D1033" s="66" t="str">
        <f t="shared" si="48"/>
        <v>U82404</v>
      </c>
      <c r="E1033" s="67" t="str">
        <f t="shared" si="49"/>
        <v>14Y</v>
      </c>
      <c r="F1033" s="67" t="str">
        <f t="shared" si="50"/>
        <v>NHS BUCKINGHAMSHIRE CCG</v>
      </c>
      <c r="K1033" s="122" t="s">
        <v>1405</v>
      </c>
      <c r="L1033" s="122" t="s">
        <v>1406</v>
      </c>
      <c r="M1033" s="122" t="s">
        <v>2600</v>
      </c>
      <c r="N1033" s="122" t="s">
        <v>2601</v>
      </c>
      <c r="P1033" s="122" t="s">
        <v>579</v>
      </c>
      <c r="Q1033" s="122" t="s">
        <v>580</v>
      </c>
    </row>
    <row r="1034" spans="1:17" ht="15">
      <c r="A1034" s="66" t="s">
        <v>2326</v>
      </c>
      <c r="B1034" s="65" t="s">
        <v>2327</v>
      </c>
      <c r="C1034" s="67">
        <v>75849.67927833568</v>
      </c>
      <c r="D1034" s="66" t="str">
        <f t="shared" si="48"/>
        <v>U82430</v>
      </c>
      <c r="E1034" s="67" t="str">
        <f t="shared" si="49"/>
        <v>92G</v>
      </c>
      <c r="F1034" s="67" t="str">
        <f t="shared" si="50"/>
        <v>NHS BATH AND NORTH EAST SOMERSET, SWINDON AND WILTSHIRE CCG</v>
      </c>
      <c r="K1034" s="122" t="s">
        <v>2326</v>
      </c>
      <c r="L1034" s="122" t="s">
        <v>2327</v>
      </c>
      <c r="M1034" s="122" t="s">
        <v>2654</v>
      </c>
      <c r="N1034" s="122" t="s">
        <v>2655</v>
      </c>
      <c r="P1034" s="122" t="s">
        <v>598</v>
      </c>
      <c r="Q1034" s="122" t="s">
        <v>599</v>
      </c>
    </row>
    <row r="1035" spans="1:17" ht="15">
      <c r="A1035" s="66" t="s">
        <v>1487</v>
      </c>
      <c r="B1035" s="65" t="s">
        <v>1488</v>
      </c>
      <c r="C1035" s="67">
        <v>65079.35497520402</v>
      </c>
      <c r="D1035" s="66" t="str">
        <f t="shared" si="48"/>
        <v>U82487</v>
      </c>
      <c r="E1035" s="67" t="str">
        <f t="shared" si="49"/>
        <v>15D</v>
      </c>
      <c r="F1035" s="67" t="str">
        <f t="shared" si="50"/>
        <v>NHS EAST BERKSHIRE CCG</v>
      </c>
      <c r="K1035" s="122" t="s">
        <v>1487</v>
      </c>
      <c r="L1035" s="122" t="s">
        <v>1488</v>
      </c>
      <c r="M1035" s="122" t="s">
        <v>2754</v>
      </c>
      <c r="N1035" s="122" t="s">
        <v>2755</v>
      </c>
      <c r="P1035" s="122" t="s">
        <v>590</v>
      </c>
      <c r="Q1035" s="122" t="s">
        <v>591</v>
      </c>
    </row>
    <row r="1036" spans="1:17" ht="15">
      <c r="A1036" s="66" t="s">
        <v>319</v>
      </c>
      <c r="B1036" s="65" t="s">
        <v>320</v>
      </c>
      <c r="C1036" s="67">
        <v>58527.133815864923</v>
      </c>
      <c r="D1036" s="66" t="str">
        <f t="shared" si="48"/>
        <v>U82499</v>
      </c>
      <c r="E1036" s="67" t="str">
        <f t="shared" si="49"/>
        <v>02Q</v>
      </c>
      <c r="F1036" s="67" t="str">
        <f t="shared" si="50"/>
        <v>NHS BASSETLAW CCG</v>
      </c>
      <c r="K1036" s="122" t="s">
        <v>319</v>
      </c>
      <c r="L1036" s="122" t="s">
        <v>320</v>
      </c>
      <c r="M1036" s="122" t="s">
        <v>2650</v>
      </c>
      <c r="N1036" s="122" t="s">
        <v>2651</v>
      </c>
      <c r="P1036" s="122" t="s">
        <v>585</v>
      </c>
      <c r="Q1036" s="122" t="s">
        <v>586</v>
      </c>
    </row>
    <row r="1037" spans="1:17" ht="15">
      <c r="A1037" s="66" t="s">
        <v>1667</v>
      </c>
      <c r="B1037" s="65" t="s">
        <v>1668</v>
      </c>
      <c r="C1037" s="67">
        <v>34833.862192095068</v>
      </c>
      <c r="D1037" s="66" t="str">
        <f t="shared" si="48"/>
        <v>U82523</v>
      </c>
      <c r="E1037" s="67" t="str">
        <f t="shared" si="49"/>
        <v>15N</v>
      </c>
      <c r="F1037" s="67" t="str">
        <f t="shared" si="50"/>
        <v>NHS DEVON CCG</v>
      </c>
      <c r="K1037" s="122" t="s">
        <v>1667</v>
      </c>
      <c r="L1037" s="122" t="s">
        <v>1668</v>
      </c>
      <c r="M1037" s="122" t="s">
        <v>2678</v>
      </c>
      <c r="N1037" s="122" t="s">
        <v>2679</v>
      </c>
      <c r="P1037" s="122" t="s">
        <v>1469</v>
      </c>
      <c r="Q1037" s="122" t="s">
        <v>1470</v>
      </c>
    </row>
    <row r="1038" spans="1:17" ht="15">
      <c r="A1038" s="66" t="s">
        <v>2328</v>
      </c>
      <c r="B1038" s="65" t="s">
        <v>2329</v>
      </c>
      <c r="C1038" s="67">
        <v>46452.461627323697</v>
      </c>
      <c r="D1038" s="66" t="str">
        <f t="shared" si="48"/>
        <v>U82536</v>
      </c>
      <c r="E1038" s="67" t="str">
        <f t="shared" si="49"/>
        <v>92G</v>
      </c>
      <c r="F1038" s="67" t="str">
        <f t="shared" si="50"/>
        <v>NHS BATH AND NORTH EAST SOMERSET, SWINDON AND WILTSHIRE CCG</v>
      </c>
      <c r="K1038" s="122" t="s">
        <v>2328</v>
      </c>
      <c r="L1038" s="122" t="s">
        <v>2329</v>
      </c>
      <c r="M1038" s="122" t="s">
        <v>2654</v>
      </c>
      <c r="N1038" s="122" t="s">
        <v>2655</v>
      </c>
      <c r="P1038" s="122" t="s">
        <v>183</v>
      </c>
      <c r="Q1038" s="122" t="s">
        <v>184</v>
      </c>
    </row>
    <row r="1039" spans="1:17" ht="15">
      <c r="A1039" s="66" t="s">
        <v>1797</v>
      </c>
      <c r="B1039" s="65" t="s">
        <v>1798</v>
      </c>
      <c r="C1039" s="67">
        <v>61432.018454735131</v>
      </c>
      <c r="D1039" s="66" t="str">
        <f t="shared" si="48"/>
        <v>U82612</v>
      </c>
      <c r="E1039" s="67" t="str">
        <f t="shared" si="49"/>
        <v>27D</v>
      </c>
      <c r="F1039" s="67" t="str">
        <f t="shared" si="50"/>
        <v>NHS CHESHIRE CCG</v>
      </c>
      <c r="K1039" s="122" t="s">
        <v>1797</v>
      </c>
      <c r="L1039" s="122" t="s">
        <v>1798</v>
      </c>
      <c r="M1039" s="122" t="s">
        <v>2614</v>
      </c>
      <c r="N1039" s="122" t="s">
        <v>2615</v>
      </c>
      <c r="P1039" s="122" t="s">
        <v>1938</v>
      </c>
      <c r="Q1039" s="122" t="s">
        <v>1939</v>
      </c>
    </row>
    <row r="1040" spans="1:17" ht="15">
      <c r="A1040" s="66" t="s">
        <v>1579</v>
      </c>
      <c r="B1040" s="65" t="s">
        <v>1580</v>
      </c>
      <c r="C1040" s="67">
        <v>61302.652607403179</v>
      </c>
      <c r="D1040" s="66" t="str">
        <f t="shared" si="48"/>
        <v>U82712</v>
      </c>
      <c r="E1040" s="67" t="str">
        <f t="shared" si="49"/>
        <v>15F</v>
      </c>
      <c r="F1040" s="67" t="str">
        <f t="shared" si="50"/>
        <v>NHS LEEDS CCG</v>
      </c>
      <c r="K1040" s="122" t="s">
        <v>1579</v>
      </c>
      <c r="L1040" s="122" t="s">
        <v>1580</v>
      </c>
      <c r="M1040" s="122" t="s">
        <v>2730</v>
      </c>
      <c r="N1040" s="122" t="s">
        <v>2731</v>
      </c>
      <c r="P1040" s="122" t="s">
        <v>988</v>
      </c>
      <c r="Q1040" s="122" t="s">
        <v>989</v>
      </c>
    </row>
    <row r="1041" spans="1:17" ht="15">
      <c r="A1041" s="66" t="s">
        <v>90</v>
      </c>
      <c r="B1041" s="65" t="s">
        <v>91</v>
      </c>
      <c r="C1041" s="67">
        <v>29685.52562172732</v>
      </c>
      <c r="D1041" s="66" t="str">
        <f t="shared" si="48"/>
        <v>U82731</v>
      </c>
      <c r="E1041" s="67" t="str">
        <f t="shared" si="49"/>
        <v>02M</v>
      </c>
      <c r="F1041" s="67" t="str">
        <f t="shared" si="50"/>
        <v>NHS FYLDE AND WYRE CCG</v>
      </c>
      <c r="K1041" s="122" t="s">
        <v>90</v>
      </c>
      <c r="L1041" s="122" t="s">
        <v>91</v>
      </c>
      <c r="M1041" s="122" t="s">
        <v>2796</v>
      </c>
      <c r="N1041" s="122" t="s">
        <v>2797</v>
      </c>
      <c r="P1041" s="122" t="s">
        <v>297</v>
      </c>
      <c r="Q1041" s="122" t="s">
        <v>298</v>
      </c>
    </row>
    <row r="1042" spans="1:17" ht="15">
      <c r="A1042" s="66" t="s">
        <v>623</v>
      </c>
      <c r="B1042" s="65" t="s">
        <v>624</v>
      </c>
      <c r="C1042" s="67">
        <v>40751.68333781766</v>
      </c>
      <c r="D1042" s="66" t="str">
        <f t="shared" si="48"/>
        <v>U82789</v>
      </c>
      <c r="E1042" s="67" t="str">
        <f t="shared" si="49"/>
        <v>05R</v>
      </c>
      <c r="F1042" s="67" t="str">
        <f t="shared" si="50"/>
        <v>NHS SOUTH WARWICKSHIRE CCG</v>
      </c>
      <c r="K1042" s="122" t="s">
        <v>623</v>
      </c>
      <c r="L1042" s="122" t="s">
        <v>624</v>
      </c>
      <c r="M1042" s="122" t="s">
        <v>2644</v>
      </c>
      <c r="N1042" s="122" t="s">
        <v>2645</v>
      </c>
      <c r="P1042" s="122" t="s">
        <v>435</v>
      </c>
      <c r="Q1042" s="122" t="s">
        <v>436</v>
      </c>
    </row>
    <row r="1043" spans="1:17" ht="15">
      <c r="A1043" s="66" t="s">
        <v>229</v>
      </c>
      <c r="B1043" s="65" t="s">
        <v>230</v>
      </c>
      <c r="C1043" s="67">
        <v>15792.483596114551</v>
      </c>
      <c r="D1043" s="66" t="str">
        <f t="shared" si="48"/>
        <v>U82880</v>
      </c>
      <c r="E1043" s="67" t="str">
        <f t="shared" si="49"/>
        <v>01V</v>
      </c>
      <c r="F1043" s="67" t="str">
        <f t="shared" si="50"/>
        <v>NHS SOUTHPORT AND FORMBY CCG</v>
      </c>
      <c r="K1043" s="122" t="s">
        <v>229</v>
      </c>
      <c r="L1043" s="122" t="s">
        <v>230</v>
      </c>
      <c r="M1043" s="122" t="s">
        <v>2818</v>
      </c>
      <c r="N1043" s="122" t="s">
        <v>2819</v>
      </c>
      <c r="P1043" s="122" t="s">
        <v>247</v>
      </c>
      <c r="Q1043" s="122" t="s">
        <v>248</v>
      </c>
    </row>
    <row r="1044" spans="1:17" ht="15">
      <c r="A1044" s="66" t="s">
        <v>2386</v>
      </c>
      <c r="B1044" s="65" t="s">
        <v>2387</v>
      </c>
      <c r="C1044" s="67">
        <v>49497.989925258938</v>
      </c>
      <c r="D1044" s="66" t="str">
        <f t="shared" si="48"/>
        <v>U83168</v>
      </c>
      <c r="E1044" s="67" t="str">
        <f t="shared" si="49"/>
        <v>93C</v>
      </c>
      <c r="F1044" s="67" t="str">
        <f t="shared" si="50"/>
        <v>NHS NORTH CENTRAL LONDON CCG</v>
      </c>
      <c r="K1044" s="122" t="s">
        <v>2386</v>
      </c>
      <c r="L1044" s="122" t="s">
        <v>2387</v>
      </c>
      <c r="M1044" s="122" t="s">
        <v>2670</v>
      </c>
      <c r="N1044" s="122" t="s">
        <v>2671</v>
      </c>
      <c r="P1044" s="122" t="s">
        <v>1677</v>
      </c>
      <c r="Q1044" s="122" t="s">
        <v>1678</v>
      </c>
    </row>
    <row r="1045" spans="1:17" ht="15">
      <c r="A1045" s="66" t="s">
        <v>1142</v>
      </c>
      <c r="B1045" s="65" t="s">
        <v>1143</v>
      </c>
      <c r="C1045" s="67">
        <v>35271.2108626279</v>
      </c>
      <c r="D1045" s="66" t="str">
        <f t="shared" si="48"/>
        <v>U83279</v>
      </c>
      <c r="E1045" s="67" t="str">
        <f t="shared" si="49"/>
        <v>10Q</v>
      </c>
      <c r="F1045" s="67" t="str">
        <f t="shared" si="50"/>
        <v>NHS OXFORDSHIRE CCG</v>
      </c>
      <c r="K1045" s="122" t="s">
        <v>1142</v>
      </c>
      <c r="L1045" s="122" t="s">
        <v>1143</v>
      </c>
      <c r="M1045" s="122" t="s">
        <v>2590</v>
      </c>
      <c r="N1045" s="122" t="s">
        <v>2591</v>
      </c>
      <c r="P1045" s="122" t="s">
        <v>1313</v>
      </c>
      <c r="Q1045" s="122" t="s">
        <v>1314</v>
      </c>
    </row>
    <row r="1046" spans="1:17" ht="15">
      <c r="A1046" s="66" t="s">
        <v>2388</v>
      </c>
      <c r="B1046" s="65" t="s">
        <v>2389</v>
      </c>
      <c r="C1046" s="67">
        <v>69219.825003786071</v>
      </c>
      <c r="D1046" s="66" t="str">
        <f t="shared" si="48"/>
        <v>U83457</v>
      </c>
      <c r="E1046" s="67" t="str">
        <f t="shared" si="49"/>
        <v>93C</v>
      </c>
      <c r="F1046" s="67" t="str">
        <f t="shared" si="50"/>
        <v>NHS NORTH CENTRAL LONDON CCG</v>
      </c>
      <c r="K1046" s="122" t="s">
        <v>2388</v>
      </c>
      <c r="L1046" s="122" t="s">
        <v>2389</v>
      </c>
      <c r="M1046" s="122" t="s">
        <v>2670</v>
      </c>
      <c r="N1046" s="122" t="s">
        <v>2671</v>
      </c>
      <c r="P1046" s="122" t="s">
        <v>1301</v>
      </c>
      <c r="Q1046" s="122" t="s">
        <v>1302</v>
      </c>
    </row>
    <row r="1047" spans="1:17" ht="15">
      <c r="A1047" s="66" t="s">
        <v>631</v>
      </c>
      <c r="B1047" s="65" t="s">
        <v>632</v>
      </c>
      <c r="C1047" s="67">
        <v>31444.277207025749</v>
      </c>
      <c r="D1047" s="66" t="str">
        <f t="shared" si="48"/>
        <v>U83494</v>
      </c>
      <c r="E1047" s="67" t="str">
        <f t="shared" si="49"/>
        <v>05V</v>
      </c>
      <c r="F1047" s="67" t="str">
        <f t="shared" si="50"/>
        <v>NHS STAFFORD AND SURROUNDS CCG</v>
      </c>
      <c r="K1047" s="122" t="s">
        <v>631</v>
      </c>
      <c r="L1047" s="122" t="s">
        <v>632</v>
      </c>
      <c r="M1047" s="122" t="s">
        <v>2646</v>
      </c>
      <c r="N1047" s="122" t="s">
        <v>2647</v>
      </c>
      <c r="P1047" s="122" t="s">
        <v>1866</v>
      </c>
      <c r="Q1047" s="122" t="s">
        <v>1867</v>
      </c>
    </row>
    <row r="1048" spans="1:17" ht="15">
      <c r="A1048" s="66" t="s">
        <v>696</v>
      </c>
      <c r="B1048" s="65" t="s">
        <v>697</v>
      </c>
      <c r="C1048" s="67">
        <v>32133.145328468119</v>
      </c>
      <c r="D1048" s="66" t="str">
        <f t="shared" si="48"/>
        <v>U83511</v>
      </c>
      <c r="E1048" s="67" t="str">
        <f t="shared" si="49"/>
        <v>06F</v>
      </c>
      <c r="F1048" s="67" t="str">
        <f t="shared" si="50"/>
        <v>NHS BEDFORDSHIRE CCG</v>
      </c>
      <c r="K1048" s="122" t="s">
        <v>696</v>
      </c>
      <c r="L1048" s="122" t="s">
        <v>697</v>
      </c>
      <c r="M1048" s="122" t="s">
        <v>2708</v>
      </c>
      <c r="N1048" s="122" t="s">
        <v>2709</v>
      </c>
      <c r="P1048" s="122" t="s">
        <v>2144</v>
      </c>
      <c r="Q1048" s="122" t="s">
        <v>2145</v>
      </c>
    </row>
    <row r="1049" spans="1:17" ht="15">
      <c r="A1049" s="66" t="s">
        <v>727</v>
      </c>
      <c r="B1049" s="65" t="s">
        <v>728</v>
      </c>
      <c r="C1049" s="67">
        <v>45025.500763790398</v>
      </c>
      <c r="D1049" s="66" t="str">
        <f t="shared" si="48"/>
        <v>U83524</v>
      </c>
      <c r="E1049" s="67" t="str">
        <f t="shared" si="49"/>
        <v>06H</v>
      </c>
      <c r="F1049" s="67" t="str">
        <f t="shared" si="50"/>
        <v>NHS CAMBRIDGESHIRE AND PETERBOROUGH CCG</v>
      </c>
      <c r="K1049" s="122" t="s">
        <v>727</v>
      </c>
      <c r="L1049" s="122" t="s">
        <v>728</v>
      </c>
      <c r="M1049" s="122" t="s">
        <v>2714</v>
      </c>
      <c r="N1049" s="122" t="s">
        <v>2715</v>
      </c>
      <c r="P1049" s="122" t="s">
        <v>649</v>
      </c>
      <c r="Q1049" s="122" t="s">
        <v>650</v>
      </c>
    </row>
    <row r="1050" spans="1:17" ht="15">
      <c r="A1050" s="66" t="s">
        <v>1144</v>
      </c>
      <c r="B1050" s="65" t="s">
        <v>1145</v>
      </c>
      <c r="C1050" s="67">
        <v>44160.754058001097</v>
      </c>
      <c r="D1050" s="66" t="str">
        <f t="shared" si="48"/>
        <v>U83604</v>
      </c>
      <c r="E1050" s="67" t="str">
        <f t="shared" si="49"/>
        <v>10Q</v>
      </c>
      <c r="F1050" s="67" t="str">
        <f t="shared" si="50"/>
        <v>NHS OXFORDSHIRE CCG</v>
      </c>
      <c r="K1050" s="122" t="s">
        <v>1144</v>
      </c>
      <c r="L1050" s="122" t="s">
        <v>1145</v>
      </c>
      <c r="M1050" s="122" t="s">
        <v>2590</v>
      </c>
      <c r="N1050" s="122" t="s">
        <v>2591</v>
      </c>
      <c r="P1050" s="122" t="s">
        <v>1647</v>
      </c>
      <c r="Q1050" s="122" t="s">
        <v>1648</v>
      </c>
    </row>
    <row r="1051" spans="1:17" ht="15">
      <c r="A1051" s="66" t="s">
        <v>273</v>
      </c>
      <c r="B1051" s="65" t="s">
        <v>274</v>
      </c>
      <c r="C1051" s="67">
        <v>61499.304584877449</v>
      </c>
      <c r="D1051" s="66" t="str">
        <f t="shared" si="48"/>
        <v>U83990</v>
      </c>
      <c r="E1051" s="67" t="str">
        <f t="shared" si="49"/>
        <v>02A</v>
      </c>
      <c r="F1051" s="67" t="str">
        <f t="shared" si="50"/>
        <v>NHS TRAFFORD CCG</v>
      </c>
      <c r="K1051" s="122" t="s">
        <v>273</v>
      </c>
      <c r="L1051" s="122" t="s">
        <v>274</v>
      </c>
      <c r="M1051" s="122" t="s">
        <v>2814</v>
      </c>
      <c r="N1051" s="122" t="s">
        <v>2815</v>
      </c>
      <c r="P1051" s="122" t="s">
        <v>850</v>
      </c>
      <c r="Q1051" s="122" t="s">
        <v>851</v>
      </c>
    </row>
    <row r="1052" spans="1:17" ht="15">
      <c r="A1052" s="66" t="s">
        <v>2232</v>
      </c>
      <c r="B1052" s="65" t="s">
        <v>2233</v>
      </c>
      <c r="C1052" s="67">
        <v>43008.044819460003</v>
      </c>
      <c r="D1052" s="66" t="str">
        <f t="shared" si="48"/>
        <v>U84081</v>
      </c>
      <c r="E1052" s="67" t="str">
        <f t="shared" si="49"/>
        <v>91Q</v>
      </c>
      <c r="F1052" s="67" t="str">
        <f t="shared" si="50"/>
        <v>NHS KENT AND MEDWAY CCG</v>
      </c>
      <c r="K1052" s="122" t="s">
        <v>2232</v>
      </c>
      <c r="L1052" s="122" t="s">
        <v>2233</v>
      </c>
      <c r="M1052" s="122" t="s">
        <v>2588</v>
      </c>
      <c r="N1052" s="122" t="s">
        <v>2589</v>
      </c>
      <c r="P1052" s="122" t="s">
        <v>1138</v>
      </c>
      <c r="Q1052" s="122" t="s">
        <v>1139</v>
      </c>
    </row>
    <row r="1053" spans="1:17" ht="15">
      <c r="A1053" s="66" t="s">
        <v>1892</v>
      </c>
      <c r="B1053" s="65" t="s">
        <v>1893</v>
      </c>
      <c r="C1053" s="67">
        <v>28396.18371034773</v>
      </c>
      <c r="D1053" s="66" t="str">
        <f t="shared" si="48"/>
        <v>U84150</v>
      </c>
      <c r="E1053" s="67" t="str">
        <f t="shared" si="49"/>
        <v>36L</v>
      </c>
      <c r="F1053" s="67" t="str">
        <f t="shared" si="50"/>
        <v>NHS SOUTH WEST LONDON CCG</v>
      </c>
      <c r="K1053" s="122" t="s">
        <v>1892</v>
      </c>
      <c r="L1053" s="122" t="s">
        <v>1893</v>
      </c>
      <c r="M1053" s="122" t="s">
        <v>2562</v>
      </c>
      <c r="N1053" s="122" t="s">
        <v>2563</v>
      </c>
      <c r="P1053" s="122" t="s">
        <v>2134</v>
      </c>
      <c r="Q1053" s="122" t="s">
        <v>2135</v>
      </c>
    </row>
    <row r="1054" spans="1:17" ht="15">
      <c r="A1054" s="66" t="s">
        <v>1323</v>
      </c>
      <c r="B1054" s="65" t="s">
        <v>1324</v>
      </c>
      <c r="C1054" s="67">
        <v>27870.868900997299</v>
      </c>
      <c r="D1054" s="66" t="str">
        <f t="shared" si="48"/>
        <v>U84175</v>
      </c>
      <c r="E1054" s="67" t="str">
        <f t="shared" si="49"/>
        <v>11X</v>
      </c>
      <c r="F1054" s="67" t="str">
        <f t="shared" si="50"/>
        <v>NHS SOMERSET CCG</v>
      </c>
      <c r="K1054" s="122" t="s">
        <v>1323</v>
      </c>
      <c r="L1054" s="122" t="s">
        <v>1324</v>
      </c>
      <c r="M1054" s="122" t="s">
        <v>2578</v>
      </c>
      <c r="N1054" s="122" t="s">
        <v>2579</v>
      </c>
      <c r="P1054" s="122" t="s">
        <v>1812</v>
      </c>
      <c r="Q1054" s="122" t="s">
        <v>1813</v>
      </c>
    </row>
    <row r="1055" spans="1:17" ht="15">
      <c r="A1055" s="66" t="s">
        <v>1669</v>
      </c>
      <c r="B1055" s="65" t="s">
        <v>1670</v>
      </c>
      <c r="C1055" s="67">
        <v>37535.10087822919</v>
      </c>
      <c r="D1055" s="66" t="str">
        <f t="shared" si="48"/>
        <v>U84198</v>
      </c>
      <c r="E1055" s="67" t="str">
        <f t="shared" si="49"/>
        <v>15N</v>
      </c>
      <c r="F1055" s="67" t="str">
        <f t="shared" si="50"/>
        <v>NHS DEVON CCG</v>
      </c>
      <c r="K1055" s="122" t="s">
        <v>1669</v>
      </c>
      <c r="L1055" s="122" t="s">
        <v>1670</v>
      </c>
      <c r="M1055" s="122" t="s">
        <v>2678</v>
      </c>
      <c r="N1055" s="122" t="s">
        <v>2679</v>
      </c>
      <c r="P1055" s="122" t="s">
        <v>503</v>
      </c>
      <c r="Q1055" s="122" t="s">
        <v>504</v>
      </c>
    </row>
    <row r="1056" spans="1:17" ht="15">
      <c r="A1056" s="66" t="s">
        <v>633</v>
      </c>
      <c r="B1056" s="65" t="s">
        <v>634</v>
      </c>
      <c r="C1056" s="67">
        <v>39760.824998887103</v>
      </c>
      <c r="D1056" s="66" t="str">
        <f t="shared" si="48"/>
        <v>U84263</v>
      </c>
      <c r="E1056" s="67" t="str">
        <f t="shared" si="49"/>
        <v>05V</v>
      </c>
      <c r="F1056" s="67" t="str">
        <f t="shared" si="50"/>
        <v>NHS STAFFORD AND SURROUNDS CCG</v>
      </c>
      <c r="K1056" s="122" t="s">
        <v>633</v>
      </c>
      <c r="L1056" s="122" t="s">
        <v>634</v>
      </c>
      <c r="M1056" s="122" t="s">
        <v>2646</v>
      </c>
      <c r="N1056" s="122" t="s">
        <v>2647</v>
      </c>
      <c r="P1056" s="122" t="s">
        <v>167</v>
      </c>
      <c r="Q1056" s="122" t="s">
        <v>168</v>
      </c>
    </row>
    <row r="1057" spans="1:17" ht="15">
      <c r="A1057" s="66" t="s">
        <v>1200</v>
      </c>
      <c r="B1057" s="65" t="s">
        <v>1201</v>
      </c>
      <c r="C1057" s="67">
        <v>42897.105719528619</v>
      </c>
      <c r="D1057" s="66" t="str">
        <f t="shared" si="48"/>
        <v>U84277</v>
      </c>
      <c r="E1057" s="67" t="str">
        <f t="shared" si="49"/>
        <v>11A</v>
      </c>
      <c r="F1057" s="67" t="str">
        <f t="shared" si="50"/>
        <v>NHS WEST HAMPSHIRE CCG</v>
      </c>
      <c r="K1057" s="122" t="s">
        <v>1200</v>
      </c>
      <c r="L1057" s="122" t="s">
        <v>1201</v>
      </c>
      <c r="M1057" s="122" t="s">
        <v>2726</v>
      </c>
      <c r="N1057" s="122" t="s">
        <v>2727</v>
      </c>
      <c r="P1057" s="122" t="s">
        <v>1409</v>
      </c>
      <c r="Q1057" s="122" t="s">
        <v>1410</v>
      </c>
    </row>
    <row r="1058" spans="1:17" ht="15">
      <c r="A1058" s="66" t="s">
        <v>1467</v>
      </c>
      <c r="B1058" s="65" t="s">
        <v>1468</v>
      </c>
      <c r="C1058" s="67">
        <v>36313.5947736116</v>
      </c>
      <c r="D1058" s="66" t="str">
        <f t="shared" si="48"/>
        <v>U84294</v>
      </c>
      <c r="E1058" s="67" t="str">
        <f t="shared" si="49"/>
        <v>15C</v>
      </c>
      <c r="F1058" s="67" t="str">
        <f t="shared" si="50"/>
        <v>NHS BRISTOL, NORTH SOMERSET AND SOUTH GLOUCESTERSHIRE CCG</v>
      </c>
      <c r="K1058" s="122" t="s">
        <v>1467</v>
      </c>
      <c r="L1058" s="122" t="s">
        <v>1468</v>
      </c>
      <c r="M1058" s="122" t="s">
        <v>2574</v>
      </c>
      <c r="N1058" s="122" t="s">
        <v>2575</v>
      </c>
      <c r="P1058" s="122" t="s">
        <v>1643</v>
      </c>
      <c r="Q1058" s="122" t="s">
        <v>1644</v>
      </c>
    </row>
    <row r="1059" spans="1:17" ht="15">
      <c r="A1059" s="66" t="s">
        <v>329</v>
      </c>
      <c r="B1059" s="65" t="s">
        <v>330</v>
      </c>
      <c r="C1059" s="67">
        <v>45178.374249483888</v>
      </c>
      <c r="D1059" s="66" t="str">
        <f t="shared" si="48"/>
        <v>U84379</v>
      </c>
      <c r="E1059" s="67" t="str">
        <f t="shared" si="49"/>
        <v>02T</v>
      </c>
      <c r="F1059" s="67" t="str">
        <f t="shared" si="50"/>
        <v>NHS CALDERDALE CCG</v>
      </c>
      <c r="K1059" s="122" t="s">
        <v>329</v>
      </c>
      <c r="L1059" s="122" t="s">
        <v>330</v>
      </c>
      <c r="M1059" s="122" t="s">
        <v>2810</v>
      </c>
      <c r="N1059" s="122" t="s">
        <v>2811</v>
      </c>
      <c r="P1059" s="122" t="s">
        <v>2076</v>
      </c>
      <c r="Q1059" s="122" t="s">
        <v>2077</v>
      </c>
    </row>
    <row r="1060" spans="1:17" ht="15">
      <c r="A1060" s="66" t="s">
        <v>906</v>
      </c>
      <c r="B1060" s="65" t="s">
        <v>907</v>
      </c>
      <c r="C1060" s="67">
        <v>47329.429902078351</v>
      </c>
      <c r="D1060" s="66" t="str">
        <f t="shared" si="48"/>
        <v>U84425</v>
      </c>
      <c r="E1060" s="67" t="str">
        <f t="shared" si="49"/>
        <v>07P</v>
      </c>
      <c r="F1060" s="67" t="str">
        <f t="shared" si="50"/>
        <v>NHS BRENT CCG</v>
      </c>
      <c r="K1060" s="122" t="s">
        <v>906</v>
      </c>
      <c r="L1060" s="122" t="s">
        <v>907</v>
      </c>
      <c r="M1060" s="122" t="s">
        <v>2732</v>
      </c>
      <c r="N1060" s="122" t="s">
        <v>2733</v>
      </c>
      <c r="P1060" s="122" t="s">
        <v>941</v>
      </c>
      <c r="Q1060" s="122" t="s">
        <v>942</v>
      </c>
    </row>
    <row r="1061" spans="1:17" ht="15">
      <c r="A1061" s="66" t="s">
        <v>2463</v>
      </c>
      <c r="B1061" s="65" t="s">
        <v>2464</v>
      </c>
      <c r="C1061" s="67">
        <v>34326.566747888632</v>
      </c>
      <c r="D1061" s="66" t="str">
        <f t="shared" si="48"/>
        <v>U84454</v>
      </c>
      <c r="E1061" s="67" t="str">
        <f t="shared" si="49"/>
        <v>99F</v>
      </c>
      <c r="F1061" s="67" t="str">
        <f t="shared" si="50"/>
        <v>NHS CASTLE POINT AND ROCHFORD CCG</v>
      </c>
      <c r="K1061" s="122" t="s">
        <v>2463</v>
      </c>
      <c r="L1061" s="122" t="s">
        <v>2464</v>
      </c>
      <c r="M1061" s="122" t="s">
        <v>2800</v>
      </c>
      <c r="N1061" s="122" t="s">
        <v>2801</v>
      </c>
      <c r="P1061" s="122" t="s">
        <v>804</v>
      </c>
      <c r="Q1061" s="122" t="s">
        <v>805</v>
      </c>
    </row>
    <row r="1062" spans="1:17" ht="15">
      <c r="A1062" s="66" t="s">
        <v>838</v>
      </c>
      <c r="B1062" s="65" t="s">
        <v>839</v>
      </c>
      <c r="C1062" s="67">
        <v>55571.102545578702</v>
      </c>
      <c r="D1062" s="66" t="str">
        <f t="shared" si="48"/>
        <v>U84465</v>
      </c>
      <c r="E1062" s="67" t="str">
        <f t="shared" si="49"/>
        <v>06Q</v>
      </c>
      <c r="F1062" s="67" t="str">
        <f t="shared" si="50"/>
        <v>NHS MID ESSEX CCG</v>
      </c>
      <c r="K1062" s="122" t="s">
        <v>838</v>
      </c>
      <c r="L1062" s="122" t="s">
        <v>839</v>
      </c>
      <c r="M1062" s="122" t="s">
        <v>2712</v>
      </c>
      <c r="N1062" s="122" t="s">
        <v>2713</v>
      </c>
      <c r="P1062" s="122" t="s">
        <v>2398</v>
      </c>
      <c r="Q1062" s="122" t="s">
        <v>2399</v>
      </c>
    </row>
    <row r="1063" spans="1:17" ht="15">
      <c r="A1063" s="66" t="s">
        <v>457</v>
      </c>
      <c r="B1063" s="65" t="s">
        <v>458</v>
      </c>
      <c r="C1063" s="67">
        <v>50576.883692349598</v>
      </c>
      <c r="D1063" s="66" t="str">
        <f t="shared" si="48"/>
        <v>U84490</v>
      </c>
      <c r="E1063" s="67" t="str">
        <f t="shared" si="49"/>
        <v>03R</v>
      </c>
      <c r="F1063" s="67" t="str">
        <f t="shared" si="50"/>
        <v>NHS WAKEFIELD CCG</v>
      </c>
      <c r="K1063" s="122" t="s">
        <v>457</v>
      </c>
      <c r="L1063" s="122" t="s">
        <v>458</v>
      </c>
      <c r="M1063" s="122" t="s">
        <v>2700</v>
      </c>
      <c r="N1063" s="122" t="s">
        <v>2701</v>
      </c>
      <c r="P1063" s="122" t="s">
        <v>1489</v>
      </c>
      <c r="Q1063" s="122" t="s">
        <v>1490</v>
      </c>
    </row>
    <row r="1064" spans="1:17" ht="15">
      <c r="A1064" s="66" t="s">
        <v>1729</v>
      </c>
      <c r="B1064" s="65" t="s">
        <v>1730</v>
      </c>
      <c r="C1064" s="67">
        <v>75404.445317494698</v>
      </c>
      <c r="D1064" s="66" t="str">
        <f t="shared" si="48"/>
        <v>U84529</v>
      </c>
      <c r="E1064" s="67" t="str">
        <f t="shared" si="49"/>
        <v>18C</v>
      </c>
      <c r="F1064" s="67" t="str">
        <f t="shared" si="50"/>
        <v>NHS HEREFORDSHIRE AND WORCESTERSHIRE CCG</v>
      </c>
      <c r="K1064" s="122" t="s">
        <v>1729</v>
      </c>
      <c r="L1064" s="122" t="s">
        <v>1730</v>
      </c>
      <c r="M1064" s="122" t="s">
        <v>2722</v>
      </c>
      <c r="N1064" s="122" t="s">
        <v>2723</v>
      </c>
      <c r="P1064" s="122" t="s">
        <v>475</v>
      </c>
      <c r="Q1064" s="122" t="s">
        <v>476</v>
      </c>
    </row>
    <row r="1065" spans="1:17" ht="15">
      <c r="A1065" s="66" t="s">
        <v>2330</v>
      </c>
      <c r="B1065" s="65" t="s">
        <v>2331</v>
      </c>
      <c r="C1065" s="67">
        <v>24791.77149261782</v>
      </c>
      <c r="D1065" s="66" t="str">
        <f t="shared" si="48"/>
        <v>U84537</v>
      </c>
      <c r="E1065" s="67" t="str">
        <f t="shared" si="49"/>
        <v>92G</v>
      </c>
      <c r="F1065" s="67" t="str">
        <f t="shared" si="50"/>
        <v>NHS BATH AND NORTH EAST SOMERSET, SWINDON AND WILTSHIRE CCG</v>
      </c>
      <c r="K1065" s="122" t="s">
        <v>2330</v>
      </c>
      <c r="L1065" s="122" t="s">
        <v>2331</v>
      </c>
      <c r="M1065" s="122" t="s">
        <v>2654</v>
      </c>
      <c r="N1065" s="122" t="s">
        <v>2655</v>
      </c>
      <c r="P1065" s="122" t="s">
        <v>2186</v>
      </c>
      <c r="Q1065" s="122" t="s">
        <v>2187</v>
      </c>
    </row>
    <row r="1066" spans="1:17" ht="15">
      <c r="A1066" s="66" t="s">
        <v>1581</v>
      </c>
      <c r="B1066" s="65" t="s">
        <v>1582</v>
      </c>
      <c r="C1066" s="67">
        <v>35483.575617701274</v>
      </c>
      <c r="D1066" s="66" t="str">
        <f t="shared" si="48"/>
        <v>U84543</v>
      </c>
      <c r="E1066" s="67" t="str">
        <f t="shared" si="49"/>
        <v>15F</v>
      </c>
      <c r="F1066" s="67" t="str">
        <f t="shared" si="50"/>
        <v>NHS LEEDS CCG</v>
      </c>
      <c r="K1066" s="122" t="s">
        <v>1581</v>
      </c>
      <c r="L1066" s="122" t="s">
        <v>1582</v>
      </c>
      <c r="M1066" s="122" t="s">
        <v>2730</v>
      </c>
      <c r="N1066" s="122" t="s">
        <v>2731</v>
      </c>
      <c r="P1066" s="122" t="s">
        <v>363</v>
      </c>
      <c r="Q1066" s="122" t="s">
        <v>364</v>
      </c>
    </row>
    <row r="1067" spans="1:17" ht="15">
      <c r="A1067" s="66" t="s">
        <v>2274</v>
      </c>
      <c r="B1067" s="65" t="s">
        <v>2275</v>
      </c>
      <c r="C1067" s="67">
        <v>28118.792034766921</v>
      </c>
      <c r="D1067" s="66" t="str">
        <f t="shared" si="48"/>
        <v>U84550</v>
      </c>
      <c r="E1067" s="67" t="str">
        <f t="shared" si="49"/>
        <v>92A</v>
      </c>
      <c r="F1067" s="67" t="str">
        <f t="shared" si="50"/>
        <v>NHS SURREY HEARTLANDS CCG</v>
      </c>
      <c r="K1067" s="122" t="s">
        <v>2274</v>
      </c>
      <c r="L1067" s="122" t="s">
        <v>2275</v>
      </c>
      <c r="M1067" s="122" t="s">
        <v>2604</v>
      </c>
      <c r="N1067" s="122" t="s">
        <v>2605</v>
      </c>
      <c r="P1067" s="122" t="s">
        <v>2427</v>
      </c>
      <c r="Q1067" s="122" t="s">
        <v>2428</v>
      </c>
    </row>
    <row r="1068" spans="1:17" ht="15">
      <c r="A1068" s="66" t="s">
        <v>2390</v>
      </c>
      <c r="B1068" s="65" t="s">
        <v>2391</v>
      </c>
      <c r="C1068" s="67">
        <v>53143.507339933494</v>
      </c>
      <c r="D1068" s="66" t="str">
        <f t="shared" si="48"/>
        <v>U84655</v>
      </c>
      <c r="E1068" s="67" t="str">
        <f t="shared" si="49"/>
        <v>93C</v>
      </c>
      <c r="F1068" s="67" t="str">
        <f t="shared" si="50"/>
        <v>NHS NORTH CENTRAL LONDON CCG</v>
      </c>
      <c r="K1068" s="122" t="s">
        <v>2390</v>
      </c>
      <c r="L1068" s="122" t="s">
        <v>2391</v>
      </c>
      <c r="M1068" s="122" t="s">
        <v>2670</v>
      </c>
      <c r="N1068" s="122" t="s">
        <v>2671</v>
      </c>
      <c r="P1068" s="122" t="s">
        <v>2178</v>
      </c>
      <c r="Q1068" s="122" t="s">
        <v>2179</v>
      </c>
    </row>
    <row r="1069" spans="1:17" ht="15">
      <c r="A1069" s="66" t="s">
        <v>969</v>
      </c>
      <c r="B1069" s="65" t="s">
        <v>970</v>
      </c>
      <c r="C1069" s="67">
        <v>73895.075264627652</v>
      </c>
      <c r="D1069" s="66" t="str">
        <f t="shared" si="48"/>
        <v>U84846</v>
      </c>
      <c r="E1069" s="67" t="str">
        <f t="shared" si="49"/>
        <v>08E</v>
      </c>
      <c r="F1069" s="67" t="str">
        <f t="shared" si="50"/>
        <v>NHS HARROW CCG</v>
      </c>
      <c r="K1069" s="122" t="s">
        <v>969</v>
      </c>
      <c r="L1069" s="122" t="s">
        <v>970</v>
      </c>
      <c r="M1069" s="122" t="s">
        <v>2716</v>
      </c>
      <c r="N1069" s="122" t="s">
        <v>2717</v>
      </c>
      <c r="P1069" s="122" t="s">
        <v>1230</v>
      </c>
      <c r="Q1069" s="122" t="s">
        <v>1231</v>
      </c>
    </row>
    <row r="1070" spans="1:17" ht="15">
      <c r="A1070" s="66" t="s">
        <v>1699</v>
      </c>
      <c r="B1070" s="65" t="s">
        <v>1700</v>
      </c>
      <c r="C1070" s="67">
        <v>48599.808625845806</v>
      </c>
      <c r="D1070" s="66" t="str">
        <f t="shared" si="48"/>
        <v>U85008</v>
      </c>
      <c r="E1070" s="67" t="str">
        <f t="shared" si="49"/>
        <v>16C</v>
      </c>
      <c r="F1070" s="67" t="str">
        <f t="shared" si="50"/>
        <v>NHS TEES VALLEY CCG</v>
      </c>
      <c r="K1070" s="122" t="s">
        <v>1699</v>
      </c>
      <c r="L1070" s="122" t="s">
        <v>1700</v>
      </c>
      <c r="M1070" s="122" t="s">
        <v>2612</v>
      </c>
      <c r="N1070" s="122" t="s">
        <v>2613</v>
      </c>
      <c r="P1070" s="122" t="s">
        <v>359</v>
      </c>
      <c r="Q1070" s="122" t="s">
        <v>360</v>
      </c>
    </row>
    <row r="1071" spans="1:17" ht="15">
      <c r="A1071" s="66" t="s">
        <v>2158</v>
      </c>
      <c r="B1071" s="65" t="s">
        <v>2159</v>
      </c>
      <c r="C1071" s="67">
        <v>45152.193096524199</v>
      </c>
      <c r="D1071" s="66" t="str">
        <f t="shared" si="48"/>
        <v>U85067</v>
      </c>
      <c r="E1071" s="67" t="str">
        <f t="shared" si="49"/>
        <v>84H</v>
      </c>
      <c r="F1071" s="67" t="str">
        <f t="shared" si="50"/>
        <v>NHS COUNTY DURHAM CCG</v>
      </c>
      <c r="K1071" s="122" t="s">
        <v>2158</v>
      </c>
      <c r="L1071" s="122" t="s">
        <v>2159</v>
      </c>
      <c r="M1071" s="122" t="s">
        <v>2602</v>
      </c>
      <c r="N1071" s="122" t="s">
        <v>2603</v>
      </c>
      <c r="P1071" s="122" t="s">
        <v>1719</v>
      </c>
      <c r="Q1071" s="122" t="s">
        <v>1720</v>
      </c>
    </row>
    <row r="1072" spans="1:17" ht="15">
      <c r="A1072" s="66" t="s">
        <v>129</v>
      </c>
      <c r="B1072" s="65" t="s">
        <v>130</v>
      </c>
      <c r="C1072" s="67">
        <v>37342.551525147996</v>
      </c>
      <c r="D1072" s="66" t="str">
        <f t="shared" si="48"/>
        <v>U85108</v>
      </c>
      <c r="E1072" s="67" t="str">
        <f t="shared" si="49"/>
        <v>00X</v>
      </c>
      <c r="F1072" s="67" t="str">
        <f t="shared" si="50"/>
        <v>NHS CHORLEY AND SOUTH RIBBLE CCG</v>
      </c>
      <c r="K1072" s="122" t="s">
        <v>129</v>
      </c>
      <c r="L1072" s="122" t="s">
        <v>130</v>
      </c>
      <c r="M1072" s="122" t="s">
        <v>2598</v>
      </c>
      <c r="N1072" s="122" t="s">
        <v>2599</v>
      </c>
      <c r="P1072" s="122" t="s">
        <v>2494</v>
      </c>
      <c r="Q1072" s="122" t="s">
        <v>2495</v>
      </c>
    </row>
    <row r="1073" spans="1:17" ht="15">
      <c r="A1073" s="66" t="s">
        <v>1964</v>
      </c>
      <c r="B1073" s="65" t="s">
        <v>1965</v>
      </c>
      <c r="C1073" s="67">
        <v>55290.167244563811</v>
      </c>
      <c r="D1073" s="66" t="str">
        <f t="shared" si="48"/>
        <v>U85198</v>
      </c>
      <c r="E1073" s="67" t="str">
        <f t="shared" si="49"/>
        <v>52R</v>
      </c>
      <c r="F1073" s="67" t="str">
        <f t="shared" si="50"/>
        <v>NHS NOTTINGHAM AND NOTTINGHAMSHIRE CCG</v>
      </c>
      <c r="K1073" s="122" t="s">
        <v>1964</v>
      </c>
      <c r="L1073" s="122" t="s">
        <v>1965</v>
      </c>
      <c r="M1073" s="122" t="s">
        <v>2680</v>
      </c>
      <c r="N1073" s="122" t="s">
        <v>2681</v>
      </c>
      <c r="P1073" s="122" t="s">
        <v>1285</v>
      </c>
      <c r="Q1073" s="122" t="s">
        <v>1286</v>
      </c>
    </row>
    <row r="1074" spans="1:17" ht="15">
      <c r="A1074" s="66" t="s">
        <v>1701</v>
      </c>
      <c r="B1074" s="65" t="s">
        <v>1702</v>
      </c>
      <c r="C1074" s="67">
        <v>53739.058730593977</v>
      </c>
      <c r="D1074" s="66" t="str">
        <f t="shared" si="48"/>
        <v>U85257</v>
      </c>
      <c r="E1074" s="67" t="str">
        <f t="shared" si="49"/>
        <v>16C</v>
      </c>
      <c r="F1074" s="67" t="str">
        <f t="shared" si="50"/>
        <v>NHS TEES VALLEY CCG</v>
      </c>
      <c r="K1074" s="122" t="s">
        <v>1701</v>
      </c>
      <c r="L1074" s="122" t="s">
        <v>1702</v>
      </c>
      <c r="M1074" s="122" t="s">
        <v>2612</v>
      </c>
      <c r="N1074" s="122" t="s">
        <v>2613</v>
      </c>
      <c r="P1074" s="122" t="s">
        <v>2290</v>
      </c>
      <c r="Q1074" s="122" t="s">
        <v>2291</v>
      </c>
    </row>
    <row r="1075" spans="1:17" ht="15">
      <c r="A1075" s="66" t="s">
        <v>2413</v>
      </c>
      <c r="B1075" s="65" t="s">
        <v>2414</v>
      </c>
      <c r="C1075" s="67">
        <v>56051.489740253048</v>
      </c>
      <c r="D1075" s="66" t="str">
        <f t="shared" si="48"/>
        <v>U85348</v>
      </c>
      <c r="E1075" s="67" t="str">
        <f t="shared" si="49"/>
        <v>97R</v>
      </c>
      <c r="F1075" s="67" t="str">
        <f t="shared" si="50"/>
        <v>NHS EAST SUSSEX CCG</v>
      </c>
      <c r="K1075" s="122" t="s">
        <v>2413</v>
      </c>
      <c r="L1075" s="122" t="s">
        <v>2414</v>
      </c>
      <c r="M1075" s="122" t="s">
        <v>2664</v>
      </c>
      <c r="N1075" s="122" t="s">
        <v>2665</v>
      </c>
      <c r="P1075" s="122" t="s">
        <v>854</v>
      </c>
      <c r="Q1075" s="122" t="s">
        <v>855</v>
      </c>
    </row>
    <row r="1076" spans="1:17" ht="15">
      <c r="A1076" s="66" t="s">
        <v>1826</v>
      </c>
      <c r="B1076" s="65" t="s">
        <v>1827</v>
      </c>
      <c r="C1076" s="67">
        <v>89142.649561489656</v>
      </c>
      <c r="D1076" s="66" t="str">
        <f t="shared" si="48"/>
        <v>U85476</v>
      </c>
      <c r="E1076" s="67" t="str">
        <f t="shared" si="49"/>
        <v>36J</v>
      </c>
      <c r="F1076" s="67" t="str">
        <f t="shared" si="50"/>
        <v>NHS BRADFORD DISTRICT AND CRAVEN CCG</v>
      </c>
      <c r="K1076" s="122" t="s">
        <v>1826</v>
      </c>
      <c r="L1076" s="122" t="s">
        <v>1827</v>
      </c>
      <c r="M1076" s="122" t="s">
        <v>2770</v>
      </c>
      <c r="N1076" s="122" t="s">
        <v>2771</v>
      </c>
      <c r="P1076" s="122" t="s">
        <v>1427</v>
      </c>
      <c r="Q1076" s="122" t="s">
        <v>1428</v>
      </c>
    </row>
    <row r="1077" spans="1:17" ht="15">
      <c r="A1077" s="66" t="s">
        <v>1799</v>
      </c>
      <c r="B1077" s="65" t="s">
        <v>1800</v>
      </c>
      <c r="C1077" s="67">
        <v>28861.415123377101</v>
      </c>
      <c r="D1077" s="66" t="str">
        <f t="shared" si="48"/>
        <v>U85493</v>
      </c>
      <c r="E1077" s="67" t="str">
        <f t="shared" si="49"/>
        <v>27D</v>
      </c>
      <c r="F1077" s="67" t="str">
        <f t="shared" si="50"/>
        <v>NHS CHESHIRE CCG</v>
      </c>
      <c r="K1077" s="122" t="s">
        <v>1799</v>
      </c>
      <c r="L1077" s="122" t="s">
        <v>1800</v>
      </c>
      <c r="M1077" s="122" t="s">
        <v>2614</v>
      </c>
      <c r="N1077" s="122" t="s">
        <v>2615</v>
      </c>
      <c r="P1077" s="122" t="s">
        <v>692</v>
      </c>
      <c r="Q1077" s="122" t="s">
        <v>693</v>
      </c>
    </row>
    <row r="1078" spans="1:17" ht="15">
      <c r="A1078" s="66" t="s">
        <v>2332</v>
      </c>
      <c r="B1078" s="65" t="s">
        <v>2333</v>
      </c>
      <c r="C1078" s="67">
        <v>45196.875682759201</v>
      </c>
      <c r="D1078" s="66" t="str">
        <f t="shared" si="48"/>
        <v>U85644</v>
      </c>
      <c r="E1078" s="67" t="str">
        <f t="shared" si="49"/>
        <v>92G</v>
      </c>
      <c r="F1078" s="67" t="str">
        <f t="shared" si="50"/>
        <v>NHS BATH AND NORTH EAST SOMERSET, SWINDON AND WILTSHIRE CCG</v>
      </c>
      <c r="K1078" s="122" t="s">
        <v>2332</v>
      </c>
      <c r="L1078" s="122" t="s">
        <v>2333</v>
      </c>
      <c r="M1078" s="122" t="s">
        <v>2654</v>
      </c>
      <c r="N1078" s="122" t="s">
        <v>2655</v>
      </c>
      <c r="P1078" s="122" t="s">
        <v>1659</v>
      </c>
      <c r="Q1078" s="122" t="s">
        <v>1660</v>
      </c>
    </row>
    <row r="1079" spans="1:17" ht="15">
      <c r="A1079" s="66" t="s">
        <v>645</v>
      </c>
      <c r="B1079" s="65" t="s">
        <v>646</v>
      </c>
      <c r="C1079" s="67">
        <v>53848.341035434394</v>
      </c>
      <c r="D1079" s="66" t="str">
        <f t="shared" si="48"/>
        <v>U85685</v>
      </c>
      <c r="E1079" s="67" t="str">
        <f t="shared" si="49"/>
        <v>05W</v>
      </c>
      <c r="F1079" s="67" t="str">
        <f t="shared" si="50"/>
        <v>NHS STOKE ON TRENT CCG</v>
      </c>
      <c r="K1079" s="122" t="s">
        <v>645</v>
      </c>
      <c r="L1079" s="122" t="s">
        <v>646</v>
      </c>
      <c r="M1079" s="122" t="s">
        <v>2666</v>
      </c>
      <c r="N1079" s="122" t="s">
        <v>2667</v>
      </c>
      <c r="P1079" s="122" t="s">
        <v>357</v>
      </c>
      <c r="Q1079" s="122" t="s">
        <v>358</v>
      </c>
    </row>
    <row r="1080" spans="1:17" ht="15">
      <c r="A1080" s="66" t="s">
        <v>1894</v>
      </c>
      <c r="B1080" s="65" t="s">
        <v>1895</v>
      </c>
      <c r="C1080" s="67">
        <v>44239.012280219278</v>
      </c>
      <c r="D1080" s="66" t="str">
        <f t="shared" si="48"/>
        <v>U85744</v>
      </c>
      <c r="E1080" s="67" t="str">
        <f t="shared" si="49"/>
        <v>36L</v>
      </c>
      <c r="F1080" s="67" t="str">
        <f t="shared" si="50"/>
        <v>NHS SOUTH WEST LONDON CCG</v>
      </c>
      <c r="K1080" s="122" t="s">
        <v>1894</v>
      </c>
      <c r="L1080" s="122" t="s">
        <v>1895</v>
      </c>
      <c r="M1080" s="122" t="s">
        <v>2562</v>
      </c>
      <c r="N1080" s="122" t="s">
        <v>2563</v>
      </c>
      <c r="P1080" s="122" t="s">
        <v>2192</v>
      </c>
      <c r="Q1080" s="122" t="s">
        <v>2193</v>
      </c>
    </row>
    <row r="1081" spans="1:17" ht="15">
      <c r="A1081" s="66" t="s">
        <v>1379</v>
      </c>
      <c r="B1081" s="65" t="s">
        <v>1380</v>
      </c>
      <c r="C1081" s="67">
        <v>62478.780636064083</v>
      </c>
      <c r="D1081" s="66" t="str">
        <f t="shared" si="48"/>
        <v>U85748</v>
      </c>
      <c r="E1081" s="67" t="str">
        <f t="shared" si="49"/>
        <v>14L</v>
      </c>
      <c r="F1081" s="67" t="str">
        <f t="shared" si="50"/>
        <v>NHS MANCHESTER CCG</v>
      </c>
      <c r="K1081" s="122" t="s">
        <v>1379</v>
      </c>
      <c r="L1081" s="122" t="s">
        <v>1380</v>
      </c>
      <c r="M1081" s="122" t="s">
        <v>2690</v>
      </c>
      <c r="N1081" s="122" t="s">
        <v>2691</v>
      </c>
      <c r="P1081" s="122" t="s">
        <v>1311</v>
      </c>
      <c r="Q1081" s="122" t="s">
        <v>1312</v>
      </c>
    </row>
    <row r="1082" spans="1:17" ht="15">
      <c r="A1082" s="66" t="s">
        <v>729</v>
      </c>
      <c r="B1082" s="65" t="s">
        <v>730</v>
      </c>
      <c r="C1082" s="67">
        <v>95681.251391326208</v>
      </c>
      <c r="D1082" s="66" t="str">
        <f t="shared" si="48"/>
        <v>U85953</v>
      </c>
      <c r="E1082" s="67" t="str">
        <f t="shared" si="49"/>
        <v>06H</v>
      </c>
      <c r="F1082" s="67" t="str">
        <f t="shared" si="50"/>
        <v>NHS CAMBRIDGESHIRE AND PETERBOROUGH CCG</v>
      </c>
      <c r="K1082" s="122" t="s">
        <v>729</v>
      </c>
      <c r="L1082" s="122" t="s">
        <v>730</v>
      </c>
      <c r="M1082" s="122" t="s">
        <v>2714</v>
      </c>
      <c r="N1082" s="122" t="s">
        <v>2715</v>
      </c>
      <c r="P1082" s="122" t="s">
        <v>2552</v>
      </c>
      <c r="Q1082" s="122" t="s">
        <v>2553</v>
      </c>
    </row>
    <row r="1083" spans="1:17" ht="15">
      <c r="A1083" s="66" t="s">
        <v>1381</v>
      </c>
      <c r="B1083" s="65" t="s">
        <v>1382</v>
      </c>
      <c r="C1083" s="67">
        <v>57323.072977795426</v>
      </c>
      <c r="D1083" s="66" t="str">
        <f t="shared" si="48"/>
        <v>U85954</v>
      </c>
      <c r="E1083" s="67" t="str">
        <f t="shared" si="49"/>
        <v>14L</v>
      </c>
      <c r="F1083" s="67" t="str">
        <f t="shared" si="50"/>
        <v>NHS MANCHESTER CCG</v>
      </c>
      <c r="K1083" s="122" t="s">
        <v>1381</v>
      </c>
      <c r="L1083" s="122" t="s">
        <v>1382</v>
      </c>
      <c r="M1083" s="122" t="s">
        <v>2690</v>
      </c>
      <c r="N1083" s="122" t="s">
        <v>2691</v>
      </c>
      <c r="P1083" s="122" t="s">
        <v>1671</v>
      </c>
      <c r="Q1083" s="122" t="s">
        <v>1672</v>
      </c>
    </row>
    <row r="1084" spans="1:17" ht="15">
      <c r="A1084" s="66" t="s">
        <v>1801</v>
      </c>
      <c r="B1084" s="65" t="s">
        <v>2551</v>
      </c>
      <c r="C1084" s="67">
        <v>71791.377621458349</v>
      </c>
      <c r="D1084" s="66" t="str">
        <f t="shared" si="48"/>
        <v>U85986</v>
      </c>
      <c r="E1084" s="67" t="str">
        <f t="shared" si="49"/>
        <v>27D</v>
      </c>
      <c r="F1084" s="67" t="str">
        <f t="shared" si="50"/>
        <v>NHS CHESHIRE CCG</v>
      </c>
      <c r="K1084" s="122" t="s">
        <v>1801</v>
      </c>
      <c r="L1084" s="122" t="s">
        <v>2551</v>
      </c>
      <c r="M1084" s="122" t="s">
        <v>2614</v>
      </c>
      <c r="N1084" s="122" t="s">
        <v>2615</v>
      </c>
      <c r="P1084" s="122" t="s">
        <v>1649</v>
      </c>
      <c r="Q1084" s="122" t="s">
        <v>1650</v>
      </c>
    </row>
    <row r="1085" spans="1:17" ht="15">
      <c r="A1085" s="66" t="s">
        <v>2276</v>
      </c>
      <c r="B1085" s="65" t="s">
        <v>2277</v>
      </c>
      <c r="C1085" s="67">
        <v>46404.010194626055</v>
      </c>
      <c r="D1085" s="66" t="str">
        <f t="shared" si="48"/>
        <v>U86169</v>
      </c>
      <c r="E1085" s="67" t="str">
        <f t="shared" si="49"/>
        <v>92A</v>
      </c>
      <c r="F1085" s="67" t="str">
        <f t="shared" si="50"/>
        <v>NHS SURREY HEARTLANDS CCG</v>
      </c>
      <c r="K1085" s="122" t="s">
        <v>2276</v>
      </c>
      <c r="L1085" s="122" t="s">
        <v>2277</v>
      </c>
      <c r="M1085" s="122" t="s">
        <v>2604</v>
      </c>
      <c r="N1085" s="122" t="s">
        <v>2605</v>
      </c>
      <c r="P1085" s="122" t="s">
        <v>2204</v>
      </c>
      <c r="Q1085" s="122" t="s">
        <v>2205</v>
      </c>
    </row>
    <row r="1086" spans="1:17" ht="15">
      <c r="A1086" s="66" t="s">
        <v>501</v>
      </c>
      <c r="B1086" s="65" t="s">
        <v>502</v>
      </c>
      <c r="C1086" s="67">
        <v>42538.779852180785</v>
      </c>
      <c r="D1086" s="66" t="str">
        <f t="shared" si="48"/>
        <v>U86258</v>
      </c>
      <c r="E1086" s="67" t="str">
        <f t="shared" si="49"/>
        <v>04F</v>
      </c>
      <c r="F1086" s="67" t="str">
        <f t="shared" si="50"/>
        <v>NHS MILTON KEYNES CCG</v>
      </c>
      <c r="K1086" s="122" t="s">
        <v>501</v>
      </c>
      <c r="L1086" s="122" t="s">
        <v>502</v>
      </c>
      <c r="M1086" s="122" t="s">
        <v>2806</v>
      </c>
      <c r="N1086" s="122" t="s">
        <v>2807</v>
      </c>
      <c r="P1086" s="122" t="s">
        <v>2208</v>
      </c>
      <c r="Q1086" s="122" t="s">
        <v>2209</v>
      </c>
    </row>
    <row r="1087" spans="1:17" ht="15">
      <c r="A1087" s="66" t="s">
        <v>1469</v>
      </c>
      <c r="B1087" s="65" t="s">
        <v>1470</v>
      </c>
      <c r="C1087" s="67">
        <v>74774.913549683901</v>
      </c>
      <c r="D1087" s="66" t="str">
        <f t="shared" si="48"/>
        <v>U86579</v>
      </c>
      <c r="E1087" s="67" t="str">
        <f t="shared" si="49"/>
        <v>15C</v>
      </c>
      <c r="F1087" s="67" t="str">
        <f t="shared" si="50"/>
        <v>NHS BRISTOL, NORTH SOMERSET AND SOUTH GLOUCESTERSHIRE CCG</v>
      </c>
      <c r="K1087" s="122" t="s">
        <v>1469</v>
      </c>
      <c r="L1087" s="122" t="s">
        <v>1470</v>
      </c>
      <c r="M1087" s="122" t="s">
        <v>2574</v>
      </c>
      <c r="N1087" s="122" t="s">
        <v>2575</v>
      </c>
      <c r="P1087" s="122" t="s">
        <v>1190</v>
      </c>
      <c r="Q1087" s="122" t="s">
        <v>1191</v>
      </c>
    </row>
    <row r="1088" spans="1:17" ht="15">
      <c r="A1088" s="66" t="s">
        <v>2278</v>
      </c>
      <c r="B1088" s="65" t="s">
        <v>2279</v>
      </c>
      <c r="C1088" s="67">
        <v>53653.987084714296</v>
      </c>
      <c r="D1088" s="66" t="str">
        <f t="shared" si="48"/>
        <v>U86623</v>
      </c>
      <c r="E1088" s="67" t="str">
        <f t="shared" si="49"/>
        <v>92A</v>
      </c>
      <c r="F1088" s="67" t="str">
        <f t="shared" si="50"/>
        <v>NHS SURREY HEARTLANDS CCG</v>
      </c>
      <c r="K1088" s="122" t="s">
        <v>2278</v>
      </c>
      <c r="L1088" s="122" t="s">
        <v>2279</v>
      </c>
      <c r="M1088" s="122" t="s">
        <v>2604</v>
      </c>
      <c r="N1088" s="122" t="s">
        <v>2605</v>
      </c>
      <c r="P1088" s="122" t="s">
        <v>1028</v>
      </c>
      <c r="Q1088" s="122" t="s">
        <v>1029</v>
      </c>
    </row>
    <row r="1089" spans="1:17" ht="15">
      <c r="A1089" s="66" t="s">
        <v>1202</v>
      </c>
      <c r="B1089" s="65" t="s">
        <v>1203</v>
      </c>
      <c r="C1089" s="67">
        <v>42241.211664727525</v>
      </c>
      <c r="D1089" s="66" t="str">
        <f t="shared" si="48"/>
        <v>U86774</v>
      </c>
      <c r="E1089" s="67" t="str">
        <f t="shared" si="49"/>
        <v>11A</v>
      </c>
      <c r="F1089" s="67" t="str">
        <f t="shared" si="50"/>
        <v>NHS WEST HAMPSHIRE CCG</v>
      </c>
      <c r="K1089" s="122" t="s">
        <v>1202</v>
      </c>
      <c r="L1089" s="122" t="s">
        <v>1203</v>
      </c>
      <c r="M1089" s="122" t="s">
        <v>2726</v>
      </c>
      <c r="N1089" s="122" t="s">
        <v>2727</v>
      </c>
      <c r="P1089" s="122" t="s">
        <v>1030</v>
      </c>
      <c r="Q1089" s="122" t="s">
        <v>1031</v>
      </c>
    </row>
    <row r="1090" spans="1:17" ht="15">
      <c r="A1090" s="66" t="s">
        <v>664</v>
      </c>
      <c r="B1090" s="65" t="s">
        <v>665</v>
      </c>
      <c r="C1090" s="67">
        <v>41052.180424034981</v>
      </c>
      <c r="D1090" s="66" t="str">
        <f t="shared" si="48"/>
        <v>U86881</v>
      </c>
      <c r="E1090" s="67" t="str">
        <f t="shared" si="49"/>
        <v>05Y</v>
      </c>
      <c r="F1090" s="67" t="str">
        <f t="shared" si="50"/>
        <v>NHS WALSALL CCG</v>
      </c>
      <c r="K1090" s="122" t="s">
        <v>664</v>
      </c>
      <c r="L1090" s="122" t="s">
        <v>665</v>
      </c>
      <c r="M1090" s="122" t="s">
        <v>2592</v>
      </c>
      <c r="N1090" s="122" t="s">
        <v>2593</v>
      </c>
      <c r="P1090" s="122" t="s">
        <v>1026</v>
      </c>
      <c r="Q1090" s="122" t="s">
        <v>1027</v>
      </c>
    </row>
    <row r="1091" spans="1:17" ht="15">
      <c r="A1091" s="66" t="s">
        <v>1731</v>
      </c>
      <c r="B1091" s="65" t="s">
        <v>1732</v>
      </c>
      <c r="C1091" s="67">
        <v>45876.232012991532</v>
      </c>
      <c r="D1091" s="66" t="str">
        <f t="shared" ref="D1091:D1154" si="51">A1091</f>
        <v>U86948</v>
      </c>
      <c r="E1091" s="67" t="str">
        <f t="shared" ref="E1091:E1154" si="52">VLOOKUP($A1091,$K$2:$N$1255,3,FALSE)</f>
        <v>18C</v>
      </c>
      <c r="F1091" s="67" t="str">
        <f t="shared" ref="F1091:F1154" si="53">VLOOKUP($A1091,$K$2:$N$1255,4,FALSE)</f>
        <v>NHS HEREFORDSHIRE AND WORCESTERSHIRE CCG</v>
      </c>
      <c r="K1091" s="122" t="s">
        <v>1731</v>
      </c>
      <c r="L1091" s="122" t="s">
        <v>1732</v>
      </c>
      <c r="M1091" s="122" t="s">
        <v>2722</v>
      </c>
      <c r="N1091" s="122" t="s">
        <v>2723</v>
      </c>
      <c r="P1091" s="122" t="s">
        <v>1036</v>
      </c>
      <c r="Q1091" s="122" t="s">
        <v>1037</v>
      </c>
    </row>
    <row r="1092" spans="1:17" ht="15">
      <c r="A1092" s="66" t="s">
        <v>894</v>
      </c>
      <c r="B1092" s="65" t="s">
        <v>895</v>
      </c>
      <c r="C1092" s="67">
        <v>37326.8073914009</v>
      </c>
      <c r="D1092" s="66" t="str">
        <f t="shared" si="51"/>
        <v>U86966</v>
      </c>
      <c r="E1092" s="67" t="str">
        <f t="shared" si="52"/>
        <v>07L</v>
      </c>
      <c r="F1092" s="67" t="str">
        <f t="shared" si="53"/>
        <v>NHS BARKING AND DAGENHAM CCG</v>
      </c>
      <c r="K1092" s="122" t="s">
        <v>894</v>
      </c>
      <c r="L1092" s="122" t="s">
        <v>895</v>
      </c>
      <c r="M1092" s="122" t="s">
        <v>2728</v>
      </c>
      <c r="N1092" s="122" t="s">
        <v>2729</v>
      </c>
      <c r="P1092" s="122" t="s">
        <v>1034</v>
      </c>
      <c r="Q1092" s="122" t="s">
        <v>1035</v>
      </c>
    </row>
    <row r="1093" spans="1:17" ht="15">
      <c r="A1093" s="66" t="s">
        <v>2392</v>
      </c>
      <c r="B1093" s="65" t="s">
        <v>2393</v>
      </c>
      <c r="C1093" s="67">
        <v>69720.635363585621</v>
      </c>
      <c r="D1093" s="66" t="str">
        <f t="shared" si="51"/>
        <v>U87168</v>
      </c>
      <c r="E1093" s="67" t="str">
        <f t="shared" si="52"/>
        <v>93C</v>
      </c>
      <c r="F1093" s="67" t="str">
        <f t="shared" si="53"/>
        <v>NHS NORTH CENTRAL LONDON CCG</v>
      </c>
      <c r="K1093" s="122" t="s">
        <v>2392</v>
      </c>
      <c r="L1093" s="122" t="s">
        <v>2393</v>
      </c>
      <c r="M1093" s="122" t="s">
        <v>2670</v>
      </c>
      <c r="N1093" s="122" t="s">
        <v>2671</v>
      </c>
      <c r="P1093" s="122" t="s">
        <v>1022</v>
      </c>
      <c r="Q1093" s="122" t="s">
        <v>1023</v>
      </c>
    </row>
    <row r="1094" spans="1:17" ht="15">
      <c r="A1094" s="66" t="s">
        <v>1355</v>
      </c>
      <c r="B1094" s="65" t="s">
        <v>1356</v>
      </c>
      <c r="C1094" s="67">
        <v>55611.152835418172</v>
      </c>
      <c r="D1094" s="66" t="str">
        <f t="shared" si="51"/>
        <v>U87170</v>
      </c>
      <c r="E1094" s="67" t="str">
        <f t="shared" si="52"/>
        <v>13T</v>
      </c>
      <c r="F1094" s="67" t="str">
        <f t="shared" si="53"/>
        <v>NHS NEWCASTLE GATESHEAD CCG</v>
      </c>
      <c r="K1094" s="122" t="s">
        <v>1355</v>
      </c>
      <c r="L1094" s="122" t="s">
        <v>1356</v>
      </c>
      <c r="M1094" s="122" t="s">
        <v>2748</v>
      </c>
      <c r="N1094" s="122" t="s">
        <v>2749</v>
      </c>
      <c r="P1094" s="122" t="s">
        <v>1032</v>
      </c>
      <c r="Q1094" s="122" t="s">
        <v>1033</v>
      </c>
    </row>
    <row r="1095" spans="1:17" ht="15">
      <c r="A1095" s="66" t="s">
        <v>399</v>
      </c>
      <c r="B1095" s="65" t="s">
        <v>400</v>
      </c>
      <c r="C1095" s="67">
        <v>60389.111393933825</v>
      </c>
      <c r="D1095" s="66" t="str">
        <f t="shared" si="51"/>
        <v>U87177</v>
      </c>
      <c r="E1095" s="67" t="str">
        <f t="shared" si="52"/>
        <v>03L</v>
      </c>
      <c r="F1095" s="67" t="str">
        <f t="shared" si="53"/>
        <v>NHS ROTHERHAM CCG</v>
      </c>
      <c r="K1095" s="122" t="s">
        <v>399</v>
      </c>
      <c r="L1095" s="122" t="s">
        <v>400</v>
      </c>
      <c r="M1095" s="122" t="s">
        <v>2596</v>
      </c>
      <c r="N1095" s="122" t="s">
        <v>2597</v>
      </c>
      <c r="P1095" s="122" t="s">
        <v>1024</v>
      </c>
      <c r="Q1095" s="122" t="s">
        <v>1025</v>
      </c>
    </row>
    <row r="1096" spans="1:17" ht="15">
      <c r="A1096" s="66" t="s">
        <v>1034</v>
      </c>
      <c r="B1096" s="65" t="s">
        <v>1035</v>
      </c>
      <c r="C1096" s="67">
        <v>34567.278520451022</v>
      </c>
      <c r="D1096" s="66" t="str">
        <f t="shared" si="51"/>
        <v>U87199</v>
      </c>
      <c r="E1096" s="67" t="str">
        <f t="shared" si="52"/>
        <v>08V</v>
      </c>
      <c r="F1096" s="67" t="str">
        <f t="shared" si="53"/>
        <v>NHS TOWER HAMLETS CCG</v>
      </c>
      <c r="K1096" s="122" t="s">
        <v>1034</v>
      </c>
      <c r="L1096" s="122" t="s">
        <v>1035</v>
      </c>
      <c r="M1096" s="122" t="s">
        <v>2704</v>
      </c>
      <c r="N1096" s="122" t="s">
        <v>2705</v>
      </c>
      <c r="P1096" s="122" t="s">
        <v>423</v>
      </c>
      <c r="Q1096" s="122" t="s">
        <v>424</v>
      </c>
    </row>
    <row r="1097" spans="1:17" ht="15">
      <c r="A1097" s="66" t="s">
        <v>1166</v>
      </c>
      <c r="B1097" s="65" t="s">
        <v>1167</v>
      </c>
      <c r="C1097" s="67">
        <v>78119.449770890162</v>
      </c>
      <c r="D1097" s="66" t="str">
        <f t="shared" si="51"/>
        <v>U87221</v>
      </c>
      <c r="E1097" s="67" t="str">
        <f t="shared" si="52"/>
        <v>10V</v>
      </c>
      <c r="F1097" s="67" t="str">
        <f t="shared" si="53"/>
        <v>NHS SOUTH EASTERN HAMPSHIRE CCG</v>
      </c>
      <c r="K1097" s="122" t="s">
        <v>1166</v>
      </c>
      <c r="L1097" s="122" t="s">
        <v>1167</v>
      </c>
      <c r="M1097" s="122" t="s">
        <v>2788</v>
      </c>
      <c r="N1097" s="122" t="s">
        <v>2789</v>
      </c>
      <c r="P1097" s="122" t="s">
        <v>415</v>
      </c>
      <c r="Q1097" s="122" t="s">
        <v>416</v>
      </c>
    </row>
    <row r="1098" spans="1:17" ht="15">
      <c r="A1098" s="66" t="s">
        <v>647</v>
      </c>
      <c r="B1098" s="65" t="s">
        <v>648</v>
      </c>
      <c r="C1098" s="67">
        <v>31579.27994053395</v>
      </c>
      <c r="D1098" s="66" t="str">
        <f t="shared" si="51"/>
        <v>U87255</v>
      </c>
      <c r="E1098" s="67" t="str">
        <f t="shared" si="52"/>
        <v>05W</v>
      </c>
      <c r="F1098" s="67" t="str">
        <f t="shared" si="53"/>
        <v>NHS STOKE ON TRENT CCG</v>
      </c>
      <c r="K1098" s="122" t="s">
        <v>647</v>
      </c>
      <c r="L1098" s="122" t="s">
        <v>648</v>
      </c>
      <c r="M1098" s="122" t="s">
        <v>2666</v>
      </c>
      <c r="N1098" s="122" t="s">
        <v>2667</v>
      </c>
      <c r="P1098" s="122" t="s">
        <v>271</v>
      </c>
      <c r="Q1098" s="122" t="s">
        <v>272</v>
      </c>
    </row>
    <row r="1099" spans="1:17" ht="15">
      <c r="A1099" s="66" t="s">
        <v>939</v>
      </c>
      <c r="B1099" s="65" t="s">
        <v>940</v>
      </c>
      <c r="C1099" s="67">
        <v>36766.214784771299</v>
      </c>
      <c r="D1099" s="66" t="str">
        <f t="shared" si="51"/>
        <v>U87298</v>
      </c>
      <c r="E1099" s="67" t="str">
        <f t="shared" si="52"/>
        <v>07W</v>
      </c>
      <c r="F1099" s="67" t="str">
        <f t="shared" si="53"/>
        <v>NHS EALING CCG</v>
      </c>
      <c r="K1099" s="122" t="s">
        <v>939</v>
      </c>
      <c r="L1099" s="122" t="s">
        <v>940</v>
      </c>
      <c r="M1099" s="122" t="s">
        <v>2760</v>
      </c>
      <c r="N1099" s="122" t="s">
        <v>2761</v>
      </c>
      <c r="P1099" s="122" t="s">
        <v>2022</v>
      </c>
      <c r="Q1099" s="122" t="s">
        <v>2023</v>
      </c>
    </row>
    <row r="1100" spans="1:17" ht="15">
      <c r="A1100" s="66" t="s">
        <v>491</v>
      </c>
      <c r="B1100" s="65" t="s">
        <v>492</v>
      </c>
      <c r="C1100" s="67">
        <v>36544.187843964777</v>
      </c>
      <c r="D1100" s="66" t="str">
        <f t="shared" si="51"/>
        <v>U87332</v>
      </c>
      <c r="E1100" s="67" t="str">
        <f t="shared" si="52"/>
        <v>04C</v>
      </c>
      <c r="F1100" s="67" t="str">
        <f t="shared" si="53"/>
        <v>NHS LEICESTER CITY CCG</v>
      </c>
      <c r="K1100" s="122" t="s">
        <v>491</v>
      </c>
      <c r="L1100" s="122" t="s">
        <v>492</v>
      </c>
      <c r="M1100" s="122" t="s">
        <v>2564</v>
      </c>
      <c r="N1100" s="122" t="s">
        <v>2565</v>
      </c>
      <c r="P1100" s="122" t="s">
        <v>2112</v>
      </c>
      <c r="Q1100" s="122" t="s">
        <v>2113</v>
      </c>
    </row>
    <row r="1101" spans="1:17" ht="15">
      <c r="A1101" s="66" t="s">
        <v>2234</v>
      </c>
      <c r="B1101" s="65" t="s">
        <v>2235</v>
      </c>
      <c r="C1101" s="67">
        <v>61833.463440894418</v>
      </c>
      <c r="D1101" s="66" t="str">
        <f t="shared" si="51"/>
        <v>U87442</v>
      </c>
      <c r="E1101" s="67" t="str">
        <f t="shared" si="52"/>
        <v>91Q</v>
      </c>
      <c r="F1101" s="67" t="str">
        <f t="shared" si="53"/>
        <v>NHS KENT AND MEDWAY CCG</v>
      </c>
      <c r="K1101" s="122" t="s">
        <v>2234</v>
      </c>
      <c r="L1101" s="122" t="s">
        <v>2235</v>
      </c>
      <c r="M1101" s="122" t="s">
        <v>2588</v>
      </c>
      <c r="N1101" s="122" t="s">
        <v>2589</v>
      </c>
      <c r="P1101" s="122" t="s">
        <v>449</v>
      </c>
      <c r="Q1101" s="122" t="s">
        <v>450</v>
      </c>
    </row>
    <row r="1102" spans="1:17" ht="15">
      <c r="A1102" s="66" t="s">
        <v>2006</v>
      </c>
      <c r="B1102" s="65" t="s">
        <v>2007</v>
      </c>
      <c r="C1102" s="67">
        <v>29806.644192602213</v>
      </c>
      <c r="D1102" s="66" t="str">
        <f t="shared" si="51"/>
        <v>U87478</v>
      </c>
      <c r="E1102" s="67" t="str">
        <f t="shared" si="52"/>
        <v>70F</v>
      </c>
      <c r="F1102" s="67" t="str">
        <f t="shared" si="53"/>
        <v>NHS WEST SUSSEX CCG</v>
      </c>
      <c r="K1102" s="122" t="s">
        <v>2006</v>
      </c>
      <c r="L1102" s="122" t="s">
        <v>2007</v>
      </c>
      <c r="M1102" s="122" t="s">
        <v>2580</v>
      </c>
      <c r="N1102" s="122" t="s">
        <v>2581</v>
      </c>
      <c r="P1102" s="122" t="s">
        <v>2332</v>
      </c>
      <c r="Q1102" s="122" t="s">
        <v>2333</v>
      </c>
    </row>
    <row r="1103" spans="1:17" ht="15">
      <c r="A1103" s="66" t="s">
        <v>758</v>
      </c>
      <c r="B1103" s="65" t="s">
        <v>759</v>
      </c>
      <c r="C1103" s="67">
        <v>38540.71034151785</v>
      </c>
      <c r="D1103" s="66" t="str">
        <f t="shared" si="51"/>
        <v>U87508</v>
      </c>
      <c r="E1103" s="67" t="str">
        <f t="shared" si="52"/>
        <v>06K</v>
      </c>
      <c r="F1103" s="67" t="str">
        <f t="shared" si="53"/>
        <v>NHS EAST AND NORTH HERTFORDSHIRE CCG</v>
      </c>
      <c r="K1103" s="122" t="s">
        <v>758</v>
      </c>
      <c r="L1103" s="122" t="s">
        <v>759</v>
      </c>
      <c r="M1103" s="122" t="s">
        <v>2584</v>
      </c>
      <c r="N1103" s="122" t="s">
        <v>2585</v>
      </c>
      <c r="P1103" s="122" t="s">
        <v>1277</v>
      </c>
      <c r="Q1103" s="122" t="s">
        <v>1278</v>
      </c>
    </row>
    <row r="1104" spans="1:17" ht="15">
      <c r="A1104" s="66" t="s">
        <v>2094</v>
      </c>
      <c r="B1104" s="65" t="s">
        <v>2095</v>
      </c>
      <c r="C1104" s="67">
        <v>60727.644515654414</v>
      </c>
      <c r="D1104" s="66" t="str">
        <f t="shared" si="51"/>
        <v>U87524</v>
      </c>
      <c r="E1104" s="67" t="str">
        <f t="shared" si="52"/>
        <v>72Q</v>
      </c>
      <c r="F1104" s="67" t="str">
        <f t="shared" si="53"/>
        <v>NHS SOUTH EAST LONDON CCG</v>
      </c>
      <c r="K1104" s="122" t="s">
        <v>2094</v>
      </c>
      <c r="L1104" s="122" t="s">
        <v>2095</v>
      </c>
      <c r="M1104" s="122" t="s">
        <v>2568</v>
      </c>
      <c r="N1104" s="122" t="s">
        <v>2569</v>
      </c>
      <c r="P1104" s="122" t="s">
        <v>2218</v>
      </c>
      <c r="Q1104" s="122" t="s">
        <v>2219</v>
      </c>
    </row>
    <row r="1105" spans="1:17" ht="15">
      <c r="A1105" s="66" t="s">
        <v>1671</v>
      </c>
      <c r="B1105" s="65" t="s">
        <v>1672</v>
      </c>
      <c r="C1105" s="67">
        <v>51700.645659757793</v>
      </c>
      <c r="D1105" s="66" t="str">
        <f t="shared" si="51"/>
        <v>U87755</v>
      </c>
      <c r="E1105" s="67" t="str">
        <f t="shared" si="52"/>
        <v>15N</v>
      </c>
      <c r="F1105" s="67" t="str">
        <f t="shared" si="53"/>
        <v>NHS DEVON CCG</v>
      </c>
      <c r="K1105" s="122" t="s">
        <v>1671</v>
      </c>
      <c r="L1105" s="122" t="s">
        <v>1672</v>
      </c>
      <c r="M1105" s="122" t="s">
        <v>2678</v>
      </c>
      <c r="N1105" s="122" t="s">
        <v>2679</v>
      </c>
      <c r="P1105" s="122" t="s">
        <v>106</v>
      </c>
      <c r="Q1105" s="122" t="s">
        <v>107</v>
      </c>
    </row>
    <row r="1106" spans="1:17" ht="15">
      <c r="A1106" s="66" t="s">
        <v>1828</v>
      </c>
      <c r="B1106" s="65" t="s">
        <v>1829</v>
      </c>
      <c r="C1106" s="67">
        <v>57998.719547143963</v>
      </c>
      <c r="D1106" s="66" t="str">
        <f t="shared" si="51"/>
        <v>U87769</v>
      </c>
      <c r="E1106" s="67" t="str">
        <f t="shared" si="52"/>
        <v>36J</v>
      </c>
      <c r="F1106" s="67" t="str">
        <f t="shared" si="53"/>
        <v>NHS BRADFORD DISTRICT AND CRAVEN CCG</v>
      </c>
      <c r="K1106" s="122" t="s">
        <v>1828</v>
      </c>
      <c r="L1106" s="122" t="s">
        <v>1829</v>
      </c>
      <c r="M1106" s="122" t="s">
        <v>2770</v>
      </c>
      <c r="N1106" s="122" t="s">
        <v>2771</v>
      </c>
      <c r="P1106" s="122" t="s">
        <v>1269</v>
      </c>
      <c r="Q1106" s="122" t="s">
        <v>1270</v>
      </c>
    </row>
    <row r="1107" spans="1:17" ht="15">
      <c r="A1107" s="66" t="s">
        <v>1046</v>
      </c>
      <c r="B1107" s="65" t="s">
        <v>1047</v>
      </c>
      <c r="C1107" s="67">
        <v>36168.566715618297</v>
      </c>
      <c r="D1107" s="66" t="str">
        <f t="shared" si="51"/>
        <v>U87776</v>
      </c>
      <c r="E1107" s="67" t="str">
        <f t="shared" si="52"/>
        <v>08W</v>
      </c>
      <c r="F1107" s="67" t="str">
        <f t="shared" si="53"/>
        <v>NHS WALTHAM FOREST CCG</v>
      </c>
      <c r="K1107" s="122" t="s">
        <v>1046</v>
      </c>
      <c r="L1107" s="122" t="s">
        <v>1047</v>
      </c>
      <c r="M1107" s="122" t="s">
        <v>2772</v>
      </c>
      <c r="N1107" s="122" t="s">
        <v>2773</v>
      </c>
      <c r="P1107" s="122" t="s">
        <v>1447</v>
      </c>
      <c r="Q1107" s="122" t="s">
        <v>1448</v>
      </c>
    </row>
    <row r="1108" spans="1:17" ht="15">
      <c r="A1108" s="66" t="s">
        <v>1896</v>
      </c>
      <c r="B1108" s="65" t="s">
        <v>1897</v>
      </c>
      <c r="C1108" s="67">
        <v>50003.966114702605</v>
      </c>
      <c r="D1108" s="66" t="str">
        <f t="shared" si="51"/>
        <v>U87787</v>
      </c>
      <c r="E1108" s="67" t="str">
        <f t="shared" si="52"/>
        <v>36L</v>
      </c>
      <c r="F1108" s="67" t="str">
        <f t="shared" si="53"/>
        <v>NHS SOUTH WEST LONDON CCG</v>
      </c>
      <c r="K1108" s="122" t="s">
        <v>1896</v>
      </c>
      <c r="L1108" s="122" t="s">
        <v>1897</v>
      </c>
      <c r="M1108" s="122" t="s">
        <v>2562</v>
      </c>
      <c r="N1108" s="122" t="s">
        <v>2563</v>
      </c>
      <c r="P1108" s="122" t="s">
        <v>682</v>
      </c>
      <c r="Q1108" s="122" t="s">
        <v>683</v>
      </c>
    </row>
    <row r="1109" spans="1:17" ht="15">
      <c r="A1109" s="66" t="s">
        <v>760</v>
      </c>
      <c r="B1109" s="65" t="s">
        <v>761</v>
      </c>
      <c r="C1109" s="67">
        <v>37865.888599786587</v>
      </c>
      <c r="D1109" s="66" t="str">
        <f t="shared" si="51"/>
        <v>U87882</v>
      </c>
      <c r="E1109" s="67" t="str">
        <f t="shared" si="52"/>
        <v>06K</v>
      </c>
      <c r="F1109" s="67" t="str">
        <f t="shared" si="53"/>
        <v>NHS EAST AND NORTH HERTFORDSHIRE CCG</v>
      </c>
      <c r="K1109" s="122" t="s">
        <v>760</v>
      </c>
      <c r="L1109" s="122" t="s">
        <v>761</v>
      </c>
      <c r="M1109" s="122" t="s">
        <v>2584</v>
      </c>
      <c r="N1109" s="122" t="s">
        <v>2585</v>
      </c>
      <c r="P1109" s="122" t="s">
        <v>2098</v>
      </c>
      <c r="Q1109" s="122" t="s">
        <v>2099</v>
      </c>
    </row>
    <row r="1110" spans="1:17" ht="15">
      <c r="A1110" s="66" t="s">
        <v>1673</v>
      </c>
      <c r="B1110" s="65" t="s">
        <v>1674</v>
      </c>
      <c r="C1110" s="67">
        <v>46222.828867045748</v>
      </c>
      <c r="D1110" s="66" t="str">
        <f t="shared" si="51"/>
        <v>U87914</v>
      </c>
      <c r="E1110" s="67" t="str">
        <f t="shared" si="52"/>
        <v>15N</v>
      </c>
      <c r="F1110" s="67" t="str">
        <f t="shared" si="53"/>
        <v>NHS DEVON CCG</v>
      </c>
      <c r="K1110" s="122" t="s">
        <v>1673</v>
      </c>
      <c r="L1110" s="122" t="s">
        <v>1674</v>
      </c>
      <c r="M1110" s="122" t="s">
        <v>2678</v>
      </c>
      <c r="N1110" s="122" t="s">
        <v>2679</v>
      </c>
      <c r="P1110" s="122" t="s">
        <v>1958</v>
      </c>
      <c r="Q1110" s="122" t="s">
        <v>1959</v>
      </c>
    </row>
    <row r="1111" spans="1:17" ht="15">
      <c r="A1111" s="66" t="s">
        <v>2552</v>
      </c>
      <c r="B1111" s="65" t="s">
        <v>2553</v>
      </c>
      <c r="C1111" s="67">
        <v>37554.72944089894</v>
      </c>
      <c r="D1111" s="66" t="str">
        <f t="shared" si="51"/>
        <v>U87975</v>
      </c>
      <c r="E1111" s="67" t="str">
        <f t="shared" si="52"/>
        <v>00R</v>
      </c>
      <c r="F1111" s="67" t="str">
        <f t="shared" si="53"/>
        <v>NHS BLACKPOOL CCG</v>
      </c>
      <c r="K1111" s="122" t="s">
        <v>2552</v>
      </c>
      <c r="L1111" s="122" t="s">
        <v>2553</v>
      </c>
      <c r="M1111" s="122" t="s">
        <v>2820</v>
      </c>
      <c r="N1111" s="122" t="s">
        <v>2821</v>
      </c>
      <c r="P1111" s="122" t="s">
        <v>2330</v>
      </c>
      <c r="Q1111" s="122" t="s">
        <v>2331</v>
      </c>
    </row>
    <row r="1112" spans="1:17" ht="15">
      <c r="A1112" s="66" t="s">
        <v>840</v>
      </c>
      <c r="B1112" s="65" t="s">
        <v>841</v>
      </c>
      <c r="C1112" s="67">
        <v>38762.188083141307</v>
      </c>
      <c r="D1112" s="66" t="str">
        <f t="shared" si="51"/>
        <v>U87998</v>
      </c>
      <c r="E1112" s="67" t="str">
        <f t="shared" si="52"/>
        <v>06Q</v>
      </c>
      <c r="F1112" s="67" t="str">
        <f t="shared" si="53"/>
        <v>NHS MID ESSEX CCG</v>
      </c>
      <c r="K1112" s="122" t="s">
        <v>840</v>
      </c>
      <c r="L1112" s="122" t="s">
        <v>841</v>
      </c>
      <c r="M1112" s="122" t="s">
        <v>2712</v>
      </c>
      <c r="N1112" s="122" t="s">
        <v>2713</v>
      </c>
      <c r="P1112" s="122" t="s">
        <v>419</v>
      </c>
      <c r="Q1112" s="122" t="s">
        <v>420</v>
      </c>
    </row>
    <row r="1113" spans="1:17" ht="15">
      <c r="A1113" s="66" t="s">
        <v>1898</v>
      </c>
      <c r="B1113" s="65" t="s">
        <v>1899</v>
      </c>
      <c r="C1113" s="67">
        <v>54637.404468840796</v>
      </c>
      <c r="D1113" s="66" t="str">
        <f t="shared" si="51"/>
        <v>U88126</v>
      </c>
      <c r="E1113" s="67" t="str">
        <f t="shared" si="52"/>
        <v>36L</v>
      </c>
      <c r="F1113" s="67" t="str">
        <f t="shared" si="53"/>
        <v>NHS SOUTH WEST LONDON CCG</v>
      </c>
      <c r="K1113" s="122" t="s">
        <v>1898</v>
      </c>
      <c r="L1113" s="122" t="s">
        <v>1899</v>
      </c>
      <c r="M1113" s="122" t="s">
        <v>2562</v>
      </c>
      <c r="N1113" s="122" t="s">
        <v>2563</v>
      </c>
      <c r="P1113" s="122" t="s">
        <v>327</v>
      </c>
      <c r="Q1113" s="122" t="s">
        <v>328</v>
      </c>
    </row>
    <row r="1114" spans="1:17" ht="15">
      <c r="A1114" s="66" t="s">
        <v>1471</v>
      </c>
      <c r="B1114" s="65" t="s">
        <v>1472</v>
      </c>
      <c r="C1114" s="67">
        <v>35973.199450976201</v>
      </c>
      <c r="D1114" s="66" t="str">
        <f t="shared" si="51"/>
        <v>U88179</v>
      </c>
      <c r="E1114" s="67" t="str">
        <f t="shared" si="52"/>
        <v>15C</v>
      </c>
      <c r="F1114" s="67" t="str">
        <f t="shared" si="53"/>
        <v>NHS BRISTOL, NORTH SOMERSET AND SOUTH GLOUCESTERSHIRE CCG</v>
      </c>
      <c r="K1114" s="122" t="s">
        <v>1471</v>
      </c>
      <c r="L1114" s="122" t="s">
        <v>1472</v>
      </c>
      <c r="M1114" s="122" t="s">
        <v>2574</v>
      </c>
      <c r="N1114" s="122" t="s">
        <v>2575</v>
      </c>
      <c r="P1114" s="122" t="s">
        <v>421</v>
      </c>
      <c r="Q1114" s="122" t="s">
        <v>422</v>
      </c>
    </row>
    <row r="1115" spans="1:17" ht="15">
      <c r="A1115" s="66" t="s">
        <v>1551</v>
      </c>
      <c r="B1115" s="65" t="s">
        <v>1552</v>
      </c>
      <c r="C1115" s="67">
        <v>36938.697740750948</v>
      </c>
      <c r="D1115" s="66" t="str">
        <f t="shared" si="51"/>
        <v>U88190</v>
      </c>
      <c r="E1115" s="67" t="str">
        <f t="shared" si="52"/>
        <v>15E</v>
      </c>
      <c r="F1115" s="67" t="str">
        <f t="shared" si="53"/>
        <v>NHS BIRMINGHAM AND SOLIHULL CCG</v>
      </c>
      <c r="K1115" s="122" t="s">
        <v>1551</v>
      </c>
      <c r="L1115" s="122" t="s">
        <v>1552</v>
      </c>
      <c r="M1115" s="122" t="s">
        <v>2570</v>
      </c>
      <c r="N1115" s="122" t="s">
        <v>2571</v>
      </c>
      <c r="P1115" s="122" t="s">
        <v>56</v>
      </c>
      <c r="Q1115" s="122" t="s">
        <v>57</v>
      </c>
    </row>
    <row r="1116" spans="1:17" ht="15">
      <c r="A1116" s="66" t="s">
        <v>731</v>
      </c>
      <c r="B1116" s="65" t="s">
        <v>732</v>
      </c>
      <c r="C1116" s="67">
        <v>35587.881461466699</v>
      </c>
      <c r="D1116" s="66" t="str">
        <f t="shared" si="51"/>
        <v>U88254</v>
      </c>
      <c r="E1116" s="67" t="str">
        <f t="shared" si="52"/>
        <v>06H</v>
      </c>
      <c r="F1116" s="67" t="str">
        <f t="shared" si="53"/>
        <v>NHS CAMBRIDGESHIRE AND PETERBOROUGH CCG</v>
      </c>
      <c r="K1116" s="122" t="s">
        <v>731</v>
      </c>
      <c r="L1116" s="122" t="s">
        <v>732</v>
      </c>
      <c r="M1116" s="122" t="s">
        <v>2714</v>
      </c>
      <c r="N1116" s="122" t="s">
        <v>2715</v>
      </c>
      <c r="P1116" s="122" t="s">
        <v>361</v>
      </c>
      <c r="Q1116" s="122" t="s">
        <v>362</v>
      </c>
    </row>
    <row r="1117" spans="1:17" ht="15">
      <c r="A1117" s="66" t="s">
        <v>1204</v>
      </c>
      <c r="B1117" s="65" t="s">
        <v>1205</v>
      </c>
      <c r="C1117" s="67">
        <v>27579.795309634901</v>
      </c>
      <c r="D1117" s="66" t="str">
        <f t="shared" si="51"/>
        <v>U88279</v>
      </c>
      <c r="E1117" s="67" t="str">
        <f t="shared" si="52"/>
        <v>11A</v>
      </c>
      <c r="F1117" s="67" t="str">
        <f t="shared" si="53"/>
        <v>NHS WEST HAMPSHIRE CCG</v>
      </c>
      <c r="K1117" s="122" t="s">
        <v>1204</v>
      </c>
      <c r="L1117" s="122" t="s">
        <v>1205</v>
      </c>
      <c r="M1117" s="122" t="s">
        <v>2726</v>
      </c>
      <c r="N1117" s="122" t="s">
        <v>2727</v>
      </c>
      <c r="P1117" s="122" t="s">
        <v>2404</v>
      </c>
      <c r="Q1117" s="122" t="s">
        <v>2526</v>
      </c>
    </row>
    <row r="1118" spans="1:17" ht="15">
      <c r="A1118" s="66" t="s">
        <v>401</v>
      </c>
      <c r="B1118" s="65" t="s">
        <v>402</v>
      </c>
      <c r="C1118" s="67">
        <v>44192.678465887933</v>
      </c>
      <c r="D1118" s="66" t="str">
        <f t="shared" si="51"/>
        <v>U88280</v>
      </c>
      <c r="E1118" s="67" t="str">
        <f t="shared" si="52"/>
        <v>03L</v>
      </c>
      <c r="F1118" s="67" t="str">
        <f t="shared" si="53"/>
        <v>NHS ROTHERHAM CCG</v>
      </c>
      <c r="K1118" s="122" t="s">
        <v>401</v>
      </c>
      <c r="L1118" s="122" t="s">
        <v>402</v>
      </c>
      <c r="M1118" s="122" t="s">
        <v>2596</v>
      </c>
      <c r="N1118" s="122" t="s">
        <v>2597</v>
      </c>
      <c r="P1118" s="122" t="s">
        <v>235</v>
      </c>
      <c r="Q1118" s="122" t="s">
        <v>236</v>
      </c>
    </row>
    <row r="1119" spans="1:17" ht="15">
      <c r="A1119" s="66" t="s">
        <v>82</v>
      </c>
      <c r="B1119" s="65" t="s">
        <v>83</v>
      </c>
      <c r="C1119" s="67">
        <v>34074.649825888919</v>
      </c>
      <c r="D1119" s="66" t="str">
        <f t="shared" si="51"/>
        <v>U88348</v>
      </c>
      <c r="E1119" s="67" t="str">
        <f t="shared" si="52"/>
        <v>00Q</v>
      </c>
      <c r="F1119" s="67" t="str">
        <f t="shared" si="53"/>
        <v>NHS BLACKBURN WITH DARWEN CCG</v>
      </c>
      <c r="K1119" s="122" t="s">
        <v>82</v>
      </c>
      <c r="L1119" s="122" t="s">
        <v>83</v>
      </c>
      <c r="M1119" s="122" t="s">
        <v>2812</v>
      </c>
      <c r="N1119" s="122" t="s">
        <v>2813</v>
      </c>
      <c r="P1119" s="122" t="s">
        <v>1818</v>
      </c>
      <c r="Q1119" s="122" t="s">
        <v>1819</v>
      </c>
    </row>
    <row r="1120" spans="1:17" ht="15">
      <c r="A1120" s="66" t="s">
        <v>557</v>
      </c>
      <c r="B1120" s="65" t="s">
        <v>558</v>
      </c>
      <c r="C1120" s="67">
        <v>55358.057975289077</v>
      </c>
      <c r="D1120" s="66" t="str">
        <f t="shared" si="51"/>
        <v>U88368</v>
      </c>
      <c r="E1120" s="67" t="str">
        <f t="shared" si="52"/>
        <v>05C</v>
      </c>
      <c r="F1120" s="67" t="str">
        <f t="shared" si="53"/>
        <v>NHS DUDLEY CCG</v>
      </c>
      <c r="K1120" s="122" t="s">
        <v>557</v>
      </c>
      <c r="L1120" s="122" t="s">
        <v>558</v>
      </c>
      <c r="M1120" s="122" t="s">
        <v>2682</v>
      </c>
      <c r="N1120" s="122" t="s">
        <v>2683</v>
      </c>
      <c r="P1120" s="122" t="s">
        <v>447</v>
      </c>
      <c r="Q1120" s="122" t="s">
        <v>448</v>
      </c>
    </row>
    <row r="1121" spans="1:17" ht="15">
      <c r="A1121" s="66" t="s">
        <v>2280</v>
      </c>
      <c r="B1121" s="65" t="s">
        <v>2281</v>
      </c>
      <c r="C1121" s="67">
        <v>55634.374609859107</v>
      </c>
      <c r="D1121" s="66" t="str">
        <f t="shared" si="51"/>
        <v>U88407</v>
      </c>
      <c r="E1121" s="67" t="str">
        <f t="shared" si="52"/>
        <v>92A</v>
      </c>
      <c r="F1121" s="67" t="str">
        <f t="shared" si="53"/>
        <v>NHS SURREY HEARTLANDS CCG</v>
      </c>
      <c r="K1121" s="122" t="s">
        <v>2280</v>
      </c>
      <c r="L1121" s="122" t="s">
        <v>2281</v>
      </c>
      <c r="M1121" s="122" t="s">
        <v>2604</v>
      </c>
      <c r="N1121" s="122" t="s">
        <v>2605</v>
      </c>
      <c r="P1121" s="122" t="s">
        <v>457</v>
      </c>
      <c r="Q1121" s="122" t="s">
        <v>458</v>
      </c>
    </row>
    <row r="1122" spans="1:17" ht="15">
      <c r="A1122" s="66" t="s">
        <v>525</v>
      </c>
      <c r="B1122" s="65" t="s">
        <v>526</v>
      </c>
      <c r="C1122" s="67">
        <v>51460.408245123297</v>
      </c>
      <c r="D1122" s="66" t="str">
        <f t="shared" si="51"/>
        <v>U88414</v>
      </c>
      <c r="E1122" s="67" t="str">
        <f t="shared" si="52"/>
        <v>04Y</v>
      </c>
      <c r="F1122" s="67" t="str">
        <f t="shared" si="53"/>
        <v>NHS CANNOCK CHASE CCG</v>
      </c>
      <c r="K1122" s="122" t="s">
        <v>525</v>
      </c>
      <c r="L1122" s="122" t="s">
        <v>526</v>
      </c>
      <c r="M1122" s="122" t="s">
        <v>2738</v>
      </c>
      <c r="N1122" s="122" t="s">
        <v>2739</v>
      </c>
      <c r="P1122" s="122" t="s">
        <v>453</v>
      </c>
      <c r="Q1122" s="122" t="s">
        <v>454</v>
      </c>
    </row>
    <row r="1123" spans="1:17" ht="15">
      <c r="A1123" s="66" t="s">
        <v>1802</v>
      </c>
      <c r="B1123" s="65" t="s">
        <v>1803</v>
      </c>
      <c r="C1123" s="67">
        <v>74529.018897478585</v>
      </c>
      <c r="D1123" s="66" t="str">
        <f t="shared" si="51"/>
        <v>U88623</v>
      </c>
      <c r="E1123" s="67" t="str">
        <f t="shared" si="52"/>
        <v>27D</v>
      </c>
      <c r="F1123" s="67" t="str">
        <f t="shared" si="53"/>
        <v>NHS CHESHIRE CCG</v>
      </c>
      <c r="K1123" s="122" t="s">
        <v>1802</v>
      </c>
      <c r="L1123" s="122" t="s">
        <v>1803</v>
      </c>
      <c r="M1123" s="122" t="s">
        <v>2614</v>
      </c>
      <c r="N1123" s="122" t="s">
        <v>2615</v>
      </c>
      <c r="P1123" s="122" t="s">
        <v>187</v>
      </c>
      <c r="Q1123" s="122" t="s">
        <v>188</v>
      </c>
    </row>
    <row r="1124" spans="1:17" ht="15">
      <c r="A1124" s="66" t="s">
        <v>1407</v>
      </c>
      <c r="B1124" s="65" t="s">
        <v>1408</v>
      </c>
      <c r="C1124" s="67">
        <v>47487.215225387496</v>
      </c>
      <c r="D1124" s="66" t="str">
        <f t="shared" si="51"/>
        <v>U88743</v>
      </c>
      <c r="E1124" s="67" t="str">
        <f t="shared" si="52"/>
        <v>14Y</v>
      </c>
      <c r="F1124" s="67" t="str">
        <f t="shared" si="53"/>
        <v>NHS BUCKINGHAMSHIRE CCG</v>
      </c>
      <c r="K1124" s="122" t="s">
        <v>1407</v>
      </c>
      <c r="L1124" s="122" t="s">
        <v>1408</v>
      </c>
      <c r="M1124" s="122" t="s">
        <v>2600</v>
      </c>
      <c r="N1124" s="122" t="s">
        <v>2601</v>
      </c>
      <c r="P1124" s="122" t="s">
        <v>1327</v>
      </c>
      <c r="Q1124" s="122" t="s">
        <v>1328</v>
      </c>
    </row>
    <row r="1125" spans="1:17" ht="15">
      <c r="A1125" s="66" t="s">
        <v>2096</v>
      </c>
      <c r="B1125" s="65" t="s">
        <v>2097</v>
      </c>
      <c r="C1125" s="67">
        <v>46525.768938939727</v>
      </c>
      <c r="D1125" s="66" t="str">
        <f t="shared" si="51"/>
        <v>U88820</v>
      </c>
      <c r="E1125" s="67" t="str">
        <f t="shared" si="52"/>
        <v>72Q</v>
      </c>
      <c r="F1125" s="67" t="str">
        <f t="shared" si="53"/>
        <v>NHS SOUTH EAST LONDON CCG</v>
      </c>
      <c r="K1125" s="122" t="s">
        <v>2096</v>
      </c>
      <c r="L1125" s="122" t="s">
        <v>2097</v>
      </c>
      <c r="M1125" s="122" t="s">
        <v>2568</v>
      </c>
      <c r="N1125" s="122" t="s">
        <v>2569</v>
      </c>
      <c r="P1125" s="122" t="s">
        <v>1114</v>
      </c>
      <c r="Q1125" s="122" t="s">
        <v>1115</v>
      </c>
    </row>
    <row r="1126" spans="1:17" ht="15">
      <c r="A1126" s="66" t="s">
        <v>373</v>
      </c>
      <c r="B1126" s="65" t="s">
        <v>374</v>
      </c>
      <c r="C1126" s="67">
        <v>55858.075378666428</v>
      </c>
      <c r="D1126" s="66" t="str">
        <f t="shared" si="51"/>
        <v>U88890</v>
      </c>
      <c r="E1126" s="67" t="str">
        <f t="shared" si="52"/>
        <v>03F</v>
      </c>
      <c r="F1126" s="67" t="str">
        <f t="shared" si="53"/>
        <v>NHS HULL CCG</v>
      </c>
      <c r="K1126" s="122" t="s">
        <v>373</v>
      </c>
      <c r="L1126" s="122" t="s">
        <v>374</v>
      </c>
      <c r="M1126" s="122" t="s">
        <v>2634</v>
      </c>
      <c r="N1126" s="122" t="s">
        <v>2635</v>
      </c>
      <c r="P1126" s="122" t="s">
        <v>1878</v>
      </c>
      <c r="Q1126" s="122" t="s">
        <v>1879</v>
      </c>
    </row>
    <row r="1127" spans="1:17" ht="15">
      <c r="A1127" s="66" t="s">
        <v>62</v>
      </c>
      <c r="B1127" s="65" t="s">
        <v>63</v>
      </c>
      <c r="C1127" s="67">
        <v>61092.700110311482</v>
      </c>
      <c r="D1127" s="66" t="str">
        <f t="shared" si="51"/>
        <v>U89118</v>
      </c>
      <c r="E1127" s="67" t="str">
        <f t="shared" si="52"/>
        <v>00N</v>
      </c>
      <c r="F1127" s="67" t="str">
        <f t="shared" si="53"/>
        <v>NHS SOUTH TYNESIDE CCG</v>
      </c>
      <c r="K1127" s="122" t="s">
        <v>62</v>
      </c>
      <c r="L1127" s="122" t="s">
        <v>63</v>
      </c>
      <c r="M1127" s="122" t="s">
        <v>2780</v>
      </c>
      <c r="N1127" s="122" t="s">
        <v>2781</v>
      </c>
      <c r="P1127" s="122" t="s">
        <v>2439</v>
      </c>
      <c r="Q1127" s="122" t="s">
        <v>2440</v>
      </c>
    </row>
    <row r="1128" spans="1:17" ht="15">
      <c r="A1128" s="66" t="s">
        <v>2282</v>
      </c>
      <c r="B1128" s="65" t="s">
        <v>2283</v>
      </c>
      <c r="C1128" s="67">
        <v>53739.404775845658</v>
      </c>
      <c r="D1128" s="66" t="str">
        <f t="shared" si="51"/>
        <v>U89131</v>
      </c>
      <c r="E1128" s="67" t="str">
        <f t="shared" si="52"/>
        <v>92A</v>
      </c>
      <c r="F1128" s="67" t="str">
        <f t="shared" si="53"/>
        <v>NHS SURREY HEARTLANDS CCG</v>
      </c>
      <c r="K1128" s="122" t="s">
        <v>2282</v>
      </c>
      <c r="L1128" s="122" t="s">
        <v>2283</v>
      </c>
      <c r="M1128" s="122" t="s">
        <v>2604</v>
      </c>
      <c r="N1128" s="122" t="s">
        <v>2605</v>
      </c>
      <c r="P1128" s="122" t="s">
        <v>662</v>
      </c>
      <c r="Q1128" s="122" t="s">
        <v>663</v>
      </c>
    </row>
    <row r="1129" spans="1:17" ht="15">
      <c r="A1129" s="66" t="s">
        <v>733</v>
      </c>
      <c r="B1129" s="65" t="s">
        <v>734</v>
      </c>
      <c r="C1129" s="67">
        <v>34489.465226550099</v>
      </c>
      <c r="D1129" s="66" t="str">
        <f t="shared" si="51"/>
        <v>U89134</v>
      </c>
      <c r="E1129" s="67" t="str">
        <f t="shared" si="52"/>
        <v>06H</v>
      </c>
      <c r="F1129" s="67" t="str">
        <f t="shared" si="53"/>
        <v>NHS CAMBRIDGESHIRE AND PETERBOROUGH CCG</v>
      </c>
      <c r="K1129" s="122" t="s">
        <v>733</v>
      </c>
      <c r="L1129" s="122" t="s">
        <v>734</v>
      </c>
      <c r="M1129" s="122" t="s">
        <v>2714</v>
      </c>
      <c r="N1129" s="122" t="s">
        <v>2715</v>
      </c>
      <c r="P1129" s="122" t="s">
        <v>660</v>
      </c>
      <c r="Q1129" s="122" t="s">
        <v>661</v>
      </c>
    </row>
    <row r="1130" spans="1:17" ht="15">
      <c r="A1130" s="66" t="s">
        <v>1703</v>
      </c>
      <c r="B1130" s="65" t="s">
        <v>1704</v>
      </c>
      <c r="C1130" s="67">
        <v>53487.169038746622</v>
      </c>
      <c r="D1130" s="66" t="str">
        <f t="shared" si="51"/>
        <v>U89141</v>
      </c>
      <c r="E1130" s="67" t="str">
        <f t="shared" si="52"/>
        <v>16C</v>
      </c>
      <c r="F1130" s="67" t="str">
        <f t="shared" si="53"/>
        <v>NHS TEES VALLEY CCG</v>
      </c>
      <c r="K1130" s="122" t="s">
        <v>1703</v>
      </c>
      <c r="L1130" s="122" t="s">
        <v>1704</v>
      </c>
      <c r="M1130" s="122" t="s">
        <v>2612</v>
      </c>
      <c r="N1130" s="122" t="s">
        <v>2613</v>
      </c>
      <c r="P1130" s="122" t="s">
        <v>658</v>
      </c>
      <c r="Q1130" s="122" t="s">
        <v>659</v>
      </c>
    </row>
    <row r="1131" spans="1:17" ht="15">
      <c r="A1131" s="66" t="s">
        <v>1242</v>
      </c>
      <c r="B1131" s="65" t="s">
        <v>1243</v>
      </c>
      <c r="C1131" s="67">
        <v>34664.458820117427</v>
      </c>
      <c r="D1131" s="66" t="str">
        <f t="shared" si="51"/>
        <v>U89143</v>
      </c>
      <c r="E1131" s="67" t="str">
        <f t="shared" si="52"/>
        <v>11J</v>
      </c>
      <c r="F1131" s="67" t="str">
        <f t="shared" si="53"/>
        <v>NHS DORSET CCG</v>
      </c>
      <c r="K1131" s="122" t="s">
        <v>1242</v>
      </c>
      <c r="L1131" s="122" t="s">
        <v>1243</v>
      </c>
      <c r="M1131" s="122" t="s">
        <v>2620</v>
      </c>
      <c r="N1131" s="122" t="s">
        <v>2621</v>
      </c>
      <c r="P1131" s="122" t="s">
        <v>664</v>
      </c>
      <c r="Q1131" s="122" t="s">
        <v>665</v>
      </c>
    </row>
    <row r="1132" spans="1:17" ht="15">
      <c r="A1132" s="66" t="s">
        <v>925</v>
      </c>
      <c r="B1132" s="65" t="s">
        <v>926</v>
      </c>
      <c r="C1132" s="67">
        <v>34391.199844977011</v>
      </c>
      <c r="D1132" s="66" t="str">
        <f t="shared" si="51"/>
        <v>U89154</v>
      </c>
      <c r="E1132" s="67" t="str">
        <f t="shared" si="52"/>
        <v>07T</v>
      </c>
      <c r="F1132" s="67" t="str">
        <f t="shared" si="53"/>
        <v>NHS CITY AND HACKNEY CCG</v>
      </c>
      <c r="K1132" s="122" t="s">
        <v>925</v>
      </c>
      <c r="L1132" s="122" t="s">
        <v>926</v>
      </c>
      <c r="M1132" s="122" t="s">
        <v>2656</v>
      </c>
      <c r="N1132" s="122" t="s">
        <v>2657</v>
      </c>
      <c r="P1132" s="122" t="s">
        <v>656</v>
      </c>
      <c r="Q1132" s="122" t="s">
        <v>657</v>
      </c>
    </row>
    <row r="1133" spans="1:17" ht="15">
      <c r="A1133" s="66" t="s">
        <v>882</v>
      </c>
      <c r="B1133" s="65" t="s">
        <v>883</v>
      </c>
      <c r="C1133" s="67">
        <v>74322.23385874118</v>
      </c>
      <c r="D1133" s="66" t="str">
        <f t="shared" si="51"/>
        <v>U89162</v>
      </c>
      <c r="E1133" s="67" t="str">
        <f t="shared" si="52"/>
        <v>07K</v>
      </c>
      <c r="F1133" s="67" t="str">
        <f t="shared" si="53"/>
        <v>NHS WEST SUFFOLK CCG</v>
      </c>
      <c r="K1133" s="122" t="s">
        <v>882</v>
      </c>
      <c r="L1133" s="122" t="s">
        <v>883</v>
      </c>
      <c r="M1133" s="122" t="s">
        <v>2718</v>
      </c>
      <c r="N1133" s="122" t="s">
        <v>2719</v>
      </c>
      <c r="P1133" s="122" t="s">
        <v>654</v>
      </c>
      <c r="Q1133" s="122" t="s">
        <v>655</v>
      </c>
    </row>
    <row r="1134" spans="1:17" ht="15">
      <c r="A1134" s="66" t="s">
        <v>908</v>
      </c>
      <c r="B1134" s="65" t="s">
        <v>909</v>
      </c>
      <c r="C1134" s="67">
        <v>38519.260903471026</v>
      </c>
      <c r="D1134" s="66" t="str">
        <f t="shared" si="51"/>
        <v>U89375</v>
      </c>
      <c r="E1134" s="67" t="str">
        <f t="shared" si="52"/>
        <v>07P</v>
      </c>
      <c r="F1134" s="67" t="str">
        <f t="shared" si="53"/>
        <v>NHS BRENT CCG</v>
      </c>
      <c r="K1134" s="122" t="s">
        <v>908</v>
      </c>
      <c r="L1134" s="122" t="s">
        <v>909</v>
      </c>
      <c r="M1134" s="122" t="s">
        <v>2732</v>
      </c>
      <c r="N1134" s="122" t="s">
        <v>2733</v>
      </c>
      <c r="P1134" s="122" t="s">
        <v>652</v>
      </c>
      <c r="Q1134" s="122" t="s">
        <v>653</v>
      </c>
    </row>
    <row r="1135" spans="1:17" ht="15">
      <c r="A1135" s="66" t="s">
        <v>1433</v>
      </c>
      <c r="B1135" s="65" t="s">
        <v>1434</v>
      </c>
      <c r="C1135" s="67">
        <v>43327.123109416643</v>
      </c>
      <c r="D1135" s="66" t="str">
        <f t="shared" si="51"/>
        <v>U89419</v>
      </c>
      <c r="E1135" s="67" t="str">
        <f t="shared" si="52"/>
        <v>15A</v>
      </c>
      <c r="F1135" s="67" t="str">
        <f t="shared" si="53"/>
        <v>NHS BERKSHIRE WEST CCG</v>
      </c>
      <c r="K1135" s="122" t="s">
        <v>1433</v>
      </c>
      <c r="L1135" s="122" t="s">
        <v>1434</v>
      </c>
      <c r="M1135" s="122" t="s">
        <v>2640</v>
      </c>
      <c r="N1135" s="122" t="s">
        <v>2641</v>
      </c>
      <c r="P1135" s="122" t="s">
        <v>1048</v>
      </c>
      <c r="Q1135" s="122" t="s">
        <v>1049</v>
      </c>
    </row>
    <row r="1136" spans="1:17" ht="15">
      <c r="A1136" s="66" t="s">
        <v>245</v>
      </c>
      <c r="B1136" s="65" t="s">
        <v>246</v>
      </c>
      <c r="C1136" s="67">
        <v>32820.111277522599</v>
      </c>
      <c r="D1136" s="66" t="str">
        <f t="shared" si="51"/>
        <v>U89483</v>
      </c>
      <c r="E1136" s="67" t="str">
        <f t="shared" si="52"/>
        <v>01W</v>
      </c>
      <c r="F1136" s="67" t="str">
        <f t="shared" si="53"/>
        <v>NHS STOCKPORT CCG</v>
      </c>
      <c r="K1136" s="122" t="s">
        <v>245</v>
      </c>
      <c r="L1136" s="122" t="s">
        <v>246</v>
      </c>
      <c r="M1136" s="122" t="s">
        <v>2750</v>
      </c>
      <c r="N1136" s="122" t="s">
        <v>2751</v>
      </c>
      <c r="P1136" s="122" t="s">
        <v>1042</v>
      </c>
      <c r="Q1136" s="122" t="s">
        <v>1043</v>
      </c>
    </row>
    <row r="1137" spans="1:17" ht="15">
      <c r="A1137" s="66" t="s">
        <v>735</v>
      </c>
      <c r="B1137" s="65" t="s">
        <v>736</v>
      </c>
      <c r="C1137" s="67">
        <v>42245.530317653989</v>
      </c>
      <c r="D1137" s="66" t="str">
        <f t="shared" si="51"/>
        <v>U89554</v>
      </c>
      <c r="E1137" s="67" t="str">
        <f t="shared" si="52"/>
        <v>06H</v>
      </c>
      <c r="F1137" s="67" t="str">
        <f t="shared" si="53"/>
        <v>NHS CAMBRIDGESHIRE AND PETERBOROUGH CCG</v>
      </c>
      <c r="K1137" s="122" t="s">
        <v>735</v>
      </c>
      <c r="L1137" s="122" t="s">
        <v>736</v>
      </c>
      <c r="M1137" s="122" t="s">
        <v>2714</v>
      </c>
      <c r="N1137" s="122" t="s">
        <v>2715</v>
      </c>
      <c r="P1137" s="122" t="s">
        <v>1044</v>
      </c>
      <c r="Q1137" s="122" t="s">
        <v>1045</v>
      </c>
    </row>
    <row r="1138" spans="1:17" ht="15">
      <c r="A1138" s="66" t="s">
        <v>351</v>
      </c>
      <c r="B1138" s="65" t="s">
        <v>352</v>
      </c>
      <c r="C1138" s="67">
        <v>60527.291972206294</v>
      </c>
      <c r="D1138" s="66" t="str">
        <f t="shared" si="51"/>
        <v>U89699</v>
      </c>
      <c r="E1138" s="67" t="str">
        <f t="shared" si="52"/>
        <v>02Y</v>
      </c>
      <c r="F1138" s="67" t="str">
        <f t="shared" si="53"/>
        <v>NHS EAST RIDING OF YORKSHIRE CCG</v>
      </c>
      <c r="K1138" s="122" t="s">
        <v>351</v>
      </c>
      <c r="L1138" s="122" t="s">
        <v>352</v>
      </c>
      <c r="M1138" s="122" t="s">
        <v>2802</v>
      </c>
      <c r="N1138" s="122" t="s">
        <v>2803</v>
      </c>
      <c r="P1138" s="122" t="s">
        <v>1046</v>
      </c>
      <c r="Q1138" s="122" t="s">
        <v>1047</v>
      </c>
    </row>
    <row r="1139" spans="1:17" ht="15">
      <c r="A1139" s="66" t="s">
        <v>1489</v>
      </c>
      <c r="B1139" s="65" t="s">
        <v>1490</v>
      </c>
      <c r="C1139" s="67">
        <v>31697.681957189481</v>
      </c>
      <c r="D1139" s="66" t="str">
        <f t="shared" si="51"/>
        <v>U89762</v>
      </c>
      <c r="E1139" s="67" t="str">
        <f t="shared" si="52"/>
        <v>15D</v>
      </c>
      <c r="F1139" s="67" t="str">
        <f t="shared" si="53"/>
        <v>NHS EAST BERKSHIRE CCG</v>
      </c>
      <c r="K1139" s="122" t="s">
        <v>1489</v>
      </c>
      <c r="L1139" s="122" t="s">
        <v>1490</v>
      </c>
      <c r="M1139" s="122" t="s">
        <v>2754</v>
      </c>
      <c r="N1139" s="122" t="s">
        <v>2755</v>
      </c>
      <c r="P1139" s="122" t="s">
        <v>1040</v>
      </c>
      <c r="Q1139" s="122" t="s">
        <v>1041</v>
      </c>
    </row>
    <row r="1140" spans="1:17" ht="15">
      <c r="A1140" s="66" t="s">
        <v>167</v>
      </c>
      <c r="B1140" s="65" t="s">
        <v>168</v>
      </c>
      <c r="C1140" s="67">
        <v>27677.269942529791</v>
      </c>
      <c r="D1140" s="66" t="str">
        <f t="shared" si="51"/>
        <v>U89776</v>
      </c>
      <c r="E1140" s="67" t="str">
        <f t="shared" si="52"/>
        <v>01D</v>
      </c>
      <c r="F1140" s="67" t="str">
        <f t="shared" si="53"/>
        <v>NHS HEYWOOD, MIDDLETON AND ROCHDALE CCG</v>
      </c>
      <c r="K1140" s="122" t="s">
        <v>167</v>
      </c>
      <c r="L1140" s="122" t="s">
        <v>168</v>
      </c>
      <c r="M1140" s="122" t="s">
        <v>2762</v>
      </c>
      <c r="N1140" s="122" t="s">
        <v>2763</v>
      </c>
      <c r="P1140" s="122" t="s">
        <v>1050</v>
      </c>
      <c r="Q1140" s="122" t="s">
        <v>1051</v>
      </c>
    </row>
    <row r="1141" spans="1:17" ht="15">
      <c r="A1141" s="66" t="s">
        <v>971</v>
      </c>
      <c r="B1141" s="65" t="s">
        <v>972</v>
      </c>
      <c r="C1141" s="67">
        <v>58486.225688381353</v>
      </c>
      <c r="D1141" s="66" t="str">
        <f t="shared" si="51"/>
        <v>U89806</v>
      </c>
      <c r="E1141" s="67" t="str">
        <f t="shared" si="52"/>
        <v>08E</v>
      </c>
      <c r="F1141" s="67" t="str">
        <f t="shared" si="53"/>
        <v>NHS HARROW CCG</v>
      </c>
      <c r="K1141" s="122" t="s">
        <v>971</v>
      </c>
      <c r="L1141" s="122" t="s">
        <v>972</v>
      </c>
      <c r="M1141" s="122" t="s">
        <v>2716</v>
      </c>
      <c r="N1141" s="122" t="s">
        <v>2717</v>
      </c>
      <c r="P1141" s="122" t="s">
        <v>1038</v>
      </c>
      <c r="Q1141" s="122" t="s">
        <v>1039</v>
      </c>
    </row>
    <row r="1142" spans="1:17" ht="15">
      <c r="A1142" s="66" t="s">
        <v>2284</v>
      </c>
      <c r="B1142" s="65" t="s">
        <v>2285</v>
      </c>
      <c r="C1142" s="67">
        <v>41605.149565203908</v>
      </c>
      <c r="D1142" s="66" t="str">
        <f t="shared" si="51"/>
        <v>U90050</v>
      </c>
      <c r="E1142" s="67" t="str">
        <f t="shared" si="52"/>
        <v>92A</v>
      </c>
      <c r="F1142" s="67" t="str">
        <f t="shared" si="53"/>
        <v>NHS SURREY HEARTLANDS CCG</v>
      </c>
      <c r="K1142" s="122" t="s">
        <v>2284</v>
      </c>
      <c r="L1142" s="122" t="s">
        <v>2285</v>
      </c>
      <c r="M1142" s="122" t="s">
        <v>2604</v>
      </c>
      <c r="N1142" s="122" t="s">
        <v>2605</v>
      </c>
      <c r="P1142" s="122" t="s">
        <v>1874</v>
      </c>
      <c r="Q1142" s="122" t="s">
        <v>1875</v>
      </c>
    </row>
    <row r="1143" spans="1:17" ht="15">
      <c r="A1143" s="66" t="s">
        <v>2483</v>
      </c>
      <c r="B1143" s="65" t="s">
        <v>2484</v>
      </c>
      <c r="C1143" s="67">
        <v>55499.923746718763</v>
      </c>
      <c r="D1143" s="66" t="str">
        <f t="shared" si="51"/>
        <v>U90174</v>
      </c>
      <c r="E1143" s="67" t="str">
        <f t="shared" si="52"/>
        <v>99M</v>
      </c>
      <c r="F1143" s="67" t="str">
        <f t="shared" si="53"/>
        <v>NHS NORTH EAST HAMPSHIRE AND FARNHAM CCG</v>
      </c>
      <c r="K1143" s="122" t="s">
        <v>2483</v>
      </c>
      <c r="L1143" s="122" t="s">
        <v>2484</v>
      </c>
      <c r="M1143" s="122" t="s">
        <v>2624</v>
      </c>
      <c r="N1143" s="122" t="s">
        <v>2625</v>
      </c>
      <c r="P1143" s="122" t="s">
        <v>1884</v>
      </c>
      <c r="Q1143" s="122" t="s">
        <v>1885</v>
      </c>
    </row>
    <row r="1144" spans="1:17" ht="15">
      <c r="A1144" s="66" t="s">
        <v>2286</v>
      </c>
      <c r="B1144" s="65" t="s">
        <v>2287</v>
      </c>
      <c r="C1144" s="67">
        <v>31563.98059335984</v>
      </c>
      <c r="D1144" s="66" t="str">
        <f t="shared" si="51"/>
        <v>U90175</v>
      </c>
      <c r="E1144" s="67" t="str">
        <f t="shared" si="52"/>
        <v>92A</v>
      </c>
      <c r="F1144" s="67" t="str">
        <f t="shared" si="53"/>
        <v>NHS SURREY HEARTLANDS CCG</v>
      </c>
      <c r="K1144" s="122" t="s">
        <v>2286</v>
      </c>
      <c r="L1144" s="122" t="s">
        <v>2287</v>
      </c>
      <c r="M1144" s="122" t="s">
        <v>2604</v>
      </c>
      <c r="N1144" s="122" t="s">
        <v>2605</v>
      </c>
      <c r="P1144" s="122" t="s">
        <v>48</v>
      </c>
      <c r="Q1144" s="122" t="s">
        <v>49</v>
      </c>
    </row>
    <row r="1145" spans="1:17" ht="15">
      <c r="A1145" s="66" t="s">
        <v>1146</v>
      </c>
      <c r="B1145" s="65" t="s">
        <v>1147</v>
      </c>
      <c r="C1145" s="67">
        <v>30572.283382431589</v>
      </c>
      <c r="D1145" s="66" t="str">
        <f t="shared" si="51"/>
        <v>U90236</v>
      </c>
      <c r="E1145" s="67" t="str">
        <f t="shared" si="52"/>
        <v>10Q</v>
      </c>
      <c r="F1145" s="67" t="str">
        <f t="shared" si="53"/>
        <v>NHS OXFORDSHIRE CCG</v>
      </c>
      <c r="K1145" s="122" t="s">
        <v>1146</v>
      </c>
      <c r="L1145" s="122" t="s">
        <v>1147</v>
      </c>
      <c r="M1145" s="122" t="s">
        <v>2590</v>
      </c>
      <c r="N1145" s="122" t="s">
        <v>2591</v>
      </c>
      <c r="P1145" s="122" t="s">
        <v>1020</v>
      </c>
      <c r="Q1145" s="122" t="s">
        <v>1021</v>
      </c>
    </row>
    <row r="1146" spans="1:17" ht="15">
      <c r="A1146" s="66" t="s">
        <v>2554</v>
      </c>
      <c r="B1146" s="65" t="s">
        <v>2555</v>
      </c>
      <c r="C1146" s="67">
        <v>38882.310540981103</v>
      </c>
      <c r="D1146" s="66" t="str">
        <f t="shared" si="51"/>
        <v>U90309</v>
      </c>
      <c r="E1146" s="67" t="str">
        <f t="shared" si="52"/>
        <v>06F</v>
      </c>
      <c r="F1146" s="67" t="str">
        <f t="shared" si="53"/>
        <v>NHS BEDFORDSHIRE CCG</v>
      </c>
      <c r="K1146" s="122" t="s">
        <v>2554</v>
      </c>
      <c r="L1146" s="122" t="s">
        <v>2555</v>
      </c>
      <c r="M1146" s="122" t="s">
        <v>2708</v>
      </c>
      <c r="N1146" s="122" t="s">
        <v>2709</v>
      </c>
      <c r="P1146" s="122" t="s">
        <v>1140</v>
      </c>
      <c r="Q1146" s="122" t="s">
        <v>1141</v>
      </c>
    </row>
    <row r="1147" spans="1:17" ht="15">
      <c r="A1147" s="66" t="s">
        <v>1966</v>
      </c>
      <c r="B1147" s="65" t="s">
        <v>1967</v>
      </c>
      <c r="C1147" s="67">
        <v>69581.91172293968</v>
      </c>
      <c r="D1147" s="66" t="str">
        <f t="shared" si="51"/>
        <v>U90349</v>
      </c>
      <c r="E1147" s="67" t="str">
        <f t="shared" si="52"/>
        <v>52R</v>
      </c>
      <c r="F1147" s="67" t="str">
        <f t="shared" si="53"/>
        <v>NHS NOTTINGHAM AND NOTTINGHAMSHIRE CCG</v>
      </c>
      <c r="K1147" s="122" t="s">
        <v>1966</v>
      </c>
      <c r="L1147" s="122" t="s">
        <v>1967</v>
      </c>
      <c r="M1147" s="122" t="s">
        <v>2680</v>
      </c>
      <c r="N1147" s="122" t="s">
        <v>2681</v>
      </c>
      <c r="P1147" s="122" t="s">
        <v>744</v>
      </c>
      <c r="Q1147" s="122" t="s">
        <v>745</v>
      </c>
    </row>
    <row r="1148" spans="1:17" ht="15">
      <c r="A1148" s="66" t="s">
        <v>1900</v>
      </c>
      <c r="B1148" s="65" t="s">
        <v>1901</v>
      </c>
      <c r="C1148" s="67">
        <v>38574.344064951911</v>
      </c>
      <c r="D1148" s="66" t="str">
        <f t="shared" si="51"/>
        <v>U90453</v>
      </c>
      <c r="E1148" s="67" t="str">
        <f t="shared" si="52"/>
        <v>36L</v>
      </c>
      <c r="F1148" s="67" t="str">
        <f t="shared" si="53"/>
        <v>NHS SOUTH WEST LONDON CCG</v>
      </c>
      <c r="K1148" s="122" t="s">
        <v>1900</v>
      </c>
      <c r="L1148" s="122" t="s">
        <v>1901</v>
      </c>
      <c r="M1148" s="122" t="s">
        <v>2562</v>
      </c>
      <c r="N1148" s="122" t="s">
        <v>2563</v>
      </c>
      <c r="P1148" s="122" t="s">
        <v>279</v>
      </c>
      <c r="Q1148" s="122" t="s">
        <v>280</v>
      </c>
    </row>
    <row r="1149" spans="1:17" ht="15">
      <c r="A1149" s="66" t="s">
        <v>778</v>
      </c>
      <c r="B1149" s="65" t="s">
        <v>779</v>
      </c>
      <c r="C1149" s="67">
        <v>44132.706572025781</v>
      </c>
      <c r="D1149" s="66" t="str">
        <f t="shared" si="51"/>
        <v>U90610</v>
      </c>
      <c r="E1149" s="67" t="str">
        <f t="shared" si="52"/>
        <v>06L</v>
      </c>
      <c r="F1149" s="67" t="str">
        <f t="shared" si="53"/>
        <v>NHS IPSWICH AND EAST SUFFOLK CCG</v>
      </c>
      <c r="K1149" s="122" t="s">
        <v>778</v>
      </c>
      <c r="L1149" s="122" t="s">
        <v>779</v>
      </c>
      <c r="M1149" s="122" t="s">
        <v>2638</v>
      </c>
      <c r="N1149" s="122" t="s">
        <v>2639</v>
      </c>
      <c r="P1149" s="122" t="s">
        <v>283</v>
      </c>
      <c r="Q1149" s="122" t="s">
        <v>284</v>
      </c>
    </row>
    <row r="1150" spans="1:17" ht="15">
      <c r="A1150" s="66" t="s">
        <v>1617</v>
      </c>
      <c r="B1150" s="65" t="s">
        <v>1618</v>
      </c>
      <c r="C1150" s="67">
        <v>55939.070496717562</v>
      </c>
      <c r="D1150" s="66" t="str">
        <f t="shared" si="51"/>
        <v>U90656</v>
      </c>
      <c r="E1150" s="67" t="str">
        <f t="shared" si="52"/>
        <v>15M</v>
      </c>
      <c r="F1150" s="67" t="str">
        <f t="shared" si="53"/>
        <v>NHS DERBY AND DERBYSHIRE CCG</v>
      </c>
      <c r="K1150" s="122" t="s">
        <v>1617</v>
      </c>
      <c r="L1150" s="122" t="s">
        <v>1618</v>
      </c>
      <c r="M1150" s="122" t="s">
        <v>2652</v>
      </c>
      <c r="N1150" s="122" t="s">
        <v>2653</v>
      </c>
      <c r="P1150" s="122" t="s">
        <v>614</v>
      </c>
      <c r="Q1150" s="122" t="s">
        <v>615</v>
      </c>
    </row>
    <row r="1151" spans="1:17" ht="15">
      <c r="A1151" s="66" t="s">
        <v>1767</v>
      </c>
      <c r="B1151" s="65" t="s">
        <v>1768</v>
      </c>
      <c r="C1151" s="67">
        <v>61584.634953254717</v>
      </c>
      <c r="D1151" s="66" t="str">
        <f t="shared" si="51"/>
        <v>U90673</v>
      </c>
      <c r="E1151" s="67" t="str">
        <f t="shared" si="52"/>
        <v>26A</v>
      </c>
      <c r="F1151" s="67" t="str">
        <f t="shared" si="53"/>
        <v>NHS NORFOLK AND WAVENEY CCG</v>
      </c>
      <c r="K1151" s="122" t="s">
        <v>1767</v>
      </c>
      <c r="L1151" s="122" t="s">
        <v>1768</v>
      </c>
      <c r="M1151" s="122" t="s">
        <v>2642</v>
      </c>
      <c r="N1151" s="122" t="s">
        <v>2643</v>
      </c>
      <c r="P1151" s="122" t="s">
        <v>2534</v>
      </c>
      <c r="Q1151" s="122" t="s">
        <v>2535</v>
      </c>
    </row>
    <row r="1152" spans="1:17" ht="15">
      <c r="A1152" s="66" t="s">
        <v>1168</v>
      </c>
      <c r="B1152" s="65" t="s">
        <v>1169</v>
      </c>
      <c r="C1152" s="67">
        <v>35219.658753762698</v>
      </c>
      <c r="D1152" s="66" t="str">
        <f t="shared" si="51"/>
        <v>U90861</v>
      </c>
      <c r="E1152" s="67" t="str">
        <f t="shared" si="52"/>
        <v>10V</v>
      </c>
      <c r="F1152" s="67" t="str">
        <f t="shared" si="53"/>
        <v>NHS SOUTH EASTERN HAMPSHIRE CCG</v>
      </c>
      <c r="K1152" s="122" t="s">
        <v>1168</v>
      </c>
      <c r="L1152" s="122" t="s">
        <v>1169</v>
      </c>
      <c r="M1152" s="122" t="s">
        <v>2788</v>
      </c>
      <c r="N1152" s="122" t="s">
        <v>2789</v>
      </c>
      <c r="P1152" s="122" t="s">
        <v>529</v>
      </c>
      <c r="Q1152" s="122" t="s">
        <v>530</v>
      </c>
    </row>
    <row r="1153" spans="1:17" ht="15">
      <c r="A1153" s="66" t="s">
        <v>2441</v>
      </c>
      <c r="B1153" s="65" t="s">
        <v>2442</v>
      </c>
      <c r="C1153" s="67">
        <v>60255.066529603318</v>
      </c>
      <c r="D1153" s="66" t="str">
        <f t="shared" si="51"/>
        <v>U91110</v>
      </c>
      <c r="E1153" s="67" t="str">
        <f t="shared" si="52"/>
        <v>99C</v>
      </c>
      <c r="F1153" s="67" t="str">
        <f t="shared" si="53"/>
        <v>NHS NORTH TYNESIDE CCG</v>
      </c>
      <c r="K1153" s="122" t="s">
        <v>2441</v>
      </c>
      <c r="L1153" s="122" t="s">
        <v>2442</v>
      </c>
      <c r="M1153" s="122" t="s">
        <v>2618</v>
      </c>
      <c r="N1153" s="122" t="s">
        <v>2619</v>
      </c>
      <c r="P1153" s="122" t="s">
        <v>72</v>
      </c>
      <c r="Q1153" s="122" t="s">
        <v>73</v>
      </c>
    </row>
    <row r="1154" spans="1:17" ht="15">
      <c r="A1154" s="66" t="s">
        <v>1769</v>
      </c>
      <c r="B1154" s="65" t="s">
        <v>1770</v>
      </c>
      <c r="C1154" s="67">
        <v>46897.159562027962</v>
      </c>
      <c r="D1154" s="66" t="str">
        <f t="shared" si="51"/>
        <v>U91215</v>
      </c>
      <c r="E1154" s="67" t="str">
        <f t="shared" si="52"/>
        <v>26A</v>
      </c>
      <c r="F1154" s="67" t="str">
        <f t="shared" si="53"/>
        <v>NHS NORFOLK AND WAVENEY CCG</v>
      </c>
      <c r="K1154" s="122" t="s">
        <v>1769</v>
      </c>
      <c r="L1154" s="122" t="s">
        <v>1770</v>
      </c>
      <c r="M1154" s="122" t="s">
        <v>2642</v>
      </c>
      <c r="N1154" s="122" t="s">
        <v>2643</v>
      </c>
      <c r="P1154" s="122" t="s">
        <v>1541</v>
      </c>
      <c r="Q1154" s="122" t="s">
        <v>1542</v>
      </c>
    </row>
    <row r="1155" spans="1:17" ht="15">
      <c r="A1155" s="66" t="s">
        <v>1357</v>
      </c>
      <c r="B1155" s="65" t="s">
        <v>1358</v>
      </c>
      <c r="C1155" s="67">
        <v>79494.986345025463</v>
      </c>
      <c r="D1155" s="66" t="str">
        <f t="shared" ref="D1155:D1218" si="54">A1155</f>
        <v>U91254</v>
      </c>
      <c r="E1155" s="67" t="str">
        <f t="shared" ref="E1155:E1218" si="55">VLOOKUP($A1155,$K$2:$N$1255,3,FALSE)</f>
        <v>13T</v>
      </c>
      <c r="F1155" s="67" t="str">
        <f t="shared" ref="F1155:F1218" si="56">VLOOKUP($A1155,$K$2:$N$1255,4,FALSE)</f>
        <v>NHS NEWCASTLE GATESHEAD CCG</v>
      </c>
      <c r="K1155" s="122" t="s">
        <v>1357</v>
      </c>
      <c r="L1155" s="122" t="s">
        <v>1358</v>
      </c>
      <c r="M1155" s="122" t="s">
        <v>2748</v>
      </c>
      <c r="N1155" s="122" t="s">
        <v>2749</v>
      </c>
      <c r="P1155" s="122" t="s">
        <v>1283</v>
      </c>
      <c r="Q1155" s="122" t="s">
        <v>1284</v>
      </c>
    </row>
    <row r="1156" spans="1:17" ht="15">
      <c r="A1156" s="66" t="s">
        <v>1178</v>
      </c>
      <c r="B1156" s="65" t="s">
        <v>1179</v>
      </c>
      <c r="C1156" s="67">
        <v>33213.852506917974</v>
      </c>
      <c r="D1156" s="66" t="str">
        <f t="shared" si="54"/>
        <v>U91385</v>
      </c>
      <c r="E1156" s="67" t="str">
        <f t="shared" si="55"/>
        <v>10X</v>
      </c>
      <c r="F1156" s="67" t="str">
        <f t="shared" si="56"/>
        <v>NHS SOUTHAMPTON CCG</v>
      </c>
      <c r="K1156" s="122" t="s">
        <v>1178</v>
      </c>
      <c r="L1156" s="122" t="s">
        <v>1179</v>
      </c>
      <c r="M1156" s="122" t="s">
        <v>2702</v>
      </c>
      <c r="N1156" s="122" t="s">
        <v>2703</v>
      </c>
      <c r="P1156" s="122" t="s">
        <v>513</v>
      </c>
      <c r="Q1156" s="122" t="s">
        <v>514</v>
      </c>
    </row>
    <row r="1157" spans="1:17" ht="15">
      <c r="A1157" s="66" t="s">
        <v>1060</v>
      </c>
      <c r="B1157" s="65" t="s">
        <v>1061</v>
      </c>
      <c r="C1157" s="67">
        <v>37763.573521589591</v>
      </c>
      <c r="D1157" s="66" t="str">
        <f t="shared" si="54"/>
        <v>U91471</v>
      </c>
      <c r="E1157" s="67" t="str">
        <f t="shared" si="55"/>
        <v>08Y</v>
      </c>
      <c r="F1157" s="67" t="str">
        <f t="shared" si="56"/>
        <v>NHS WEST LONDON CCG</v>
      </c>
      <c r="K1157" s="122" t="s">
        <v>1060</v>
      </c>
      <c r="L1157" s="122" t="s">
        <v>1061</v>
      </c>
      <c r="M1157" s="122" t="s">
        <v>2668</v>
      </c>
      <c r="N1157" s="122" t="s">
        <v>2669</v>
      </c>
      <c r="P1157" s="122" t="s">
        <v>1653</v>
      </c>
      <c r="Q1157" s="122" t="s">
        <v>1654</v>
      </c>
    </row>
    <row r="1158" spans="1:17" ht="15">
      <c r="A1158" s="66" t="s">
        <v>431</v>
      </c>
      <c r="B1158" s="65" t="s">
        <v>432</v>
      </c>
      <c r="C1158" s="67">
        <v>45943.573028057232</v>
      </c>
      <c r="D1158" s="66" t="str">
        <f t="shared" si="54"/>
        <v>U91476</v>
      </c>
      <c r="E1158" s="67" t="str">
        <f t="shared" si="55"/>
        <v>03N</v>
      </c>
      <c r="F1158" s="67" t="str">
        <f t="shared" si="56"/>
        <v>NHS SHEFFIELD CCG</v>
      </c>
      <c r="K1158" s="122" t="s">
        <v>431</v>
      </c>
      <c r="L1158" s="122" t="s">
        <v>432</v>
      </c>
      <c r="M1158" s="122" t="s">
        <v>2740</v>
      </c>
      <c r="N1158" s="122" t="s">
        <v>2741</v>
      </c>
      <c r="P1158" s="122" t="s">
        <v>1202</v>
      </c>
      <c r="Q1158" s="122" t="s">
        <v>1203</v>
      </c>
    </row>
    <row r="1159" spans="1:17" ht="15">
      <c r="A1159" s="66" t="s">
        <v>625</v>
      </c>
      <c r="B1159" s="65" t="s">
        <v>626</v>
      </c>
      <c r="C1159" s="67">
        <v>60620.970897402003</v>
      </c>
      <c r="D1159" s="66" t="str">
        <f t="shared" si="54"/>
        <v>U91762</v>
      </c>
      <c r="E1159" s="67" t="str">
        <f t="shared" si="55"/>
        <v>05R</v>
      </c>
      <c r="F1159" s="67" t="str">
        <f t="shared" si="56"/>
        <v>NHS SOUTH WARWICKSHIRE CCG</v>
      </c>
      <c r="K1159" s="122" t="s">
        <v>625</v>
      </c>
      <c r="L1159" s="122" t="s">
        <v>626</v>
      </c>
      <c r="M1159" s="122" t="s">
        <v>2644</v>
      </c>
      <c r="N1159" s="122" t="s">
        <v>2645</v>
      </c>
      <c r="P1159" s="122" t="s">
        <v>497</v>
      </c>
      <c r="Q1159" s="122" t="s">
        <v>498</v>
      </c>
    </row>
    <row r="1160" spans="1:17" ht="15">
      <c r="A1160" s="66" t="s">
        <v>1926</v>
      </c>
      <c r="B1160" s="65" t="s">
        <v>1927</v>
      </c>
      <c r="C1160" s="67">
        <v>48209.900264618307</v>
      </c>
      <c r="D1160" s="66" t="str">
        <f t="shared" si="54"/>
        <v>U91790</v>
      </c>
      <c r="E1160" s="67" t="str">
        <f t="shared" si="55"/>
        <v>42D</v>
      </c>
      <c r="F1160" s="67" t="str">
        <f t="shared" si="56"/>
        <v>NHS NORTH YORKSHIRE CCG</v>
      </c>
      <c r="K1160" s="122" t="s">
        <v>1926</v>
      </c>
      <c r="L1160" s="122" t="s">
        <v>1927</v>
      </c>
      <c r="M1160" s="122" t="s">
        <v>2626</v>
      </c>
      <c r="N1160" s="122" t="s">
        <v>2627</v>
      </c>
      <c r="P1160" s="122" t="s">
        <v>2268</v>
      </c>
      <c r="Q1160" s="122" t="s">
        <v>2269</v>
      </c>
    </row>
    <row r="1161" spans="1:17" ht="15">
      <c r="A1161" s="66" t="s">
        <v>2236</v>
      </c>
      <c r="B1161" s="65" t="s">
        <v>2237</v>
      </c>
      <c r="C1161" s="120">
        <v>60291.706258413207</v>
      </c>
      <c r="D1161" s="66" t="str">
        <f t="shared" si="54"/>
        <v>U91844</v>
      </c>
      <c r="E1161" s="67" t="str">
        <f t="shared" si="55"/>
        <v>91Q</v>
      </c>
      <c r="F1161" s="67" t="str">
        <f t="shared" si="56"/>
        <v>NHS KENT AND MEDWAY CCG</v>
      </c>
      <c r="K1161" s="122" t="s">
        <v>2236</v>
      </c>
      <c r="L1161" s="122" t="s">
        <v>2237</v>
      </c>
      <c r="M1161" s="122" t="s">
        <v>2588</v>
      </c>
      <c r="N1161" s="122" t="s">
        <v>2589</v>
      </c>
      <c r="P1161" s="122" t="s">
        <v>2240</v>
      </c>
      <c r="Q1161" s="122" t="s">
        <v>2241</v>
      </c>
    </row>
    <row r="1162" spans="1:17" ht="15">
      <c r="A1162" s="66" t="s">
        <v>1675</v>
      </c>
      <c r="B1162" s="65" t="s">
        <v>1676</v>
      </c>
      <c r="C1162" s="120">
        <v>25330.464625908891</v>
      </c>
      <c r="D1162" s="66" t="str">
        <f t="shared" si="54"/>
        <v>U91913</v>
      </c>
      <c r="E1162" s="67" t="str">
        <f t="shared" si="55"/>
        <v>15N</v>
      </c>
      <c r="F1162" s="67" t="str">
        <f t="shared" si="56"/>
        <v>NHS DEVON CCG</v>
      </c>
      <c r="K1162" s="122" t="s">
        <v>1675</v>
      </c>
      <c r="L1162" s="122" t="s">
        <v>1676</v>
      </c>
      <c r="M1162" s="122" t="s">
        <v>2678</v>
      </c>
      <c r="N1162" s="122" t="s">
        <v>2679</v>
      </c>
      <c r="P1162" s="122" t="s">
        <v>1625</v>
      </c>
      <c r="Q1162" s="122" t="s">
        <v>1626</v>
      </c>
    </row>
    <row r="1163" spans="1:17" ht="15">
      <c r="A1163" s="66" t="s">
        <v>990</v>
      </c>
      <c r="B1163" s="65" t="s">
        <v>991</v>
      </c>
      <c r="C1163" s="67">
        <v>35492.802205380482</v>
      </c>
      <c r="D1163" s="66" t="str">
        <f t="shared" si="54"/>
        <v>U91930</v>
      </c>
      <c r="E1163" s="67" t="str">
        <f t="shared" si="55"/>
        <v>08G</v>
      </c>
      <c r="F1163" s="67" t="str">
        <f t="shared" si="56"/>
        <v>NHS HILLINGDON CCG</v>
      </c>
      <c r="K1163" s="122" t="s">
        <v>990</v>
      </c>
      <c r="L1163" s="122" t="s">
        <v>991</v>
      </c>
      <c r="M1163" s="122" t="s">
        <v>2688</v>
      </c>
      <c r="N1163" s="122" t="s">
        <v>2689</v>
      </c>
      <c r="P1163" s="122" t="s">
        <v>923</v>
      </c>
      <c r="Q1163" s="122" t="s">
        <v>924</v>
      </c>
    </row>
    <row r="1164" spans="1:17" ht="15">
      <c r="A1164" s="66" t="s">
        <v>569</v>
      </c>
      <c r="B1164" s="65" t="s">
        <v>570</v>
      </c>
      <c r="C1164" s="67">
        <v>41184.25792206941</v>
      </c>
      <c r="D1164" s="66" t="str">
        <f t="shared" si="54"/>
        <v>U91937</v>
      </c>
      <c r="E1164" s="67" t="str">
        <f t="shared" si="55"/>
        <v>05G</v>
      </c>
      <c r="F1164" s="67" t="str">
        <f t="shared" si="56"/>
        <v>NHS NORTH STAFFORDSHIRE CCG</v>
      </c>
      <c r="K1164" s="122" t="s">
        <v>569</v>
      </c>
      <c r="L1164" s="122" t="s">
        <v>570</v>
      </c>
      <c r="M1164" s="122" t="s">
        <v>2744</v>
      </c>
      <c r="N1164" s="122" t="s">
        <v>2745</v>
      </c>
      <c r="P1164" s="122" t="s">
        <v>54</v>
      </c>
      <c r="Q1164" s="122" t="s">
        <v>55</v>
      </c>
    </row>
    <row r="1165" spans="1:17" ht="15">
      <c r="A1165" s="66" t="s">
        <v>2453</v>
      </c>
      <c r="B1165" s="65" t="s">
        <v>2454</v>
      </c>
      <c r="C1165" s="67">
        <v>37683.97104005349</v>
      </c>
      <c r="D1165" s="66" t="str">
        <f t="shared" si="54"/>
        <v>U91979</v>
      </c>
      <c r="E1165" s="67" t="str">
        <f t="shared" si="55"/>
        <v>99E</v>
      </c>
      <c r="F1165" s="67" t="str">
        <f t="shared" si="56"/>
        <v>NHS BASILDON AND BRENTWOOD CCG</v>
      </c>
      <c r="K1165" s="122" t="s">
        <v>2453</v>
      </c>
      <c r="L1165" s="122" t="s">
        <v>2454</v>
      </c>
      <c r="M1165" s="122" t="s">
        <v>2758</v>
      </c>
      <c r="N1165" s="122" t="s">
        <v>2759</v>
      </c>
      <c r="P1165" s="122" t="s">
        <v>2110</v>
      </c>
      <c r="Q1165" s="122" t="s">
        <v>2111</v>
      </c>
    </row>
    <row r="1166" spans="1:17" ht="15">
      <c r="A1166" s="66" t="s">
        <v>2238</v>
      </c>
      <c r="B1166" s="65" t="s">
        <v>2239</v>
      </c>
      <c r="C1166" s="67">
        <v>26714.999916010751</v>
      </c>
      <c r="D1166" s="66" t="str">
        <f t="shared" si="54"/>
        <v>U92034</v>
      </c>
      <c r="E1166" s="67" t="str">
        <f t="shared" si="55"/>
        <v>91Q</v>
      </c>
      <c r="F1166" s="67" t="str">
        <f t="shared" si="56"/>
        <v>NHS KENT AND MEDWAY CCG</v>
      </c>
      <c r="K1166" s="122" t="s">
        <v>2238</v>
      </c>
      <c r="L1166" s="122" t="s">
        <v>2239</v>
      </c>
      <c r="M1166" s="122" t="s">
        <v>2588</v>
      </c>
      <c r="N1166" s="122" t="s">
        <v>2589</v>
      </c>
      <c r="P1166" s="122" t="s">
        <v>742</v>
      </c>
      <c r="Q1166" s="122" t="s">
        <v>743</v>
      </c>
    </row>
    <row r="1167" spans="1:17" ht="15">
      <c r="A1167" s="66" t="s">
        <v>2240</v>
      </c>
      <c r="B1167" s="65" t="s">
        <v>2241</v>
      </c>
      <c r="C1167" s="67">
        <v>50394.611388479585</v>
      </c>
      <c r="D1167" s="66" t="str">
        <f t="shared" si="54"/>
        <v>U92096</v>
      </c>
      <c r="E1167" s="67" t="str">
        <f t="shared" si="55"/>
        <v>91Q</v>
      </c>
      <c r="F1167" s="67" t="str">
        <f t="shared" si="56"/>
        <v>NHS KENT AND MEDWAY CCG</v>
      </c>
      <c r="K1167" s="122" t="s">
        <v>2240</v>
      </c>
      <c r="L1167" s="122" t="s">
        <v>2241</v>
      </c>
      <c r="M1167" s="122" t="s">
        <v>2588</v>
      </c>
      <c r="N1167" s="122" t="s">
        <v>2589</v>
      </c>
      <c r="P1167" s="122" t="s">
        <v>739</v>
      </c>
      <c r="Q1167" s="122" t="s">
        <v>2493</v>
      </c>
    </row>
    <row r="1168" spans="1:17" ht="15">
      <c r="A1168" s="66" t="s">
        <v>1297</v>
      </c>
      <c r="B1168" s="65" t="s">
        <v>1298</v>
      </c>
      <c r="C1168" s="67">
        <v>39490.39227283682</v>
      </c>
      <c r="D1168" s="66" t="str">
        <f t="shared" si="54"/>
        <v>U92128</v>
      </c>
      <c r="E1168" s="67" t="str">
        <f t="shared" si="55"/>
        <v>11N</v>
      </c>
      <c r="F1168" s="67" t="str">
        <f t="shared" si="56"/>
        <v>NHS KERNOW CCG</v>
      </c>
      <c r="K1168" s="122" t="s">
        <v>1297</v>
      </c>
      <c r="L1168" s="122" t="s">
        <v>1298</v>
      </c>
      <c r="M1168" s="122" t="s">
        <v>2608</v>
      </c>
      <c r="N1168" s="122" t="s">
        <v>2609</v>
      </c>
      <c r="P1168" s="122" t="s">
        <v>403</v>
      </c>
      <c r="Q1168" s="122" t="s">
        <v>404</v>
      </c>
    </row>
    <row r="1169" spans="1:17" ht="15">
      <c r="A1169" s="66" t="s">
        <v>1902</v>
      </c>
      <c r="B1169" s="65" t="s">
        <v>1903</v>
      </c>
      <c r="C1169" s="67">
        <v>44096.226499897486</v>
      </c>
      <c r="D1169" s="66" t="str">
        <f t="shared" si="54"/>
        <v>U92151</v>
      </c>
      <c r="E1169" s="67" t="str">
        <f t="shared" si="55"/>
        <v>36L</v>
      </c>
      <c r="F1169" s="67" t="str">
        <f t="shared" si="56"/>
        <v>NHS SOUTH WEST LONDON CCG</v>
      </c>
      <c r="K1169" s="122" t="s">
        <v>1902</v>
      </c>
      <c r="L1169" s="122" t="s">
        <v>1903</v>
      </c>
      <c r="M1169" s="122" t="s">
        <v>2562</v>
      </c>
      <c r="N1169" s="122" t="s">
        <v>2563</v>
      </c>
      <c r="P1169" s="122" t="s">
        <v>1525</v>
      </c>
      <c r="Q1169" s="122" t="s">
        <v>1526</v>
      </c>
    </row>
    <row r="1170" spans="1:17" ht="15">
      <c r="A1170" s="66" t="s">
        <v>203</v>
      </c>
      <c r="B1170" s="65" t="s">
        <v>204</v>
      </c>
      <c r="C1170" s="67">
        <v>38745.698539071898</v>
      </c>
      <c r="D1170" s="66" t="str">
        <f t="shared" si="54"/>
        <v>U92223</v>
      </c>
      <c r="E1170" s="67" t="str">
        <f t="shared" si="55"/>
        <v>01H</v>
      </c>
      <c r="F1170" s="67" t="str">
        <f t="shared" si="56"/>
        <v>NHS NORTH CUMBRIA CCG</v>
      </c>
      <c r="K1170" s="122" t="s">
        <v>203</v>
      </c>
      <c r="L1170" s="122" t="s">
        <v>204</v>
      </c>
      <c r="M1170" s="122" t="s">
        <v>2576</v>
      </c>
      <c r="N1170" s="122" t="s">
        <v>2577</v>
      </c>
      <c r="P1170" s="122" t="s">
        <v>245</v>
      </c>
      <c r="Q1170" s="122" t="s">
        <v>246</v>
      </c>
    </row>
    <row r="1171" spans="1:17" ht="15">
      <c r="A1171" s="66" t="s">
        <v>1409</v>
      </c>
      <c r="B1171" s="65" t="s">
        <v>1410</v>
      </c>
      <c r="C1171" s="67">
        <v>31266.219080239822</v>
      </c>
      <c r="D1171" s="66" t="str">
        <f t="shared" si="54"/>
        <v>U92384</v>
      </c>
      <c r="E1171" s="67" t="str">
        <f t="shared" si="55"/>
        <v>14Y</v>
      </c>
      <c r="F1171" s="67" t="str">
        <f t="shared" si="56"/>
        <v>NHS BUCKINGHAMSHIRE CCG</v>
      </c>
      <c r="K1171" s="122" t="s">
        <v>1409</v>
      </c>
      <c r="L1171" s="122" t="s">
        <v>1410</v>
      </c>
      <c r="M1171" s="122" t="s">
        <v>2600</v>
      </c>
      <c r="N1171" s="122" t="s">
        <v>2601</v>
      </c>
      <c r="P1171" s="122" t="s">
        <v>413</v>
      </c>
      <c r="Q1171" s="122" t="s">
        <v>414</v>
      </c>
    </row>
    <row r="1172" spans="1:17" ht="15">
      <c r="A1172" s="66" t="s">
        <v>2455</v>
      </c>
      <c r="B1172" s="65" t="s">
        <v>2456</v>
      </c>
      <c r="C1172" s="67">
        <v>36971.664615471098</v>
      </c>
      <c r="D1172" s="66" t="str">
        <f t="shared" si="54"/>
        <v>U92558</v>
      </c>
      <c r="E1172" s="67" t="str">
        <f t="shared" si="55"/>
        <v>99E</v>
      </c>
      <c r="F1172" s="67" t="str">
        <f t="shared" si="56"/>
        <v>NHS BASILDON AND BRENTWOOD CCG</v>
      </c>
      <c r="K1172" s="122" t="s">
        <v>2455</v>
      </c>
      <c r="L1172" s="122" t="s">
        <v>2456</v>
      </c>
      <c r="M1172" s="122" t="s">
        <v>2758</v>
      </c>
      <c r="N1172" s="122" t="s">
        <v>2759</v>
      </c>
      <c r="P1172" s="122" t="s">
        <v>2449</v>
      </c>
      <c r="Q1172" s="122" t="s">
        <v>2450</v>
      </c>
    </row>
    <row r="1173" spans="1:17" ht="15">
      <c r="A1173" s="66" t="s">
        <v>575</v>
      </c>
      <c r="B1173" s="65" t="s">
        <v>576</v>
      </c>
      <c r="C1173" s="67">
        <v>42450.742735283224</v>
      </c>
      <c r="D1173" s="66" t="str">
        <f t="shared" si="54"/>
        <v>U92562</v>
      </c>
      <c r="E1173" s="67" t="str">
        <f t="shared" si="55"/>
        <v>05H</v>
      </c>
      <c r="F1173" s="67" t="str">
        <f t="shared" si="56"/>
        <v>NHS WARWICKSHIRE NORTH CCG</v>
      </c>
      <c r="K1173" s="122" t="s">
        <v>575</v>
      </c>
      <c r="L1173" s="122" t="s">
        <v>576</v>
      </c>
      <c r="M1173" s="122" t="s">
        <v>2734</v>
      </c>
      <c r="N1173" s="122" t="s">
        <v>2735</v>
      </c>
      <c r="P1173" s="122" t="s">
        <v>1415</v>
      </c>
      <c r="Q1173" s="122" t="s">
        <v>1416</v>
      </c>
    </row>
    <row r="1174" spans="1:17" ht="15">
      <c r="A1174" s="66" t="s">
        <v>1583</v>
      </c>
      <c r="B1174" s="65" t="s">
        <v>1584</v>
      </c>
      <c r="C1174" s="67">
        <v>34351.434608924261</v>
      </c>
      <c r="D1174" s="66" t="str">
        <f t="shared" si="54"/>
        <v>U92581</v>
      </c>
      <c r="E1174" s="67" t="str">
        <f t="shared" si="55"/>
        <v>15F</v>
      </c>
      <c r="F1174" s="67" t="str">
        <f t="shared" si="56"/>
        <v>NHS LEEDS CCG</v>
      </c>
      <c r="K1174" s="122" t="s">
        <v>1583</v>
      </c>
      <c r="L1174" s="122" t="s">
        <v>1584</v>
      </c>
      <c r="M1174" s="122" t="s">
        <v>2730</v>
      </c>
      <c r="N1174" s="122" t="s">
        <v>2731</v>
      </c>
      <c r="P1174" s="122" t="s">
        <v>1515</v>
      </c>
      <c r="Q1174" s="122" t="s">
        <v>1516</v>
      </c>
    </row>
    <row r="1175" spans="1:17" ht="15">
      <c r="A1175" s="66" t="s">
        <v>1106</v>
      </c>
      <c r="B1175" s="65" t="s">
        <v>1107</v>
      </c>
      <c r="C1175" s="67">
        <v>33947.422652736466</v>
      </c>
      <c r="D1175" s="66" t="str">
        <f t="shared" si="54"/>
        <v>U92600</v>
      </c>
      <c r="E1175" s="67" t="str">
        <f t="shared" si="55"/>
        <v>10K</v>
      </c>
      <c r="F1175" s="67" t="str">
        <f t="shared" si="56"/>
        <v>NHS FAREHAM AND GOSPORT CCG</v>
      </c>
      <c r="K1175" s="122" t="s">
        <v>1106</v>
      </c>
      <c r="L1175" s="122" t="s">
        <v>1107</v>
      </c>
      <c r="M1175" s="122" t="s">
        <v>2768</v>
      </c>
      <c r="N1175" s="122" t="s">
        <v>2769</v>
      </c>
      <c r="P1175" s="122" t="s">
        <v>2384</v>
      </c>
      <c r="Q1175" s="122" t="s">
        <v>2385</v>
      </c>
    </row>
    <row r="1176" spans="1:17" ht="15">
      <c r="A1176" s="66" t="s">
        <v>1048</v>
      </c>
      <c r="B1176" s="65" t="s">
        <v>1049</v>
      </c>
      <c r="C1176" s="67">
        <v>46176.952777882427</v>
      </c>
      <c r="D1176" s="66" t="str">
        <f t="shared" si="54"/>
        <v>U92720</v>
      </c>
      <c r="E1176" s="67" t="str">
        <f t="shared" si="55"/>
        <v>08W</v>
      </c>
      <c r="F1176" s="67" t="str">
        <f t="shared" si="56"/>
        <v>NHS WALTHAM FOREST CCG</v>
      </c>
      <c r="K1176" s="122" t="s">
        <v>1048</v>
      </c>
      <c r="L1176" s="122" t="s">
        <v>1049</v>
      </c>
      <c r="M1176" s="122" t="s">
        <v>2772</v>
      </c>
      <c r="N1176" s="122" t="s">
        <v>2773</v>
      </c>
      <c r="P1176" s="122" t="s">
        <v>1385</v>
      </c>
      <c r="Q1176" s="122" t="s">
        <v>1386</v>
      </c>
    </row>
    <row r="1177" spans="1:17" ht="15">
      <c r="A1177" s="66" t="s">
        <v>1904</v>
      </c>
      <c r="B1177" s="65" t="s">
        <v>1905</v>
      </c>
      <c r="C1177" s="67">
        <v>31745.623900420509</v>
      </c>
      <c r="D1177" s="66" t="str">
        <f t="shared" si="54"/>
        <v>U92836</v>
      </c>
      <c r="E1177" s="67" t="str">
        <f t="shared" si="55"/>
        <v>36L</v>
      </c>
      <c r="F1177" s="67" t="str">
        <f t="shared" si="56"/>
        <v>NHS SOUTH WEST LONDON CCG</v>
      </c>
      <c r="K1177" s="122" t="s">
        <v>1904</v>
      </c>
      <c r="L1177" s="122" t="s">
        <v>1905</v>
      </c>
      <c r="M1177" s="122" t="s">
        <v>2562</v>
      </c>
      <c r="N1177" s="122" t="s">
        <v>2563</v>
      </c>
      <c r="P1177" s="122" t="s">
        <v>2465</v>
      </c>
      <c r="Q1177" s="122" t="s">
        <v>2466</v>
      </c>
    </row>
    <row r="1178" spans="1:17" ht="15">
      <c r="A1178" s="66" t="s">
        <v>896</v>
      </c>
      <c r="B1178" s="65" t="s">
        <v>897</v>
      </c>
      <c r="C1178" s="67">
        <v>30993.824355361539</v>
      </c>
      <c r="D1178" s="66" t="str">
        <f t="shared" si="54"/>
        <v>U92874</v>
      </c>
      <c r="E1178" s="67" t="str">
        <f t="shared" si="55"/>
        <v>07L</v>
      </c>
      <c r="F1178" s="67" t="str">
        <f t="shared" si="56"/>
        <v>NHS BARKING AND DAGENHAM CCG</v>
      </c>
      <c r="K1178" s="122" t="s">
        <v>896</v>
      </c>
      <c r="L1178" s="122" t="s">
        <v>897</v>
      </c>
      <c r="M1178" s="122" t="s">
        <v>2728</v>
      </c>
      <c r="N1178" s="122" t="s">
        <v>2729</v>
      </c>
      <c r="P1178" s="122" t="s">
        <v>1633</v>
      </c>
      <c r="Q1178" s="122" t="s">
        <v>1634</v>
      </c>
    </row>
    <row r="1179" spans="1:17" ht="15">
      <c r="A1179" s="66" t="s">
        <v>173</v>
      </c>
      <c r="B1179" s="65" t="s">
        <v>174</v>
      </c>
      <c r="C1179" s="67">
        <v>56080.1718063605</v>
      </c>
      <c r="D1179" s="66" t="str">
        <f t="shared" si="54"/>
        <v>U92975</v>
      </c>
      <c r="E1179" s="67" t="str">
        <f t="shared" si="55"/>
        <v>01E</v>
      </c>
      <c r="F1179" s="67" t="str">
        <f t="shared" si="56"/>
        <v>NHS GREATER PRESTON CCG</v>
      </c>
      <c r="K1179" s="122" t="s">
        <v>173</v>
      </c>
      <c r="L1179" s="122" t="s">
        <v>174</v>
      </c>
      <c r="M1179" s="122" t="s">
        <v>2648</v>
      </c>
      <c r="N1179" s="122" t="s">
        <v>2649</v>
      </c>
      <c r="P1179" s="122" t="s">
        <v>1066</v>
      </c>
      <c r="Q1179" s="122" t="s">
        <v>1067</v>
      </c>
    </row>
    <row r="1180" spans="1:17" ht="15">
      <c r="A1180" s="66" t="s">
        <v>1050</v>
      </c>
      <c r="B1180" s="65" t="s">
        <v>1051</v>
      </c>
      <c r="C1180" s="67">
        <v>37487.500344384913</v>
      </c>
      <c r="D1180" s="66" t="str">
        <f t="shared" si="54"/>
        <v>U93045</v>
      </c>
      <c r="E1180" s="67" t="str">
        <f t="shared" si="55"/>
        <v>08W</v>
      </c>
      <c r="F1180" s="67" t="str">
        <f t="shared" si="56"/>
        <v>NHS WALTHAM FOREST CCG</v>
      </c>
      <c r="K1180" s="122" t="s">
        <v>1050</v>
      </c>
      <c r="L1180" s="122" t="s">
        <v>1051</v>
      </c>
      <c r="M1180" s="122" t="s">
        <v>2772</v>
      </c>
      <c r="N1180" s="122" t="s">
        <v>2773</v>
      </c>
      <c r="P1180" s="122" t="s">
        <v>1347</v>
      </c>
      <c r="Q1180" s="122" t="s">
        <v>1348</v>
      </c>
    </row>
    <row r="1181" spans="1:17" ht="15">
      <c r="A1181" s="66" t="s">
        <v>2334</v>
      </c>
      <c r="B1181" s="65" t="s">
        <v>2335</v>
      </c>
      <c r="C1181" s="67">
        <v>57064.9721300815</v>
      </c>
      <c r="D1181" s="66" t="str">
        <f t="shared" si="54"/>
        <v>U93148</v>
      </c>
      <c r="E1181" s="67" t="str">
        <f t="shared" si="55"/>
        <v>92G</v>
      </c>
      <c r="F1181" s="67" t="str">
        <f t="shared" si="56"/>
        <v>NHS BATH AND NORTH EAST SOMERSET, SWINDON AND WILTSHIRE CCG</v>
      </c>
      <c r="K1181" s="122" t="s">
        <v>2334</v>
      </c>
      <c r="L1181" s="122" t="s">
        <v>2335</v>
      </c>
      <c r="M1181" s="122" t="s">
        <v>2654</v>
      </c>
      <c r="N1181" s="122" t="s">
        <v>2655</v>
      </c>
      <c r="P1181" s="122" t="s">
        <v>2378</v>
      </c>
      <c r="Q1181" s="122" t="s">
        <v>2379</v>
      </c>
    </row>
    <row r="1182" spans="1:17" ht="15">
      <c r="A1182" s="66" t="s">
        <v>2098</v>
      </c>
      <c r="B1182" s="65" t="s">
        <v>2099</v>
      </c>
      <c r="C1182" s="67">
        <v>38805.501885179423</v>
      </c>
      <c r="D1182" s="66" t="str">
        <f t="shared" si="54"/>
        <v>U93499</v>
      </c>
      <c r="E1182" s="67" t="str">
        <f t="shared" si="55"/>
        <v>72Q</v>
      </c>
      <c r="F1182" s="67" t="str">
        <f t="shared" si="56"/>
        <v>NHS SOUTH EAST LONDON CCG</v>
      </c>
      <c r="K1182" s="122" t="s">
        <v>2098</v>
      </c>
      <c r="L1182" s="122" t="s">
        <v>2099</v>
      </c>
      <c r="M1182" s="122" t="s">
        <v>2568</v>
      </c>
      <c r="N1182" s="122" t="s">
        <v>2569</v>
      </c>
      <c r="P1182" s="122" t="s">
        <v>1074</v>
      </c>
      <c r="Q1182" s="122" t="s">
        <v>1075</v>
      </c>
    </row>
    <row r="1183" spans="1:17" ht="15">
      <c r="A1183" s="66" t="s">
        <v>503</v>
      </c>
      <c r="B1183" s="65" t="s">
        <v>504</v>
      </c>
      <c r="C1183" s="67">
        <v>36448.035392385835</v>
      </c>
      <c r="D1183" s="66" t="str">
        <f t="shared" si="54"/>
        <v>U93573</v>
      </c>
      <c r="E1183" s="67" t="str">
        <f t="shared" si="55"/>
        <v>04F</v>
      </c>
      <c r="F1183" s="67" t="str">
        <f t="shared" si="56"/>
        <v>NHS MILTON KEYNES CCG</v>
      </c>
      <c r="K1183" s="122" t="s">
        <v>503</v>
      </c>
      <c r="L1183" s="122" t="s">
        <v>504</v>
      </c>
      <c r="M1183" s="122" t="s">
        <v>2806</v>
      </c>
      <c r="N1183" s="122" t="s">
        <v>2807</v>
      </c>
      <c r="P1183" s="122" t="s">
        <v>207</v>
      </c>
      <c r="Q1183" s="122" t="s">
        <v>208</v>
      </c>
    </row>
    <row r="1184" spans="1:17" ht="15">
      <c r="A1184" s="66" t="s">
        <v>2032</v>
      </c>
      <c r="B1184" s="65" t="s">
        <v>2033</v>
      </c>
      <c r="C1184" s="67">
        <v>51643.399875576433</v>
      </c>
      <c r="D1184" s="66" t="str">
        <f t="shared" si="54"/>
        <v>U93726</v>
      </c>
      <c r="E1184" s="67" t="str">
        <f t="shared" si="55"/>
        <v>71E</v>
      </c>
      <c r="F1184" s="67" t="str">
        <f t="shared" si="56"/>
        <v>NHS LINCOLNSHIRE CCG</v>
      </c>
      <c r="K1184" s="122" t="s">
        <v>2032</v>
      </c>
      <c r="L1184" s="122" t="s">
        <v>2033</v>
      </c>
      <c r="M1184" s="122" t="s">
        <v>2698</v>
      </c>
      <c r="N1184" s="122" t="s">
        <v>2699</v>
      </c>
      <c r="P1184" s="122" t="s">
        <v>1561</v>
      </c>
      <c r="Q1184" s="122" t="s">
        <v>1562</v>
      </c>
    </row>
    <row r="1185" spans="1:17" ht="15">
      <c r="A1185" s="66" t="s">
        <v>433</v>
      </c>
      <c r="B1185" s="65" t="s">
        <v>434</v>
      </c>
      <c r="C1185" s="67">
        <v>46036.38413318625</v>
      </c>
      <c r="D1185" s="66" t="str">
        <f t="shared" si="54"/>
        <v>U93827</v>
      </c>
      <c r="E1185" s="67" t="str">
        <f t="shared" si="55"/>
        <v>03N</v>
      </c>
      <c r="F1185" s="67" t="str">
        <f t="shared" si="56"/>
        <v>NHS SHEFFIELD CCG</v>
      </c>
      <c r="K1185" s="122" t="s">
        <v>433</v>
      </c>
      <c r="L1185" s="122" t="s">
        <v>434</v>
      </c>
      <c r="M1185" s="122" t="s">
        <v>2740</v>
      </c>
      <c r="N1185" s="122" t="s">
        <v>2741</v>
      </c>
      <c r="P1185" s="122" t="s">
        <v>2467</v>
      </c>
      <c r="Q1185" s="122" t="s">
        <v>2468</v>
      </c>
    </row>
    <row r="1186" spans="1:17" ht="15">
      <c r="A1186" s="66" t="s">
        <v>2556</v>
      </c>
      <c r="B1186" s="65" t="s">
        <v>2557</v>
      </c>
      <c r="C1186" s="67">
        <v>97031.502049669507</v>
      </c>
      <c r="D1186" s="66" t="str">
        <f t="shared" si="54"/>
        <v>U93843</v>
      </c>
      <c r="E1186" s="67" t="str">
        <f t="shared" si="55"/>
        <v>03H</v>
      </c>
      <c r="F1186" s="67" t="str">
        <f t="shared" si="56"/>
        <v>NHS NORTH EAST LINCOLNSHIRE CCG</v>
      </c>
      <c r="K1186" s="122" t="s">
        <v>2556</v>
      </c>
      <c r="L1186" s="122" t="s">
        <v>2557</v>
      </c>
      <c r="M1186" s="122" t="s">
        <v>2766</v>
      </c>
      <c r="N1186" s="122" t="s">
        <v>2767</v>
      </c>
      <c r="P1186" s="122" t="s">
        <v>1307</v>
      </c>
      <c r="Q1186" s="122" t="s">
        <v>1308</v>
      </c>
    </row>
    <row r="1187" spans="1:17" ht="15">
      <c r="A1187" s="66" t="s">
        <v>571</v>
      </c>
      <c r="B1187" s="65" t="s">
        <v>572</v>
      </c>
      <c r="C1187" s="67">
        <v>43378.194911868952</v>
      </c>
      <c r="D1187" s="66" t="str">
        <f t="shared" si="54"/>
        <v>U93998</v>
      </c>
      <c r="E1187" s="67" t="str">
        <f t="shared" si="55"/>
        <v>05G</v>
      </c>
      <c r="F1187" s="67" t="str">
        <f t="shared" si="56"/>
        <v>NHS NORTH STAFFORDSHIRE CCG</v>
      </c>
      <c r="K1187" s="122" t="s">
        <v>571</v>
      </c>
      <c r="L1187" s="122" t="s">
        <v>572</v>
      </c>
      <c r="M1187" s="122" t="s">
        <v>2744</v>
      </c>
      <c r="N1187" s="122" t="s">
        <v>2745</v>
      </c>
      <c r="P1187" s="122" t="s">
        <v>1832</v>
      </c>
      <c r="Q1187" s="122" t="s">
        <v>1833</v>
      </c>
    </row>
    <row r="1188" spans="1:17" ht="15">
      <c r="A1188" s="66" t="s">
        <v>253</v>
      </c>
      <c r="B1188" s="65" t="s">
        <v>254</v>
      </c>
      <c r="C1188" s="67">
        <v>97419.418570722599</v>
      </c>
      <c r="D1188" s="66" t="str">
        <f t="shared" si="54"/>
        <v>U94009</v>
      </c>
      <c r="E1188" s="67" t="str">
        <f t="shared" si="55"/>
        <v>01X</v>
      </c>
      <c r="F1188" s="67" t="str">
        <f t="shared" si="56"/>
        <v>NHS ST HELENS CCG</v>
      </c>
      <c r="K1188" s="122" t="s">
        <v>253</v>
      </c>
      <c r="L1188" s="122" t="s">
        <v>254</v>
      </c>
      <c r="M1188" s="122" t="s">
        <v>2782</v>
      </c>
      <c r="N1188" s="122" t="s">
        <v>2783</v>
      </c>
      <c r="P1188" s="122" t="s">
        <v>1745</v>
      </c>
      <c r="Q1188" s="122" t="s">
        <v>1746</v>
      </c>
    </row>
    <row r="1189" spans="1:17" ht="15">
      <c r="A1189" s="66" t="s">
        <v>255</v>
      </c>
      <c r="B1189" s="65" t="s">
        <v>256</v>
      </c>
      <c r="C1189" s="67">
        <v>33465.332287972509</v>
      </c>
      <c r="D1189" s="66" t="str">
        <f t="shared" si="54"/>
        <v>U94037</v>
      </c>
      <c r="E1189" s="67" t="str">
        <f t="shared" si="55"/>
        <v>01X</v>
      </c>
      <c r="F1189" s="67" t="str">
        <f t="shared" si="56"/>
        <v>NHS ST HELENS CCG</v>
      </c>
      <c r="K1189" s="122" t="s">
        <v>255</v>
      </c>
      <c r="L1189" s="122" t="s">
        <v>256</v>
      </c>
      <c r="M1189" s="122" t="s">
        <v>2782</v>
      </c>
      <c r="N1189" s="122" t="s">
        <v>2783</v>
      </c>
      <c r="P1189" s="122" t="s">
        <v>46</v>
      </c>
      <c r="Q1189" s="122" t="s">
        <v>47</v>
      </c>
    </row>
    <row r="1190" spans="1:17" ht="15">
      <c r="A1190" s="66" t="s">
        <v>2288</v>
      </c>
      <c r="B1190" s="65" t="s">
        <v>2289</v>
      </c>
      <c r="C1190" s="67">
        <v>57253.535393167942</v>
      </c>
      <c r="D1190" s="66" t="str">
        <f t="shared" si="54"/>
        <v>U94184</v>
      </c>
      <c r="E1190" s="67" t="str">
        <f t="shared" si="55"/>
        <v>92A</v>
      </c>
      <c r="F1190" s="67" t="str">
        <f t="shared" si="56"/>
        <v>NHS SURREY HEARTLANDS CCG</v>
      </c>
      <c r="K1190" s="122" t="s">
        <v>2288</v>
      </c>
      <c r="L1190" s="122" t="s">
        <v>2289</v>
      </c>
      <c r="M1190" s="122" t="s">
        <v>2604</v>
      </c>
      <c r="N1190" s="122" t="s">
        <v>2605</v>
      </c>
      <c r="P1190" s="122" t="s">
        <v>2252</v>
      </c>
      <c r="Q1190" s="122" t="s">
        <v>2253</v>
      </c>
    </row>
    <row r="1191" spans="1:17" ht="15">
      <c r="A1191" s="66" t="s">
        <v>577</v>
      </c>
      <c r="B1191" s="65" t="s">
        <v>578</v>
      </c>
      <c r="C1191" s="67">
        <v>46004.295659175674</v>
      </c>
      <c r="D1191" s="66" t="str">
        <f t="shared" si="54"/>
        <v>U94317</v>
      </c>
      <c r="E1191" s="67" t="str">
        <f t="shared" si="55"/>
        <v>05H</v>
      </c>
      <c r="F1191" s="67" t="str">
        <f t="shared" si="56"/>
        <v>NHS WARWICKSHIRE NORTH CCG</v>
      </c>
      <c r="K1191" s="122" t="s">
        <v>577</v>
      </c>
      <c r="L1191" s="122" t="s">
        <v>578</v>
      </c>
      <c r="M1191" s="122" t="s">
        <v>2734</v>
      </c>
      <c r="N1191" s="122" t="s">
        <v>2735</v>
      </c>
      <c r="P1191" s="122" t="s">
        <v>2528</v>
      </c>
      <c r="Q1191" s="122" t="s">
        <v>2529</v>
      </c>
    </row>
    <row r="1192" spans="1:17" ht="15">
      <c r="A1192" s="66" t="s">
        <v>1968</v>
      </c>
      <c r="B1192" s="65" t="s">
        <v>1969</v>
      </c>
      <c r="C1192" s="67">
        <v>45451.289645197889</v>
      </c>
      <c r="D1192" s="66" t="str">
        <f t="shared" si="54"/>
        <v>U94342</v>
      </c>
      <c r="E1192" s="67" t="str">
        <f t="shared" si="55"/>
        <v>52R</v>
      </c>
      <c r="F1192" s="67" t="str">
        <f t="shared" si="56"/>
        <v>NHS NOTTINGHAM AND NOTTINGHAMSHIRE CCG</v>
      </c>
      <c r="K1192" s="122" t="s">
        <v>1968</v>
      </c>
      <c r="L1192" s="122" t="s">
        <v>1969</v>
      </c>
      <c r="M1192" s="122" t="s">
        <v>2680</v>
      </c>
      <c r="N1192" s="122" t="s">
        <v>2681</v>
      </c>
      <c r="P1192" s="122" t="s">
        <v>1413</v>
      </c>
      <c r="Q1192" s="122" t="s">
        <v>1414</v>
      </c>
    </row>
    <row r="1193" spans="1:17" ht="15">
      <c r="A1193" s="66" t="s">
        <v>1383</v>
      </c>
      <c r="B1193" s="65" t="s">
        <v>1384</v>
      </c>
      <c r="C1193" s="67">
        <v>65713.291919994866</v>
      </c>
      <c r="D1193" s="66" t="str">
        <f t="shared" si="54"/>
        <v>U94373</v>
      </c>
      <c r="E1193" s="67" t="str">
        <f t="shared" si="55"/>
        <v>14L</v>
      </c>
      <c r="F1193" s="67" t="str">
        <f t="shared" si="56"/>
        <v>NHS MANCHESTER CCG</v>
      </c>
      <c r="K1193" s="122" t="s">
        <v>1383</v>
      </c>
      <c r="L1193" s="122" t="s">
        <v>1384</v>
      </c>
      <c r="M1193" s="122" t="s">
        <v>2690</v>
      </c>
      <c r="N1193" s="122" t="s">
        <v>2691</v>
      </c>
      <c r="P1193" s="122" t="s">
        <v>1315</v>
      </c>
      <c r="Q1193" s="122" t="s">
        <v>1316</v>
      </c>
    </row>
    <row r="1194" spans="1:17" ht="15">
      <c r="A1194" s="66" t="s">
        <v>1705</v>
      </c>
      <c r="B1194" s="65" t="s">
        <v>1706</v>
      </c>
      <c r="C1194" s="67">
        <v>55585.663981618549</v>
      </c>
      <c r="D1194" s="66" t="str">
        <f t="shared" si="54"/>
        <v>U94460</v>
      </c>
      <c r="E1194" s="67" t="str">
        <f t="shared" si="55"/>
        <v>16C</v>
      </c>
      <c r="F1194" s="67" t="str">
        <f t="shared" si="56"/>
        <v>NHS TEES VALLEY CCG</v>
      </c>
      <c r="K1194" s="122" t="s">
        <v>1705</v>
      </c>
      <c r="L1194" s="122" t="s">
        <v>1706</v>
      </c>
      <c r="M1194" s="122" t="s">
        <v>2612</v>
      </c>
      <c r="N1194" s="122" t="s">
        <v>2613</v>
      </c>
      <c r="P1194" s="122" t="s">
        <v>1876</v>
      </c>
      <c r="Q1194" s="122" t="s">
        <v>1877</v>
      </c>
    </row>
    <row r="1195" spans="1:17" ht="15">
      <c r="A1195" s="66" t="s">
        <v>1008</v>
      </c>
      <c r="B1195" s="65" t="s">
        <v>1009</v>
      </c>
      <c r="C1195" s="67">
        <v>40589.443743109419</v>
      </c>
      <c r="D1195" s="66" t="str">
        <f t="shared" si="54"/>
        <v>U94503</v>
      </c>
      <c r="E1195" s="67" t="str">
        <f t="shared" si="55"/>
        <v>08M</v>
      </c>
      <c r="F1195" s="67" t="str">
        <f t="shared" si="56"/>
        <v>NHS NEWHAM CCG</v>
      </c>
      <c r="K1195" s="122" t="s">
        <v>1008</v>
      </c>
      <c r="L1195" s="122" t="s">
        <v>1009</v>
      </c>
      <c r="M1195" s="122" t="s">
        <v>2684</v>
      </c>
      <c r="N1195" s="122" t="s">
        <v>2685</v>
      </c>
      <c r="P1195" s="122" t="s">
        <v>455</v>
      </c>
      <c r="Q1195" s="122" t="s">
        <v>456</v>
      </c>
    </row>
    <row r="1196" spans="1:17" ht="15">
      <c r="A1196" s="66" t="s">
        <v>1585</v>
      </c>
      <c r="B1196" s="65" t="s">
        <v>1586</v>
      </c>
      <c r="C1196" s="67">
        <v>31990.061152857252</v>
      </c>
      <c r="D1196" s="66" t="str">
        <f t="shared" si="54"/>
        <v>U94664</v>
      </c>
      <c r="E1196" s="67" t="str">
        <f t="shared" si="55"/>
        <v>15F</v>
      </c>
      <c r="F1196" s="67" t="str">
        <f t="shared" si="56"/>
        <v>NHS LEEDS CCG</v>
      </c>
      <c r="K1196" s="122" t="s">
        <v>1585</v>
      </c>
      <c r="L1196" s="122" t="s">
        <v>1586</v>
      </c>
      <c r="M1196" s="122" t="s">
        <v>2730</v>
      </c>
      <c r="N1196" s="122" t="s">
        <v>2731</v>
      </c>
      <c r="P1196" s="122" t="s">
        <v>1862</v>
      </c>
      <c r="Q1196" s="122" t="s">
        <v>1863</v>
      </c>
    </row>
    <row r="1197" spans="1:17" ht="15">
      <c r="A1197" s="66" t="s">
        <v>1771</v>
      </c>
      <c r="B1197" s="65" t="s">
        <v>1772</v>
      </c>
      <c r="C1197" s="67">
        <v>49659.461538662959</v>
      </c>
      <c r="D1197" s="66" t="str">
        <f t="shared" si="54"/>
        <v>U94681</v>
      </c>
      <c r="E1197" s="67" t="str">
        <f t="shared" si="55"/>
        <v>26A</v>
      </c>
      <c r="F1197" s="67" t="str">
        <f t="shared" si="56"/>
        <v>NHS NORFOLK AND WAVENEY CCG</v>
      </c>
      <c r="K1197" s="122" t="s">
        <v>1771</v>
      </c>
      <c r="L1197" s="122" t="s">
        <v>1772</v>
      </c>
      <c r="M1197" s="122" t="s">
        <v>2642</v>
      </c>
      <c r="N1197" s="122" t="s">
        <v>2643</v>
      </c>
      <c r="P1197" s="122" t="s">
        <v>2320</v>
      </c>
      <c r="Q1197" s="122" t="s">
        <v>2321</v>
      </c>
    </row>
    <row r="1198" spans="1:17" ht="15">
      <c r="A1198" s="66" t="s">
        <v>1010</v>
      </c>
      <c r="B1198" s="65" t="s">
        <v>1011</v>
      </c>
      <c r="C1198" s="67">
        <v>31617.908003433888</v>
      </c>
      <c r="D1198" s="66" t="str">
        <f t="shared" si="54"/>
        <v>U94747</v>
      </c>
      <c r="E1198" s="67" t="str">
        <f t="shared" si="55"/>
        <v>08M</v>
      </c>
      <c r="F1198" s="67" t="str">
        <f t="shared" si="56"/>
        <v>NHS NEWHAM CCG</v>
      </c>
      <c r="K1198" s="122" t="s">
        <v>1010</v>
      </c>
      <c r="L1198" s="122" t="s">
        <v>1011</v>
      </c>
      <c r="M1198" s="122" t="s">
        <v>2684</v>
      </c>
      <c r="N1198" s="122" t="s">
        <v>2685</v>
      </c>
      <c r="P1198" s="122" t="s">
        <v>225</v>
      </c>
      <c r="Q1198" s="122" t="s">
        <v>226</v>
      </c>
    </row>
    <row r="1199" spans="1:17" ht="15">
      <c r="A1199" s="66" t="s">
        <v>2415</v>
      </c>
      <c r="B1199" s="65" t="s">
        <v>2416</v>
      </c>
      <c r="C1199" s="67">
        <v>28612.231143062148</v>
      </c>
      <c r="D1199" s="66" t="str">
        <f t="shared" si="54"/>
        <v>U94996</v>
      </c>
      <c r="E1199" s="67" t="str">
        <f t="shared" si="55"/>
        <v>97R</v>
      </c>
      <c r="F1199" s="67" t="str">
        <f t="shared" si="56"/>
        <v>NHS EAST SUSSEX CCG</v>
      </c>
      <c r="K1199" s="122" t="s">
        <v>2415</v>
      </c>
      <c r="L1199" s="122" t="s">
        <v>2416</v>
      </c>
      <c r="M1199" s="122" t="s">
        <v>2664</v>
      </c>
      <c r="N1199" s="122" t="s">
        <v>2665</v>
      </c>
      <c r="P1199" s="122" t="s">
        <v>1054</v>
      </c>
      <c r="Q1199" s="122" t="s">
        <v>1055</v>
      </c>
    </row>
    <row r="1200" spans="1:17" ht="15">
      <c r="A1200" s="66" t="s">
        <v>941</v>
      </c>
      <c r="B1200" s="65" t="s">
        <v>942</v>
      </c>
      <c r="C1200" s="67">
        <v>53064.744231801364</v>
      </c>
      <c r="D1200" s="66" t="str">
        <f t="shared" si="54"/>
        <v>U95154</v>
      </c>
      <c r="E1200" s="67" t="str">
        <f t="shared" si="55"/>
        <v>07W</v>
      </c>
      <c r="F1200" s="67" t="str">
        <f t="shared" si="56"/>
        <v>NHS EALING CCG</v>
      </c>
      <c r="K1200" s="122" t="s">
        <v>941</v>
      </c>
      <c r="L1200" s="122" t="s">
        <v>942</v>
      </c>
      <c r="M1200" s="122" t="s">
        <v>2760</v>
      </c>
      <c r="N1200" s="122" t="s">
        <v>2761</v>
      </c>
      <c r="P1200" s="122" t="s">
        <v>102</v>
      </c>
      <c r="Q1200" s="122" t="s">
        <v>103</v>
      </c>
    </row>
    <row r="1201" spans="1:17" ht="15">
      <c r="A1201" s="66" t="s">
        <v>2443</v>
      </c>
      <c r="B1201" s="65" t="s">
        <v>2444</v>
      </c>
      <c r="C1201" s="67">
        <v>75622.713053585496</v>
      </c>
      <c r="D1201" s="66" t="str">
        <f t="shared" si="54"/>
        <v>U95193</v>
      </c>
      <c r="E1201" s="67" t="str">
        <f t="shared" si="55"/>
        <v>99C</v>
      </c>
      <c r="F1201" s="67" t="str">
        <f t="shared" si="56"/>
        <v>NHS NORTH TYNESIDE CCG</v>
      </c>
      <c r="K1201" s="122" t="s">
        <v>2443</v>
      </c>
      <c r="L1201" s="122" t="s">
        <v>2444</v>
      </c>
      <c r="M1201" s="122" t="s">
        <v>2618</v>
      </c>
      <c r="N1201" s="122" t="s">
        <v>2619</v>
      </c>
      <c r="P1201" s="122" t="s">
        <v>1393</v>
      </c>
      <c r="Q1201" s="122" t="s">
        <v>1394</v>
      </c>
    </row>
    <row r="1202" spans="1:17" ht="15">
      <c r="A1202" s="66" t="s">
        <v>275</v>
      </c>
      <c r="B1202" s="65" t="s">
        <v>276</v>
      </c>
      <c r="C1202" s="67">
        <v>42126.653119145332</v>
      </c>
      <c r="D1202" s="66" t="str">
        <f t="shared" si="54"/>
        <v>U95344</v>
      </c>
      <c r="E1202" s="67" t="str">
        <f t="shared" si="55"/>
        <v>02A</v>
      </c>
      <c r="F1202" s="67" t="str">
        <f t="shared" si="56"/>
        <v>NHS TRAFFORD CCG</v>
      </c>
      <c r="K1202" s="122" t="s">
        <v>275</v>
      </c>
      <c r="L1202" s="122" t="s">
        <v>276</v>
      </c>
      <c r="M1202" s="122" t="s">
        <v>2814</v>
      </c>
      <c r="N1202" s="122" t="s">
        <v>2815</v>
      </c>
      <c r="P1202" s="122" t="s">
        <v>1553</v>
      </c>
      <c r="Q1202" s="122" t="s">
        <v>1554</v>
      </c>
    </row>
    <row r="1203" spans="1:17" ht="15">
      <c r="A1203" s="66" t="s">
        <v>519</v>
      </c>
      <c r="B1203" s="65" t="s">
        <v>520</v>
      </c>
      <c r="C1203" s="67">
        <v>41506.488264527048</v>
      </c>
      <c r="D1203" s="66" t="str">
        <f t="shared" si="54"/>
        <v>U95499</v>
      </c>
      <c r="E1203" s="67" t="str">
        <f t="shared" si="55"/>
        <v>04V</v>
      </c>
      <c r="F1203" s="67" t="str">
        <f t="shared" si="56"/>
        <v>NHS WEST LEICESTERSHIRE CCG</v>
      </c>
      <c r="K1203" s="122" t="s">
        <v>519</v>
      </c>
      <c r="L1203" s="122" t="s">
        <v>520</v>
      </c>
      <c r="M1203" s="122" t="s">
        <v>2808</v>
      </c>
      <c r="N1203" s="122" t="s">
        <v>2809</v>
      </c>
      <c r="P1203" s="122" t="s">
        <v>1218</v>
      </c>
      <c r="Q1203" s="122" t="s">
        <v>1219</v>
      </c>
    </row>
    <row r="1204" spans="1:17" ht="15">
      <c r="A1204" s="66" t="s">
        <v>737</v>
      </c>
      <c r="B1204" s="65" t="s">
        <v>738</v>
      </c>
      <c r="C1204" s="67">
        <v>41031.758786674858</v>
      </c>
      <c r="D1204" s="66" t="str">
        <f t="shared" si="54"/>
        <v>U95574</v>
      </c>
      <c r="E1204" s="67" t="str">
        <f t="shared" si="55"/>
        <v>06H</v>
      </c>
      <c r="F1204" s="67" t="str">
        <f t="shared" si="56"/>
        <v>NHS CAMBRIDGESHIRE AND PETERBOROUGH CCG</v>
      </c>
      <c r="K1204" s="122" t="s">
        <v>737</v>
      </c>
      <c r="L1204" s="122" t="s">
        <v>738</v>
      </c>
      <c r="M1204" s="122" t="s">
        <v>2714</v>
      </c>
      <c r="N1204" s="122" t="s">
        <v>2715</v>
      </c>
      <c r="P1204" s="122" t="s">
        <v>1731</v>
      </c>
      <c r="Q1204" s="122" t="s">
        <v>1732</v>
      </c>
    </row>
    <row r="1205" spans="1:17" ht="15">
      <c r="A1205" s="66" t="s">
        <v>1148</v>
      </c>
      <c r="B1205" s="65" t="s">
        <v>1149</v>
      </c>
      <c r="C1205" s="67">
        <v>49066.042112164425</v>
      </c>
      <c r="D1205" s="66" t="str">
        <f t="shared" si="54"/>
        <v>U95654</v>
      </c>
      <c r="E1205" s="67" t="str">
        <f t="shared" si="55"/>
        <v>10Q</v>
      </c>
      <c r="F1205" s="67" t="str">
        <f t="shared" si="56"/>
        <v>NHS OXFORDSHIRE CCG</v>
      </c>
      <c r="K1205" s="122" t="s">
        <v>1148</v>
      </c>
      <c r="L1205" s="122" t="s">
        <v>1149</v>
      </c>
      <c r="M1205" s="122" t="s">
        <v>2590</v>
      </c>
      <c r="N1205" s="122" t="s">
        <v>2591</v>
      </c>
      <c r="P1205" s="122" t="s">
        <v>878</v>
      </c>
      <c r="Q1205" s="122" t="s">
        <v>879</v>
      </c>
    </row>
    <row r="1206" spans="1:17" ht="15">
      <c r="A1206" s="66" t="s">
        <v>1206</v>
      </c>
      <c r="B1206" s="65" t="s">
        <v>1207</v>
      </c>
      <c r="C1206" s="67">
        <v>55767.384839106002</v>
      </c>
      <c r="D1206" s="66" t="str">
        <f t="shared" si="54"/>
        <v>U95672</v>
      </c>
      <c r="E1206" s="67" t="str">
        <f t="shared" si="55"/>
        <v>11A</v>
      </c>
      <c r="F1206" s="67" t="str">
        <f t="shared" si="56"/>
        <v>NHS WEST HAMPSHIRE CCG</v>
      </c>
      <c r="K1206" s="122" t="s">
        <v>1206</v>
      </c>
      <c r="L1206" s="122" t="s">
        <v>1207</v>
      </c>
      <c r="M1206" s="122" t="s">
        <v>2726</v>
      </c>
      <c r="N1206" s="122" t="s">
        <v>2727</v>
      </c>
      <c r="P1206" s="122" t="s">
        <v>2246</v>
      </c>
      <c r="Q1206" s="122" t="s">
        <v>2247</v>
      </c>
    </row>
    <row r="1207" spans="1:17" ht="15">
      <c r="A1207" s="66" t="s">
        <v>780</v>
      </c>
      <c r="B1207" s="65" t="s">
        <v>781</v>
      </c>
      <c r="C1207" s="67">
        <v>34660.641695751401</v>
      </c>
      <c r="D1207" s="66" t="str">
        <f t="shared" si="54"/>
        <v>U95792</v>
      </c>
      <c r="E1207" s="67" t="str">
        <f t="shared" si="55"/>
        <v>06L</v>
      </c>
      <c r="F1207" s="67" t="str">
        <f t="shared" si="56"/>
        <v>NHS IPSWICH AND EAST SUFFOLK CCG</v>
      </c>
      <c r="K1207" s="122" t="s">
        <v>780</v>
      </c>
      <c r="L1207" s="122" t="s">
        <v>781</v>
      </c>
      <c r="M1207" s="122" t="s">
        <v>2638</v>
      </c>
      <c r="N1207" s="122" t="s">
        <v>2639</v>
      </c>
      <c r="P1207" s="122" t="s">
        <v>1924</v>
      </c>
      <c r="Q1207" s="122" t="s">
        <v>1925</v>
      </c>
    </row>
    <row r="1208" spans="1:17" ht="15">
      <c r="A1208" s="66" t="s">
        <v>1677</v>
      </c>
      <c r="B1208" s="65" t="s">
        <v>1678</v>
      </c>
      <c r="C1208" s="67">
        <v>30955.344705559291</v>
      </c>
      <c r="D1208" s="66" t="str">
        <f t="shared" si="54"/>
        <v>U96077</v>
      </c>
      <c r="E1208" s="67" t="str">
        <f t="shared" si="55"/>
        <v>15N</v>
      </c>
      <c r="F1208" s="67" t="str">
        <f t="shared" si="56"/>
        <v>NHS DEVON CCG</v>
      </c>
      <c r="K1208" s="122" t="s">
        <v>1677</v>
      </c>
      <c r="L1208" s="122" t="s">
        <v>1678</v>
      </c>
      <c r="M1208" s="122" t="s">
        <v>2678</v>
      </c>
      <c r="N1208" s="122" t="s">
        <v>2679</v>
      </c>
      <c r="P1208" s="122" t="s">
        <v>1116</v>
      </c>
      <c r="Q1208" s="122" t="s">
        <v>1117</v>
      </c>
    </row>
    <row r="1209" spans="1:17" ht="15">
      <c r="A1209" s="66" t="s">
        <v>1150</v>
      </c>
      <c r="B1209" s="65" t="s">
        <v>1151</v>
      </c>
      <c r="C1209" s="67">
        <v>34397.023896166982</v>
      </c>
      <c r="D1209" s="66" t="str">
        <f t="shared" si="54"/>
        <v>U96099</v>
      </c>
      <c r="E1209" s="67" t="str">
        <f t="shared" si="55"/>
        <v>10Q</v>
      </c>
      <c r="F1209" s="67" t="str">
        <f t="shared" si="56"/>
        <v>NHS OXFORDSHIRE CCG</v>
      </c>
      <c r="K1209" s="122" t="s">
        <v>1150</v>
      </c>
      <c r="L1209" s="122" t="s">
        <v>1151</v>
      </c>
      <c r="M1209" s="122" t="s">
        <v>2590</v>
      </c>
      <c r="N1209" s="122" t="s">
        <v>2591</v>
      </c>
      <c r="P1209" s="122" t="s">
        <v>118</v>
      </c>
      <c r="Q1209" s="122" t="s">
        <v>119</v>
      </c>
    </row>
    <row r="1210" spans="1:17" ht="15">
      <c r="A1210" s="66" t="s">
        <v>305</v>
      </c>
      <c r="B1210" s="65" t="s">
        <v>306</v>
      </c>
      <c r="C1210" s="67">
        <v>45728.911452862594</v>
      </c>
      <c r="D1210" s="66" t="str">
        <f t="shared" si="54"/>
        <v>U96127</v>
      </c>
      <c r="E1210" s="67" t="str">
        <f t="shared" si="55"/>
        <v>02H</v>
      </c>
      <c r="F1210" s="67" t="str">
        <f t="shared" si="56"/>
        <v>NHS WIGAN BOROUGH CCG</v>
      </c>
      <c r="K1210" s="122" t="s">
        <v>305</v>
      </c>
      <c r="L1210" s="122" t="s">
        <v>306</v>
      </c>
      <c r="M1210" s="122" t="s">
        <v>2786</v>
      </c>
      <c r="N1210" s="122" t="s">
        <v>2787</v>
      </c>
      <c r="P1210" s="122" t="s">
        <v>1090</v>
      </c>
      <c r="Q1210" s="122" t="s">
        <v>1091</v>
      </c>
    </row>
    <row r="1211" spans="1:17" ht="15">
      <c r="A1211" s="66" t="s">
        <v>782</v>
      </c>
      <c r="B1211" s="65" t="s">
        <v>783</v>
      </c>
      <c r="C1211" s="67">
        <v>36487.982439914573</v>
      </c>
      <c r="D1211" s="66" t="str">
        <f t="shared" si="54"/>
        <v>U96137</v>
      </c>
      <c r="E1211" s="67" t="str">
        <f t="shared" si="55"/>
        <v>06L</v>
      </c>
      <c r="F1211" s="67" t="str">
        <f t="shared" si="56"/>
        <v>NHS IPSWICH AND EAST SUFFOLK CCG</v>
      </c>
      <c r="K1211" s="122" t="s">
        <v>782</v>
      </c>
      <c r="L1211" s="122" t="s">
        <v>783</v>
      </c>
      <c r="M1211" s="122" t="s">
        <v>2638</v>
      </c>
      <c r="N1211" s="122" t="s">
        <v>2639</v>
      </c>
      <c r="P1211" s="122" t="s">
        <v>641</v>
      </c>
      <c r="Q1211" s="122" t="s">
        <v>642</v>
      </c>
    </row>
    <row r="1212" spans="1:17" ht="15">
      <c r="A1212" s="66" t="s">
        <v>1733</v>
      </c>
      <c r="B1212" s="65" t="s">
        <v>1734</v>
      </c>
      <c r="C1212" s="67">
        <v>58839.845869444121</v>
      </c>
      <c r="D1212" s="66" t="str">
        <f t="shared" si="54"/>
        <v>U96198</v>
      </c>
      <c r="E1212" s="67" t="str">
        <f t="shared" si="55"/>
        <v>18C</v>
      </c>
      <c r="F1212" s="67" t="str">
        <f t="shared" si="56"/>
        <v>NHS HEREFORDSHIRE AND WORCESTERSHIRE CCG</v>
      </c>
      <c r="K1212" s="122" t="s">
        <v>1733</v>
      </c>
      <c r="L1212" s="122" t="s">
        <v>1734</v>
      </c>
      <c r="M1212" s="122" t="s">
        <v>2722</v>
      </c>
      <c r="N1212" s="122" t="s">
        <v>2723</v>
      </c>
      <c r="P1212" s="122" t="s">
        <v>2437</v>
      </c>
      <c r="Q1212" s="122" t="s">
        <v>2438</v>
      </c>
    </row>
    <row r="1213" spans="1:17" ht="15">
      <c r="A1213" s="66" t="s">
        <v>2160</v>
      </c>
      <c r="B1213" s="65" t="s">
        <v>2161</v>
      </c>
      <c r="C1213" s="67">
        <v>35629.052543242287</v>
      </c>
      <c r="D1213" s="66" t="str">
        <f t="shared" si="54"/>
        <v>U96202</v>
      </c>
      <c r="E1213" s="67" t="str">
        <f t="shared" si="55"/>
        <v>84H</v>
      </c>
      <c r="F1213" s="67" t="str">
        <f t="shared" si="56"/>
        <v>NHS COUNTY DURHAM CCG</v>
      </c>
      <c r="K1213" s="122" t="s">
        <v>2160</v>
      </c>
      <c r="L1213" s="122" t="s">
        <v>2161</v>
      </c>
      <c r="M1213" s="122" t="s">
        <v>2602</v>
      </c>
      <c r="N1213" s="122" t="s">
        <v>2603</v>
      </c>
      <c r="P1213" s="122" t="s">
        <v>1411</v>
      </c>
      <c r="Q1213" s="122" t="s">
        <v>1412</v>
      </c>
    </row>
    <row r="1214" spans="1:17" ht="15">
      <c r="A1214" s="66" t="s">
        <v>1587</v>
      </c>
      <c r="B1214" s="65" t="s">
        <v>1588</v>
      </c>
      <c r="C1214" s="67">
        <v>47757.338625606906</v>
      </c>
      <c r="D1214" s="66" t="str">
        <f t="shared" si="54"/>
        <v>U96282</v>
      </c>
      <c r="E1214" s="67" t="str">
        <f t="shared" si="55"/>
        <v>15F</v>
      </c>
      <c r="F1214" s="67" t="str">
        <f t="shared" si="56"/>
        <v>NHS LEEDS CCG</v>
      </c>
      <c r="K1214" s="122" t="s">
        <v>1587</v>
      </c>
      <c r="L1214" s="122" t="s">
        <v>1588</v>
      </c>
      <c r="M1214" s="122" t="s">
        <v>2730</v>
      </c>
      <c r="N1214" s="122" t="s">
        <v>2731</v>
      </c>
      <c r="P1214" s="122" t="s">
        <v>2198</v>
      </c>
      <c r="Q1214" s="122" t="s">
        <v>2199</v>
      </c>
    </row>
    <row r="1215" spans="1:17" ht="15">
      <c r="A1215" s="66" t="s">
        <v>2008</v>
      </c>
      <c r="B1215" s="65" t="s">
        <v>2009</v>
      </c>
      <c r="C1215" s="67">
        <v>26550.821480302198</v>
      </c>
      <c r="D1215" s="66" t="str">
        <f t="shared" si="54"/>
        <v>U96386</v>
      </c>
      <c r="E1215" s="67" t="str">
        <f t="shared" si="55"/>
        <v>70F</v>
      </c>
      <c r="F1215" s="67" t="str">
        <f t="shared" si="56"/>
        <v>NHS WEST SUSSEX CCG</v>
      </c>
      <c r="K1215" s="122" t="s">
        <v>2008</v>
      </c>
      <c r="L1215" s="122" t="s">
        <v>2009</v>
      </c>
      <c r="M1215" s="122" t="s">
        <v>2580</v>
      </c>
      <c r="N1215" s="122" t="s">
        <v>2581</v>
      </c>
      <c r="P1215" s="122" t="s">
        <v>2455</v>
      </c>
      <c r="Q1215" s="122" t="s">
        <v>2456</v>
      </c>
    </row>
    <row r="1216" spans="1:17" ht="15">
      <c r="A1216" s="66" t="s">
        <v>1906</v>
      </c>
      <c r="B1216" s="65" t="s">
        <v>1907</v>
      </c>
      <c r="C1216" s="67">
        <v>27822.909437619928</v>
      </c>
      <c r="D1216" s="66" t="str">
        <f t="shared" si="54"/>
        <v>U96434</v>
      </c>
      <c r="E1216" s="67" t="str">
        <f t="shared" si="55"/>
        <v>36L</v>
      </c>
      <c r="F1216" s="67" t="str">
        <f t="shared" si="56"/>
        <v>NHS SOUTH WEST LONDON CCG</v>
      </c>
      <c r="K1216" s="122" t="s">
        <v>1906</v>
      </c>
      <c r="L1216" s="122" t="s">
        <v>1907</v>
      </c>
      <c r="M1216" s="122" t="s">
        <v>2562</v>
      </c>
      <c r="N1216" s="122" t="s">
        <v>2563</v>
      </c>
      <c r="P1216" s="122" t="s">
        <v>177</v>
      </c>
      <c r="Q1216" s="122" t="s">
        <v>178</v>
      </c>
    </row>
    <row r="1217" spans="1:17" ht="15">
      <c r="A1217" s="66" t="s">
        <v>2132</v>
      </c>
      <c r="B1217" s="65" t="s">
        <v>2133</v>
      </c>
      <c r="C1217" s="67">
        <v>52698.744498411783</v>
      </c>
      <c r="D1217" s="66" t="str">
        <f t="shared" si="54"/>
        <v>U96568</v>
      </c>
      <c r="E1217" s="67" t="str">
        <f t="shared" si="55"/>
        <v>78H</v>
      </c>
      <c r="F1217" s="67" t="str">
        <f t="shared" si="56"/>
        <v>NHS NORTHAMPTONSHIRE CCG</v>
      </c>
      <c r="K1217" s="122" t="s">
        <v>2132</v>
      </c>
      <c r="L1217" s="122" t="s">
        <v>2133</v>
      </c>
      <c r="M1217" s="122" t="s">
        <v>2694</v>
      </c>
      <c r="N1217" s="122" t="s">
        <v>2695</v>
      </c>
      <c r="P1217" s="122" t="s">
        <v>299</v>
      </c>
      <c r="Q1217" s="122" t="s">
        <v>300</v>
      </c>
    </row>
    <row r="1218" spans="1:17" ht="15">
      <c r="A1218" s="66" t="s">
        <v>2394</v>
      </c>
      <c r="B1218" s="65" t="s">
        <v>2395</v>
      </c>
      <c r="C1218" s="67">
        <v>53618.14013139197</v>
      </c>
      <c r="D1218" s="66" t="str">
        <f t="shared" si="54"/>
        <v>U96599</v>
      </c>
      <c r="E1218" s="67" t="str">
        <f t="shared" si="55"/>
        <v>93C</v>
      </c>
      <c r="F1218" s="67" t="str">
        <f t="shared" si="56"/>
        <v>NHS NORTH CENTRAL LONDON CCG</v>
      </c>
      <c r="K1218" s="122" t="s">
        <v>2394</v>
      </c>
      <c r="L1218" s="122" t="s">
        <v>2395</v>
      </c>
      <c r="M1218" s="122" t="s">
        <v>2670</v>
      </c>
      <c r="N1218" s="122" t="s">
        <v>2671</v>
      </c>
      <c r="P1218" s="122" t="s">
        <v>1214</v>
      </c>
      <c r="Q1218" s="122" t="s">
        <v>1215</v>
      </c>
    </row>
    <row r="1219" spans="1:17" ht="15">
      <c r="A1219" s="66" t="s">
        <v>155</v>
      </c>
      <c r="B1219" s="65" t="s">
        <v>156</v>
      </c>
      <c r="C1219" s="67">
        <v>48354.974775852475</v>
      </c>
      <c r="D1219" s="66" t="str">
        <f t="shared" ref="D1219:D1266" si="57">A1219</f>
        <v>U96653</v>
      </c>
      <c r="E1219" s="67" t="str">
        <f t="shared" ref="E1219:E1266" si="58">VLOOKUP($A1219,$K$2:$N$1255,3,FALSE)</f>
        <v>01A</v>
      </c>
      <c r="F1219" s="67" t="str">
        <f t="shared" ref="F1219:F1266" si="59">VLOOKUP($A1219,$K$2:$N$1255,4,FALSE)</f>
        <v>NHS EAST LANCASHIRE CCG</v>
      </c>
      <c r="K1219" s="122" t="s">
        <v>155</v>
      </c>
      <c r="L1219" s="122" t="s">
        <v>156</v>
      </c>
      <c r="M1219" s="122" t="s">
        <v>2696</v>
      </c>
      <c r="N1219" s="122" t="s">
        <v>2697</v>
      </c>
      <c r="P1219" s="122" t="s">
        <v>1206</v>
      </c>
      <c r="Q1219" s="122" t="s">
        <v>1207</v>
      </c>
    </row>
    <row r="1220" spans="1:17" ht="15">
      <c r="A1220" s="66" t="s">
        <v>285</v>
      </c>
      <c r="B1220" s="65" t="s">
        <v>286</v>
      </c>
      <c r="C1220" s="127">
        <v>47354.870870122453</v>
      </c>
      <c r="D1220" s="66" t="str">
        <f t="shared" si="57"/>
        <v>U96870</v>
      </c>
      <c r="E1220" s="67" t="str">
        <f t="shared" si="58"/>
        <v>02E</v>
      </c>
      <c r="F1220" s="67" t="str">
        <f t="shared" si="59"/>
        <v>NHS WARRINGTON CCG</v>
      </c>
      <c r="K1220" s="122" t="s">
        <v>285</v>
      </c>
      <c r="L1220" s="122" t="s">
        <v>286</v>
      </c>
      <c r="M1220" s="122" t="s">
        <v>2752</v>
      </c>
      <c r="N1220" s="122" t="s">
        <v>2753</v>
      </c>
      <c r="P1220" s="122" t="s">
        <v>1194</v>
      </c>
      <c r="Q1220" s="122" t="s">
        <v>1195</v>
      </c>
    </row>
    <row r="1221" spans="1:17" ht="15">
      <c r="A1221" s="66" t="s">
        <v>814</v>
      </c>
      <c r="B1221" s="65" t="s">
        <v>815</v>
      </c>
      <c r="C1221" s="67">
        <v>65550.341305534719</v>
      </c>
      <c r="D1221" s="66" t="str">
        <f t="shared" si="57"/>
        <v>U97051</v>
      </c>
      <c r="E1221" s="67" t="str">
        <f t="shared" si="58"/>
        <v>06N</v>
      </c>
      <c r="F1221" s="67" t="str">
        <f t="shared" si="59"/>
        <v>NHS HERTS VALLEYS CCG</v>
      </c>
      <c r="K1221" s="122" t="s">
        <v>814</v>
      </c>
      <c r="L1221" s="122" t="s">
        <v>815</v>
      </c>
      <c r="M1221" s="122" t="s">
        <v>2672</v>
      </c>
      <c r="N1221" s="122" t="s">
        <v>2673</v>
      </c>
      <c r="P1221" s="122" t="s">
        <v>1182</v>
      </c>
      <c r="Q1221" s="122" t="s">
        <v>1183</v>
      </c>
    </row>
    <row r="1222" spans="1:17" ht="15">
      <c r="A1222" s="66" t="s">
        <v>231</v>
      </c>
      <c r="B1222" s="65" t="s">
        <v>232</v>
      </c>
      <c r="C1222" s="67">
        <v>103320.33953531504</v>
      </c>
      <c r="D1222" s="66" t="str">
        <f t="shared" si="57"/>
        <v>U97058</v>
      </c>
      <c r="E1222" s="67" t="str">
        <f t="shared" si="58"/>
        <v>01T</v>
      </c>
      <c r="F1222" s="67" t="str">
        <f t="shared" si="59"/>
        <v>NHS SOUTH SEFTON CCG</v>
      </c>
      <c r="K1222" s="122" t="s">
        <v>231</v>
      </c>
      <c r="L1222" s="122" t="s">
        <v>232</v>
      </c>
      <c r="M1222" s="122" t="s">
        <v>2790</v>
      </c>
      <c r="N1222" s="122" t="s">
        <v>2791</v>
      </c>
      <c r="P1222" s="122" t="s">
        <v>1487</v>
      </c>
      <c r="Q1222" s="122" t="s">
        <v>1488</v>
      </c>
    </row>
    <row r="1223" spans="1:17" ht="15">
      <c r="A1223" s="66" t="s">
        <v>2558</v>
      </c>
      <c r="B1223" s="65" t="s">
        <v>2559</v>
      </c>
      <c r="C1223" s="67">
        <v>37830.765808226002</v>
      </c>
      <c r="D1223" s="66" t="str">
        <f t="shared" si="57"/>
        <v>U97101</v>
      </c>
      <c r="E1223" s="67" t="str">
        <f t="shared" si="58"/>
        <v>03K</v>
      </c>
      <c r="F1223" s="67" t="str">
        <f t="shared" si="59"/>
        <v>NHS NORTH LINCOLNSHIRE CCG</v>
      </c>
      <c r="K1223" s="122" t="s">
        <v>2558</v>
      </c>
      <c r="L1223" s="122" t="s">
        <v>2559</v>
      </c>
      <c r="M1223" s="122" t="s">
        <v>2816</v>
      </c>
      <c r="N1223" s="122" t="s">
        <v>2817</v>
      </c>
      <c r="P1223" s="122" t="s">
        <v>1773</v>
      </c>
      <c r="Q1223" s="122" t="s">
        <v>1774</v>
      </c>
    </row>
    <row r="1224" spans="1:17" ht="15">
      <c r="A1224" s="66" t="s">
        <v>1180</v>
      </c>
      <c r="B1224" s="65" t="s">
        <v>1181</v>
      </c>
      <c r="C1224" s="67">
        <v>33446.084012489999</v>
      </c>
      <c r="D1224" s="66" t="str">
        <f t="shared" si="57"/>
        <v>U97340</v>
      </c>
      <c r="E1224" s="67" t="str">
        <f t="shared" si="58"/>
        <v>10X</v>
      </c>
      <c r="F1224" s="67" t="str">
        <f t="shared" si="59"/>
        <v>NHS SOUTHAMPTON CCG</v>
      </c>
      <c r="K1224" s="122" t="s">
        <v>1180</v>
      </c>
      <c r="L1224" s="122" t="s">
        <v>1181</v>
      </c>
      <c r="M1224" s="122" t="s">
        <v>2702</v>
      </c>
      <c r="N1224" s="122" t="s">
        <v>2703</v>
      </c>
      <c r="P1224" s="122" t="s">
        <v>832</v>
      </c>
      <c r="Q1224" s="122" t="s">
        <v>833</v>
      </c>
    </row>
    <row r="1225" spans="1:17" ht="15">
      <c r="A1225" s="66" t="s">
        <v>92</v>
      </c>
      <c r="B1225" s="65" t="s">
        <v>93</v>
      </c>
      <c r="C1225" s="67">
        <v>59536.987385492597</v>
      </c>
      <c r="D1225" s="66" t="str">
        <f t="shared" si="57"/>
        <v>U97645</v>
      </c>
      <c r="E1225" s="67" t="str">
        <f t="shared" si="58"/>
        <v>00R</v>
      </c>
      <c r="F1225" s="67" t="str">
        <f t="shared" si="59"/>
        <v>NHS BLACKPOOL CCG</v>
      </c>
      <c r="K1225" s="122" t="s">
        <v>92</v>
      </c>
      <c r="L1225" s="122" t="s">
        <v>93</v>
      </c>
      <c r="M1225" s="122" t="s">
        <v>2820</v>
      </c>
      <c r="N1225" s="122" t="s">
        <v>2821</v>
      </c>
      <c r="P1225" s="122" t="s">
        <v>1373</v>
      </c>
      <c r="Q1225" s="122" t="s">
        <v>1374</v>
      </c>
    </row>
    <row r="1226" spans="1:17" ht="15">
      <c r="A1226" s="66" t="s">
        <v>1908</v>
      </c>
      <c r="B1226" s="65" t="s">
        <v>1909</v>
      </c>
      <c r="C1226" s="67">
        <v>44026.524914021233</v>
      </c>
      <c r="D1226" s="66" t="str">
        <f t="shared" si="57"/>
        <v>U97650</v>
      </c>
      <c r="E1226" s="67" t="str">
        <f t="shared" si="58"/>
        <v>36L</v>
      </c>
      <c r="F1226" s="67" t="str">
        <f t="shared" si="59"/>
        <v>NHS SOUTH WEST LONDON CCG</v>
      </c>
      <c r="K1226" s="122" t="s">
        <v>1908</v>
      </c>
      <c r="L1226" s="122" t="s">
        <v>1909</v>
      </c>
      <c r="M1226" s="122" t="s">
        <v>2562</v>
      </c>
      <c r="N1226" s="122" t="s">
        <v>2563</v>
      </c>
      <c r="P1226" s="122" t="s">
        <v>2260</v>
      </c>
      <c r="Q1226" s="122" t="s">
        <v>2261</v>
      </c>
    </row>
    <row r="1227" spans="1:17" ht="15">
      <c r="A1227" s="66" t="s">
        <v>2134</v>
      </c>
      <c r="B1227" s="65" t="s">
        <v>2135</v>
      </c>
      <c r="C1227" s="67">
        <v>27895.08090396268</v>
      </c>
      <c r="D1227" s="66" t="str">
        <f t="shared" si="57"/>
        <v>U97651</v>
      </c>
      <c r="E1227" s="67" t="str">
        <f t="shared" si="58"/>
        <v>78H</v>
      </c>
      <c r="F1227" s="67" t="str">
        <f t="shared" si="59"/>
        <v>NHS NORTHAMPTONSHIRE CCG</v>
      </c>
      <c r="K1227" s="122" t="s">
        <v>2134</v>
      </c>
      <c r="L1227" s="122" t="s">
        <v>2135</v>
      </c>
      <c r="M1227" s="122" t="s">
        <v>2694</v>
      </c>
      <c r="N1227" s="122" t="s">
        <v>2695</v>
      </c>
      <c r="P1227" s="122" t="s">
        <v>2262</v>
      </c>
      <c r="Q1227" s="122" t="s">
        <v>2263</v>
      </c>
    </row>
    <row r="1228" spans="1:17" ht="15">
      <c r="A1228" s="66" t="s">
        <v>1735</v>
      </c>
      <c r="B1228" s="65" t="s">
        <v>1736</v>
      </c>
      <c r="C1228" s="67">
        <v>40626.303785104996</v>
      </c>
      <c r="D1228" s="66" t="str">
        <f t="shared" si="57"/>
        <v>U97695</v>
      </c>
      <c r="E1228" s="67" t="str">
        <f t="shared" si="58"/>
        <v>18C</v>
      </c>
      <c r="F1228" s="67" t="str">
        <f t="shared" si="59"/>
        <v>NHS HEREFORDSHIRE AND WORCESTERSHIRE CCG</v>
      </c>
      <c r="K1228" s="122" t="s">
        <v>1735</v>
      </c>
      <c r="L1228" s="122" t="s">
        <v>1736</v>
      </c>
      <c r="M1228" s="122" t="s">
        <v>2722</v>
      </c>
      <c r="N1228" s="122" t="s">
        <v>2723</v>
      </c>
      <c r="P1228" s="122" t="s">
        <v>2286</v>
      </c>
      <c r="Q1228" s="122" t="s">
        <v>2287</v>
      </c>
    </row>
    <row r="1229" spans="1:17" ht="15">
      <c r="A1229" s="66" t="s">
        <v>353</v>
      </c>
      <c r="B1229" s="65" t="s">
        <v>354</v>
      </c>
      <c r="C1229" s="67">
        <v>40014.964316292397</v>
      </c>
      <c r="D1229" s="66" t="str">
        <f t="shared" si="57"/>
        <v>U97785</v>
      </c>
      <c r="E1229" s="67" t="str">
        <f t="shared" si="58"/>
        <v>02Y</v>
      </c>
      <c r="F1229" s="67" t="str">
        <f t="shared" si="59"/>
        <v>NHS EAST RIDING OF YORKSHIRE CCG</v>
      </c>
      <c r="K1229" s="122" t="s">
        <v>353</v>
      </c>
      <c r="L1229" s="122" t="s">
        <v>354</v>
      </c>
      <c r="M1229" s="122" t="s">
        <v>2802</v>
      </c>
      <c r="N1229" s="122" t="s">
        <v>2803</v>
      </c>
      <c r="P1229" s="122" t="s">
        <v>1423</v>
      </c>
      <c r="Q1229" s="122" t="s">
        <v>1424</v>
      </c>
    </row>
    <row r="1230" spans="1:17" ht="15">
      <c r="A1230" s="66" t="s">
        <v>110</v>
      </c>
      <c r="B1230" s="65" t="s">
        <v>111</v>
      </c>
      <c r="C1230" s="67">
        <v>33506.931533191928</v>
      </c>
      <c r="D1230" s="66" t="str">
        <f t="shared" si="57"/>
        <v>U97801</v>
      </c>
      <c r="E1230" s="67" t="str">
        <f t="shared" si="58"/>
        <v>00T</v>
      </c>
      <c r="F1230" s="67" t="str">
        <f t="shared" si="59"/>
        <v>NHS BOLTON CCG</v>
      </c>
      <c r="K1230" s="122" t="s">
        <v>110</v>
      </c>
      <c r="L1230" s="122" t="s">
        <v>111</v>
      </c>
      <c r="M1230" s="122" t="s">
        <v>2662</v>
      </c>
      <c r="N1230" s="122" t="s">
        <v>2663</v>
      </c>
      <c r="P1230" s="122" t="s">
        <v>1431</v>
      </c>
      <c r="Q1230" s="122" t="s">
        <v>1432</v>
      </c>
    </row>
    <row r="1231" spans="1:17" ht="15">
      <c r="A1231" s="66" t="s">
        <v>951</v>
      </c>
      <c r="B1231" s="65" t="s">
        <v>952</v>
      </c>
      <c r="C1231" s="67">
        <v>72013.303423338133</v>
      </c>
      <c r="D1231" s="66" t="str">
        <f t="shared" si="57"/>
        <v>U98004</v>
      </c>
      <c r="E1231" s="67" t="str">
        <f t="shared" si="58"/>
        <v>07Y</v>
      </c>
      <c r="F1231" s="67" t="str">
        <f t="shared" si="59"/>
        <v>NHS HOUNSLOW CCG</v>
      </c>
      <c r="K1231" s="122" t="s">
        <v>951</v>
      </c>
      <c r="L1231" s="122" t="s">
        <v>952</v>
      </c>
      <c r="M1231" s="122" t="s">
        <v>2792</v>
      </c>
      <c r="N1231" s="122" t="s">
        <v>2793</v>
      </c>
      <c r="P1231" s="122" t="s">
        <v>1429</v>
      </c>
      <c r="Q1231" s="122" t="s">
        <v>1430</v>
      </c>
    </row>
    <row r="1232" spans="1:17" ht="15">
      <c r="A1232" s="66" t="s">
        <v>1096</v>
      </c>
      <c r="B1232" s="65" t="s">
        <v>1097</v>
      </c>
      <c r="C1232" s="67">
        <v>42014.888957964897</v>
      </c>
      <c r="D1232" s="66" t="str">
        <f t="shared" si="57"/>
        <v>U98116</v>
      </c>
      <c r="E1232" s="67" t="str">
        <f t="shared" si="58"/>
        <v>10J</v>
      </c>
      <c r="F1232" s="67" t="str">
        <f t="shared" si="59"/>
        <v>NHS NORTH HAMPSHIRE CCG</v>
      </c>
      <c r="K1232" s="122" t="s">
        <v>1096</v>
      </c>
      <c r="L1232" s="122" t="s">
        <v>1097</v>
      </c>
      <c r="M1232" s="122" t="s">
        <v>2724</v>
      </c>
      <c r="N1232" s="122" t="s">
        <v>2725</v>
      </c>
      <c r="P1232" s="122" t="s">
        <v>674</v>
      </c>
      <c r="Q1232" s="122" t="s">
        <v>675</v>
      </c>
    </row>
    <row r="1233" spans="1:17" ht="15">
      <c r="A1233" s="66" t="s">
        <v>1804</v>
      </c>
      <c r="B1233" s="65" t="s">
        <v>1805</v>
      </c>
      <c r="C1233" s="67">
        <v>46225.363891475259</v>
      </c>
      <c r="D1233" s="66" t="str">
        <f t="shared" si="57"/>
        <v>U98152</v>
      </c>
      <c r="E1233" s="67" t="str">
        <f t="shared" si="58"/>
        <v>27D</v>
      </c>
      <c r="F1233" s="67" t="str">
        <f t="shared" si="59"/>
        <v>NHS CHESHIRE CCG</v>
      </c>
      <c r="K1233" s="122" t="s">
        <v>1804</v>
      </c>
      <c r="L1233" s="122" t="s">
        <v>1805</v>
      </c>
      <c r="M1233" s="122" t="s">
        <v>2614</v>
      </c>
      <c r="N1233" s="122" t="s">
        <v>2615</v>
      </c>
      <c r="P1233" s="122" t="s">
        <v>668</v>
      </c>
      <c r="Q1233" s="122" t="s">
        <v>669</v>
      </c>
    </row>
    <row r="1234" spans="1:17" ht="15">
      <c r="A1234" s="66" t="s">
        <v>1473</v>
      </c>
      <c r="B1234" s="65" t="s">
        <v>1474</v>
      </c>
      <c r="C1234" s="67">
        <v>39800.776120712704</v>
      </c>
      <c r="D1234" s="66" t="str">
        <f t="shared" si="57"/>
        <v>U98167</v>
      </c>
      <c r="E1234" s="67" t="str">
        <f t="shared" si="58"/>
        <v>15C</v>
      </c>
      <c r="F1234" s="67" t="str">
        <f t="shared" si="59"/>
        <v>NHS BRISTOL, NORTH SOMERSET AND SOUTH GLOUCESTERSHIRE CCG</v>
      </c>
      <c r="K1234" s="122" t="s">
        <v>1473</v>
      </c>
      <c r="L1234" s="122" t="s">
        <v>1474</v>
      </c>
      <c r="M1234" s="122" t="s">
        <v>2574</v>
      </c>
      <c r="N1234" s="122" t="s">
        <v>2575</v>
      </c>
      <c r="P1234" s="122" t="s">
        <v>670</v>
      </c>
      <c r="Q1234" s="122" t="s">
        <v>671</v>
      </c>
    </row>
    <row r="1235" spans="1:17" ht="15">
      <c r="A1235" s="66" t="s">
        <v>598</v>
      </c>
      <c r="B1235" s="65" t="s">
        <v>599</v>
      </c>
      <c r="C1235" s="67">
        <v>43378.238098602902</v>
      </c>
      <c r="D1235" s="66" t="str">
        <f t="shared" si="57"/>
        <v>U98291</v>
      </c>
      <c r="E1235" s="67" t="str">
        <f t="shared" si="58"/>
        <v>05L</v>
      </c>
      <c r="F1235" s="67" t="str">
        <f t="shared" si="59"/>
        <v>NHS SANDWELL AND WEST BIRMINGHAM CCG</v>
      </c>
      <c r="K1235" s="122" t="s">
        <v>598</v>
      </c>
      <c r="L1235" s="122" t="s">
        <v>599</v>
      </c>
      <c r="M1235" s="122" t="s">
        <v>2736</v>
      </c>
      <c r="N1235" s="122" t="s">
        <v>2737</v>
      </c>
      <c r="P1235" s="122" t="s">
        <v>672</v>
      </c>
      <c r="Q1235" s="122" t="s">
        <v>673</v>
      </c>
    </row>
    <row r="1236" spans="1:17" ht="15">
      <c r="A1236" s="66" t="s">
        <v>1928</v>
      </c>
      <c r="B1236" s="65" t="s">
        <v>1929</v>
      </c>
      <c r="C1236" s="67">
        <v>28890.556619457493</v>
      </c>
      <c r="D1236" s="66" t="str">
        <f t="shared" si="57"/>
        <v>U98318</v>
      </c>
      <c r="E1236" s="67" t="str">
        <f t="shared" si="58"/>
        <v>42D</v>
      </c>
      <c r="F1236" s="67" t="str">
        <f t="shared" si="59"/>
        <v>NHS NORTH YORKSHIRE CCG</v>
      </c>
      <c r="K1236" s="122" t="s">
        <v>1928</v>
      </c>
      <c r="L1236" s="122" t="s">
        <v>1929</v>
      </c>
      <c r="M1236" s="122" t="s">
        <v>2626</v>
      </c>
      <c r="N1236" s="122" t="s">
        <v>2627</v>
      </c>
      <c r="P1236" s="122" t="s">
        <v>666</v>
      </c>
      <c r="Q1236" s="122" t="s">
        <v>667</v>
      </c>
    </row>
    <row r="1237" spans="1:17" ht="15">
      <c r="A1237" s="66" t="s">
        <v>1385</v>
      </c>
      <c r="B1237" s="65" t="s">
        <v>1386</v>
      </c>
      <c r="C1237" s="67">
        <v>57280.54295813787</v>
      </c>
      <c r="D1237" s="66" t="str">
        <f t="shared" si="57"/>
        <v>U98408</v>
      </c>
      <c r="E1237" s="67" t="str">
        <f t="shared" si="58"/>
        <v>14L</v>
      </c>
      <c r="F1237" s="67" t="str">
        <f t="shared" si="59"/>
        <v>NHS MANCHESTER CCG</v>
      </c>
      <c r="K1237" s="122" t="s">
        <v>1385</v>
      </c>
      <c r="L1237" s="122" t="s">
        <v>1386</v>
      </c>
      <c r="M1237" s="122" t="s">
        <v>2690</v>
      </c>
      <c r="N1237" s="122" t="s">
        <v>2691</v>
      </c>
      <c r="P1237" s="122" t="s">
        <v>676</v>
      </c>
      <c r="Q1237" s="122" t="s">
        <v>677</v>
      </c>
    </row>
    <row r="1238" spans="1:17" ht="15">
      <c r="A1238" s="66" t="s">
        <v>1806</v>
      </c>
      <c r="B1238" s="65" t="s">
        <v>1807</v>
      </c>
      <c r="C1238" s="67">
        <v>43368.626102472699</v>
      </c>
      <c r="D1238" s="66" t="str">
        <f t="shared" si="57"/>
        <v>U98432</v>
      </c>
      <c r="E1238" s="67" t="str">
        <f t="shared" si="58"/>
        <v>27D</v>
      </c>
      <c r="F1238" s="67" t="str">
        <f t="shared" si="59"/>
        <v>NHS CHESHIRE CCG</v>
      </c>
      <c r="K1238" s="122" t="s">
        <v>1806</v>
      </c>
      <c r="L1238" s="122" t="s">
        <v>1807</v>
      </c>
      <c r="M1238" s="122" t="s">
        <v>2614</v>
      </c>
      <c r="N1238" s="122" t="s">
        <v>2615</v>
      </c>
      <c r="P1238" s="122" t="s">
        <v>919</v>
      </c>
      <c r="Q1238" s="122" t="s">
        <v>920</v>
      </c>
    </row>
    <row r="1239" spans="1:17" ht="15">
      <c r="A1239" s="66" t="s">
        <v>1830</v>
      </c>
      <c r="B1239" s="65" t="s">
        <v>1831</v>
      </c>
      <c r="C1239" s="67">
        <v>33419.054121995345</v>
      </c>
      <c r="D1239" s="66" t="str">
        <f t="shared" si="57"/>
        <v>U98513</v>
      </c>
      <c r="E1239" s="67" t="str">
        <f t="shared" si="58"/>
        <v>36J</v>
      </c>
      <c r="F1239" s="67" t="str">
        <f t="shared" si="59"/>
        <v>NHS BRADFORD DISTRICT AND CRAVEN CCG</v>
      </c>
      <c r="K1239" s="122" t="s">
        <v>1830</v>
      </c>
      <c r="L1239" s="122" t="s">
        <v>1831</v>
      </c>
      <c r="M1239" s="122" t="s">
        <v>2770</v>
      </c>
      <c r="N1239" s="122" t="s">
        <v>2771</v>
      </c>
      <c r="P1239" s="122" t="s">
        <v>1555</v>
      </c>
      <c r="Q1239" s="122" t="s">
        <v>1556</v>
      </c>
    </row>
    <row r="1240" spans="1:17" ht="15">
      <c r="A1240" s="66" t="s">
        <v>860</v>
      </c>
      <c r="B1240" s="65" t="s">
        <v>861</v>
      </c>
      <c r="C1240" s="67">
        <v>31004.310287852546</v>
      </c>
      <c r="D1240" s="66" t="str">
        <f t="shared" si="57"/>
        <v>U98530</v>
      </c>
      <c r="E1240" s="67" t="str">
        <f t="shared" si="58"/>
        <v>07G</v>
      </c>
      <c r="F1240" s="67" t="str">
        <f t="shared" si="59"/>
        <v>NHS THURROCK CCG</v>
      </c>
      <c r="K1240" s="122" t="s">
        <v>860</v>
      </c>
      <c r="L1240" s="122" t="s">
        <v>861</v>
      </c>
      <c r="M1240" s="122" t="s">
        <v>2676</v>
      </c>
      <c r="N1240" s="122" t="s">
        <v>2677</v>
      </c>
      <c r="P1240" s="122" t="s">
        <v>199</v>
      </c>
      <c r="Q1240" s="122" t="s">
        <v>200</v>
      </c>
    </row>
    <row r="1241" spans="1:17" ht="15">
      <c r="A1241" s="66" t="s">
        <v>1435</v>
      </c>
      <c r="B1241" s="65" t="s">
        <v>1436</v>
      </c>
      <c r="C1241" s="67">
        <v>39623.955451189198</v>
      </c>
      <c r="D1241" s="66" t="str">
        <f t="shared" si="57"/>
        <v>U98548</v>
      </c>
      <c r="E1241" s="67" t="str">
        <f t="shared" si="58"/>
        <v>15A</v>
      </c>
      <c r="F1241" s="67" t="str">
        <f t="shared" si="59"/>
        <v>NHS BERKSHIRE WEST CCG</v>
      </c>
      <c r="K1241" s="122" t="s">
        <v>1435</v>
      </c>
      <c r="L1241" s="122" t="s">
        <v>1436</v>
      </c>
      <c r="M1241" s="122" t="s">
        <v>2640</v>
      </c>
      <c r="N1241" s="122" t="s">
        <v>2641</v>
      </c>
      <c r="P1241" s="122" t="s">
        <v>2504</v>
      </c>
      <c r="Q1241" s="122" t="s">
        <v>2505</v>
      </c>
    </row>
    <row r="1242" spans="1:17" ht="15">
      <c r="A1242" s="66" t="s">
        <v>2100</v>
      </c>
      <c r="B1242" s="65" t="s">
        <v>2101</v>
      </c>
      <c r="C1242" s="67">
        <v>37031.186275427805</v>
      </c>
      <c r="D1242" s="66" t="str">
        <f t="shared" si="57"/>
        <v>U98580</v>
      </c>
      <c r="E1242" s="67" t="str">
        <f t="shared" si="58"/>
        <v>72Q</v>
      </c>
      <c r="F1242" s="67" t="str">
        <f t="shared" si="59"/>
        <v>NHS SOUTH EAST LONDON CCG</v>
      </c>
      <c r="K1242" s="122" t="s">
        <v>2100</v>
      </c>
      <c r="L1242" s="122" t="s">
        <v>2101</v>
      </c>
      <c r="M1242" s="122" t="s">
        <v>2568</v>
      </c>
      <c r="N1242" s="122" t="s">
        <v>2569</v>
      </c>
      <c r="P1242" s="122" t="s">
        <v>1727</v>
      </c>
      <c r="Q1242" s="122" t="s">
        <v>1728</v>
      </c>
    </row>
    <row r="1243" spans="1:17" ht="15">
      <c r="A1243" s="66" t="s">
        <v>1589</v>
      </c>
      <c r="B1243" s="65" t="s">
        <v>1590</v>
      </c>
      <c r="C1243" s="67">
        <v>28413.512525901078</v>
      </c>
      <c r="D1243" s="66" t="str">
        <f t="shared" si="57"/>
        <v>U98623</v>
      </c>
      <c r="E1243" s="67" t="str">
        <f t="shared" si="58"/>
        <v>15F</v>
      </c>
      <c r="F1243" s="67" t="str">
        <f t="shared" si="59"/>
        <v>NHS LEEDS CCG</v>
      </c>
      <c r="K1243" s="122" t="s">
        <v>1589</v>
      </c>
      <c r="L1243" s="122" t="s">
        <v>1590</v>
      </c>
      <c r="M1243" s="122" t="s">
        <v>2730</v>
      </c>
      <c r="N1243" s="122" t="s">
        <v>2731</v>
      </c>
      <c r="P1243" s="122" t="s">
        <v>90</v>
      </c>
      <c r="Q1243" s="122" t="s">
        <v>91</v>
      </c>
    </row>
    <row r="1244" spans="1:17" ht="15">
      <c r="A1244" s="66" t="s">
        <v>884</v>
      </c>
      <c r="B1244" s="65" t="s">
        <v>885</v>
      </c>
      <c r="C1244" s="67">
        <v>62971.530545978996</v>
      </c>
      <c r="D1244" s="66" t="str">
        <f t="shared" si="57"/>
        <v>U98785</v>
      </c>
      <c r="E1244" s="67" t="str">
        <f t="shared" si="58"/>
        <v>07K</v>
      </c>
      <c r="F1244" s="67" t="str">
        <f t="shared" si="59"/>
        <v>NHS WEST SUFFOLK CCG</v>
      </c>
      <c r="K1244" s="122" t="s">
        <v>884</v>
      </c>
      <c r="L1244" s="122" t="s">
        <v>885</v>
      </c>
      <c r="M1244" s="122" t="s">
        <v>2718</v>
      </c>
      <c r="N1244" s="122" t="s">
        <v>2719</v>
      </c>
      <c r="P1244" s="122" t="s">
        <v>309</v>
      </c>
      <c r="Q1244" s="122" t="s">
        <v>310</v>
      </c>
    </row>
    <row r="1245" spans="1:17" ht="15">
      <c r="A1245" s="66" t="s">
        <v>1737</v>
      </c>
      <c r="B1245" s="65" t="s">
        <v>1738</v>
      </c>
      <c r="C1245" s="67">
        <v>44183.375971238624</v>
      </c>
      <c r="D1245" s="66" t="str">
        <f t="shared" si="57"/>
        <v>U98974</v>
      </c>
      <c r="E1245" s="67" t="str">
        <f t="shared" si="58"/>
        <v>18C</v>
      </c>
      <c r="F1245" s="67" t="str">
        <f t="shared" si="59"/>
        <v>NHS HEREFORDSHIRE AND WORCESTERSHIRE CCG</v>
      </c>
      <c r="K1245" s="122" t="s">
        <v>1737</v>
      </c>
      <c r="L1245" s="122" t="s">
        <v>1738</v>
      </c>
      <c r="M1245" s="122" t="s">
        <v>2722</v>
      </c>
      <c r="N1245" s="122" t="s">
        <v>2723</v>
      </c>
      <c r="P1245" s="122" t="s">
        <v>1383</v>
      </c>
      <c r="Q1245" s="122" t="s">
        <v>1384</v>
      </c>
    </row>
    <row r="1246" spans="1:17" ht="15">
      <c r="A1246" s="66" t="s">
        <v>1930</v>
      </c>
      <c r="B1246" s="65" t="s">
        <v>1931</v>
      </c>
      <c r="C1246" s="67">
        <v>54230.999882006457</v>
      </c>
      <c r="D1246" s="66" t="str">
        <f t="shared" si="57"/>
        <v>U98994</v>
      </c>
      <c r="E1246" s="67" t="str">
        <f t="shared" si="58"/>
        <v>42D</v>
      </c>
      <c r="F1246" s="67" t="str">
        <f t="shared" si="59"/>
        <v>NHS NORTH YORKSHIRE CCG</v>
      </c>
      <c r="K1246" s="122" t="s">
        <v>1930</v>
      </c>
      <c r="L1246" s="122" t="s">
        <v>1931</v>
      </c>
      <c r="M1246" s="122" t="s">
        <v>2626</v>
      </c>
      <c r="N1246" s="122" t="s">
        <v>2627</v>
      </c>
      <c r="P1246" s="122" t="s">
        <v>2302</v>
      </c>
      <c r="Q1246" s="122" t="s">
        <v>2303</v>
      </c>
    </row>
    <row r="1247" spans="1:17" ht="15">
      <c r="A1247" s="66" t="s">
        <v>403</v>
      </c>
      <c r="B1247" s="65" t="s">
        <v>404</v>
      </c>
      <c r="C1247" s="67">
        <v>56347.73860564077</v>
      </c>
      <c r="D1247" s="66" t="str">
        <f t="shared" si="57"/>
        <v>U99055</v>
      </c>
      <c r="E1247" s="67" t="str">
        <f t="shared" si="58"/>
        <v>03L</v>
      </c>
      <c r="F1247" s="67" t="str">
        <f t="shared" si="59"/>
        <v>NHS ROTHERHAM CCG</v>
      </c>
      <c r="K1247" s="122" t="s">
        <v>403</v>
      </c>
      <c r="L1247" s="122" t="s">
        <v>404</v>
      </c>
      <c r="M1247" s="122" t="s">
        <v>2596</v>
      </c>
      <c r="N1247" s="122" t="s">
        <v>2597</v>
      </c>
      <c r="P1247" s="122" t="s">
        <v>1443</v>
      </c>
      <c r="Q1247" s="122" t="s">
        <v>1444</v>
      </c>
    </row>
    <row r="1248" spans="1:17" ht="15">
      <c r="A1248" s="66" t="s">
        <v>1333</v>
      </c>
      <c r="B1248" s="65" t="s">
        <v>1334</v>
      </c>
      <c r="C1248" s="67">
        <v>140772.10015936606</v>
      </c>
      <c r="D1248" s="66" t="str">
        <f t="shared" si="57"/>
        <v>U99194</v>
      </c>
      <c r="E1248" s="67" t="str">
        <f t="shared" si="58"/>
        <v>12F</v>
      </c>
      <c r="F1248" s="67" t="str">
        <f t="shared" si="59"/>
        <v>NHS WIRRAL CCG</v>
      </c>
      <c r="K1248" s="122" t="s">
        <v>1333</v>
      </c>
      <c r="L1248" s="122" t="s">
        <v>1334</v>
      </c>
      <c r="M1248" s="122" t="s">
        <v>2742</v>
      </c>
      <c r="N1248" s="122" t="s">
        <v>2743</v>
      </c>
      <c r="P1248" s="122" t="s">
        <v>2479</v>
      </c>
      <c r="Q1248" s="122" t="s">
        <v>2480</v>
      </c>
    </row>
    <row r="1249" spans="1:17" ht="15">
      <c r="A1249" s="66" t="s">
        <v>1036</v>
      </c>
      <c r="B1249" s="65" t="s">
        <v>1037</v>
      </c>
      <c r="C1249" s="67">
        <v>35258.269386183842</v>
      </c>
      <c r="D1249" s="66" t="str">
        <f t="shared" si="57"/>
        <v>U99255</v>
      </c>
      <c r="E1249" s="67" t="str">
        <f t="shared" si="58"/>
        <v>08V</v>
      </c>
      <c r="F1249" s="67" t="str">
        <f t="shared" si="59"/>
        <v>NHS TOWER HAMLETS CCG</v>
      </c>
      <c r="K1249" s="122" t="s">
        <v>1036</v>
      </c>
      <c r="L1249" s="122" t="s">
        <v>1037</v>
      </c>
      <c r="M1249" s="122" t="s">
        <v>2704</v>
      </c>
      <c r="N1249" s="122" t="s">
        <v>2705</v>
      </c>
      <c r="P1249" s="122" t="s">
        <v>1577</v>
      </c>
      <c r="Q1249" s="122" t="s">
        <v>1578</v>
      </c>
    </row>
    <row r="1250" spans="1:17" ht="15">
      <c r="A1250" s="66" t="s">
        <v>2102</v>
      </c>
      <c r="B1250" s="65" t="s">
        <v>2103</v>
      </c>
      <c r="C1250" s="67">
        <v>51714.02368123128</v>
      </c>
      <c r="D1250" s="66" t="str">
        <f t="shared" si="57"/>
        <v>U99355</v>
      </c>
      <c r="E1250" s="67" t="str">
        <f t="shared" si="58"/>
        <v>72Q</v>
      </c>
      <c r="F1250" s="67" t="str">
        <f t="shared" si="59"/>
        <v>NHS SOUTH EAST LONDON CCG</v>
      </c>
      <c r="K1250" s="122" t="s">
        <v>2102</v>
      </c>
      <c r="L1250" s="122" t="s">
        <v>2103</v>
      </c>
      <c r="M1250" s="122" t="s">
        <v>2568</v>
      </c>
      <c r="N1250" s="122" t="s">
        <v>2569</v>
      </c>
      <c r="P1250" s="122" t="s">
        <v>1305</v>
      </c>
      <c r="Q1250" s="122" t="s">
        <v>1306</v>
      </c>
    </row>
    <row r="1251" spans="1:17" ht="15">
      <c r="A1251" s="66" t="s">
        <v>2417</v>
      </c>
      <c r="B1251" s="65" t="s">
        <v>2418</v>
      </c>
      <c r="C1251" s="67">
        <v>102983.35629486028</v>
      </c>
      <c r="D1251" s="66" t="str">
        <f t="shared" si="57"/>
        <v>U99438</v>
      </c>
      <c r="E1251" s="67" t="str">
        <f t="shared" si="58"/>
        <v>97R</v>
      </c>
      <c r="F1251" s="67" t="str">
        <f t="shared" si="59"/>
        <v>NHS EAST SUSSEX CCG</v>
      </c>
      <c r="K1251" s="122" t="s">
        <v>2417</v>
      </c>
      <c r="L1251" s="122" t="s">
        <v>2418</v>
      </c>
      <c r="M1251" s="122" t="s">
        <v>2664</v>
      </c>
      <c r="N1251" s="122" t="s">
        <v>2665</v>
      </c>
      <c r="P1251" s="122" t="s">
        <v>437</v>
      </c>
      <c r="Q1251" s="122" t="s">
        <v>438</v>
      </c>
    </row>
    <row r="1252" spans="1:17" ht="15">
      <c r="A1252" s="66" t="s">
        <v>1970</v>
      </c>
      <c r="B1252" s="65" t="s">
        <v>1971</v>
      </c>
      <c r="C1252" s="67">
        <v>106745.13428157933</v>
      </c>
      <c r="D1252" s="66" t="str">
        <f t="shared" si="57"/>
        <v>U99463</v>
      </c>
      <c r="E1252" s="67" t="str">
        <f t="shared" si="58"/>
        <v>52R</v>
      </c>
      <c r="F1252" s="67" t="str">
        <f t="shared" si="59"/>
        <v>NHS NOTTINGHAM AND NOTTINGHAMSHIRE CCG</v>
      </c>
      <c r="K1252" s="122" t="s">
        <v>1970</v>
      </c>
      <c r="L1252" s="122" t="s">
        <v>1971</v>
      </c>
      <c r="M1252" s="122" t="s">
        <v>2680</v>
      </c>
      <c r="N1252" s="122" t="s">
        <v>2681</v>
      </c>
      <c r="P1252" s="122" t="s">
        <v>439</v>
      </c>
      <c r="Q1252" s="122" t="s">
        <v>440</v>
      </c>
    </row>
    <row r="1253" spans="1:17" ht="15">
      <c r="A1253" s="66" t="s">
        <v>1437</v>
      </c>
      <c r="B1253" s="65" t="s">
        <v>1438</v>
      </c>
      <c r="C1253" s="67">
        <v>45675.669181721263</v>
      </c>
      <c r="D1253" s="66" t="str">
        <f t="shared" si="57"/>
        <v>U99474</v>
      </c>
      <c r="E1253" s="67" t="str">
        <f t="shared" si="58"/>
        <v>15A</v>
      </c>
      <c r="F1253" s="67" t="str">
        <f t="shared" si="59"/>
        <v>NHS BERKSHIRE WEST CCG</v>
      </c>
      <c r="K1253" s="122" t="s">
        <v>1437</v>
      </c>
      <c r="L1253" s="122" t="s">
        <v>1438</v>
      </c>
      <c r="M1253" s="122" t="s">
        <v>2640</v>
      </c>
      <c r="N1253" s="122" t="s">
        <v>2641</v>
      </c>
      <c r="P1253" s="122" t="s">
        <v>1569</v>
      </c>
      <c r="Q1253" s="122" t="s">
        <v>1570</v>
      </c>
    </row>
    <row r="1254" spans="1:17" ht="15">
      <c r="A1254" s="66" t="s">
        <v>842</v>
      </c>
      <c r="B1254" s="65" t="s">
        <v>843</v>
      </c>
      <c r="C1254" s="67">
        <v>39596.72588997837</v>
      </c>
      <c r="D1254" s="66" t="str">
        <f t="shared" si="57"/>
        <v>U99739</v>
      </c>
      <c r="E1254" s="67" t="str">
        <f t="shared" si="58"/>
        <v>06Q</v>
      </c>
      <c r="F1254" s="67" t="str">
        <f t="shared" si="59"/>
        <v>NHS MID ESSEX CCG</v>
      </c>
      <c r="K1254" s="122" t="s">
        <v>842</v>
      </c>
      <c r="L1254" s="122" t="s">
        <v>843</v>
      </c>
      <c r="M1254" s="122" t="s">
        <v>2712</v>
      </c>
      <c r="N1254" s="122" t="s">
        <v>2713</v>
      </c>
      <c r="P1254" s="122" t="s">
        <v>351</v>
      </c>
      <c r="Q1254" s="122" t="s">
        <v>352</v>
      </c>
    </row>
    <row r="1255" spans="1:17" ht="15">
      <c r="A1255" s="66" t="s">
        <v>247</v>
      </c>
      <c r="B1255" s="65" t="s">
        <v>248</v>
      </c>
      <c r="C1255" s="67">
        <v>47554.495817974777</v>
      </c>
      <c r="D1255" s="66" t="str">
        <f t="shared" si="57"/>
        <v>U99971</v>
      </c>
      <c r="E1255" s="67" t="str">
        <f t="shared" si="58"/>
        <v>01W</v>
      </c>
      <c r="F1255" s="67" t="str">
        <f t="shared" si="59"/>
        <v>NHS STOCKPORT CCG</v>
      </c>
      <c r="K1255" s="122" t="s">
        <v>247</v>
      </c>
      <c r="L1255" s="122" t="s">
        <v>248</v>
      </c>
      <c r="M1255" s="122" t="s">
        <v>2750</v>
      </c>
      <c r="N1255" s="122" t="s">
        <v>2751</v>
      </c>
      <c r="P1255" s="122" t="s">
        <v>2496</v>
      </c>
      <c r="Q1255" s="122" t="s">
        <v>2497</v>
      </c>
    </row>
    <row r="1256" spans="1:17">
      <c r="A1256" s="66"/>
      <c r="B1256" s="65"/>
      <c r="C1256" s="67"/>
      <c r="D1256" s="66">
        <f t="shared" si="57"/>
        <v>0</v>
      </c>
      <c r="E1256" s="67" t="e">
        <f t="shared" si="58"/>
        <v>#N/A</v>
      </c>
      <c r="F1256" s="67" t="e">
        <f t="shared" si="59"/>
        <v>#N/A</v>
      </c>
    </row>
    <row r="1257" spans="1:17">
      <c r="A1257" s="66"/>
      <c r="B1257" s="65"/>
      <c r="C1257" s="67"/>
      <c r="D1257" s="66">
        <f t="shared" si="57"/>
        <v>0</v>
      </c>
      <c r="E1257" s="67" t="e">
        <f t="shared" si="58"/>
        <v>#N/A</v>
      </c>
      <c r="F1257" s="67" t="e">
        <f t="shared" si="59"/>
        <v>#N/A</v>
      </c>
    </row>
    <row r="1258" spans="1:17">
      <c r="A1258" s="66"/>
      <c r="B1258" s="65"/>
      <c r="C1258" s="67"/>
      <c r="D1258" s="66">
        <f t="shared" si="57"/>
        <v>0</v>
      </c>
      <c r="E1258" s="67" t="e">
        <f t="shared" si="58"/>
        <v>#N/A</v>
      </c>
      <c r="F1258" s="67" t="e">
        <f t="shared" si="59"/>
        <v>#N/A</v>
      </c>
    </row>
    <row r="1259" spans="1:17">
      <c r="A1259" s="66"/>
      <c r="B1259" s="65"/>
      <c r="C1259" s="67"/>
      <c r="D1259" s="66">
        <f t="shared" si="57"/>
        <v>0</v>
      </c>
      <c r="E1259" s="67" t="e">
        <f t="shared" si="58"/>
        <v>#N/A</v>
      </c>
      <c r="F1259" s="67" t="e">
        <f t="shared" si="59"/>
        <v>#N/A</v>
      </c>
    </row>
    <row r="1260" spans="1:17">
      <c r="A1260" s="66"/>
      <c r="B1260" s="65"/>
      <c r="C1260" s="67"/>
      <c r="D1260" s="66">
        <f t="shared" si="57"/>
        <v>0</v>
      </c>
      <c r="E1260" s="67" t="e">
        <f t="shared" si="58"/>
        <v>#N/A</v>
      </c>
      <c r="F1260" s="67" t="e">
        <f t="shared" si="59"/>
        <v>#N/A</v>
      </c>
    </row>
    <row r="1261" spans="1:17">
      <c r="A1261" s="66"/>
      <c r="B1261" s="65"/>
      <c r="C1261" s="67"/>
      <c r="D1261" s="66">
        <f t="shared" si="57"/>
        <v>0</v>
      </c>
      <c r="E1261" s="67" t="e">
        <f t="shared" si="58"/>
        <v>#N/A</v>
      </c>
      <c r="F1261" s="67" t="e">
        <f t="shared" si="59"/>
        <v>#N/A</v>
      </c>
    </row>
    <row r="1262" spans="1:17">
      <c r="A1262" s="66"/>
      <c r="B1262" s="65"/>
      <c r="C1262" s="67"/>
      <c r="D1262" s="66">
        <f t="shared" si="57"/>
        <v>0</v>
      </c>
      <c r="E1262" s="67" t="e">
        <f t="shared" si="58"/>
        <v>#N/A</v>
      </c>
      <c r="F1262" s="67" t="e">
        <f t="shared" si="59"/>
        <v>#N/A</v>
      </c>
    </row>
    <row r="1263" spans="1:17">
      <c r="A1263" s="66"/>
      <c r="B1263" s="65"/>
      <c r="C1263" s="67"/>
      <c r="D1263" s="66">
        <f t="shared" si="57"/>
        <v>0</v>
      </c>
      <c r="E1263" s="67" t="e">
        <f t="shared" si="58"/>
        <v>#N/A</v>
      </c>
      <c r="F1263" s="67" t="e">
        <f t="shared" si="59"/>
        <v>#N/A</v>
      </c>
    </row>
    <row r="1264" spans="1:17">
      <c r="A1264" s="66"/>
      <c r="B1264" s="65"/>
      <c r="C1264" s="67"/>
      <c r="D1264" s="66">
        <f t="shared" si="57"/>
        <v>0</v>
      </c>
      <c r="E1264" s="67" t="e">
        <f t="shared" si="58"/>
        <v>#N/A</v>
      </c>
      <c r="F1264" s="67" t="e">
        <f t="shared" si="59"/>
        <v>#N/A</v>
      </c>
    </row>
    <row r="1265" spans="1:6">
      <c r="A1265" s="66"/>
      <c r="B1265" s="65"/>
      <c r="C1265" s="67"/>
      <c r="D1265" s="66">
        <f t="shared" si="57"/>
        <v>0</v>
      </c>
      <c r="E1265" s="67" t="e">
        <f t="shared" si="58"/>
        <v>#N/A</v>
      </c>
      <c r="F1265" s="67" t="e">
        <f t="shared" si="59"/>
        <v>#N/A</v>
      </c>
    </row>
    <row r="1266" spans="1:6">
      <c r="A1266" s="66"/>
      <c r="B1266" s="65"/>
      <c r="C1266" s="67"/>
      <c r="D1266" s="66">
        <f t="shared" si="57"/>
        <v>0</v>
      </c>
      <c r="E1266" s="67" t="e">
        <f t="shared" si="58"/>
        <v>#N/A</v>
      </c>
      <c r="F1266" s="67" t="e">
        <f t="shared" si="59"/>
        <v>#N/A</v>
      </c>
    </row>
  </sheetData>
  <sortState xmlns:xlrd2="http://schemas.microsoft.com/office/spreadsheetml/2017/richdata2" ref="P2:Q1255">
    <sortCondition ref="Q2:Q125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7BC04-77E9-4B0C-B020-EC43E7C20638}">
  <sheetPr codeName="Sheet9">
    <pageSetUpPr fitToPage="1"/>
  </sheetPr>
  <dimension ref="A1:T133"/>
  <sheetViews>
    <sheetView workbookViewId="0">
      <selection activeCell="H19" sqref="H19"/>
    </sheetView>
  </sheetViews>
  <sheetFormatPr defaultRowHeight="14.4"/>
  <cols>
    <col min="1" max="1" width="33.109375" style="72" customWidth="1"/>
    <col min="6" max="6" width="11.6640625" customWidth="1"/>
    <col min="14" max="14" width="11.6640625" customWidth="1"/>
    <col min="17" max="17" width="14.109375" customWidth="1"/>
    <col min="18" max="18" width="10.33203125" customWidth="1"/>
    <col min="19" max="19" width="12.6640625" customWidth="1"/>
  </cols>
  <sheetData>
    <row r="1" spans="1:20">
      <c r="A1" s="131"/>
      <c r="B1" s="7"/>
      <c r="C1" s="7"/>
      <c r="D1" s="7"/>
      <c r="E1" s="7"/>
      <c r="F1" s="7"/>
      <c r="G1" s="7"/>
      <c r="H1" s="7"/>
      <c r="I1" s="7"/>
      <c r="J1" s="7"/>
      <c r="K1" s="7"/>
      <c r="L1" s="7"/>
      <c r="M1" s="7"/>
      <c r="N1" s="7"/>
    </row>
    <row r="2" spans="1:20" ht="18">
      <c r="A2" s="363" t="s">
        <v>2837</v>
      </c>
      <c r="B2" s="364"/>
      <c r="C2" s="364"/>
      <c r="D2" s="364"/>
      <c r="E2" s="364"/>
      <c r="F2" s="364"/>
      <c r="G2" s="364"/>
      <c r="H2" s="364"/>
      <c r="I2" s="364"/>
      <c r="J2" s="364"/>
      <c r="K2" s="364"/>
      <c r="L2" s="364"/>
      <c r="M2" s="364"/>
      <c r="N2" s="364"/>
      <c r="O2" s="364"/>
      <c r="P2" s="364"/>
      <c r="Q2" s="364"/>
      <c r="R2" s="364"/>
      <c r="S2" s="364"/>
      <c r="T2" s="365"/>
    </row>
    <row r="3" spans="1:20" ht="18">
      <c r="A3" s="132"/>
      <c r="B3" s="44"/>
      <c r="C3" s="44"/>
      <c r="D3" s="44"/>
      <c r="E3" s="44"/>
      <c r="F3" s="44"/>
      <c r="G3" s="44"/>
      <c r="H3" s="44"/>
      <c r="I3" s="44"/>
      <c r="J3" s="44"/>
      <c r="K3" s="44"/>
      <c r="L3" s="44"/>
      <c r="M3" s="44"/>
      <c r="N3" s="44"/>
    </row>
    <row r="4" spans="1:20">
      <c r="A4" s="133"/>
      <c r="B4" s="8"/>
      <c r="C4" s="8"/>
      <c r="D4" s="8"/>
      <c r="E4" s="8"/>
      <c r="F4" s="9"/>
      <c r="G4" s="9"/>
      <c r="H4" s="9"/>
      <c r="I4" s="9"/>
      <c r="J4" s="9"/>
      <c r="K4" s="9"/>
      <c r="L4" s="9"/>
      <c r="M4" s="9"/>
      <c r="N4" s="7"/>
    </row>
    <row r="5" spans="1:20" ht="18">
      <c r="A5" s="132"/>
      <c r="B5" s="44"/>
      <c r="C5" s="44"/>
      <c r="D5" s="44"/>
      <c r="E5" s="44"/>
      <c r="F5" s="44"/>
      <c r="G5" s="44"/>
      <c r="H5" s="44"/>
      <c r="I5" s="44"/>
      <c r="J5" s="44"/>
      <c r="K5" s="44"/>
      <c r="L5" s="44"/>
      <c r="M5" s="44"/>
      <c r="N5" s="44"/>
    </row>
    <row r="6" spans="1:20" ht="28.8">
      <c r="A6" s="132"/>
      <c r="B6" s="124" t="s">
        <v>2833</v>
      </c>
      <c r="C6" s="125"/>
      <c r="D6" s="125"/>
      <c r="E6" s="125"/>
      <c r="F6" s="125"/>
      <c r="G6" s="125"/>
      <c r="H6" s="125"/>
      <c r="I6" s="125"/>
      <c r="J6" s="126" t="s">
        <v>2</v>
      </c>
      <c r="K6" s="44"/>
      <c r="L6" s="44"/>
      <c r="M6" s="44"/>
      <c r="N6" s="44"/>
    </row>
    <row r="7" spans="1:20" ht="18">
      <c r="A7" s="132"/>
      <c r="B7" s="44"/>
      <c r="C7" s="44"/>
      <c r="D7" s="44"/>
      <c r="E7" s="44"/>
      <c r="F7" s="44"/>
      <c r="G7" s="44"/>
      <c r="H7" s="44"/>
      <c r="I7" s="44"/>
      <c r="J7" s="44"/>
      <c r="K7" s="44"/>
      <c r="L7" s="44"/>
      <c r="M7" s="44"/>
      <c r="N7" s="44"/>
      <c r="P7" s="147"/>
    </row>
    <row r="8" spans="1:20" ht="18">
      <c r="A8" s="132"/>
      <c r="B8" s="44"/>
      <c r="C8" s="44"/>
      <c r="D8" s="44"/>
      <c r="E8" s="44"/>
      <c r="F8" s="44"/>
      <c r="G8" s="44"/>
      <c r="H8" s="44"/>
      <c r="I8" s="44"/>
      <c r="J8" s="44"/>
      <c r="K8" s="44"/>
      <c r="L8" s="44"/>
      <c r="M8" s="44"/>
      <c r="N8" s="44"/>
      <c r="P8" s="147"/>
    </row>
    <row r="9" spans="1:20" ht="18">
      <c r="A9" s="132"/>
      <c r="B9" s="44"/>
      <c r="C9" s="44"/>
      <c r="D9" s="44"/>
      <c r="E9" s="44"/>
      <c r="F9" s="44"/>
      <c r="G9" s="44"/>
      <c r="H9" s="44"/>
      <c r="I9" s="44"/>
      <c r="J9" s="44"/>
      <c r="K9" s="44"/>
      <c r="L9" s="44"/>
      <c r="M9" s="44"/>
      <c r="N9" s="44"/>
    </row>
    <row r="10" spans="1:20">
      <c r="A10" s="133"/>
      <c r="B10" s="8"/>
      <c r="C10" s="8"/>
      <c r="D10" s="8"/>
      <c r="E10" s="8"/>
      <c r="F10" s="9"/>
      <c r="G10" s="9"/>
      <c r="H10" s="9"/>
      <c r="I10" s="9"/>
      <c r="J10" s="9"/>
      <c r="K10" s="9"/>
      <c r="L10" s="9"/>
      <c r="M10" s="9"/>
      <c r="N10" s="7"/>
    </row>
    <row r="11" spans="1:20">
      <c r="A11" s="132"/>
      <c r="B11" s="43"/>
      <c r="C11" s="43"/>
      <c r="D11" s="43"/>
      <c r="E11" s="21"/>
      <c r="F11" s="21"/>
      <c r="G11" s="21"/>
      <c r="H11" s="21"/>
      <c r="I11" s="21"/>
      <c r="J11" s="21"/>
      <c r="K11" s="21"/>
      <c r="L11" s="21"/>
      <c r="M11" s="21"/>
      <c r="N11" s="3"/>
    </row>
    <row r="12" spans="1:20">
      <c r="A12" s="132"/>
      <c r="B12" s="16"/>
      <c r="C12" s="53" t="s">
        <v>2490</v>
      </c>
      <c r="D12" s="21"/>
      <c r="E12" s="372"/>
      <c r="F12" s="372"/>
      <c r="G12" s="41"/>
      <c r="H12" s="41"/>
      <c r="I12" s="16"/>
      <c r="J12" s="53" t="s">
        <v>35</v>
      </c>
      <c r="K12" s="21"/>
      <c r="L12" s="372"/>
      <c r="M12" s="372"/>
      <c r="N12" s="3"/>
    </row>
    <row r="13" spans="1:20">
      <c r="A13" s="132"/>
      <c r="B13" s="54"/>
      <c r="C13" s="17"/>
      <c r="D13" s="42"/>
      <c r="E13" s="38"/>
      <c r="F13" s="38"/>
      <c r="G13" s="38"/>
      <c r="H13" s="38"/>
      <c r="I13" s="38"/>
      <c r="J13" s="55"/>
      <c r="K13" s="21"/>
      <c r="L13" s="16"/>
      <c r="M13" s="38"/>
      <c r="N13" s="19"/>
    </row>
    <row r="14" spans="1:20">
      <c r="A14" s="132"/>
      <c r="B14" s="54" t="s">
        <v>2832</v>
      </c>
      <c r="C14" s="3"/>
      <c r="D14" s="369" t="e">
        <f>IF(#REF!="","",VLOOKUP(#REF!,'Weighted Populations'!C2:E1266,3,FALSE))</f>
        <v>#REF!</v>
      </c>
      <c r="E14" s="369"/>
      <c r="F14" s="369"/>
      <c r="G14" s="41"/>
      <c r="H14" s="41"/>
      <c r="I14" s="38"/>
      <c r="J14" s="53" t="s">
        <v>3</v>
      </c>
      <c r="K14" s="19"/>
      <c r="L14" s="370"/>
      <c r="M14" s="370"/>
      <c r="N14" s="18"/>
    </row>
    <row r="15" spans="1:20">
      <c r="A15" s="132"/>
      <c r="B15" s="19"/>
      <c r="C15" s="19"/>
      <c r="D15" s="19"/>
      <c r="E15" s="38"/>
      <c r="F15" s="38"/>
      <c r="G15" s="38"/>
      <c r="H15" s="38"/>
      <c r="I15" s="38"/>
      <c r="J15" s="20"/>
      <c r="K15" s="38"/>
      <c r="L15" s="20"/>
      <c r="M15" s="38"/>
      <c r="N15" s="18"/>
    </row>
    <row r="16" spans="1:20">
      <c r="A16" s="131"/>
      <c r="B16" s="11"/>
      <c r="C16" s="11"/>
      <c r="D16" s="11"/>
      <c r="E16" s="12"/>
      <c r="F16" s="12"/>
      <c r="G16" s="12"/>
      <c r="H16" s="12"/>
      <c r="I16" s="12"/>
      <c r="J16" s="10"/>
      <c r="K16" s="12"/>
      <c r="L16" s="10"/>
      <c r="M16" s="12"/>
      <c r="N16" s="7"/>
    </row>
    <row r="17" spans="1:20">
      <c r="A17" s="132"/>
      <c r="B17" s="15" t="s">
        <v>32</v>
      </c>
      <c r="C17" s="29"/>
      <c r="D17" s="29"/>
      <c r="E17" s="14"/>
      <c r="F17" s="14"/>
      <c r="G17" s="14"/>
      <c r="H17" s="14"/>
      <c r="I17" s="14"/>
      <c r="J17" s="2"/>
      <c r="K17" s="45"/>
      <c r="L17" s="7"/>
      <c r="M17" s="46"/>
      <c r="N17" s="5"/>
    </row>
    <row r="18" spans="1:20">
      <c r="A18" s="132"/>
      <c r="B18" s="29"/>
      <c r="C18" s="29"/>
      <c r="D18" s="29"/>
      <c r="E18" s="14"/>
      <c r="F18" s="14"/>
      <c r="G18" s="14"/>
      <c r="H18" s="14"/>
      <c r="I18" s="14"/>
      <c r="J18" s="2"/>
      <c r="K18" s="14"/>
      <c r="L18" s="47"/>
      <c r="M18" s="30"/>
      <c r="N18" s="31"/>
    </row>
    <row r="19" spans="1:20">
      <c r="A19" s="132"/>
      <c r="B19" s="3"/>
      <c r="C19" s="33"/>
      <c r="D19" s="33"/>
      <c r="E19" s="33"/>
      <c r="F19" s="3"/>
      <c r="G19" s="33"/>
      <c r="H19" s="6" t="s">
        <v>2834</v>
      </c>
      <c r="I19" s="33"/>
      <c r="J19" s="68" t="e">
        <f>IF(#REF!&lt;&gt;"",VLOOKUP(#REF!,'Weighted Populations'!A2:B1266,2,FALSE),0)</f>
        <v>#REF!</v>
      </c>
      <c r="K19" s="14"/>
      <c r="L19" s="5"/>
      <c r="M19" s="7"/>
      <c r="N19" s="5"/>
    </row>
    <row r="20" spans="1:20" ht="15.6">
      <c r="A20" s="132"/>
      <c r="B20" s="128"/>
      <c r="C20" s="128"/>
      <c r="D20" s="128"/>
      <c r="E20" s="128"/>
      <c r="F20" s="128"/>
      <c r="G20" s="128"/>
      <c r="H20" s="3"/>
      <c r="I20" s="128"/>
      <c r="J20" s="128"/>
      <c r="K20" s="128"/>
      <c r="L20" s="48"/>
      <c r="M20" s="48"/>
      <c r="N20" s="49"/>
    </row>
    <row r="21" spans="1:20" ht="15.6">
      <c r="A21" s="132"/>
      <c r="B21" s="128"/>
      <c r="C21" s="128"/>
      <c r="D21" s="128"/>
      <c r="E21" s="128"/>
      <c r="F21" s="50"/>
      <c r="G21" s="51"/>
      <c r="H21" s="52" t="s">
        <v>2864</v>
      </c>
      <c r="I21" s="56"/>
      <c r="J21" s="57" t="e">
        <f>IF(J19&gt;0,J19*7.131,"")</f>
        <v>#REF!</v>
      </c>
      <c r="K21" s="56"/>
      <c r="L21" s="48"/>
      <c r="M21" s="48"/>
      <c r="N21" s="49"/>
    </row>
    <row r="22" spans="1:20">
      <c r="A22" s="132"/>
      <c r="B22" s="128"/>
      <c r="C22" s="128"/>
      <c r="D22" s="128"/>
      <c r="E22" s="128"/>
      <c r="F22" s="1"/>
      <c r="G22" s="25"/>
      <c r="H22" s="23"/>
      <c r="I22" s="25"/>
      <c r="J22" s="2"/>
      <c r="K22" s="128"/>
      <c r="L22" s="32"/>
      <c r="M22" s="34"/>
      <c r="N22" s="49"/>
    </row>
    <row r="23" spans="1:20">
      <c r="A23" s="131"/>
      <c r="B23" s="13"/>
      <c r="C23" s="13"/>
      <c r="D23" s="13"/>
      <c r="E23" s="12"/>
      <c r="F23" s="12"/>
      <c r="G23" s="12"/>
      <c r="H23" s="12"/>
      <c r="I23" s="12"/>
      <c r="J23" s="10"/>
      <c r="K23" s="12"/>
      <c r="L23" s="10"/>
      <c r="M23" s="12"/>
      <c r="N23" s="7"/>
    </row>
    <row r="24" spans="1:20">
      <c r="A24" s="139"/>
      <c r="B24" s="140"/>
      <c r="C24" s="140"/>
      <c r="D24" s="140"/>
      <c r="E24" s="141"/>
      <c r="F24" s="141"/>
      <c r="G24" s="141"/>
      <c r="H24" s="141"/>
      <c r="I24" s="141"/>
      <c r="J24" s="142"/>
      <c r="K24" s="141"/>
      <c r="L24" s="142"/>
      <c r="M24" s="141"/>
      <c r="N24" s="138"/>
    </row>
    <row r="25" spans="1:20">
      <c r="A25" s="132"/>
      <c r="B25" s="371" t="s">
        <v>2860</v>
      </c>
      <c r="C25" s="371"/>
      <c r="D25" s="371"/>
      <c r="E25" s="371"/>
      <c r="F25" s="371"/>
      <c r="G25" s="371"/>
      <c r="H25" s="371"/>
      <c r="I25" s="371"/>
      <c r="J25" s="371"/>
      <c r="K25" s="371"/>
      <c r="L25" s="371"/>
      <c r="M25" s="371"/>
      <c r="N25" s="371"/>
      <c r="P25" s="371" t="s">
        <v>2861</v>
      </c>
      <c r="Q25" s="371"/>
      <c r="R25" s="371"/>
      <c r="S25" s="371"/>
      <c r="T25" s="371"/>
    </row>
    <row r="26" spans="1:20">
      <c r="A26" s="132"/>
      <c r="B26" s="15"/>
      <c r="C26" s="15"/>
      <c r="D26" s="15"/>
      <c r="E26" s="4"/>
      <c r="F26" s="4"/>
      <c r="G26" s="4"/>
      <c r="H26" s="4"/>
      <c r="I26" s="4"/>
      <c r="J26" s="2"/>
      <c r="K26" s="4"/>
      <c r="L26" s="2"/>
      <c r="M26" s="4"/>
      <c r="N26" s="3"/>
    </row>
    <row r="27" spans="1:20">
      <c r="A27" s="132"/>
      <c r="B27" s="373"/>
      <c r="C27" s="373"/>
      <c r="D27" s="373"/>
      <c r="E27" s="373"/>
      <c r="F27" s="373"/>
      <c r="G27" s="373"/>
      <c r="H27" s="373"/>
      <c r="I27" s="373"/>
      <c r="J27" s="373"/>
      <c r="K27" s="373"/>
      <c r="L27" s="373"/>
      <c r="M27" s="373"/>
      <c r="N27" s="373"/>
    </row>
    <row r="28" spans="1:20">
      <c r="A28" s="132"/>
      <c r="B28" s="128"/>
      <c r="C28" s="128"/>
      <c r="D28" s="128"/>
      <c r="E28" s="128"/>
      <c r="F28" s="128"/>
      <c r="G28" s="128"/>
      <c r="H28" s="128"/>
      <c r="I28" s="128"/>
      <c r="J28" s="128"/>
      <c r="K28" s="128"/>
      <c r="L28" s="128"/>
      <c r="M28" s="128"/>
      <c r="N28" s="128"/>
    </row>
    <row r="29" spans="1:20">
      <c r="A29" s="132"/>
      <c r="B29" s="128"/>
      <c r="C29" s="128"/>
      <c r="D29" s="128"/>
      <c r="E29" s="128"/>
      <c r="F29" s="374" t="s">
        <v>2838</v>
      </c>
      <c r="G29" s="374"/>
      <c r="H29" s="374"/>
      <c r="I29" s="374"/>
      <c r="J29" s="374"/>
      <c r="K29" s="374"/>
      <c r="L29" s="374"/>
      <c r="M29" s="128"/>
      <c r="N29" s="128"/>
      <c r="P29" s="375" t="s">
        <v>2868</v>
      </c>
      <c r="Q29" s="375"/>
      <c r="R29" s="375"/>
      <c r="S29" s="375"/>
      <c r="T29" s="375"/>
    </row>
    <row r="30" spans="1:20" ht="48.6" customHeight="1">
      <c r="A30" s="132"/>
      <c r="B30" s="6"/>
      <c r="C30" s="6"/>
      <c r="D30" s="36" t="s">
        <v>2865</v>
      </c>
      <c r="E30" s="22"/>
      <c r="F30" s="22" t="s">
        <v>2839</v>
      </c>
      <c r="G30" s="22"/>
      <c r="H30" s="22" t="s">
        <v>2840</v>
      </c>
      <c r="I30" s="22"/>
      <c r="J30" s="36" t="s">
        <v>2841</v>
      </c>
      <c r="K30" s="22"/>
      <c r="L30" s="36" t="s">
        <v>2842</v>
      </c>
      <c r="M30" s="22"/>
      <c r="N30" s="37" t="s">
        <v>2843</v>
      </c>
      <c r="Q30" s="37" t="s">
        <v>2856</v>
      </c>
      <c r="R30" s="37"/>
      <c r="S30" s="37" t="s">
        <v>2857</v>
      </c>
    </row>
    <row r="31" spans="1:20">
      <c r="A31" s="132"/>
      <c r="B31" s="6" t="s">
        <v>9</v>
      </c>
      <c r="C31" s="6"/>
      <c r="D31" s="60"/>
      <c r="E31" s="26"/>
      <c r="F31" s="60"/>
      <c r="G31" s="26"/>
      <c r="H31" s="60"/>
      <c r="I31" s="26"/>
      <c r="J31" s="61"/>
      <c r="K31" s="26"/>
      <c r="L31" s="61"/>
      <c r="M31" s="26"/>
      <c r="N31" s="40" t="e">
        <f>(D31*#REF!)+(F31*#REF!)+(H31*#REF!)+(J31*#REF!)+(L31*#REF!)</f>
        <v>#REF!</v>
      </c>
      <c r="Q31" s="61"/>
      <c r="S31" s="61"/>
    </row>
    <row r="32" spans="1:20">
      <c r="A32" s="132"/>
      <c r="B32" s="6" t="s">
        <v>2850</v>
      </c>
      <c r="C32" s="6"/>
      <c r="D32" s="135"/>
      <c r="E32" s="26"/>
      <c r="F32" s="60"/>
      <c r="G32" s="26"/>
      <c r="H32" s="60"/>
      <c r="I32" s="26"/>
      <c r="J32" s="61"/>
      <c r="K32" s="26"/>
      <c r="L32" s="61"/>
      <c r="M32" s="26"/>
      <c r="N32" s="40" t="e">
        <f>(D32*#REF!)+(F32*#REF!)+(H32*#REF!)+(J32*#REF!)+(L32*#REF!)</f>
        <v>#REF!</v>
      </c>
      <c r="Q32" s="61"/>
      <c r="S32" s="61"/>
    </row>
    <row r="33" spans="1:19">
      <c r="A33" s="132"/>
      <c r="B33" s="6"/>
      <c r="C33" s="6"/>
      <c r="D33" s="6"/>
      <c r="E33" s="26"/>
      <c r="F33" s="26"/>
      <c r="G33" s="26"/>
      <c r="H33" s="26"/>
      <c r="I33" s="26"/>
      <c r="J33" s="27"/>
      <c r="K33" s="26"/>
      <c r="L33" s="27"/>
      <c r="M33" s="26"/>
      <c r="N33" s="40"/>
      <c r="Q33" s="27"/>
      <c r="S33" s="27"/>
    </row>
    <row r="34" spans="1:19">
      <c r="A34" s="132"/>
      <c r="B34" s="6" t="s">
        <v>2835</v>
      </c>
      <c r="C34" s="6"/>
      <c r="D34" s="60"/>
      <c r="E34" s="26"/>
      <c r="F34" s="60"/>
      <c r="G34" s="26"/>
      <c r="H34" s="60"/>
      <c r="I34" s="26"/>
      <c r="J34" s="61"/>
      <c r="K34" s="26"/>
      <c r="L34" s="61"/>
      <c r="M34" s="26"/>
      <c r="N34" s="40" t="e">
        <f>(F34*#REF!)+(H34*#REF!)+(J34*#REF!)+(L34*#REF!)</f>
        <v>#REF!</v>
      </c>
      <c r="Q34" s="61"/>
      <c r="S34" s="61"/>
    </row>
    <row r="35" spans="1:19">
      <c r="A35" s="132"/>
      <c r="B35" s="6"/>
      <c r="C35" s="6"/>
      <c r="D35" s="6"/>
      <c r="E35" s="26"/>
      <c r="F35" s="26"/>
      <c r="G35" s="26"/>
      <c r="H35" s="26"/>
      <c r="I35" s="26"/>
      <c r="J35" s="27"/>
      <c r="K35" s="26"/>
      <c r="L35" s="27"/>
      <c r="M35" s="26"/>
      <c r="N35" s="40"/>
      <c r="Q35" s="27"/>
      <c r="S35" s="27"/>
    </row>
    <row r="36" spans="1:19">
      <c r="A36" s="132"/>
      <c r="B36" s="6" t="s">
        <v>2836</v>
      </c>
      <c r="C36" s="6"/>
      <c r="D36" s="60"/>
      <c r="E36" s="26"/>
      <c r="F36" s="60"/>
      <c r="G36" s="26"/>
      <c r="H36" s="60"/>
      <c r="I36" s="26"/>
      <c r="J36" s="61"/>
      <c r="K36" s="26"/>
      <c r="L36" s="61"/>
      <c r="M36" s="26"/>
      <c r="N36" s="40" t="e">
        <f>(F36*#REF!)+(H36*#REF!)+(J36*#REF!)+(L36*#REF!)</f>
        <v>#REF!</v>
      </c>
      <c r="Q36" s="61"/>
      <c r="S36" s="61"/>
    </row>
    <row r="37" spans="1:19">
      <c r="A37" s="132"/>
      <c r="B37" s="6"/>
      <c r="C37" s="6"/>
      <c r="D37" s="6"/>
      <c r="E37" s="26"/>
      <c r="F37" s="26"/>
      <c r="G37" s="26"/>
      <c r="H37" s="26"/>
      <c r="I37" s="26"/>
      <c r="J37" s="27"/>
      <c r="K37" s="26"/>
      <c r="L37" s="27"/>
      <c r="M37" s="26"/>
      <c r="N37" s="40"/>
      <c r="Q37" s="27"/>
      <c r="S37" s="27"/>
    </row>
    <row r="38" spans="1:19">
      <c r="A38" s="132"/>
      <c r="B38" s="6" t="s">
        <v>10</v>
      </c>
      <c r="C38" s="6"/>
      <c r="D38" s="60"/>
      <c r="E38" s="26"/>
      <c r="F38" s="60"/>
      <c r="G38" s="26"/>
      <c r="H38" s="60"/>
      <c r="I38" s="26"/>
      <c r="J38" s="61"/>
      <c r="K38" s="26"/>
      <c r="L38" s="61"/>
      <c r="M38" s="26"/>
      <c r="N38" s="40" t="e">
        <f>(D38*#REF!)+(F38*#REF!)+(H38*#REF!)+(J38*#REF!)+(L38*#REF!)</f>
        <v>#REF!</v>
      </c>
      <c r="Q38" s="61"/>
      <c r="S38" s="61"/>
    </row>
    <row r="39" spans="1:19">
      <c r="A39" s="132"/>
      <c r="B39" s="6"/>
      <c r="C39" s="6"/>
      <c r="D39" s="6"/>
      <c r="E39" s="26"/>
      <c r="F39" s="26"/>
      <c r="G39" s="26"/>
      <c r="H39" s="26"/>
      <c r="I39" s="26"/>
      <c r="J39" s="27"/>
      <c r="K39" s="26"/>
      <c r="L39" s="27"/>
      <c r="M39" s="26"/>
      <c r="N39" s="40"/>
      <c r="Q39" s="27"/>
      <c r="S39" s="27"/>
    </row>
    <row r="40" spans="1:19">
      <c r="A40" s="132"/>
      <c r="B40" s="6" t="s">
        <v>7</v>
      </c>
      <c r="C40" s="6"/>
      <c r="D40" s="60"/>
      <c r="E40" s="26"/>
      <c r="F40" s="60"/>
      <c r="G40" s="26"/>
      <c r="H40" s="60"/>
      <c r="I40" s="26"/>
      <c r="J40" s="61"/>
      <c r="K40" s="26"/>
      <c r="L40" s="61"/>
      <c r="M40" s="26"/>
      <c r="N40" s="40" t="e">
        <f>(F40*#REF!)+(H40*#REF!)+(J40*#REF!)+(L40*#REF!)</f>
        <v>#REF!</v>
      </c>
      <c r="Q40" s="61"/>
      <c r="S40" s="61"/>
    </row>
    <row r="41" spans="1:19">
      <c r="A41" s="132"/>
      <c r="B41" s="6" t="s">
        <v>2851</v>
      </c>
      <c r="C41" s="6"/>
      <c r="D41" s="135"/>
      <c r="E41" s="26"/>
      <c r="F41" s="60"/>
      <c r="G41" s="26"/>
      <c r="H41" s="60"/>
      <c r="I41" s="26"/>
      <c r="J41" s="61"/>
      <c r="K41" s="26"/>
      <c r="L41" s="61"/>
      <c r="M41" s="26"/>
      <c r="N41" s="40" t="e">
        <f>(D41*#REF!)+(F41*#REF!)+(H41*#REF!)+(J41*#REF!)+(L41*#REF!)</f>
        <v>#REF!</v>
      </c>
      <c r="Q41" s="61"/>
      <c r="S41" s="61"/>
    </row>
    <row r="42" spans="1:19">
      <c r="A42" s="132"/>
      <c r="B42" s="6"/>
      <c r="C42" s="6"/>
      <c r="D42" s="6"/>
      <c r="E42" s="26"/>
      <c r="F42" s="26"/>
      <c r="G42" s="26"/>
      <c r="H42" s="26"/>
      <c r="I42" s="26"/>
      <c r="J42" s="27"/>
      <c r="K42" s="26"/>
      <c r="L42" s="27"/>
      <c r="M42" s="26"/>
      <c r="N42" s="40"/>
      <c r="Q42" s="27"/>
      <c r="S42" s="27"/>
    </row>
    <row r="43" spans="1:19">
      <c r="A43" s="132"/>
      <c r="B43" s="6" t="s">
        <v>8</v>
      </c>
      <c r="C43" s="6"/>
      <c r="D43" s="60"/>
      <c r="E43" s="26"/>
      <c r="F43" s="60"/>
      <c r="G43" s="26"/>
      <c r="H43" s="60"/>
      <c r="I43" s="26"/>
      <c r="J43" s="61"/>
      <c r="K43" s="26"/>
      <c r="L43" s="61"/>
      <c r="M43" s="26"/>
      <c r="N43" s="40" t="e">
        <f>(F43*#REF!)+(H43*#REF!)+(J43*#REF!)+(L43*#REF!)</f>
        <v>#REF!</v>
      </c>
      <c r="Q43" s="61"/>
      <c r="S43" s="61"/>
    </row>
    <row r="44" spans="1:19">
      <c r="A44" s="132"/>
      <c r="B44" s="6"/>
      <c r="C44" s="6"/>
      <c r="D44" s="6"/>
      <c r="E44" s="26"/>
      <c r="F44" s="26"/>
      <c r="G44" s="26"/>
      <c r="H44" s="26"/>
      <c r="I44" s="26"/>
      <c r="J44" s="27"/>
      <c r="K44" s="26"/>
      <c r="L44" s="27"/>
      <c r="M44" s="26"/>
      <c r="N44" s="40"/>
      <c r="Q44" s="27"/>
      <c r="S44" s="27"/>
    </row>
    <row r="45" spans="1:19">
      <c r="A45" s="132"/>
      <c r="B45" s="6" t="s">
        <v>6</v>
      </c>
      <c r="C45" s="6"/>
      <c r="D45" s="60"/>
      <c r="E45" s="26"/>
      <c r="F45" s="60"/>
      <c r="G45" s="26"/>
      <c r="H45" s="60"/>
      <c r="I45" s="26"/>
      <c r="J45" s="61"/>
      <c r="K45" s="26"/>
      <c r="L45" s="61"/>
      <c r="M45" s="26"/>
      <c r="N45" s="40" t="e">
        <f>(F45*#REF!)+(H45*#REF!)+(J45*#REF!)+(L45*#REF!)</f>
        <v>#REF!</v>
      </c>
      <c r="Q45" s="61"/>
      <c r="S45" s="61"/>
    </row>
    <row r="46" spans="1:19">
      <c r="A46" s="132"/>
      <c r="B46" s="6"/>
      <c r="C46" s="6"/>
      <c r="D46" s="6"/>
      <c r="E46" s="26"/>
      <c r="F46" s="26"/>
      <c r="G46" s="26"/>
      <c r="H46" s="26"/>
      <c r="I46" s="26"/>
      <c r="J46" s="27"/>
      <c r="K46" s="26"/>
      <c r="L46" s="27"/>
      <c r="M46" s="26"/>
      <c r="N46" s="40"/>
      <c r="Q46" s="27"/>
      <c r="S46" s="27"/>
    </row>
    <row r="47" spans="1:19">
      <c r="A47" s="132"/>
      <c r="B47" s="6" t="s">
        <v>0</v>
      </c>
      <c r="C47" s="6"/>
      <c r="D47" s="60"/>
      <c r="E47" s="26"/>
      <c r="F47" s="60"/>
      <c r="G47" s="26"/>
      <c r="H47" s="60"/>
      <c r="I47" s="26"/>
      <c r="J47" s="61"/>
      <c r="K47" s="26"/>
      <c r="L47" s="61"/>
      <c r="M47" s="26"/>
      <c r="N47" s="40" t="e">
        <f>(F47*#REF!)+(H47*#REF!)+(J47*#REF!)+(L47*#REF!)</f>
        <v>#REF!</v>
      </c>
      <c r="Q47" s="61"/>
      <c r="S47" s="61"/>
    </row>
    <row r="48" spans="1:19">
      <c r="A48" s="132"/>
      <c r="B48" s="6" t="s">
        <v>2854</v>
      </c>
      <c r="C48" s="6"/>
      <c r="D48" s="135"/>
      <c r="E48" s="26"/>
      <c r="F48" s="60"/>
      <c r="G48" s="26"/>
      <c r="H48" s="60"/>
      <c r="I48" s="26"/>
      <c r="J48" s="61"/>
      <c r="K48" s="26"/>
      <c r="L48" s="61"/>
      <c r="M48" s="26"/>
      <c r="N48" s="40" t="e">
        <f>(D48*#REF!)+(F48*#REF!)+(H48*#REF!)+(J48*#REF!)+(L48*#REF!)</f>
        <v>#REF!</v>
      </c>
      <c r="Q48" s="61"/>
      <c r="S48" s="61"/>
    </row>
    <row r="49" spans="1:19">
      <c r="A49" s="132"/>
      <c r="B49" s="6"/>
      <c r="C49" s="6"/>
      <c r="D49" s="6"/>
      <c r="E49" s="26"/>
      <c r="F49" s="26"/>
      <c r="G49" s="26"/>
      <c r="H49" s="26"/>
      <c r="I49" s="26"/>
      <c r="J49" s="27"/>
      <c r="K49" s="26"/>
      <c r="L49" s="27"/>
      <c r="M49" s="26"/>
      <c r="N49" s="40"/>
      <c r="Q49" s="27"/>
      <c r="S49" s="27"/>
    </row>
    <row r="50" spans="1:19">
      <c r="A50" s="132"/>
      <c r="B50" s="6" t="s">
        <v>1</v>
      </c>
      <c r="C50" s="6"/>
      <c r="D50" s="60"/>
      <c r="E50" s="26"/>
      <c r="F50" s="60"/>
      <c r="G50" s="26"/>
      <c r="H50" s="60"/>
      <c r="I50" s="26"/>
      <c r="J50" s="61"/>
      <c r="K50" s="26"/>
      <c r="L50" s="61"/>
      <c r="M50" s="26"/>
      <c r="N50" s="40" t="e">
        <f>(F50*#REF!)+(H50*#REF!)+(J50*#REF!)+(L50*#REF!)</f>
        <v>#REF!</v>
      </c>
      <c r="Q50" s="61"/>
      <c r="S50" s="61"/>
    </row>
    <row r="51" spans="1:19">
      <c r="A51" s="132"/>
      <c r="B51" s="6" t="s">
        <v>2852</v>
      </c>
      <c r="C51" s="6"/>
      <c r="D51" s="135"/>
      <c r="E51" s="26"/>
      <c r="F51" s="60"/>
      <c r="G51" s="26"/>
      <c r="H51" s="60"/>
      <c r="I51" s="26"/>
      <c r="J51" s="61"/>
      <c r="K51" s="26"/>
      <c r="L51" s="61"/>
      <c r="M51" s="26"/>
      <c r="N51" s="40" t="e">
        <f>(D51*#REF!)+(F51*#REF!)+(H51*#REF!)+(J51*#REF!)+(L51*#REF!)</f>
        <v>#REF!</v>
      </c>
      <c r="Q51" s="61"/>
      <c r="S51" s="61"/>
    </row>
    <row r="52" spans="1:19">
      <c r="A52" s="132"/>
      <c r="B52" s="6"/>
      <c r="C52" s="6"/>
      <c r="D52" s="6"/>
      <c r="E52" s="26"/>
      <c r="F52" s="26"/>
      <c r="G52" s="26"/>
      <c r="H52" s="26"/>
      <c r="I52" s="26"/>
      <c r="J52" s="27"/>
      <c r="K52" s="26"/>
      <c r="L52" s="27"/>
      <c r="M52" s="26"/>
      <c r="N52" s="40"/>
      <c r="Q52" s="27"/>
      <c r="S52" s="27"/>
    </row>
    <row r="53" spans="1:19">
      <c r="A53" s="132"/>
      <c r="B53" s="6" t="s">
        <v>2489</v>
      </c>
      <c r="C53" s="6"/>
      <c r="D53" s="60"/>
      <c r="E53" s="26"/>
      <c r="F53" s="60"/>
      <c r="G53" s="26"/>
      <c r="H53" s="60"/>
      <c r="I53" s="26"/>
      <c r="J53" s="61"/>
      <c r="K53" s="26"/>
      <c r="L53" s="61"/>
      <c r="M53" s="26"/>
      <c r="N53" s="40" t="e">
        <f>(F53*#REF!)+(H53*#REF!)+(J53*#REF!)+(L53*#REF!)</f>
        <v>#REF!</v>
      </c>
      <c r="Q53" s="61"/>
      <c r="S53" s="61"/>
    </row>
    <row r="54" spans="1:19">
      <c r="A54" s="132"/>
      <c r="B54" s="6" t="s">
        <v>2853</v>
      </c>
      <c r="C54" s="6"/>
      <c r="D54" s="135"/>
      <c r="E54" s="26"/>
      <c r="F54" s="60"/>
      <c r="G54" s="26"/>
      <c r="H54" s="60"/>
      <c r="I54" s="26"/>
      <c r="J54" s="61"/>
      <c r="K54" s="26"/>
      <c r="L54" s="61"/>
      <c r="M54" s="26"/>
      <c r="N54" s="40" t="e">
        <f>(D54*#REF!)+(F54*#REF!)+(H54*#REF!)+(J54*#REF!)+(L54*#REF!)</f>
        <v>#REF!</v>
      </c>
      <c r="Q54" s="61"/>
      <c r="S54" s="61"/>
    </row>
    <row r="55" spans="1:19">
      <c r="A55" s="132"/>
      <c r="B55" s="6"/>
      <c r="C55" s="6"/>
      <c r="D55" s="6"/>
      <c r="E55" s="26"/>
      <c r="F55" s="26"/>
      <c r="G55" s="26"/>
      <c r="H55" s="26"/>
      <c r="I55" s="26"/>
      <c r="J55" s="27"/>
      <c r="K55" s="26"/>
      <c r="L55" s="27"/>
      <c r="M55" s="26"/>
      <c r="N55" s="40"/>
      <c r="Q55" s="27"/>
      <c r="S55" s="27"/>
    </row>
    <row r="56" spans="1:19">
      <c r="A56" s="132"/>
      <c r="B56" s="6" t="s">
        <v>4</v>
      </c>
      <c r="C56" s="6"/>
      <c r="D56" s="60"/>
      <c r="E56" s="26"/>
      <c r="F56" s="60"/>
      <c r="G56" s="26"/>
      <c r="H56" s="60"/>
      <c r="I56" s="26"/>
      <c r="J56" s="61"/>
      <c r="K56" s="26"/>
      <c r="L56" s="61"/>
      <c r="M56" s="26"/>
      <c r="N56" s="40" t="e">
        <f>(F56*#REF!)+(H56*#REF!)+(J56*#REF!)+(L56*#REF!)</f>
        <v>#REF!</v>
      </c>
      <c r="Q56" s="61"/>
      <c r="S56" s="61"/>
    </row>
    <row r="57" spans="1:19">
      <c r="A57" s="132"/>
      <c r="B57" s="6"/>
      <c r="C57" s="6"/>
      <c r="D57" s="6"/>
      <c r="E57" s="26"/>
      <c r="F57" s="26"/>
      <c r="G57" s="26"/>
      <c r="H57" s="26"/>
      <c r="I57" s="26"/>
      <c r="J57" s="27"/>
      <c r="K57" s="26"/>
      <c r="L57" s="27"/>
      <c r="M57" s="26"/>
      <c r="N57" s="40"/>
      <c r="Q57" s="27"/>
      <c r="S57" s="27"/>
    </row>
    <row r="58" spans="1:19">
      <c r="A58" s="132"/>
      <c r="B58" s="6" t="s">
        <v>5</v>
      </c>
      <c r="C58" s="6"/>
      <c r="D58" s="60"/>
      <c r="E58" s="26"/>
      <c r="F58" s="60"/>
      <c r="G58" s="26"/>
      <c r="H58" s="60"/>
      <c r="I58" s="26"/>
      <c r="J58" s="61"/>
      <c r="K58" s="26"/>
      <c r="L58" s="61"/>
      <c r="M58" s="26"/>
      <c r="N58" s="40" t="e">
        <f>(F58*#REF!)+(H58*#REF!)+(J58*#REF!)+(L58*#REF!)</f>
        <v>#REF!</v>
      </c>
      <c r="Q58" s="61"/>
      <c r="S58" s="61"/>
    </row>
    <row r="59" spans="1:19">
      <c r="A59" s="132"/>
      <c r="B59" s="6"/>
      <c r="C59" s="6"/>
      <c r="D59" s="6"/>
      <c r="E59" s="26"/>
      <c r="F59" s="135"/>
      <c r="G59" s="26"/>
      <c r="H59" s="135"/>
      <c r="I59" s="26"/>
      <c r="J59" s="137"/>
      <c r="K59" s="26"/>
      <c r="L59" s="137"/>
      <c r="M59" s="26"/>
      <c r="N59" s="40"/>
      <c r="Q59" s="137"/>
      <c r="S59" s="137"/>
    </row>
    <row r="60" spans="1:19">
      <c r="A60" s="132"/>
      <c r="B60" s="6" t="s">
        <v>2858</v>
      </c>
      <c r="C60" s="6"/>
      <c r="D60" s="135"/>
      <c r="E60" s="26"/>
      <c r="F60" s="60"/>
      <c r="G60" s="26"/>
      <c r="H60" s="60"/>
      <c r="I60" s="26"/>
      <c r="J60" s="61"/>
      <c r="K60" s="26"/>
      <c r="L60" s="61"/>
      <c r="M60" s="26"/>
      <c r="N60" s="40" t="e">
        <f>(F60*#REF!)+(H60*#REF!)+(J60*#REF!)+(L60*#REF!)</f>
        <v>#REF!</v>
      </c>
      <c r="Q60" s="61"/>
      <c r="S60" s="61"/>
    </row>
    <row r="61" spans="1:19">
      <c r="A61" s="132"/>
      <c r="B61" s="6" t="s">
        <v>2855</v>
      </c>
      <c r="C61" s="6"/>
      <c r="D61" s="6"/>
      <c r="E61" s="26"/>
      <c r="F61" s="60"/>
      <c r="G61" s="26"/>
      <c r="H61" s="60"/>
      <c r="I61" s="26"/>
      <c r="J61" s="61"/>
      <c r="K61" s="26"/>
      <c r="L61" s="61"/>
      <c r="M61" s="26"/>
      <c r="N61" s="40" t="e">
        <f>(F61*#REF!)+(H61*#REF!)+(J61*#REF!)+(L61*#REF!)</f>
        <v>#REF!</v>
      </c>
      <c r="Q61" s="61"/>
      <c r="S61" s="61"/>
    </row>
    <row r="62" spans="1:19">
      <c r="A62" s="132"/>
      <c r="B62" s="6"/>
      <c r="C62" s="6"/>
      <c r="D62" s="6"/>
      <c r="E62" s="26"/>
      <c r="F62" s="135"/>
      <c r="G62" s="136"/>
      <c r="H62" s="135"/>
      <c r="I62" s="136"/>
      <c r="J62" s="137"/>
      <c r="K62" s="136"/>
      <c r="L62" s="137"/>
      <c r="M62" s="26"/>
      <c r="N62" s="40"/>
      <c r="Q62" s="137"/>
      <c r="S62" s="137"/>
    </row>
    <row r="63" spans="1:19">
      <c r="A63" s="132"/>
      <c r="B63" s="6" t="s">
        <v>2859</v>
      </c>
      <c r="C63" s="6"/>
      <c r="D63" s="6"/>
      <c r="E63" s="26"/>
      <c r="F63" s="135"/>
      <c r="G63" s="136"/>
      <c r="H63" s="135"/>
      <c r="I63" s="136"/>
      <c r="J63" s="137"/>
      <c r="K63" s="136"/>
      <c r="L63" s="137"/>
      <c r="M63" s="26"/>
      <c r="N63" s="40"/>
      <c r="P63" s="138"/>
      <c r="Q63" s="137"/>
      <c r="R63" s="138"/>
      <c r="S63" s="137"/>
    </row>
    <row r="64" spans="1:19">
      <c r="A64" s="132"/>
      <c r="B64" s="6" t="s">
        <v>2844</v>
      </c>
      <c r="C64" s="6"/>
      <c r="D64" s="6"/>
      <c r="E64" s="26"/>
      <c r="F64" s="60"/>
      <c r="G64" s="26"/>
      <c r="H64" s="60"/>
      <c r="I64" s="26"/>
      <c r="J64" s="61"/>
      <c r="K64" s="26"/>
      <c r="L64" s="61"/>
      <c r="M64" s="26"/>
      <c r="N64" s="40" t="e">
        <f>(F64*#REF!)+(H64*#REF!)+(J64*#REF!)+(L64*#REF!)</f>
        <v>#REF!</v>
      </c>
      <c r="P64" s="138"/>
      <c r="Q64" s="61"/>
      <c r="R64" s="138"/>
      <c r="S64" s="61"/>
    </row>
    <row r="65" spans="1:19">
      <c r="A65" s="134" t="s">
        <v>2849</v>
      </c>
      <c r="B65" s="60"/>
      <c r="C65" s="145"/>
      <c r="D65" s="135"/>
      <c r="E65" s="26"/>
      <c r="F65" s="135"/>
      <c r="G65" s="136"/>
      <c r="H65" s="135"/>
      <c r="I65" s="136"/>
      <c r="J65" s="137"/>
      <c r="K65" s="136"/>
      <c r="L65" s="137"/>
      <c r="M65" s="26"/>
      <c r="N65" s="40"/>
      <c r="P65" s="138"/>
      <c r="Q65" s="137"/>
      <c r="R65" s="138"/>
      <c r="S65" s="137"/>
    </row>
    <row r="66" spans="1:19">
      <c r="A66" s="134" t="s">
        <v>2845</v>
      </c>
      <c r="B66" s="60"/>
      <c r="C66" s="145"/>
      <c r="D66" s="135"/>
      <c r="E66" s="26"/>
      <c r="F66" s="135"/>
      <c r="G66" s="136"/>
      <c r="H66" s="135"/>
      <c r="I66" s="136"/>
      <c r="J66" s="137"/>
      <c r="K66" s="136"/>
      <c r="L66" s="137"/>
      <c r="M66" s="26"/>
      <c r="N66" s="40"/>
      <c r="P66" s="138"/>
      <c r="Q66" s="137"/>
      <c r="R66" s="138"/>
      <c r="S66" s="137"/>
    </row>
    <row r="67" spans="1:19">
      <c r="A67" s="134" t="s">
        <v>2846</v>
      </c>
      <c r="B67" s="60"/>
      <c r="C67" s="6"/>
      <c r="D67" s="6"/>
      <c r="E67" s="26"/>
      <c r="F67" s="135"/>
      <c r="G67" s="136"/>
      <c r="H67" s="135"/>
      <c r="I67" s="136"/>
      <c r="J67" s="137"/>
      <c r="K67" s="136"/>
      <c r="L67" s="137"/>
      <c r="M67" s="26"/>
      <c r="N67" s="40"/>
      <c r="P67" s="138"/>
      <c r="Q67" s="137"/>
      <c r="R67" s="138"/>
      <c r="S67" s="137"/>
    </row>
    <row r="68" spans="1:19">
      <c r="A68" s="134" t="s">
        <v>2847</v>
      </c>
      <c r="B68" s="60"/>
      <c r="C68" s="6"/>
      <c r="D68" s="6"/>
      <c r="E68" s="26"/>
      <c r="F68" s="135"/>
      <c r="G68" s="136"/>
      <c r="H68" s="135"/>
      <c r="I68" s="136"/>
      <c r="J68" s="137"/>
      <c r="K68" s="136"/>
      <c r="L68" s="137"/>
      <c r="M68" s="26"/>
      <c r="N68" s="40"/>
      <c r="P68" s="138"/>
      <c r="Q68" s="137"/>
      <c r="R68" s="138"/>
      <c r="S68" s="137"/>
    </row>
    <row r="69" spans="1:19">
      <c r="A69" s="132"/>
      <c r="B69" s="6" t="s">
        <v>2848</v>
      </c>
      <c r="C69" s="6"/>
      <c r="D69" s="6"/>
      <c r="E69" s="26"/>
      <c r="F69" s="60"/>
      <c r="G69" s="26"/>
      <c r="H69" s="60"/>
      <c r="I69" s="26"/>
      <c r="J69" s="61"/>
      <c r="K69" s="26"/>
      <c r="L69" s="61"/>
      <c r="M69" s="26"/>
      <c r="N69" s="40" t="e">
        <f>(F69*#REF!)+(H69*#REF!)+(J69*#REF!)+(L69*#REF!)</f>
        <v>#REF!</v>
      </c>
      <c r="P69" s="138"/>
      <c r="Q69" s="61"/>
      <c r="R69" s="138"/>
      <c r="S69" s="61"/>
    </row>
    <row r="70" spans="1:19">
      <c r="A70" s="134" t="s">
        <v>2849</v>
      </c>
      <c r="B70" s="60"/>
      <c r="C70" s="145"/>
      <c r="D70" s="6"/>
      <c r="E70" s="26"/>
      <c r="F70" s="135"/>
      <c r="G70" s="136"/>
      <c r="H70" s="135"/>
      <c r="I70" s="136"/>
      <c r="J70" s="137"/>
      <c r="K70" s="136"/>
      <c r="L70" s="137"/>
      <c r="M70" s="26"/>
      <c r="N70" s="40"/>
      <c r="P70" s="138"/>
      <c r="Q70" s="138"/>
      <c r="R70" s="138"/>
      <c r="S70" s="138"/>
    </row>
    <row r="71" spans="1:19">
      <c r="A71" s="134" t="s">
        <v>2845</v>
      </c>
      <c r="B71" s="60"/>
      <c r="C71" s="145"/>
      <c r="D71" s="6"/>
      <c r="E71" s="26"/>
      <c r="F71" s="135"/>
      <c r="G71" s="136"/>
      <c r="H71" s="135"/>
      <c r="I71" s="136"/>
      <c r="J71" s="137"/>
      <c r="K71" s="136"/>
      <c r="L71" s="137"/>
      <c r="M71" s="26"/>
      <c r="N71" s="40"/>
      <c r="P71" s="138"/>
      <c r="Q71" s="138"/>
      <c r="R71" s="138"/>
      <c r="S71" s="138"/>
    </row>
    <row r="72" spans="1:19">
      <c r="A72" s="134" t="s">
        <v>2846</v>
      </c>
      <c r="B72" s="60"/>
      <c r="C72" s="6"/>
      <c r="D72" s="6"/>
      <c r="E72" s="26"/>
      <c r="F72" s="135"/>
      <c r="G72" s="136"/>
      <c r="H72" s="135"/>
      <c r="I72" s="136"/>
      <c r="J72" s="137"/>
      <c r="K72" s="136"/>
      <c r="L72" s="137"/>
      <c r="M72" s="26"/>
      <c r="N72" s="40"/>
      <c r="P72" s="138"/>
      <c r="Q72" s="138"/>
      <c r="R72" s="138"/>
      <c r="S72" s="138"/>
    </row>
    <row r="73" spans="1:19">
      <c r="A73" s="134" t="s">
        <v>2847</v>
      </c>
      <c r="B73" s="60"/>
      <c r="C73" s="6"/>
      <c r="D73" s="6"/>
      <c r="E73" s="26"/>
      <c r="F73" s="135"/>
      <c r="G73" s="136"/>
      <c r="H73" s="135"/>
      <c r="I73" s="136"/>
      <c r="J73" s="137"/>
      <c r="K73" s="136"/>
      <c r="L73" s="137"/>
      <c r="M73" s="26"/>
      <c r="N73" s="40"/>
      <c r="P73" s="138"/>
      <c r="Q73" s="138"/>
      <c r="R73" s="138"/>
      <c r="S73" s="138"/>
    </row>
    <row r="74" spans="1:19">
      <c r="A74" s="132"/>
      <c r="B74" s="6" t="s">
        <v>2862</v>
      </c>
      <c r="C74" s="6"/>
      <c r="D74" s="6"/>
      <c r="E74" s="4"/>
      <c r="F74" s="4"/>
      <c r="G74" s="4"/>
      <c r="H74" s="4"/>
      <c r="I74" s="4"/>
      <c r="J74" s="2"/>
      <c r="K74" s="4"/>
      <c r="L74" s="2"/>
      <c r="M74" s="4"/>
      <c r="N74" s="3"/>
      <c r="P74" s="138"/>
      <c r="Q74" s="61"/>
      <c r="R74" s="138"/>
      <c r="S74" s="61"/>
    </row>
    <row r="75" spans="1:19">
      <c r="A75" s="132"/>
      <c r="B75" s="6"/>
      <c r="C75" s="6"/>
      <c r="D75" s="6"/>
      <c r="E75" s="4"/>
      <c r="F75" s="4"/>
      <c r="G75" s="4"/>
      <c r="H75" s="3"/>
      <c r="I75" s="4"/>
      <c r="J75" s="3"/>
      <c r="K75" s="4"/>
      <c r="L75" s="35" t="s">
        <v>29</v>
      </c>
      <c r="M75" s="4"/>
      <c r="N75" s="39" t="e">
        <f>SUM(N31:N58)</f>
        <v>#REF!</v>
      </c>
      <c r="Q75" s="138"/>
      <c r="R75" s="138"/>
      <c r="S75" s="138"/>
    </row>
    <row r="76" spans="1:19">
      <c r="A76" s="132"/>
      <c r="B76" s="28"/>
      <c r="C76" s="28"/>
      <c r="D76" s="28"/>
      <c r="E76" s="24"/>
      <c r="F76" s="24"/>
      <c r="G76" s="24"/>
      <c r="H76" s="24"/>
      <c r="I76" s="24"/>
      <c r="J76" s="3"/>
      <c r="K76" s="24"/>
      <c r="L76" s="58" t="s">
        <v>11</v>
      </c>
      <c r="M76" s="4"/>
      <c r="N76" s="59">
        <f>IF(ISNUMBER(J21),J21-N75,0)</f>
        <v>0</v>
      </c>
    </row>
    <row r="77" spans="1:19">
      <c r="A77" s="132"/>
      <c r="B77" s="6"/>
      <c r="C77" s="6"/>
      <c r="D77" s="6"/>
      <c r="E77" s="4"/>
      <c r="F77" s="4"/>
      <c r="G77" s="4"/>
      <c r="H77" s="4"/>
      <c r="I77" s="4"/>
      <c r="J77" s="2"/>
      <c r="K77" s="4"/>
      <c r="L77" s="2"/>
      <c r="M77" s="4"/>
      <c r="N77" s="3"/>
    </row>
    <row r="78" spans="1:19">
      <c r="A78" s="131"/>
      <c r="B78" s="13"/>
      <c r="C78" s="13"/>
      <c r="D78" s="13"/>
      <c r="E78" s="12"/>
      <c r="F78" s="12"/>
      <c r="G78" s="12"/>
      <c r="H78" s="12"/>
      <c r="I78" s="12"/>
      <c r="J78" s="10"/>
      <c r="K78" s="12"/>
      <c r="L78" s="10"/>
      <c r="M78" s="12"/>
      <c r="N78" s="7"/>
    </row>
    <row r="79" spans="1:19">
      <c r="A79" s="91"/>
      <c r="B79" s="91"/>
      <c r="C79" s="91"/>
      <c r="D79" s="91"/>
      <c r="E79" s="91"/>
      <c r="F79" s="91"/>
      <c r="G79" s="91"/>
      <c r="H79" s="91"/>
      <c r="I79" s="91"/>
      <c r="J79" s="91"/>
      <c r="K79" s="91"/>
      <c r="L79" s="91"/>
      <c r="M79" s="91"/>
      <c r="N79" s="91"/>
      <c r="O79" s="91"/>
    </row>
    <row r="80" spans="1:19">
      <c r="A80" s="121"/>
      <c r="B80" s="92"/>
      <c r="C80" s="92"/>
      <c r="D80" s="92"/>
      <c r="E80" s="92"/>
      <c r="F80" s="92"/>
      <c r="G80" s="92"/>
      <c r="H80" s="92"/>
      <c r="I80" s="92"/>
      <c r="J80" s="92"/>
      <c r="K80" s="92"/>
      <c r="L80" s="92"/>
      <c r="M80" s="92"/>
      <c r="N80" s="92"/>
      <c r="O80" s="92"/>
    </row>
    <row r="81" spans="1:20" ht="18">
      <c r="A81" s="366" t="s">
        <v>2863</v>
      </c>
      <c r="B81" s="367"/>
      <c r="C81" s="367"/>
      <c r="D81" s="367"/>
      <c r="E81" s="367"/>
      <c r="F81" s="367"/>
      <c r="G81" s="367"/>
      <c r="H81" s="367"/>
      <c r="I81" s="367"/>
      <c r="J81" s="367"/>
      <c r="K81" s="367"/>
      <c r="L81" s="367"/>
      <c r="M81" s="367"/>
      <c r="N81" s="367"/>
      <c r="O81" s="367"/>
      <c r="P81" s="367"/>
      <c r="Q81" s="367"/>
      <c r="R81" s="367"/>
      <c r="S81" s="367"/>
      <c r="T81" s="368"/>
    </row>
    <row r="82" spans="1:20" ht="18">
      <c r="A82" s="121"/>
      <c r="B82" s="92"/>
      <c r="C82" s="129"/>
      <c r="D82" s="129"/>
      <c r="E82" s="129"/>
      <c r="F82" s="129"/>
      <c r="G82" s="129"/>
      <c r="H82" s="129"/>
      <c r="I82" s="129"/>
      <c r="J82" s="129"/>
      <c r="K82" s="129"/>
      <c r="L82" s="129"/>
      <c r="M82" s="129"/>
      <c r="N82" s="129"/>
      <c r="O82" s="129"/>
    </row>
    <row r="83" spans="1:20">
      <c r="A83" s="93"/>
      <c r="B83" s="93"/>
      <c r="C83" s="94"/>
      <c r="D83" s="94"/>
      <c r="E83" s="94"/>
      <c r="F83" s="94"/>
      <c r="G83" s="95"/>
      <c r="H83" s="95"/>
      <c r="I83" s="95"/>
      <c r="J83" s="95"/>
      <c r="K83" s="95"/>
      <c r="L83" s="95"/>
      <c r="M83" s="95"/>
      <c r="N83" s="91"/>
      <c r="O83" s="95"/>
    </row>
    <row r="84" spans="1:20">
      <c r="A84" s="121"/>
      <c r="B84" s="92"/>
      <c r="C84" s="96"/>
      <c r="D84" s="96"/>
      <c r="E84" s="96"/>
      <c r="F84" s="97"/>
      <c r="G84" s="97"/>
      <c r="H84" s="97"/>
      <c r="I84" s="97"/>
      <c r="J84" s="97"/>
      <c r="K84" s="99"/>
      <c r="L84" s="97"/>
      <c r="M84" s="99"/>
      <c r="N84" s="98"/>
      <c r="O84" s="97"/>
    </row>
    <row r="85" spans="1:20">
      <c r="A85" s="121"/>
      <c r="B85" s="92"/>
      <c r="C85" s="100" t="s">
        <v>2866</v>
      </c>
      <c r="D85" s="100"/>
      <c r="E85" s="100"/>
      <c r="F85" s="101"/>
      <c r="G85" s="101"/>
      <c r="H85" s="101"/>
      <c r="I85" s="101"/>
      <c r="J85" s="101"/>
      <c r="K85" s="102"/>
      <c r="L85" s="101"/>
      <c r="M85" s="102"/>
      <c r="N85" s="103"/>
      <c r="O85" s="101"/>
    </row>
    <row r="86" spans="1:20">
      <c r="A86" s="121"/>
      <c r="B86" s="92"/>
      <c r="C86" s="100"/>
      <c r="D86" s="100"/>
      <c r="E86" s="100"/>
      <c r="F86" s="101"/>
      <c r="G86" s="101"/>
      <c r="H86" s="101"/>
      <c r="I86" s="101"/>
      <c r="J86" s="101"/>
      <c r="K86" s="102"/>
      <c r="L86" s="101"/>
      <c r="M86" s="102"/>
      <c r="N86" s="103"/>
      <c r="O86" s="101"/>
    </row>
    <row r="87" spans="1:20" ht="80.400000000000006" customHeight="1">
      <c r="A87" s="121"/>
      <c r="B87" s="92"/>
      <c r="C87" s="376" t="s">
        <v>2867</v>
      </c>
      <c r="D87" s="376"/>
      <c r="E87" s="376"/>
      <c r="F87" s="376"/>
      <c r="G87" s="376"/>
      <c r="H87" s="376"/>
      <c r="I87" s="376"/>
      <c r="J87" s="376"/>
      <c r="K87" s="376"/>
      <c r="L87" s="376"/>
      <c r="M87" s="376"/>
      <c r="N87" s="376"/>
      <c r="O87" s="376"/>
    </row>
    <row r="88" spans="1:20" ht="14.4" customHeight="1">
      <c r="A88" s="121"/>
      <c r="B88" s="92"/>
      <c r="C88" s="104"/>
      <c r="D88" s="128"/>
      <c r="E88" s="128"/>
      <c r="F88" s="374" t="s">
        <v>2838</v>
      </c>
      <c r="G88" s="374"/>
      <c r="H88" s="374"/>
      <c r="I88" s="374"/>
      <c r="J88" s="374"/>
      <c r="K88" s="374"/>
      <c r="L88" s="374"/>
      <c r="M88" s="105"/>
      <c r="N88" s="105"/>
      <c r="P88" s="375" t="s">
        <v>2868</v>
      </c>
      <c r="Q88" s="375"/>
      <c r="R88" s="375"/>
      <c r="S88" s="375"/>
      <c r="T88" s="375"/>
    </row>
    <row r="89" spans="1:20" ht="43.2">
      <c r="A89" s="121"/>
      <c r="B89" s="92"/>
      <c r="C89" s="106"/>
      <c r="D89" s="36" t="s">
        <v>2865</v>
      </c>
      <c r="E89" s="22"/>
      <c r="F89" s="22" t="s">
        <v>2839</v>
      </c>
      <c r="G89" s="22"/>
      <c r="H89" s="22" t="s">
        <v>2840</v>
      </c>
      <c r="I89" s="22"/>
      <c r="J89" s="36" t="s">
        <v>2841</v>
      </c>
      <c r="K89" s="22"/>
      <c r="L89" s="36" t="s">
        <v>2842</v>
      </c>
      <c r="M89" s="105"/>
      <c r="N89" s="105"/>
      <c r="Q89" s="37" t="s">
        <v>2856</v>
      </c>
      <c r="R89" s="37"/>
      <c r="S89" s="37" t="s">
        <v>2857</v>
      </c>
    </row>
    <row r="90" spans="1:20">
      <c r="A90" s="121"/>
      <c r="B90" s="92"/>
      <c r="C90" s="108" t="s">
        <v>18</v>
      </c>
      <c r="D90" s="62"/>
      <c r="E90" s="109"/>
      <c r="F90" s="62"/>
      <c r="G90" s="109"/>
      <c r="H90" s="62"/>
      <c r="I90" s="109"/>
      <c r="J90" s="63"/>
      <c r="K90" s="109"/>
      <c r="L90" s="63"/>
      <c r="M90" s="109"/>
      <c r="N90" s="110"/>
      <c r="Q90" s="61"/>
      <c r="S90" s="61"/>
    </row>
    <row r="91" spans="1:20">
      <c r="A91" s="121"/>
      <c r="B91" s="92"/>
      <c r="C91" s="104"/>
      <c r="D91" s="104"/>
      <c r="E91" s="110"/>
      <c r="F91" s="110"/>
      <c r="G91" s="110"/>
      <c r="H91" s="110"/>
      <c r="I91" s="110"/>
      <c r="J91" s="111"/>
      <c r="K91" s="110"/>
      <c r="L91" s="111"/>
      <c r="M91" s="110"/>
      <c r="N91" s="110"/>
    </row>
    <row r="92" spans="1:20">
      <c r="A92" s="121"/>
      <c r="B92" s="92"/>
      <c r="C92" s="108" t="s">
        <v>23</v>
      </c>
      <c r="D92" s="62"/>
      <c r="E92" s="109"/>
      <c r="F92" s="62"/>
      <c r="G92" s="109"/>
      <c r="H92" s="62"/>
      <c r="I92" s="109"/>
      <c r="J92" s="63"/>
      <c r="K92" s="109"/>
      <c r="L92" s="63"/>
      <c r="M92" s="109"/>
      <c r="N92" s="110"/>
      <c r="Q92" s="61"/>
      <c r="S92" s="61"/>
    </row>
    <row r="93" spans="1:20">
      <c r="A93" s="121"/>
      <c r="B93" s="92"/>
      <c r="C93" s="107"/>
      <c r="D93" s="112"/>
      <c r="E93" s="110"/>
      <c r="F93" s="112"/>
      <c r="G93" s="110"/>
      <c r="H93" s="112"/>
      <c r="I93" s="110"/>
      <c r="J93" s="113"/>
      <c r="K93" s="110"/>
      <c r="L93" s="113"/>
      <c r="M93" s="110"/>
      <c r="N93" s="110"/>
    </row>
    <row r="94" spans="1:20">
      <c r="A94" s="121"/>
      <c r="B94" s="92"/>
      <c r="C94" s="114"/>
      <c r="D94" s="114" t="s">
        <v>24</v>
      </c>
      <c r="E94" s="110"/>
      <c r="F94" s="110"/>
      <c r="G94" s="110"/>
      <c r="H94" s="110"/>
      <c r="I94" s="110"/>
      <c r="J94" s="111"/>
      <c r="K94" s="110"/>
      <c r="L94" s="111"/>
      <c r="M94" s="110"/>
      <c r="N94" s="110"/>
    </row>
    <row r="95" spans="1:20">
      <c r="A95" s="121"/>
      <c r="B95" s="92"/>
      <c r="C95" s="104"/>
      <c r="D95" s="104"/>
      <c r="E95" s="110"/>
      <c r="F95" s="110"/>
      <c r="G95" s="110"/>
      <c r="H95" s="110"/>
      <c r="I95" s="110"/>
      <c r="J95" s="111"/>
      <c r="K95" s="110"/>
      <c r="L95" s="111"/>
      <c r="M95" s="110"/>
      <c r="N95" s="110"/>
    </row>
    <row r="96" spans="1:20">
      <c r="A96" s="121"/>
      <c r="B96" s="92"/>
      <c r="C96" s="114"/>
      <c r="D96" s="114" t="s">
        <v>25</v>
      </c>
      <c r="E96" s="115"/>
      <c r="F96" s="62"/>
      <c r="G96" s="109"/>
      <c r="H96" s="62"/>
      <c r="I96" s="109"/>
      <c r="J96" s="63"/>
      <c r="K96" s="109"/>
      <c r="L96" s="63"/>
      <c r="M96" s="115"/>
      <c r="N96" s="115"/>
      <c r="Q96" s="61"/>
      <c r="S96" s="61"/>
    </row>
    <row r="97" spans="1:19">
      <c r="A97" s="121"/>
      <c r="B97" s="92"/>
      <c r="C97" s="104"/>
      <c r="D97" s="104"/>
      <c r="E97" s="115"/>
      <c r="F97" s="115"/>
      <c r="G97" s="115"/>
      <c r="H97" s="115"/>
      <c r="I97" s="115"/>
      <c r="J97" s="116"/>
      <c r="K97" s="115"/>
      <c r="L97" s="116"/>
      <c r="M97" s="115"/>
      <c r="N97" s="115"/>
    </row>
    <row r="98" spans="1:19">
      <c r="A98" s="121"/>
      <c r="B98" s="92"/>
      <c r="C98" s="108" t="s">
        <v>12</v>
      </c>
      <c r="D98" s="62"/>
      <c r="E98" s="109"/>
      <c r="F98" s="62"/>
      <c r="G98" s="109"/>
      <c r="H98" s="62"/>
      <c r="I98" s="109"/>
      <c r="J98" s="63"/>
      <c r="K98" s="109"/>
      <c r="L98" s="63"/>
      <c r="M98" s="109"/>
      <c r="N98" s="110"/>
      <c r="Q98" s="61"/>
      <c r="S98" s="61"/>
    </row>
    <row r="99" spans="1:19">
      <c r="A99" s="121"/>
      <c r="B99" s="92"/>
      <c r="C99" s="104"/>
      <c r="D99" s="104"/>
      <c r="E99" s="110"/>
      <c r="F99" s="110"/>
      <c r="G99" s="110"/>
      <c r="H99" s="110"/>
      <c r="I99" s="110"/>
      <c r="J99" s="111"/>
      <c r="K99" s="110"/>
      <c r="L99" s="111"/>
      <c r="M99" s="110"/>
      <c r="N99" s="110"/>
    </row>
    <row r="100" spans="1:19">
      <c r="A100" s="121"/>
      <c r="B100" s="92"/>
      <c r="C100" s="108" t="s">
        <v>26</v>
      </c>
      <c r="D100" s="62"/>
      <c r="E100" s="109"/>
      <c r="F100" s="62"/>
      <c r="G100" s="109"/>
      <c r="H100" s="62"/>
      <c r="I100" s="109"/>
      <c r="J100" s="63"/>
      <c r="K100" s="109"/>
      <c r="L100" s="63"/>
      <c r="M100" s="109"/>
      <c r="N100" s="110"/>
      <c r="Q100" s="61"/>
      <c r="S100" s="61"/>
    </row>
    <row r="101" spans="1:19">
      <c r="A101" s="121"/>
      <c r="B101" s="92"/>
      <c r="C101" s="104"/>
      <c r="D101" s="104"/>
      <c r="E101" s="110"/>
      <c r="F101" s="104"/>
      <c r="G101" s="110"/>
      <c r="H101" s="104"/>
      <c r="I101" s="104"/>
      <c r="J101" s="104"/>
      <c r="K101" s="104"/>
      <c r="L101" s="104"/>
      <c r="M101" s="104"/>
      <c r="N101" s="110"/>
    </row>
    <row r="102" spans="1:19">
      <c r="A102" s="121"/>
      <c r="B102" s="92"/>
      <c r="C102" s="108" t="s">
        <v>20</v>
      </c>
      <c r="D102" s="62"/>
      <c r="E102" s="109"/>
      <c r="F102" s="62"/>
      <c r="G102" s="109"/>
      <c r="H102" s="62"/>
      <c r="I102" s="109"/>
      <c r="J102" s="63"/>
      <c r="K102" s="109"/>
      <c r="L102" s="63"/>
      <c r="M102" s="109"/>
      <c r="N102" s="110"/>
      <c r="Q102" s="61"/>
      <c r="S102" s="61"/>
    </row>
    <row r="103" spans="1:19">
      <c r="A103" s="121"/>
      <c r="B103" s="92"/>
      <c r="C103" s="104"/>
      <c r="D103" s="104"/>
      <c r="E103" s="110"/>
      <c r="F103" s="110"/>
      <c r="G103" s="110"/>
      <c r="H103" s="110"/>
      <c r="I103" s="110"/>
      <c r="J103" s="111"/>
      <c r="K103" s="110"/>
      <c r="L103" s="111"/>
      <c r="M103" s="110"/>
      <c r="N103" s="110"/>
    </row>
    <row r="105" spans="1:19">
      <c r="A105" s="91"/>
      <c r="B105" s="91"/>
      <c r="C105" s="91"/>
      <c r="D105" s="91"/>
      <c r="E105" s="91"/>
      <c r="F105" s="91"/>
      <c r="G105" s="91"/>
      <c r="H105" s="91"/>
      <c r="I105" s="91"/>
      <c r="J105" s="91"/>
      <c r="K105" s="91"/>
      <c r="L105" s="91"/>
      <c r="M105" s="91"/>
      <c r="N105" s="91"/>
    </row>
    <row r="106" spans="1:19">
      <c r="A106" s="101"/>
      <c r="B106" s="130"/>
      <c r="C106" s="130"/>
      <c r="D106" s="130"/>
      <c r="E106" s="130"/>
      <c r="F106" s="130"/>
      <c r="G106" s="130"/>
      <c r="H106" s="130"/>
      <c r="I106" s="130"/>
      <c r="J106" s="130"/>
      <c r="K106" s="130"/>
      <c r="L106" s="130"/>
      <c r="M106" s="130"/>
      <c r="N106" s="91"/>
    </row>
    <row r="107" spans="1:19">
      <c r="A107" s="377" t="s">
        <v>41</v>
      </c>
      <c r="B107" s="377"/>
      <c r="C107" s="377"/>
      <c r="D107" s="377"/>
      <c r="E107" s="377"/>
      <c r="F107" s="377"/>
      <c r="G107" s="377"/>
      <c r="H107" s="377"/>
      <c r="I107" s="377"/>
      <c r="J107" s="377"/>
      <c r="K107" s="377"/>
      <c r="L107" s="377"/>
      <c r="M107" s="377"/>
      <c r="N107" s="91"/>
    </row>
    <row r="108" spans="1:19">
      <c r="A108" s="130"/>
      <c r="B108" s="130"/>
      <c r="C108" s="130"/>
      <c r="D108" s="130"/>
      <c r="E108" s="130"/>
      <c r="F108" s="130"/>
      <c r="G108" s="130"/>
      <c r="H108" s="130"/>
      <c r="I108" s="130"/>
      <c r="J108" s="130"/>
      <c r="K108" s="130"/>
      <c r="L108" s="130"/>
      <c r="M108" s="130"/>
      <c r="N108" s="91"/>
    </row>
    <row r="109" spans="1:19">
      <c r="A109" s="378" t="s">
        <v>42</v>
      </c>
      <c r="B109" s="379"/>
      <c r="C109" s="379"/>
      <c r="D109" s="379"/>
      <c r="E109" s="379"/>
      <c r="F109" s="379"/>
      <c r="G109" s="379"/>
      <c r="H109" s="379"/>
      <c r="I109" s="379"/>
      <c r="J109" s="379"/>
      <c r="K109" s="379"/>
      <c r="L109" s="379"/>
      <c r="M109" s="379"/>
      <c r="N109" s="91"/>
    </row>
    <row r="110" spans="1:19">
      <c r="A110" s="380"/>
      <c r="B110" s="380"/>
      <c r="C110" s="380"/>
      <c r="D110" s="380"/>
      <c r="E110" s="380"/>
      <c r="F110" s="380"/>
      <c r="G110" s="380"/>
      <c r="H110" s="380"/>
      <c r="I110" s="380"/>
      <c r="J110" s="380"/>
      <c r="K110" s="380"/>
      <c r="L110" s="380"/>
      <c r="M110" s="380"/>
      <c r="N110" s="91"/>
    </row>
    <row r="111" spans="1:19">
      <c r="A111" s="380"/>
      <c r="B111" s="380"/>
      <c r="C111" s="380"/>
      <c r="D111" s="380"/>
      <c r="E111" s="380"/>
      <c r="F111" s="380"/>
      <c r="G111" s="380"/>
      <c r="H111" s="380"/>
      <c r="I111" s="380"/>
      <c r="J111" s="380"/>
      <c r="K111" s="380"/>
      <c r="L111" s="380"/>
      <c r="M111" s="380"/>
      <c r="N111" s="91"/>
    </row>
    <row r="112" spans="1:19">
      <c r="A112" s="380"/>
      <c r="B112" s="380"/>
      <c r="C112" s="380"/>
      <c r="D112" s="380"/>
      <c r="E112" s="380"/>
      <c r="F112" s="380"/>
      <c r="G112" s="380"/>
      <c r="H112" s="380"/>
      <c r="I112" s="380"/>
      <c r="J112" s="380"/>
      <c r="K112" s="380"/>
      <c r="L112" s="380"/>
      <c r="M112" s="380"/>
      <c r="N112" s="91"/>
    </row>
    <row r="113" spans="1:14">
      <c r="A113" s="380"/>
      <c r="B113" s="380"/>
      <c r="C113" s="380"/>
      <c r="D113" s="380"/>
      <c r="E113" s="380"/>
      <c r="F113" s="380"/>
      <c r="G113" s="380"/>
      <c r="H113" s="380"/>
      <c r="I113" s="380"/>
      <c r="J113" s="380"/>
      <c r="K113" s="380"/>
      <c r="L113" s="380"/>
      <c r="M113" s="380"/>
      <c r="N113" s="91"/>
    </row>
    <row r="114" spans="1:14">
      <c r="A114" s="380"/>
      <c r="B114" s="380"/>
      <c r="C114" s="380"/>
      <c r="D114" s="380"/>
      <c r="E114" s="380"/>
      <c r="F114" s="380"/>
      <c r="G114" s="380"/>
      <c r="H114" s="380"/>
      <c r="I114" s="380"/>
      <c r="J114" s="380"/>
      <c r="K114" s="380"/>
      <c r="L114" s="380"/>
      <c r="M114" s="380"/>
      <c r="N114" s="91"/>
    </row>
    <row r="115" spans="1:14">
      <c r="A115" s="380"/>
      <c r="B115" s="380"/>
      <c r="C115" s="380"/>
      <c r="D115" s="380"/>
      <c r="E115" s="380"/>
      <c r="F115" s="380"/>
      <c r="G115" s="380"/>
      <c r="H115" s="380"/>
      <c r="I115" s="380"/>
      <c r="J115" s="380"/>
      <c r="K115" s="380"/>
      <c r="L115" s="380"/>
      <c r="M115" s="380"/>
      <c r="N115" s="91"/>
    </row>
    <row r="116" spans="1:14">
      <c r="A116" s="118"/>
      <c r="B116" s="117"/>
      <c r="C116" s="117"/>
      <c r="D116" s="117"/>
      <c r="E116" s="117"/>
      <c r="F116" s="117"/>
      <c r="G116" s="117"/>
      <c r="H116" s="117"/>
      <c r="I116" s="117"/>
      <c r="J116" s="117"/>
      <c r="K116" s="117"/>
      <c r="L116" s="117"/>
      <c r="M116" s="117"/>
      <c r="N116" s="91"/>
    </row>
    <row r="117" spans="1:14">
      <c r="A117" s="379" t="s">
        <v>36</v>
      </c>
      <c r="B117" s="379"/>
      <c r="C117" s="379"/>
      <c r="D117" s="379"/>
      <c r="E117" s="379"/>
      <c r="F117" s="379"/>
      <c r="G117" s="379"/>
      <c r="H117" s="379"/>
      <c r="I117" s="379"/>
      <c r="J117" s="379"/>
      <c r="K117" s="379"/>
      <c r="L117" s="379"/>
      <c r="M117" s="379"/>
      <c r="N117" s="91"/>
    </row>
    <row r="118" spans="1:14">
      <c r="A118" s="380"/>
      <c r="B118" s="380"/>
      <c r="C118" s="380"/>
      <c r="D118" s="380"/>
      <c r="E118" s="380"/>
      <c r="F118" s="380"/>
      <c r="G118" s="380"/>
      <c r="H118" s="380"/>
      <c r="I118" s="380"/>
      <c r="J118" s="380"/>
      <c r="K118" s="380"/>
      <c r="L118" s="380"/>
      <c r="M118" s="380"/>
      <c r="N118" s="91"/>
    </row>
    <row r="119" spans="1:14">
      <c r="A119" s="380"/>
      <c r="B119" s="380"/>
      <c r="C119" s="380"/>
      <c r="D119" s="380"/>
      <c r="E119" s="380"/>
      <c r="F119" s="380"/>
      <c r="G119" s="380"/>
      <c r="H119" s="380"/>
      <c r="I119" s="380"/>
      <c r="J119" s="380"/>
      <c r="K119" s="380"/>
      <c r="L119" s="380"/>
      <c r="M119" s="380"/>
      <c r="N119" s="91"/>
    </row>
    <row r="120" spans="1:14">
      <c r="A120" s="380"/>
      <c r="B120" s="380"/>
      <c r="C120" s="380"/>
      <c r="D120" s="380"/>
      <c r="E120" s="380"/>
      <c r="F120" s="380"/>
      <c r="G120" s="380"/>
      <c r="H120" s="380"/>
      <c r="I120" s="380"/>
      <c r="J120" s="380"/>
      <c r="K120" s="380"/>
      <c r="L120" s="380"/>
      <c r="M120" s="380"/>
      <c r="N120" s="91"/>
    </row>
    <row r="121" spans="1:14">
      <c r="A121" s="380"/>
      <c r="B121" s="380"/>
      <c r="C121" s="380"/>
      <c r="D121" s="380"/>
      <c r="E121" s="380"/>
      <c r="F121" s="380"/>
      <c r="G121" s="380"/>
      <c r="H121" s="380"/>
      <c r="I121" s="380"/>
      <c r="J121" s="380"/>
      <c r="K121" s="380"/>
      <c r="L121" s="380"/>
      <c r="M121" s="380"/>
      <c r="N121" s="91"/>
    </row>
    <row r="122" spans="1:14">
      <c r="A122" s="380"/>
      <c r="B122" s="380"/>
      <c r="C122" s="380"/>
      <c r="D122" s="380"/>
      <c r="E122" s="380"/>
      <c r="F122" s="380"/>
      <c r="G122" s="380"/>
      <c r="H122" s="380"/>
      <c r="I122" s="380"/>
      <c r="J122" s="380"/>
      <c r="K122" s="380"/>
      <c r="L122" s="380"/>
      <c r="M122" s="380"/>
      <c r="N122" s="91"/>
    </row>
    <row r="123" spans="1:14">
      <c r="A123" s="380"/>
      <c r="B123" s="380"/>
      <c r="C123" s="380"/>
      <c r="D123" s="380"/>
      <c r="E123" s="380"/>
      <c r="F123" s="380"/>
      <c r="G123" s="380"/>
      <c r="H123" s="380"/>
      <c r="I123" s="380"/>
      <c r="J123" s="380"/>
      <c r="K123" s="380"/>
      <c r="L123" s="380"/>
      <c r="M123" s="380"/>
      <c r="N123" s="91"/>
    </row>
    <row r="124" spans="1:14">
      <c r="A124" s="105"/>
      <c r="B124" s="119"/>
      <c r="C124" s="119"/>
      <c r="D124" s="119"/>
      <c r="E124" s="119"/>
      <c r="F124" s="119"/>
      <c r="G124" s="119"/>
      <c r="H124" s="119"/>
      <c r="I124" s="119"/>
      <c r="J124" s="119"/>
      <c r="K124" s="119"/>
      <c r="L124" s="119"/>
      <c r="M124" s="119"/>
      <c r="N124" s="91"/>
    </row>
    <row r="125" spans="1:14">
      <c r="A125" s="379" t="s">
        <v>40</v>
      </c>
      <c r="B125" s="379"/>
      <c r="C125" s="379"/>
      <c r="D125" s="379"/>
      <c r="E125" s="379"/>
      <c r="F125" s="379"/>
      <c r="G125" s="379"/>
      <c r="H125" s="379"/>
      <c r="I125" s="379"/>
      <c r="J125" s="379"/>
      <c r="K125" s="379"/>
      <c r="L125" s="379"/>
      <c r="M125" s="379"/>
      <c r="N125" s="91"/>
    </row>
    <row r="126" spans="1:14">
      <c r="A126" s="381"/>
      <c r="B126" s="381"/>
      <c r="C126" s="381"/>
      <c r="D126" s="381"/>
      <c r="E126" s="381"/>
      <c r="F126" s="381"/>
      <c r="G126" s="381"/>
      <c r="H126" s="381"/>
      <c r="I126" s="381"/>
      <c r="J126" s="381"/>
      <c r="K126" s="381"/>
      <c r="L126" s="381"/>
      <c r="M126" s="381"/>
      <c r="N126" s="91"/>
    </row>
    <row r="127" spans="1:14">
      <c r="A127" s="381"/>
      <c r="B127" s="381"/>
      <c r="C127" s="381"/>
      <c r="D127" s="381"/>
      <c r="E127" s="381"/>
      <c r="F127" s="381"/>
      <c r="G127" s="381"/>
      <c r="H127" s="381"/>
      <c r="I127" s="381"/>
      <c r="J127" s="381"/>
      <c r="K127" s="381"/>
      <c r="L127" s="381"/>
      <c r="M127" s="381"/>
      <c r="N127" s="91"/>
    </row>
    <row r="128" spans="1:14">
      <c r="A128" s="381"/>
      <c r="B128" s="381"/>
      <c r="C128" s="381"/>
      <c r="D128" s="381"/>
      <c r="E128" s="381"/>
      <c r="F128" s="381"/>
      <c r="G128" s="381"/>
      <c r="H128" s="381"/>
      <c r="I128" s="381"/>
      <c r="J128" s="381"/>
      <c r="K128" s="381"/>
      <c r="L128" s="381"/>
      <c r="M128" s="381"/>
      <c r="N128" s="91"/>
    </row>
    <row r="129" spans="1:14">
      <c r="A129" s="381"/>
      <c r="B129" s="381"/>
      <c r="C129" s="381"/>
      <c r="D129" s="381"/>
      <c r="E129" s="381"/>
      <c r="F129" s="381"/>
      <c r="G129" s="381"/>
      <c r="H129" s="381"/>
      <c r="I129" s="381"/>
      <c r="J129" s="381"/>
      <c r="K129" s="381"/>
      <c r="L129" s="381"/>
      <c r="M129" s="381"/>
      <c r="N129" s="91"/>
    </row>
    <row r="130" spans="1:14">
      <c r="A130" s="381"/>
      <c r="B130" s="381"/>
      <c r="C130" s="381"/>
      <c r="D130" s="381"/>
      <c r="E130" s="381"/>
      <c r="F130" s="381"/>
      <c r="G130" s="381"/>
      <c r="H130" s="381"/>
      <c r="I130" s="381"/>
      <c r="J130" s="381"/>
      <c r="K130" s="381"/>
      <c r="L130" s="381"/>
      <c r="M130" s="381"/>
      <c r="N130" s="91"/>
    </row>
    <row r="131" spans="1:14">
      <c r="A131" s="381"/>
      <c r="B131" s="381"/>
      <c r="C131" s="381"/>
      <c r="D131" s="381"/>
      <c r="E131" s="381"/>
      <c r="F131" s="381"/>
      <c r="G131" s="381"/>
      <c r="H131" s="381"/>
      <c r="I131" s="381"/>
      <c r="J131" s="381"/>
      <c r="K131" s="381"/>
      <c r="L131" s="381"/>
      <c r="M131" s="381"/>
      <c r="N131" s="91"/>
    </row>
    <row r="132" spans="1:14">
      <c r="A132" s="101"/>
      <c r="B132" s="119"/>
      <c r="C132" s="119"/>
      <c r="D132" s="119"/>
      <c r="E132" s="119"/>
      <c r="F132" s="119"/>
      <c r="G132" s="119"/>
      <c r="H132" s="119"/>
      <c r="I132" s="119"/>
      <c r="J132" s="119"/>
      <c r="K132" s="119"/>
      <c r="L132" s="119"/>
      <c r="M132" s="119"/>
      <c r="N132" s="91"/>
    </row>
    <row r="133" spans="1:14">
      <c r="A133" s="91"/>
      <c r="B133" s="91"/>
      <c r="C133" s="91"/>
      <c r="D133" s="91"/>
      <c r="E133" s="91"/>
      <c r="F133" s="91"/>
      <c r="G133" s="91"/>
      <c r="H133" s="91"/>
      <c r="I133" s="91"/>
      <c r="J133" s="91"/>
      <c r="K133" s="91"/>
      <c r="L133" s="91"/>
      <c r="M133" s="91"/>
      <c r="N133" s="91"/>
    </row>
  </sheetData>
  <mergeCells count="21">
    <mergeCell ref="P88:T88"/>
    <mergeCell ref="A117:M117"/>
    <mergeCell ref="A118:M123"/>
    <mergeCell ref="A125:M125"/>
    <mergeCell ref="A126:M131"/>
    <mergeCell ref="C87:O87"/>
    <mergeCell ref="F88:L88"/>
    <mergeCell ref="A107:M107"/>
    <mergeCell ref="A109:M109"/>
    <mergeCell ref="A110:M115"/>
    <mergeCell ref="A2:T2"/>
    <mergeCell ref="A81:T81"/>
    <mergeCell ref="D14:F14"/>
    <mergeCell ref="L14:M14"/>
    <mergeCell ref="B25:N25"/>
    <mergeCell ref="E12:F12"/>
    <mergeCell ref="L12:M12"/>
    <mergeCell ref="P25:T25"/>
    <mergeCell ref="B27:N27"/>
    <mergeCell ref="F29:L29"/>
    <mergeCell ref="P29:T29"/>
  </mergeCells>
  <conditionalFormatting sqref="N76">
    <cfRule type="cellIs" dxfId="65" priority="1" operator="greaterThan">
      <formula>0</formula>
    </cfRule>
    <cfRule type="cellIs" dxfId="64" priority="2" operator="equal">
      <formula>0</formula>
    </cfRule>
    <cfRule type="cellIs" dxfId="63" priority="3" operator="lessThan">
      <formula>0</formula>
    </cfRule>
  </conditionalFormatting>
  <dataValidations count="2">
    <dataValidation type="decimal" operator="lessThanOrEqual" allowBlank="1" showInputMessage="1" showErrorMessage="1" sqref="D90:L102 D31:L73 Q31:Q69 S31:S69 Q90 S90 Q92 S92 Q96 S96 Q98 S98 Q100 S100 Q102 S102 Q74 S74" xr:uid="{1939F648-EAE3-4396-BC52-08A92DCB83D1}">
      <formula1>5000</formula1>
    </dataValidation>
    <dataValidation type="date" operator="greaterThanOrEqual" allowBlank="1" showInputMessage="1" showErrorMessage="1" prompt="Enter today's date" sqref="L14:M14" xr:uid="{536A3BC8-4445-4BBF-93A1-3C8CE6268C8F}">
      <formula1>44044</formula1>
    </dataValidation>
  </dataValidations>
  <pageMargins left="0.7" right="0.7" top="0.75" bottom="0.75" header="0.3" footer="0.3"/>
  <pageSetup paperSize="9" scale="35" orientation="portrait" r:id="rId1"/>
  <drawing r:id="rId2"/>
  <legacyDrawing r:id="rId3"/>
  <controls>
    <mc:AlternateContent xmlns:mc="http://schemas.openxmlformats.org/markup-compatibility/2006">
      <mc:Choice Requires="x14">
        <control shapeId="8194" r:id="rId4" name="ComboBox2">
          <controlPr defaultSize="0" autoLine="0" linkedCell="#REF!" listFillRange="'Weighted Populations'!A2:A1255" r:id="rId5">
            <anchor moveWithCells="1">
              <from>
                <xdr:col>2</xdr:col>
                <xdr:colOff>68580</xdr:colOff>
                <xdr:row>5</xdr:row>
                <xdr:rowOff>0</xdr:rowOff>
              </from>
              <to>
                <xdr:col>5</xdr:col>
                <xdr:colOff>480060</xdr:colOff>
                <xdr:row>5</xdr:row>
                <xdr:rowOff>228600</xdr:rowOff>
              </to>
            </anchor>
          </controlPr>
        </control>
      </mc:Choice>
      <mc:Fallback>
        <control shapeId="8194" r:id="rId4" name="ComboBox2"/>
      </mc:Fallback>
    </mc:AlternateContent>
    <mc:AlternateContent xmlns:mc="http://schemas.openxmlformats.org/markup-compatibility/2006">
      <mc:Choice Requires="x14">
        <control shapeId="8193" r:id="rId6" name="ComboBox1">
          <controlPr defaultSize="0" autoLine="0" linkedCell="#REF!" listFillRange="'Weighted Populations'!Q2:Q1255" r:id="rId7">
            <anchor moveWithCells="1">
              <from>
                <xdr:col>10</xdr:col>
                <xdr:colOff>45720</xdr:colOff>
                <xdr:row>5</xdr:row>
                <xdr:rowOff>0</xdr:rowOff>
              </from>
              <to>
                <xdr:col>14</xdr:col>
                <xdr:colOff>22860</xdr:colOff>
                <xdr:row>5</xdr:row>
                <xdr:rowOff>228600</xdr:rowOff>
              </to>
            </anchor>
          </controlPr>
        </control>
      </mc:Choice>
      <mc:Fallback>
        <control shapeId="8193" r:id="rId6" name="Combo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BE8B-9E06-4C77-BEDE-69946B2F011F}">
  <sheetPr codeName="Sheet10">
    <pageSetUpPr fitToPage="1"/>
  </sheetPr>
  <dimension ref="A1:T145"/>
  <sheetViews>
    <sheetView topLeftCell="A16" zoomScale="80" zoomScaleNormal="80" workbookViewId="0">
      <selection activeCell="B67" sqref="B38:B67"/>
    </sheetView>
  </sheetViews>
  <sheetFormatPr defaultColWidth="8.88671875" defaultRowHeight="14.4"/>
  <cols>
    <col min="1" max="1" width="33.109375" style="72" customWidth="1"/>
    <col min="2" max="5" width="9.109375"/>
    <col min="6" max="6" width="11.6640625" customWidth="1"/>
    <col min="7" max="13" width="9.109375"/>
    <col min="14" max="14" width="11.6640625" customWidth="1"/>
    <col min="15" max="15" width="8.88671875" style="3"/>
    <col min="16" max="16" width="14.109375" customWidth="1"/>
    <col min="17" max="17" width="1" style="3" customWidth="1"/>
    <col min="18" max="18" width="12.6640625" customWidth="1"/>
    <col min="19" max="16384" width="8.88671875" style="3"/>
  </cols>
  <sheetData>
    <row r="1" spans="1:19">
      <c r="A1" s="131"/>
      <c r="B1" s="7"/>
      <c r="C1" s="7"/>
      <c r="D1" s="7"/>
      <c r="E1" s="7"/>
      <c r="F1" s="7"/>
      <c r="G1" s="7"/>
      <c r="H1" s="7"/>
      <c r="I1" s="7"/>
      <c r="J1" s="7"/>
      <c r="K1" s="7"/>
      <c r="L1" s="7"/>
      <c r="M1" s="7"/>
      <c r="N1" s="7"/>
    </row>
    <row r="2" spans="1:19" ht="18">
      <c r="A2" s="363" t="s">
        <v>2837</v>
      </c>
      <c r="B2" s="364"/>
      <c r="C2" s="364"/>
      <c r="D2" s="364"/>
      <c r="E2" s="364"/>
      <c r="F2" s="364"/>
      <c r="G2" s="364"/>
      <c r="H2" s="364"/>
      <c r="I2" s="364"/>
      <c r="J2" s="364"/>
      <c r="K2" s="364"/>
      <c r="L2" s="364"/>
      <c r="M2" s="364"/>
      <c r="N2" s="364"/>
      <c r="O2" s="364"/>
      <c r="P2" s="364"/>
      <c r="Q2" s="364"/>
      <c r="R2" s="364"/>
      <c r="S2" s="365"/>
    </row>
    <row r="3" spans="1:19" ht="18">
      <c r="A3" s="132"/>
      <c r="B3" s="44"/>
      <c r="C3" s="44"/>
      <c r="D3" s="44"/>
      <c r="E3" s="44"/>
      <c r="F3" s="44"/>
      <c r="G3" s="44"/>
      <c r="H3" s="44"/>
      <c r="I3" s="44"/>
      <c r="J3" s="44"/>
      <c r="K3" s="44"/>
      <c r="L3" s="44"/>
      <c r="M3" s="44"/>
      <c r="N3" s="44"/>
      <c r="P3" s="3"/>
      <c r="R3" s="3"/>
    </row>
    <row r="4" spans="1:19">
      <c r="A4" s="133"/>
      <c r="B4" s="8"/>
      <c r="C4" s="8"/>
      <c r="D4" s="8"/>
      <c r="E4" s="8"/>
      <c r="F4" s="9"/>
      <c r="G4" s="9"/>
      <c r="H4" s="9"/>
      <c r="I4" s="9"/>
      <c r="J4" s="9"/>
      <c r="K4" s="9"/>
      <c r="L4" s="9"/>
      <c r="M4" s="9"/>
      <c r="N4" s="7"/>
      <c r="P4" s="3" t="s">
        <v>2869</v>
      </c>
      <c r="R4" s="3"/>
    </row>
    <row r="5" spans="1:19" ht="17.399999999999999" customHeight="1">
      <c r="A5" s="132"/>
      <c r="B5" s="44"/>
      <c r="C5" s="44"/>
      <c r="D5" s="44"/>
      <c r="E5" s="44"/>
      <c r="F5" s="385" t="s">
        <v>2881</v>
      </c>
      <c r="G5" s="385"/>
      <c r="H5" s="385"/>
      <c r="I5" s="385"/>
      <c r="J5" s="385"/>
      <c r="K5" s="385"/>
      <c r="L5" s="44"/>
      <c r="M5" s="44"/>
      <c r="N5" s="44"/>
      <c r="P5" s="3" t="s">
        <v>2894</v>
      </c>
      <c r="R5" s="3"/>
    </row>
    <row r="6" spans="1:19" ht="14.4" customHeight="1">
      <c r="A6" s="132"/>
      <c r="B6" s="124" t="s">
        <v>2882</v>
      </c>
      <c r="C6" s="125"/>
      <c r="D6" s="125"/>
      <c r="E6" s="125"/>
      <c r="F6" s="125"/>
      <c r="G6" s="125"/>
      <c r="H6" s="125"/>
      <c r="I6" s="125"/>
      <c r="J6" s="126" t="s">
        <v>2</v>
      </c>
      <c r="K6" s="44"/>
      <c r="L6" s="44"/>
      <c r="M6" s="44"/>
      <c r="N6" s="44"/>
      <c r="O6" s="382" t="s">
        <v>2872</v>
      </c>
      <c r="P6" s="3" t="s">
        <v>2870</v>
      </c>
      <c r="R6" s="3"/>
    </row>
    <row r="7" spans="1:19" ht="14.4" customHeight="1">
      <c r="A7" s="132"/>
      <c r="B7" s="44"/>
      <c r="C7" s="44"/>
      <c r="D7" s="44"/>
      <c r="E7" s="44"/>
      <c r="F7" s="44"/>
      <c r="G7" s="44"/>
      <c r="H7" s="44"/>
      <c r="I7" s="44"/>
      <c r="J7" s="44"/>
      <c r="K7" s="44"/>
      <c r="L7" s="44"/>
      <c r="M7" s="44"/>
      <c r="N7" s="44"/>
      <c r="O7" s="382"/>
      <c r="P7" s="3" t="s">
        <v>2871</v>
      </c>
      <c r="R7" s="3"/>
    </row>
    <row r="8" spans="1:19" ht="14.4" customHeight="1">
      <c r="A8" s="132"/>
      <c r="B8" s="44"/>
      <c r="C8" s="44"/>
      <c r="D8" s="44"/>
      <c r="E8" s="44"/>
      <c r="F8" s="44" t="s">
        <v>2875</v>
      </c>
      <c r="G8" s="44"/>
      <c r="H8" s="44"/>
      <c r="I8" s="44"/>
      <c r="J8" s="44"/>
      <c r="K8" s="44"/>
      <c r="L8" s="44"/>
      <c r="M8" s="44"/>
      <c r="N8" s="44"/>
      <c r="P8" s="3" t="s">
        <v>2895</v>
      </c>
      <c r="R8" s="3"/>
    </row>
    <row r="9" spans="1:19" ht="14.4" customHeight="1">
      <c r="A9" s="132"/>
      <c r="B9" s="44"/>
      <c r="C9" s="44"/>
      <c r="D9" s="44"/>
      <c r="E9" s="44"/>
      <c r="F9" s="44"/>
      <c r="G9" s="44"/>
      <c r="H9" s="44"/>
      <c r="I9" s="44"/>
      <c r="J9" s="44"/>
      <c r="K9" s="44"/>
      <c r="L9" s="44"/>
      <c r="M9" s="44"/>
      <c r="N9" s="44"/>
      <c r="P9" s="3" t="s">
        <v>2896</v>
      </c>
      <c r="R9" s="3"/>
    </row>
    <row r="10" spans="1:19">
      <c r="A10" s="133"/>
      <c r="B10" s="8"/>
      <c r="C10" s="8"/>
      <c r="D10" s="8"/>
      <c r="E10" s="8"/>
      <c r="F10" s="9"/>
      <c r="G10" s="9"/>
      <c r="H10" s="9"/>
      <c r="I10" s="9"/>
      <c r="J10" s="9"/>
      <c r="K10" s="9"/>
      <c r="L10" s="9"/>
      <c r="M10" s="9"/>
      <c r="N10" s="7"/>
      <c r="P10" s="3"/>
      <c r="R10" s="3"/>
    </row>
    <row r="11" spans="1:19">
      <c r="A11" s="132"/>
      <c r="B11" s="43"/>
      <c r="C11" s="43"/>
      <c r="D11" s="43"/>
      <c r="E11" s="21"/>
      <c r="F11" s="21"/>
      <c r="G11" s="21"/>
      <c r="H11" s="21"/>
      <c r="I11" s="21" t="s">
        <v>2897</v>
      </c>
      <c r="J11" s="21"/>
      <c r="K11" s="21"/>
      <c r="L11" s="21"/>
      <c r="M11" s="21"/>
      <c r="N11" s="3"/>
      <c r="P11" s="3"/>
      <c r="R11" s="3"/>
    </row>
    <row r="12" spans="1:19">
      <c r="A12" s="132"/>
      <c r="B12" s="16"/>
      <c r="C12" s="53" t="s">
        <v>2490</v>
      </c>
      <c r="D12" s="21"/>
      <c r="E12" s="372" t="s">
        <v>2886</v>
      </c>
      <c r="F12" s="372"/>
      <c r="G12" s="41"/>
      <c r="H12" s="41"/>
      <c r="I12" s="16"/>
      <c r="J12" s="53" t="s">
        <v>35</v>
      </c>
      <c r="K12" s="21"/>
      <c r="L12" s="372" t="s">
        <v>2886</v>
      </c>
      <c r="M12" s="372"/>
      <c r="N12" s="3" t="s">
        <v>2885</v>
      </c>
      <c r="P12" s="3"/>
      <c r="R12" s="3"/>
    </row>
    <row r="13" spans="1:19">
      <c r="A13" s="132"/>
      <c r="B13" s="54"/>
      <c r="C13" s="17"/>
      <c r="D13" s="155" t="s">
        <v>2883</v>
      </c>
      <c r="E13" s="38"/>
      <c r="F13" s="38"/>
      <c r="G13" s="38"/>
      <c r="H13" s="38"/>
      <c r="I13" s="38"/>
      <c r="J13" s="55"/>
      <c r="K13" s="21"/>
      <c r="L13" s="16"/>
      <c r="M13" s="38"/>
      <c r="N13" s="19"/>
      <c r="P13" s="3"/>
      <c r="R13" s="3"/>
    </row>
    <row r="14" spans="1:19">
      <c r="A14" s="132"/>
      <c r="B14" s="54" t="s">
        <v>2832</v>
      </c>
      <c r="C14" s="3"/>
      <c r="D14" s="369" t="e">
        <f>IF(#REF!="","",VLOOKUP(#REF!,'Weighted Populations'!C2:E1266,3,FALSE))</f>
        <v>#REF!</v>
      </c>
      <c r="E14" s="369"/>
      <c r="F14" s="369"/>
      <c r="G14" s="41"/>
      <c r="H14" s="41"/>
      <c r="I14" s="38"/>
      <c r="J14" s="53" t="s">
        <v>3</v>
      </c>
      <c r="K14" s="19"/>
      <c r="L14" s="370"/>
      <c r="M14" s="370"/>
      <c r="N14" s="18" t="s">
        <v>2884</v>
      </c>
      <c r="P14" s="3"/>
      <c r="R14" s="3"/>
    </row>
    <row r="15" spans="1:19">
      <c r="A15" s="132"/>
      <c r="B15" s="19" t="s">
        <v>2898</v>
      </c>
      <c r="C15" s="19"/>
      <c r="D15" s="19"/>
      <c r="E15" s="38"/>
      <c r="F15" s="38"/>
      <c r="G15" s="38"/>
      <c r="H15" s="38"/>
      <c r="I15" s="38"/>
      <c r="J15" s="20"/>
      <c r="K15" s="38"/>
      <c r="L15" s="20"/>
      <c r="M15" s="38"/>
      <c r="N15" s="18"/>
      <c r="P15" s="3"/>
      <c r="R15" s="3"/>
    </row>
    <row r="16" spans="1:19">
      <c r="A16" s="131"/>
      <c r="B16" s="11"/>
      <c r="C16" s="11"/>
      <c r="D16" s="11"/>
      <c r="E16" s="12"/>
      <c r="F16" s="12"/>
      <c r="G16" s="12"/>
      <c r="H16" s="12"/>
      <c r="I16" s="12"/>
      <c r="J16" s="10"/>
      <c r="K16" s="12"/>
      <c r="L16" s="10"/>
      <c r="M16" s="12"/>
      <c r="N16" s="7"/>
      <c r="P16" s="3"/>
      <c r="R16" s="3"/>
    </row>
    <row r="17" spans="1:19">
      <c r="A17" s="132"/>
      <c r="B17" s="15" t="s">
        <v>32</v>
      </c>
      <c r="C17" s="29"/>
      <c r="D17" s="29"/>
      <c r="E17" s="14"/>
      <c r="F17" s="14"/>
      <c r="G17" s="14"/>
      <c r="H17" s="14"/>
      <c r="I17" s="14"/>
      <c r="J17" s="2"/>
      <c r="K17" s="45"/>
      <c r="L17" s="7"/>
      <c r="M17" s="46"/>
      <c r="N17" s="5"/>
      <c r="P17" s="3"/>
      <c r="R17" s="3"/>
    </row>
    <row r="18" spans="1:19">
      <c r="A18" s="132"/>
      <c r="B18" s="29"/>
      <c r="C18" s="29"/>
      <c r="D18" s="29"/>
      <c r="E18" s="14"/>
      <c r="F18" s="14"/>
      <c r="G18" s="14"/>
      <c r="H18" s="14"/>
      <c r="I18" s="14"/>
      <c r="J18" s="2"/>
      <c r="K18" s="14"/>
      <c r="L18" s="47"/>
      <c r="M18" s="30"/>
      <c r="N18" s="31"/>
      <c r="P18" s="3"/>
      <c r="R18" s="3"/>
    </row>
    <row r="19" spans="1:19">
      <c r="A19" s="3" t="s">
        <v>2887</v>
      </c>
      <c r="B19" s="3"/>
      <c r="C19" s="33"/>
      <c r="D19" s="33"/>
      <c r="E19" s="33"/>
      <c r="F19" s="3"/>
      <c r="G19" s="33"/>
      <c r="H19" s="58" t="s">
        <v>2878</v>
      </c>
      <c r="I19" s="33"/>
      <c r="J19" s="156" t="e">
        <f>IF(#REF!&lt;&gt;"",VLOOKUP(#REF!,'Weighted Populations'!A2:B1266,2,FALSE),0)</f>
        <v>#REF!</v>
      </c>
      <c r="K19" s="20" t="s">
        <v>2899</v>
      </c>
      <c r="L19" s="5"/>
      <c r="M19" s="7"/>
      <c r="N19" s="5"/>
      <c r="P19" s="3"/>
      <c r="R19" s="3"/>
    </row>
    <row r="20" spans="1:19" ht="15.6">
      <c r="A20" s="132"/>
      <c r="B20" s="144"/>
      <c r="C20" s="144"/>
      <c r="D20" s="144"/>
      <c r="E20" s="144"/>
      <c r="F20" s="144"/>
      <c r="G20" s="144"/>
      <c r="H20" s="3"/>
      <c r="I20" s="144"/>
      <c r="J20" s="144"/>
      <c r="K20" s="144"/>
      <c r="L20" s="48"/>
      <c r="M20" s="150" t="s">
        <v>2890</v>
      </c>
      <c r="N20" s="49"/>
      <c r="P20" s="3"/>
      <c r="R20" s="3"/>
    </row>
    <row r="21" spans="1:19" ht="15.6">
      <c r="A21" s="132"/>
      <c r="B21" s="144"/>
      <c r="C21" s="144"/>
      <c r="D21" s="144"/>
      <c r="E21" s="144"/>
      <c r="F21" s="50"/>
      <c r="G21" s="51"/>
      <c r="H21" s="52" t="s">
        <v>2864</v>
      </c>
      <c r="I21" s="56"/>
      <c r="J21" s="57" t="e">
        <f>IF(J19&gt;0,J19*7.131,"")</f>
        <v>#REF!</v>
      </c>
      <c r="K21" s="56"/>
      <c r="L21" s="48"/>
      <c r="M21" s="150" t="s">
        <v>2891</v>
      </c>
      <c r="N21" s="49"/>
      <c r="P21" s="3"/>
      <c r="R21" s="3"/>
    </row>
    <row r="22" spans="1:19">
      <c r="A22" s="132"/>
      <c r="B22" s="144"/>
      <c r="C22" s="144"/>
      <c r="D22" s="144"/>
      <c r="E22" s="144"/>
      <c r="F22" s="1"/>
      <c r="G22" s="25"/>
      <c r="H22" s="23"/>
      <c r="I22" s="25"/>
      <c r="J22" s="2"/>
      <c r="K22" s="144"/>
      <c r="L22" s="32"/>
      <c r="M22" s="34"/>
      <c r="N22" s="49"/>
      <c r="P22" s="3"/>
      <c r="R22" s="3"/>
    </row>
    <row r="23" spans="1:19">
      <c r="A23" s="131"/>
      <c r="B23" s="13"/>
      <c r="C23" s="13"/>
      <c r="D23" s="13"/>
      <c r="E23" s="12"/>
      <c r="F23" s="12"/>
      <c r="G23" s="12"/>
      <c r="H23" s="12"/>
      <c r="I23" s="12"/>
      <c r="J23" s="10"/>
      <c r="K23" s="12"/>
      <c r="L23" s="10"/>
      <c r="M23" s="12"/>
      <c r="N23" s="7"/>
      <c r="P23" s="3"/>
      <c r="R23" s="3"/>
    </row>
    <row r="24" spans="1:19">
      <c r="A24" s="132"/>
      <c r="B24" s="6"/>
      <c r="C24" s="6"/>
      <c r="D24" s="6"/>
      <c r="E24" s="4"/>
      <c r="F24" s="4"/>
      <c r="G24" s="4"/>
      <c r="H24" s="4"/>
      <c r="I24" s="4"/>
      <c r="J24" s="2"/>
      <c r="K24" s="4"/>
      <c r="L24" s="2"/>
      <c r="M24" s="4"/>
      <c r="N24" s="3"/>
      <c r="P24" s="3"/>
      <c r="R24" s="3"/>
    </row>
    <row r="25" spans="1:19">
      <c r="A25" s="132"/>
      <c r="B25" s="371" t="s">
        <v>2860</v>
      </c>
      <c r="C25" s="371"/>
      <c r="D25" s="371"/>
      <c r="E25" s="371"/>
      <c r="F25" s="371"/>
      <c r="G25" s="371"/>
      <c r="H25" s="371"/>
      <c r="I25" s="371"/>
      <c r="J25" s="371"/>
      <c r="K25" s="371"/>
      <c r="L25" s="371"/>
      <c r="M25" s="371"/>
      <c r="N25" s="371"/>
      <c r="P25" s="3"/>
      <c r="R25" s="3"/>
    </row>
    <row r="26" spans="1:19">
      <c r="A26" s="132"/>
      <c r="B26" s="15"/>
      <c r="C26" s="15"/>
      <c r="D26" s="15"/>
      <c r="E26" s="4"/>
      <c r="F26" s="4"/>
      <c r="G26" s="4"/>
      <c r="H26" s="4"/>
      <c r="I26" s="4"/>
      <c r="J26" s="2"/>
      <c r="K26" s="4"/>
      <c r="L26" s="2"/>
      <c r="M26" s="4"/>
      <c r="N26" s="3"/>
      <c r="P26" s="3"/>
      <c r="R26" s="3"/>
    </row>
    <row r="27" spans="1:19">
      <c r="A27" s="132"/>
      <c r="B27" s="373"/>
      <c r="C27" s="373"/>
      <c r="D27" s="373"/>
      <c r="E27" s="373"/>
      <c r="F27" s="373"/>
      <c r="G27" s="373"/>
      <c r="H27" s="373"/>
      <c r="I27" s="373"/>
      <c r="J27" s="373"/>
      <c r="K27" s="373"/>
      <c r="L27" s="373"/>
      <c r="M27" s="373"/>
      <c r="N27" s="373"/>
      <c r="P27" s="20" t="s">
        <v>2893</v>
      </c>
      <c r="R27" s="3"/>
    </row>
    <row r="28" spans="1:19" ht="31.2" customHeight="1">
      <c r="A28" s="132"/>
      <c r="B28" s="144"/>
      <c r="C28" s="144"/>
      <c r="D28" s="144"/>
      <c r="E28" s="144"/>
      <c r="F28" s="144"/>
      <c r="G28" s="144"/>
      <c r="H28" s="144"/>
      <c r="I28" s="144"/>
      <c r="J28" s="144"/>
      <c r="K28" s="144"/>
      <c r="L28" s="144"/>
      <c r="M28" s="144"/>
      <c r="N28" s="144"/>
      <c r="O28" s="383" t="s">
        <v>2861</v>
      </c>
      <c r="P28" s="383"/>
      <c r="Q28" s="383"/>
      <c r="R28" s="383"/>
      <c r="S28" s="383"/>
    </row>
    <row r="29" spans="1:19">
      <c r="A29" s="132"/>
      <c r="B29" s="144"/>
      <c r="C29" s="144"/>
      <c r="D29" s="144"/>
      <c r="E29" s="144"/>
      <c r="F29" s="374" t="s">
        <v>2879</v>
      </c>
      <c r="G29" s="374"/>
      <c r="H29" s="374"/>
      <c r="I29" s="374"/>
      <c r="J29" s="374"/>
      <c r="K29" s="374"/>
      <c r="L29" s="374"/>
      <c r="M29" s="144"/>
      <c r="N29" s="144"/>
      <c r="O29" s="375" t="s">
        <v>2868</v>
      </c>
      <c r="P29" s="375"/>
      <c r="Q29" s="375"/>
      <c r="R29" s="375"/>
      <c r="S29" s="375"/>
    </row>
    <row r="30" spans="1:19" ht="48.6" customHeight="1">
      <c r="A30" s="149" t="s">
        <v>2873</v>
      </c>
      <c r="B30" s="6"/>
      <c r="C30" s="6"/>
      <c r="D30" s="36" t="s">
        <v>2865</v>
      </c>
      <c r="E30" s="22"/>
      <c r="F30" s="22" t="s">
        <v>2839</v>
      </c>
      <c r="G30" s="22"/>
      <c r="H30" s="22" t="s">
        <v>2880</v>
      </c>
      <c r="I30" s="22"/>
      <c r="J30" s="36" t="s">
        <v>2841</v>
      </c>
      <c r="K30" s="22"/>
      <c r="L30" s="36" t="s">
        <v>2842</v>
      </c>
      <c r="M30" s="22"/>
      <c r="N30" s="37" t="s">
        <v>2843</v>
      </c>
      <c r="P30" s="37" t="s">
        <v>2856</v>
      </c>
      <c r="Q30" s="37"/>
      <c r="R30" s="37" t="s">
        <v>2857</v>
      </c>
    </row>
    <row r="31" spans="1:19">
      <c r="A31" s="132"/>
      <c r="B31" s="6" t="s">
        <v>2835</v>
      </c>
      <c r="C31" s="6"/>
      <c r="D31" s="60"/>
      <c r="E31" s="26"/>
      <c r="F31" s="60"/>
      <c r="G31" s="26"/>
      <c r="H31" s="60"/>
      <c r="I31" s="26"/>
      <c r="J31" s="61"/>
      <c r="K31" s="26"/>
      <c r="L31" s="61"/>
      <c r="M31" s="26"/>
      <c r="N31" s="40" t="e">
        <f>(F31*#REF!)+(H31*#REF!)+(J31*#REF!)+(L31*#REF!)</f>
        <v>#REF!</v>
      </c>
      <c r="P31" s="61"/>
      <c r="R31" s="61"/>
    </row>
    <row r="32" spans="1:19" ht="3" customHeight="1">
      <c r="A32" s="132"/>
      <c r="B32" s="6"/>
      <c r="C32" s="6"/>
      <c r="D32" s="6"/>
      <c r="E32" s="26"/>
      <c r="F32" s="26"/>
      <c r="G32" s="26"/>
      <c r="H32" s="26"/>
      <c r="I32" s="26"/>
      <c r="J32" s="27"/>
      <c r="K32" s="26"/>
      <c r="L32" s="27"/>
      <c r="M32" s="26"/>
      <c r="N32" s="40"/>
      <c r="P32" s="27"/>
      <c r="R32" s="27"/>
    </row>
    <row r="33" spans="1:20">
      <c r="A33" s="132"/>
      <c r="B33" s="6" t="s">
        <v>2836</v>
      </c>
      <c r="C33" s="6"/>
      <c r="D33" s="60"/>
      <c r="E33" s="26"/>
      <c r="F33" s="60"/>
      <c r="G33" s="26"/>
      <c r="H33" s="60"/>
      <c r="I33" s="26"/>
      <c r="J33" s="61"/>
      <c r="K33" s="26"/>
      <c r="L33" s="61"/>
      <c r="M33" s="26"/>
      <c r="N33" s="40" t="e">
        <f>(F33*#REF!)+(H33*#REF!)+(J33*#REF!)+(L33*#REF!)</f>
        <v>#REF!</v>
      </c>
      <c r="P33" s="61"/>
      <c r="R33" s="61"/>
    </row>
    <row r="34" spans="1:20" ht="3" customHeight="1">
      <c r="A34" s="132"/>
      <c r="B34" s="6"/>
      <c r="C34" s="6"/>
      <c r="D34" s="6"/>
      <c r="E34" s="26"/>
      <c r="F34" s="26"/>
      <c r="G34" s="26"/>
      <c r="H34" s="26"/>
      <c r="I34" s="26"/>
      <c r="J34" s="27"/>
      <c r="K34" s="26"/>
      <c r="L34" s="27"/>
      <c r="M34" s="26"/>
      <c r="N34" s="40"/>
      <c r="P34" s="27"/>
      <c r="R34" s="27"/>
    </row>
    <row r="35" spans="1:20" ht="14.4" customHeight="1">
      <c r="A35" s="132"/>
      <c r="B35" s="6"/>
      <c r="C35" s="6"/>
      <c r="D35" s="6"/>
      <c r="E35" s="26"/>
      <c r="F35" s="26"/>
      <c r="G35" s="26"/>
      <c r="H35" s="26"/>
      <c r="I35" s="26"/>
      <c r="J35" s="27"/>
      <c r="K35" s="26"/>
      <c r="L35" s="27"/>
      <c r="M35" s="26"/>
      <c r="N35" s="40"/>
      <c r="P35" s="27"/>
      <c r="R35" s="27"/>
    </row>
    <row r="36" spans="1:20">
      <c r="A36" s="132"/>
      <c r="B36" s="6" t="s">
        <v>6</v>
      </c>
      <c r="C36" s="6"/>
      <c r="D36" s="60"/>
      <c r="E36" s="26"/>
      <c r="F36" s="60"/>
      <c r="G36" s="26"/>
      <c r="H36" s="60"/>
      <c r="I36" s="26"/>
      <c r="J36" s="61"/>
      <c r="K36" s="26"/>
      <c r="L36" s="61"/>
      <c r="M36" s="26"/>
      <c r="N36" s="40" t="e">
        <f>(F36*#REF!)+(H36*#REF!)+(J36*#REF!)+(L36*#REF!)</f>
        <v>#REF!</v>
      </c>
      <c r="P36" s="61"/>
      <c r="R36" s="61"/>
      <c r="T36" s="3" t="s">
        <v>2900</v>
      </c>
    </row>
    <row r="37" spans="1:20" ht="14.4" customHeight="1">
      <c r="A37" s="132"/>
      <c r="B37" s="6"/>
      <c r="C37" s="6"/>
      <c r="D37" s="6"/>
      <c r="E37" s="26"/>
      <c r="F37" s="26"/>
      <c r="G37" s="26"/>
      <c r="H37" s="26"/>
      <c r="I37" s="26"/>
      <c r="J37" s="27"/>
      <c r="K37" s="26"/>
      <c r="L37" s="27"/>
      <c r="M37" s="26"/>
      <c r="N37" s="40"/>
      <c r="P37" s="27"/>
      <c r="R37" s="27"/>
    </row>
    <row r="38" spans="1:20" ht="14.4" customHeight="1">
      <c r="A38" s="132"/>
      <c r="B38" s="6" t="s">
        <v>9</v>
      </c>
      <c r="C38" s="6"/>
      <c r="D38" s="60"/>
      <c r="E38" s="26"/>
      <c r="F38" s="60"/>
      <c r="G38" s="26"/>
      <c r="H38" s="60"/>
      <c r="I38" s="26"/>
      <c r="J38" s="61"/>
      <c r="K38" s="26"/>
      <c r="L38" s="61"/>
      <c r="M38" s="26"/>
      <c r="N38" s="40" t="e">
        <f>(D38*#REF!)+(F38*#REF!)+(H38*#REF!)+(J38*#REF!)+(L38*#REF!)</f>
        <v>#REF!</v>
      </c>
      <c r="P38" s="61"/>
      <c r="R38" s="61"/>
    </row>
    <row r="39" spans="1:20" ht="3" customHeight="1">
      <c r="A39" s="132"/>
      <c r="B39" s="6"/>
      <c r="C39" s="6"/>
      <c r="D39" s="146"/>
      <c r="E39" s="26"/>
      <c r="F39" s="146"/>
      <c r="G39" s="26"/>
      <c r="H39" s="146"/>
      <c r="I39" s="26"/>
      <c r="J39" s="148"/>
      <c r="K39" s="26"/>
      <c r="L39" s="148"/>
      <c r="M39" s="26"/>
      <c r="N39" s="40"/>
      <c r="P39" s="148"/>
      <c r="R39" s="148"/>
    </row>
    <row r="40" spans="1:20">
      <c r="A40" s="132"/>
      <c r="B40" s="6" t="s">
        <v>2850</v>
      </c>
      <c r="C40" s="6"/>
      <c r="D40" s="146"/>
      <c r="E40" s="26"/>
      <c r="F40" s="60"/>
      <c r="G40" s="26"/>
      <c r="H40" s="60"/>
      <c r="I40" s="26"/>
      <c r="J40" s="61"/>
      <c r="K40" s="26"/>
      <c r="L40" s="61"/>
      <c r="M40" s="26"/>
      <c r="N40" s="40" t="e">
        <f>(D40*#REF!)+(F40*#REF!)+(H40*#REF!)+(J40*#REF!)+(L40*#REF!)</f>
        <v>#REF!</v>
      </c>
      <c r="P40" s="61"/>
      <c r="R40" s="61"/>
    </row>
    <row r="41" spans="1:20" ht="3" customHeight="1">
      <c r="A41" s="132"/>
      <c r="B41" s="6"/>
      <c r="C41" s="6"/>
      <c r="D41" s="146"/>
      <c r="E41" s="26"/>
      <c r="F41" s="146"/>
      <c r="G41" s="26"/>
      <c r="H41" s="146"/>
      <c r="I41" s="26"/>
      <c r="J41" s="148"/>
      <c r="K41" s="26"/>
      <c r="L41" s="148"/>
      <c r="M41" s="26"/>
      <c r="N41" s="40"/>
      <c r="P41" s="148"/>
      <c r="R41" s="148"/>
    </row>
    <row r="42" spans="1:20" ht="14.4" customHeight="1">
      <c r="A42" s="132"/>
      <c r="B42" s="6"/>
      <c r="C42" s="6"/>
      <c r="D42" s="146"/>
      <c r="E42" s="26"/>
      <c r="F42" s="146"/>
      <c r="G42" s="26"/>
      <c r="H42" s="146"/>
      <c r="I42" s="26"/>
      <c r="J42" s="148"/>
      <c r="K42" s="26"/>
      <c r="L42" s="148"/>
      <c r="M42" s="26"/>
      <c r="N42" s="40"/>
      <c r="P42" s="148"/>
      <c r="R42" s="148"/>
    </row>
    <row r="43" spans="1:20">
      <c r="A43" s="132"/>
      <c r="B43" s="6" t="s">
        <v>7</v>
      </c>
      <c r="C43" s="6"/>
      <c r="D43" s="60"/>
      <c r="E43" s="26"/>
      <c r="F43" s="60"/>
      <c r="G43" s="26"/>
      <c r="H43" s="60"/>
      <c r="I43" s="26"/>
      <c r="J43" s="61"/>
      <c r="K43" s="26"/>
      <c r="L43" s="61"/>
      <c r="M43" s="26"/>
      <c r="N43" s="40" t="e">
        <f>(F43*#REF!)+(H43*#REF!)+(J43*#REF!)+(L43*#REF!)</f>
        <v>#REF!</v>
      </c>
      <c r="P43" s="61"/>
      <c r="R43" s="61"/>
    </row>
    <row r="44" spans="1:20" ht="3" customHeight="1">
      <c r="A44" s="132"/>
      <c r="B44" s="6"/>
      <c r="C44" s="6"/>
      <c r="D44" s="146"/>
      <c r="E44" s="26"/>
      <c r="F44" s="146"/>
      <c r="G44" s="26"/>
      <c r="H44" s="146"/>
      <c r="I44" s="26"/>
      <c r="J44" s="148"/>
      <c r="K44" s="26"/>
      <c r="L44" s="148"/>
      <c r="M44" s="26"/>
      <c r="N44" s="40"/>
      <c r="P44" s="148"/>
      <c r="R44" s="148"/>
    </row>
    <row r="45" spans="1:20">
      <c r="A45" s="132"/>
      <c r="B45" s="6" t="s">
        <v>2851</v>
      </c>
      <c r="C45" s="6"/>
      <c r="D45" s="135"/>
      <c r="E45" s="26"/>
      <c r="F45" s="60"/>
      <c r="G45" s="26"/>
      <c r="H45" s="60"/>
      <c r="I45" s="26"/>
      <c r="J45" s="61"/>
      <c r="K45" s="26"/>
      <c r="L45" s="61"/>
      <c r="M45" s="26"/>
      <c r="N45" s="40" t="e">
        <f>(D45*#REF!)+(F45*#REF!)+(H45*#REF!)+(J45*#REF!)+(L45*#REF!)</f>
        <v>#REF!</v>
      </c>
      <c r="P45" s="61"/>
      <c r="R45" s="61"/>
    </row>
    <row r="46" spans="1:20" ht="3" customHeight="1">
      <c r="A46" s="132"/>
      <c r="B46" s="6"/>
      <c r="C46" s="6"/>
      <c r="D46" s="6"/>
      <c r="E46" s="26"/>
      <c r="F46" s="26"/>
      <c r="G46" s="26"/>
      <c r="H46" s="26"/>
      <c r="I46" s="26"/>
      <c r="J46" s="27"/>
      <c r="K46" s="26"/>
      <c r="L46" s="27"/>
      <c r="M46" s="26"/>
      <c r="N46" s="40"/>
      <c r="P46" s="27"/>
      <c r="R46" s="27"/>
    </row>
    <row r="47" spans="1:20" ht="14.4" customHeight="1">
      <c r="A47" s="132"/>
      <c r="B47" s="6"/>
      <c r="C47" s="6"/>
      <c r="D47" s="6"/>
      <c r="E47" s="26"/>
      <c r="F47" s="26"/>
      <c r="G47" s="26"/>
      <c r="H47" s="26"/>
      <c r="I47" s="26"/>
      <c r="J47" s="27"/>
      <c r="K47" s="26"/>
      <c r="L47" s="27"/>
      <c r="M47" s="26"/>
      <c r="N47" s="40"/>
      <c r="P47" s="27"/>
      <c r="R47" s="27"/>
    </row>
    <row r="48" spans="1:20">
      <c r="A48" s="132"/>
      <c r="B48" s="6" t="s">
        <v>0</v>
      </c>
      <c r="C48" s="6"/>
      <c r="D48" s="60"/>
      <c r="E48" s="26"/>
      <c r="F48" s="60"/>
      <c r="G48" s="26"/>
      <c r="H48" s="60"/>
      <c r="I48" s="26"/>
      <c r="J48" s="61"/>
      <c r="K48" s="26"/>
      <c r="L48" s="61"/>
      <c r="M48" s="26"/>
      <c r="N48" s="40" t="e">
        <f>(F48*#REF!)+(H48*#REF!)+(J48*#REF!)+(L48*#REF!)</f>
        <v>#REF!</v>
      </c>
      <c r="P48" s="61"/>
      <c r="R48" s="61"/>
    </row>
    <row r="49" spans="1:18" ht="3" customHeight="1">
      <c r="A49" s="132"/>
      <c r="B49" s="6"/>
      <c r="C49" s="6"/>
      <c r="D49" s="146"/>
      <c r="E49" s="26"/>
      <c r="F49" s="146"/>
      <c r="G49" s="26"/>
      <c r="H49" s="146"/>
      <c r="I49" s="26"/>
      <c r="J49" s="148"/>
      <c r="K49" s="26"/>
      <c r="L49" s="148"/>
      <c r="M49" s="26"/>
      <c r="N49" s="40"/>
      <c r="P49" s="148"/>
      <c r="R49" s="148"/>
    </row>
    <row r="50" spans="1:18">
      <c r="A50" s="132"/>
      <c r="B50" s="6" t="s">
        <v>2854</v>
      </c>
      <c r="C50" s="6"/>
      <c r="D50" s="135"/>
      <c r="E50" s="26"/>
      <c r="F50" s="60"/>
      <c r="G50" s="26"/>
      <c r="H50" s="60"/>
      <c r="I50" s="26"/>
      <c r="J50" s="61"/>
      <c r="K50" s="26"/>
      <c r="L50" s="61"/>
      <c r="M50" s="26"/>
      <c r="N50" s="40" t="e">
        <f>(D50*#REF!)+(F50*#REF!)+(H50*#REF!)+(J50*#REF!)+(L50*#REF!)</f>
        <v>#REF!</v>
      </c>
      <c r="P50" s="61"/>
      <c r="R50" s="61"/>
    </row>
    <row r="51" spans="1:18" ht="3" customHeight="1">
      <c r="A51" s="132"/>
      <c r="B51" s="6"/>
      <c r="C51" s="6"/>
      <c r="D51" s="6"/>
      <c r="E51" s="26"/>
      <c r="F51" s="26"/>
      <c r="G51" s="26"/>
      <c r="H51" s="26"/>
      <c r="I51" s="26"/>
      <c r="J51" s="27"/>
      <c r="K51" s="26"/>
      <c r="L51" s="27"/>
      <c r="M51" s="26"/>
      <c r="N51" s="40"/>
      <c r="P51" s="27"/>
      <c r="R51" s="27"/>
    </row>
    <row r="52" spans="1:18" ht="14.4" customHeight="1">
      <c r="A52" s="132"/>
      <c r="B52" s="6"/>
      <c r="C52" s="6"/>
      <c r="D52" s="6"/>
      <c r="E52" s="26"/>
      <c r="F52" s="26"/>
      <c r="G52" s="26"/>
      <c r="H52" s="26"/>
      <c r="I52" s="26"/>
      <c r="J52" s="27"/>
      <c r="K52" s="26"/>
      <c r="L52" s="27"/>
      <c r="M52" s="26"/>
      <c r="N52" s="40"/>
      <c r="P52" s="27"/>
      <c r="R52" s="27"/>
    </row>
    <row r="53" spans="1:18">
      <c r="A53" s="132"/>
      <c r="B53" s="6" t="s">
        <v>1</v>
      </c>
      <c r="C53" s="6"/>
      <c r="D53" s="60"/>
      <c r="E53" s="26"/>
      <c r="F53" s="60"/>
      <c r="G53" s="26"/>
      <c r="H53" s="60"/>
      <c r="I53" s="26"/>
      <c r="J53" s="61"/>
      <c r="K53" s="26"/>
      <c r="L53" s="61"/>
      <c r="M53" s="26"/>
      <c r="N53" s="40" t="e">
        <f>(F53*#REF!)+(H53*#REF!)+(J53*#REF!)+(L53*#REF!)</f>
        <v>#REF!</v>
      </c>
      <c r="P53" s="61"/>
      <c r="R53" s="61"/>
    </row>
    <row r="54" spans="1:18" ht="3" customHeight="1">
      <c r="A54" s="132"/>
      <c r="B54" s="6"/>
      <c r="C54" s="6"/>
      <c r="D54" s="146"/>
      <c r="E54" s="26"/>
      <c r="F54" s="146"/>
      <c r="G54" s="26"/>
      <c r="H54" s="146"/>
      <c r="I54" s="26"/>
      <c r="J54" s="148"/>
      <c r="K54" s="26"/>
      <c r="L54" s="148"/>
      <c r="M54" s="26"/>
      <c r="N54" s="40"/>
      <c r="P54" s="148"/>
      <c r="R54" s="148"/>
    </row>
    <row r="55" spans="1:18">
      <c r="A55" s="132"/>
      <c r="B55" s="6" t="s">
        <v>2852</v>
      </c>
      <c r="C55" s="6"/>
      <c r="D55" s="135"/>
      <c r="E55" s="26"/>
      <c r="F55" s="60"/>
      <c r="G55" s="26"/>
      <c r="H55" s="60"/>
      <c r="I55" s="26"/>
      <c r="J55" s="61"/>
      <c r="K55" s="26"/>
      <c r="L55" s="61"/>
      <c r="M55" s="26"/>
      <c r="N55" s="40" t="e">
        <f>(D55*#REF!)+(F55*#REF!)+(H55*#REF!)+(J55*#REF!)+(L55*#REF!)</f>
        <v>#REF!</v>
      </c>
      <c r="P55" s="61"/>
      <c r="R55" s="61"/>
    </row>
    <row r="56" spans="1:18" ht="3" customHeight="1">
      <c r="A56" s="132"/>
      <c r="B56" s="6"/>
      <c r="C56" s="6"/>
      <c r="D56" s="6"/>
      <c r="E56" s="26"/>
      <c r="F56" s="26"/>
      <c r="G56" s="26"/>
      <c r="H56" s="26"/>
      <c r="I56" s="26"/>
      <c r="J56" s="27"/>
      <c r="K56" s="26"/>
      <c r="L56" s="27"/>
      <c r="M56" s="26"/>
      <c r="N56" s="40"/>
      <c r="P56" s="27"/>
      <c r="R56" s="27"/>
    </row>
    <row r="57" spans="1:18" ht="14.4" customHeight="1">
      <c r="A57" s="132"/>
      <c r="B57" s="6"/>
      <c r="C57" s="6"/>
      <c r="D57" s="6"/>
      <c r="E57" s="26"/>
      <c r="F57" s="26"/>
      <c r="G57" s="26"/>
      <c r="H57" s="26"/>
      <c r="I57" s="26"/>
      <c r="J57" s="27"/>
      <c r="K57" s="26"/>
      <c r="L57" s="27"/>
      <c r="M57" s="26"/>
      <c r="N57" s="40"/>
      <c r="P57" s="27"/>
      <c r="R57" s="27"/>
    </row>
    <row r="58" spans="1:18">
      <c r="A58" s="132"/>
      <c r="B58" s="6" t="s">
        <v>2489</v>
      </c>
      <c r="C58" s="6"/>
      <c r="D58" s="60"/>
      <c r="E58" s="26"/>
      <c r="F58" s="60"/>
      <c r="G58" s="26"/>
      <c r="H58" s="60"/>
      <c r="I58" s="26"/>
      <c r="J58" s="61"/>
      <c r="K58" s="26"/>
      <c r="L58" s="61"/>
      <c r="M58" s="26"/>
      <c r="N58" s="40" t="e">
        <f>(F58*#REF!)+(H58*#REF!)+(J58*#REF!)+(L58*#REF!)</f>
        <v>#REF!</v>
      </c>
      <c r="P58" s="61"/>
      <c r="R58" s="61"/>
    </row>
    <row r="59" spans="1:18" ht="3" customHeight="1">
      <c r="A59" s="132"/>
      <c r="B59" s="6"/>
      <c r="C59" s="6"/>
      <c r="D59" s="146"/>
      <c r="E59" s="26"/>
      <c r="F59" s="146"/>
      <c r="G59" s="26"/>
      <c r="H59" s="146"/>
      <c r="I59" s="26"/>
      <c r="J59" s="148"/>
      <c r="K59" s="26"/>
      <c r="L59" s="148"/>
      <c r="M59" s="26"/>
      <c r="N59" s="40"/>
      <c r="P59" s="148"/>
      <c r="R59" s="148"/>
    </row>
    <row r="60" spans="1:18">
      <c r="A60" s="132"/>
      <c r="B60" s="6" t="s">
        <v>2853</v>
      </c>
      <c r="C60" s="6"/>
      <c r="D60" s="146"/>
      <c r="E60" s="26"/>
      <c r="F60" s="60"/>
      <c r="G60" s="26"/>
      <c r="H60" s="60"/>
      <c r="I60" s="26"/>
      <c r="J60" s="61"/>
      <c r="K60" s="26"/>
      <c r="L60" s="61"/>
      <c r="M60" s="26"/>
      <c r="N60" s="40" t="e">
        <f>(D60*#REF!)+(F60*#REF!)+(H60*#REF!)+(J60*#REF!)+(L60*#REF!)</f>
        <v>#REF!</v>
      </c>
      <c r="P60" s="61"/>
      <c r="R60" s="61"/>
    </row>
    <row r="61" spans="1:18" ht="3" customHeight="1">
      <c r="A61" s="132"/>
      <c r="B61" s="6"/>
      <c r="C61" s="6"/>
      <c r="D61" s="146"/>
      <c r="E61" s="26"/>
      <c r="F61" s="146"/>
      <c r="G61" s="26"/>
      <c r="H61" s="146"/>
      <c r="I61" s="26"/>
      <c r="J61" s="148"/>
      <c r="K61" s="26"/>
      <c r="L61" s="148"/>
      <c r="M61" s="26"/>
      <c r="N61" s="40"/>
      <c r="P61" s="148"/>
      <c r="R61" s="148"/>
    </row>
    <row r="62" spans="1:18" ht="14.4" customHeight="1">
      <c r="A62" s="132"/>
      <c r="B62" s="6"/>
      <c r="C62" s="6"/>
      <c r="D62" s="146"/>
      <c r="E62" s="26"/>
      <c r="F62" s="146"/>
      <c r="G62" s="26"/>
      <c r="H62" s="146"/>
      <c r="I62" s="26"/>
      <c r="J62" s="148"/>
      <c r="K62" s="26"/>
      <c r="L62" s="148"/>
      <c r="M62" s="26"/>
      <c r="N62" s="40"/>
      <c r="P62" s="148"/>
      <c r="R62" s="148"/>
    </row>
    <row r="63" spans="1:18">
      <c r="A63" s="132"/>
      <c r="B63" s="6" t="s">
        <v>2858</v>
      </c>
      <c r="C63" s="6"/>
      <c r="D63" s="135"/>
      <c r="E63" s="26"/>
      <c r="F63" s="60"/>
      <c r="G63" s="26"/>
      <c r="H63" s="60"/>
      <c r="I63" s="26"/>
      <c r="J63" s="61"/>
      <c r="K63" s="26"/>
      <c r="L63" s="61"/>
      <c r="M63" s="26"/>
      <c r="N63" s="40" t="e">
        <f>(F63*#REF!)+(H63*#REF!)+(J63*#REF!)+(L63*#REF!)</f>
        <v>#REF!</v>
      </c>
      <c r="P63" s="61"/>
      <c r="R63" s="61"/>
    </row>
    <row r="64" spans="1:18" ht="3" customHeight="1">
      <c r="A64" s="132"/>
      <c r="B64" s="6"/>
      <c r="C64" s="6"/>
      <c r="D64" s="146"/>
      <c r="E64" s="26"/>
      <c r="F64" s="146"/>
      <c r="G64" s="26"/>
      <c r="H64" s="146"/>
      <c r="I64" s="26"/>
      <c r="J64" s="148"/>
      <c r="K64" s="26"/>
      <c r="L64" s="148"/>
      <c r="M64" s="26"/>
      <c r="N64" s="40"/>
      <c r="P64" s="148"/>
      <c r="R64" s="148"/>
    </row>
    <row r="65" spans="1:18">
      <c r="A65" s="132"/>
      <c r="B65" s="6" t="s">
        <v>2855</v>
      </c>
      <c r="C65" s="6"/>
      <c r="D65" s="6"/>
      <c r="E65" s="26"/>
      <c r="F65" s="60"/>
      <c r="G65" s="26"/>
      <c r="H65" s="60"/>
      <c r="I65" s="26"/>
      <c r="J65" s="61"/>
      <c r="K65" s="26"/>
      <c r="L65" s="61"/>
      <c r="M65" s="26"/>
      <c r="N65" s="40" t="e">
        <f>(F65*#REF!)+(H65*#REF!)+(J65*#REF!)+(L65*#REF!)</f>
        <v>#REF!</v>
      </c>
      <c r="P65" s="61"/>
      <c r="R65" s="61"/>
    </row>
    <row r="66" spans="1:18" ht="3" customHeight="1">
      <c r="A66" s="132"/>
      <c r="B66" s="6"/>
      <c r="C66" s="6"/>
      <c r="D66" s="146"/>
      <c r="E66" s="26"/>
      <c r="F66" s="146"/>
      <c r="G66" s="26"/>
      <c r="H66" s="146"/>
      <c r="I66" s="26"/>
      <c r="J66" s="148"/>
      <c r="K66" s="26"/>
      <c r="L66" s="148"/>
      <c r="M66" s="26"/>
      <c r="N66" s="40"/>
      <c r="P66" s="148"/>
      <c r="R66" s="148"/>
    </row>
    <row r="67" spans="1:18" ht="14.4" customHeight="1">
      <c r="A67" s="132"/>
      <c r="B67" s="6"/>
      <c r="C67" s="6"/>
      <c r="D67" s="146"/>
      <c r="E67" s="26"/>
      <c r="F67" s="146"/>
      <c r="G67" s="26"/>
      <c r="H67" s="146"/>
      <c r="I67" s="26"/>
      <c r="J67" s="148"/>
      <c r="K67" s="26"/>
      <c r="L67" s="148"/>
      <c r="M67" s="26"/>
      <c r="N67" s="40"/>
      <c r="P67" s="148"/>
      <c r="R67" s="148"/>
    </row>
    <row r="68" spans="1:18">
      <c r="A68" s="132"/>
      <c r="B68" s="6" t="s">
        <v>8</v>
      </c>
      <c r="C68" s="6"/>
      <c r="D68" s="60"/>
      <c r="E68" s="26"/>
      <c r="F68" s="60"/>
      <c r="G68" s="26"/>
      <c r="H68" s="60"/>
      <c r="I68" s="26"/>
      <c r="J68" s="61"/>
      <c r="K68" s="26"/>
      <c r="L68" s="61"/>
      <c r="M68" s="26"/>
      <c r="N68" s="40" t="e">
        <f>(F68*#REF!)+(H68*#REF!)+(J68*#REF!)+(L68*#REF!)</f>
        <v>#REF!</v>
      </c>
      <c r="P68" s="61"/>
      <c r="R68" s="61"/>
    </row>
    <row r="69" spans="1:18" ht="14.4" customHeight="1">
      <c r="A69" s="132"/>
      <c r="B69" s="6"/>
      <c r="C69" s="6"/>
      <c r="D69" s="146"/>
      <c r="E69" s="26"/>
      <c r="F69" s="146"/>
      <c r="G69" s="26"/>
      <c r="H69" s="146"/>
      <c r="I69" s="26"/>
      <c r="J69" s="148"/>
      <c r="K69" s="26"/>
      <c r="L69" s="148"/>
      <c r="M69" s="26"/>
      <c r="N69" s="40"/>
      <c r="P69" s="148"/>
      <c r="R69" s="148"/>
    </row>
    <row r="70" spans="1:18">
      <c r="A70" s="132"/>
      <c r="B70" s="6" t="s">
        <v>10</v>
      </c>
      <c r="C70" s="6"/>
      <c r="D70" s="60"/>
      <c r="E70" s="26"/>
      <c r="F70" s="60"/>
      <c r="G70" s="26"/>
      <c r="H70" s="60"/>
      <c r="I70" s="26"/>
      <c r="J70" s="61"/>
      <c r="K70" s="26"/>
      <c r="L70" s="61"/>
      <c r="M70" s="26"/>
      <c r="N70" s="40" t="e">
        <f>(D70*#REF!)+(F70*#REF!)+(H70*#REF!)+(J70*#REF!)+(L70*#REF!)</f>
        <v>#REF!</v>
      </c>
      <c r="P70" s="61"/>
      <c r="R70" s="61"/>
    </row>
    <row r="71" spans="1:18" ht="14.4" customHeight="1">
      <c r="A71" s="132"/>
      <c r="B71" s="6"/>
      <c r="C71" s="6"/>
      <c r="D71" s="6"/>
      <c r="E71" s="26"/>
      <c r="F71" s="26"/>
      <c r="G71" s="26"/>
      <c r="H71" s="26"/>
      <c r="I71" s="26"/>
      <c r="J71" s="27"/>
      <c r="K71" s="26"/>
      <c r="L71" s="27"/>
      <c r="M71" s="26"/>
      <c r="N71" s="40"/>
      <c r="P71" s="27"/>
      <c r="R71" s="27"/>
    </row>
    <row r="72" spans="1:18">
      <c r="A72" s="132"/>
      <c r="B72" s="6" t="s">
        <v>4</v>
      </c>
      <c r="C72" s="6"/>
      <c r="D72" s="60"/>
      <c r="E72" s="26"/>
      <c r="F72" s="60"/>
      <c r="G72" s="26"/>
      <c r="H72" s="60"/>
      <c r="I72" s="26"/>
      <c r="J72" s="61"/>
      <c r="K72" s="26"/>
      <c r="L72" s="61"/>
      <c r="M72" s="26"/>
      <c r="N72" s="40" t="e">
        <f>(F72*#REF!)+(H72*#REF!)+(J72*#REF!)+(L72*#REF!)</f>
        <v>#REF!</v>
      </c>
      <c r="P72" s="61"/>
      <c r="R72" s="61"/>
    </row>
    <row r="73" spans="1:18" ht="14.4" customHeight="1">
      <c r="A73" s="132"/>
      <c r="B73" s="6"/>
      <c r="C73" s="6"/>
      <c r="D73" s="6"/>
      <c r="E73" s="26"/>
      <c r="F73" s="26"/>
      <c r="G73" s="26"/>
      <c r="H73" s="26"/>
      <c r="I73" s="26"/>
      <c r="J73" s="27"/>
      <c r="K73" s="26"/>
      <c r="L73" s="27"/>
      <c r="M73" s="26"/>
      <c r="N73" s="40"/>
      <c r="P73" s="27"/>
      <c r="R73" s="27"/>
    </row>
    <row r="74" spans="1:18">
      <c r="A74" s="132"/>
      <c r="B74" s="6" t="s">
        <v>5</v>
      </c>
      <c r="C74" s="6"/>
      <c r="D74" s="60"/>
      <c r="E74" s="26"/>
      <c r="F74" s="60"/>
      <c r="G74" s="26"/>
      <c r="H74" s="60"/>
      <c r="I74" s="26"/>
      <c r="J74" s="61"/>
      <c r="K74" s="26"/>
      <c r="L74" s="61"/>
      <c r="M74" s="26"/>
      <c r="N74" s="40" t="e">
        <f>(F74*#REF!)+(H74*#REF!)+(J74*#REF!)+(L74*#REF!)</f>
        <v>#REF!</v>
      </c>
      <c r="P74" s="61"/>
      <c r="R74" s="61"/>
    </row>
    <row r="75" spans="1:18" ht="14.4" customHeight="1">
      <c r="A75" s="132"/>
      <c r="B75" s="6"/>
      <c r="C75" s="6"/>
      <c r="D75" s="6"/>
      <c r="E75" s="26"/>
      <c r="F75" s="146"/>
      <c r="G75" s="26"/>
      <c r="H75" s="146"/>
      <c r="I75" s="26"/>
      <c r="J75" s="148"/>
      <c r="K75" s="26"/>
      <c r="L75" s="148"/>
      <c r="M75" s="26"/>
      <c r="N75" s="40"/>
      <c r="P75" s="148"/>
      <c r="Q75" s="148"/>
      <c r="R75" s="148"/>
    </row>
    <row r="76" spans="1:18">
      <c r="A76" s="132"/>
      <c r="B76" s="6" t="s">
        <v>2876</v>
      </c>
      <c r="C76" s="152"/>
      <c r="D76" s="6"/>
      <c r="E76" s="26"/>
      <c r="F76" s="60"/>
      <c r="G76" s="26"/>
      <c r="H76" s="60"/>
      <c r="I76" s="26"/>
      <c r="J76" s="61"/>
      <c r="K76" s="26"/>
      <c r="L76" s="61"/>
      <c r="M76" s="26"/>
      <c r="N76" s="40"/>
      <c r="P76" s="61"/>
      <c r="R76" s="61"/>
    </row>
    <row r="77" spans="1:18" ht="3" customHeight="1">
      <c r="A77" s="132"/>
      <c r="B77" s="6"/>
      <c r="C77" s="152"/>
      <c r="D77" s="6"/>
      <c r="E77" s="26"/>
      <c r="F77" s="146"/>
      <c r="G77" s="26"/>
      <c r="H77" s="146"/>
      <c r="I77" s="26"/>
      <c r="J77" s="148"/>
      <c r="K77" s="26"/>
      <c r="L77" s="148"/>
      <c r="M77" s="26"/>
      <c r="N77" s="40"/>
      <c r="P77" s="148"/>
      <c r="R77" s="148"/>
    </row>
    <row r="78" spans="1:18" ht="14.4" customHeight="1">
      <c r="A78" s="132"/>
      <c r="B78" s="6" t="s">
        <v>2892</v>
      </c>
      <c r="C78" s="152"/>
      <c r="D78" s="6"/>
      <c r="E78" s="26"/>
      <c r="F78" s="60"/>
      <c r="G78" s="26"/>
      <c r="H78" s="60"/>
      <c r="I78" s="26"/>
      <c r="J78" s="61"/>
      <c r="K78" s="26"/>
      <c r="L78" s="61"/>
      <c r="M78" s="26"/>
      <c r="N78" s="40"/>
      <c r="P78" s="61"/>
      <c r="R78" s="61"/>
    </row>
    <row r="79" spans="1:18">
      <c r="A79" s="132"/>
      <c r="B79" s="132"/>
      <c r="C79" s="6" t="s">
        <v>2844</v>
      </c>
      <c r="D79" s="6"/>
      <c r="E79" s="26"/>
      <c r="F79" s="3"/>
      <c r="G79" s="3"/>
      <c r="H79" s="3"/>
      <c r="I79" s="3"/>
      <c r="J79" s="3"/>
      <c r="K79" s="3"/>
      <c r="L79" s="3"/>
      <c r="M79" s="26"/>
      <c r="N79" s="40" t="e">
        <f>(F76*#REF!)+(H76*#REF!)+(J76*#REF!)+(L76*#REF!)</f>
        <v>#REF!</v>
      </c>
      <c r="P79" s="148"/>
      <c r="R79" s="148"/>
    </row>
    <row r="80" spans="1:18">
      <c r="A80" s="132"/>
      <c r="B80" s="134" t="s">
        <v>2849</v>
      </c>
      <c r="C80" s="60"/>
      <c r="D80" s="153" t="s">
        <v>2874</v>
      </c>
      <c r="E80" s="26"/>
      <c r="F80" s="146"/>
      <c r="G80" s="26"/>
      <c r="H80" s="146"/>
      <c r="I80" s="26"/>
      <c r="J80" s="148"/>
      <c r="K80" s="26"/>
      <c r="L80" s="148"/>
      <c r="M80" s="26"/>
      <c r="N80" s="40"/>
      <c r="P80" s="148"/>
      <c r="R80" s="148"/>
    </row>
    <row r="81" spans="1:19" ht="3" customHeight="1">
      <c r="A81" s="132"/>
      <c r="B81" s="134"/>
      <c r="C81" s="146"/>
      <c r="D81" s="153"/>
      <c r="E81" s="26"/>
      <c r="F81" s="146"/>
      <c r="G81" s="26"/>
      <c r="H81" s="146"/>
      <c r="I81" s="26"/>
      <c r="J81" s="148"/>
      <c r="K81" s="26"/>
      <c r="L81" s="148"/>
      <c r="M81" s="26"/>
      <c r="N81" s="40"/>
      <c r="P81" s="148"/>
      <c r="R81" s="148"/>
    </row>
    <row r="82" spans="1:19">
      <c r="A82" s="132"/>
      <c r="B82" s="134" t="s">
        <v>2845</v>
      </c>
      <c r="C82" s="60"/>
      <c r="D82" s="153" t="s">
        <v>2874</v>
      </c>
      <c r="E82" s="26"/>
      <c r="F82" s="146"/>
      <c r="G82" s="26"/>
      <c r="H82" s="146"/>
      <c r="I82" s="26"/>
      <c r="J82" s="148"/>
      <c r="K82" s="26"/>
      <c r="L82" s="148"/>
      <c r="M82" s="26"/>
      <c r="N82" s="40"/>
      <c r="P82" s="148"/>
      <c r="R82" s="148"/>
    </row>
    <row r="83" spans="1:19" ht="3" customHeight="1">
      <c r="A83" s="132"/>
      <c r="B83" s="134"/>
      <c r="C83" s="146"/>
      <c r="D83" s="153"/>
      <c r="E83" s="26"/>
      <c r="F83" s="146"/>
      <c r="G83" s="26"/>
      <c r="H83" s="146"/>
      <c r="I83" s="26"/>
      <c r="J83" s="148"/>
      <c r="K83" s="26"/>
      <c r="L83" s="148"/>
      <c r="M83" s="26"/>
      <c r="N83" s="40"/>
      <c r="P83" s="148"/>
      <c r="R83" s="148"/>
    </row>
    <row r="84" spans="1:19" ht="20.399999999999999">
      <c r="A84" s="157" t="s">
        <v>2888</v>
      </c>
      <c r="B84" s="134" t="s">
        <v>2846</v>
      </c>
      <c r="C84" s="154" t="s">
        <v>2877</v>
      </c>
      <c r="D84" s="153" t="s">
        <v>2874</v>
      </c>
      <c r="E84" s="26"/>
      <c r="F84" s="146"/>
      <c r="G84" s="26"/>
      <c r="H84" s="146"/>
      <c r="I84" s="26"/>
      <c r="J84" s="148"/>
      <c r="K84" s="26"/>
      <c r="L84" s="148"/>
      <c r="M84" s="26"/>
      <c r="N84" s="40"/>
      <c r="P84" s="148"/>
      <c r="Q84" s="148"/>
      <c r="R84" s="148"/>
      <c r="S84" s="148"/>
    </row>
    <row r="85" spans="1:19" ht="3" customHeight="1">
      <c r="A85" s="157"/>
      <c r="B85" s="134"/>
      <c r="C85" s="158"/>
      <c r="D85" s="153"/>
      <c r="E85" s="26"/>
      <c r="F85" s="146"/>
      <c r="G85" s="26"/>
      <c r="H85" s="146"/>
      <c r="I85" s="26"/>
      <c r="J85" s="148"/>
      <c r="K85" s="26"/>
      <c r="L85" s="148"/>
      <c r="M85" s="26"/>
      <c r="N85" s="40"/>
      <c r="P85" s="148"/>
      <c r="Q85" s="148"/>
      <c r="R85" s="148"/>
      <c r="S85" s="148"/>
    </row>
    <row r="86" spans="1:19">
      <c r="A86" s="132"/>
      <c r="B86" s="134" t="s">
        <v>2847</v>
      </c>
      <c r="C86" s="154" t="s">
        <v>2889</v>
      </c>
      <c r="D86" s="151"/>
      <c r="E86" s="26"/>
      <c r="F86" s="146"/>
      <c r="G86" s="26"/>
      <c r="H86" s="146"/>
      <c r="I86" s="26"/>
      <c r="J86" s="148"/>
      <c r="K86" s="26"/>
      <c r="L86" s="148"/>
      <c r="M86" s="26"/>
      <c r="N86" s="40"/>
      <c r="P86" s="148"/>
      <c r="Q86" s="148"/>
      <c r="R86" s="148"/>
      <c r="S86" s="148"/>
    </row>
    <row r="87" spans="1:19">
      <c r="A87" s="132"/>
      <c r="B87" s="132"/>
      <c r="C87" s="6" t="s">
        <v>2848</v>
      </c>
      <c r="D87" s="151"/>
      <c r="E87" s="26"/>
      <c r="F87" s="60"/>
      <c r="G87" s="26"/>
      <c r="H87" s="60"/>
      <c r="I87" s="26"/>
      <c r="J87" s="61"/>
      <c r="K87" s="26"/>
      <c r="L87" s="61"/>
      <c r="M87" s="26"/>
      <c r="N87" s="40" t="e">
        <f>(F87*#REF!)+(H87*#REF!)+(J87*#REF!)+(L87*#REF!)</f>
        <v>#REF!</v>
      </c>
      <c r="P87" s="148"/>
      <c r="Q87" s="148"/>
      <c r="R87" s="148"/>
      <c r="S87" s="148"/>
    </row>
    <row r="88" spans="1:19">
      <c r="A88" s="132"/>
      <c r="B88" s="134" t="s">
        <v>2849</v>
      </c>
      <c r="C88" s="60"/>
      <c r="D88" s="153" t="s">
        <v>2874</v>
      </c>
      <c r="E88" s="26"/>
      <c r="F88" s="146"/>
      <c r="G88" s="26"/>
      <c r="H88" s="146"/>
      <c r="I88" s="26"/>
      <c r="J88" s="148"/>
      <c r="K88" s="26"/>
      <c r="L88" s="148"/>
      <c r="M88" s="26"/>
      <c r="N88" s="40"/>
      <c r="P88" s="148"/>
      <c r="Q88" s="148"/>
      <c r="R88" s="148"/>
      <c r="S88" s="148"/>
    </row>
    <row r="89" spans="1:19" ht="3" customHeight="1">
      <c r="A89" s="132"/>
      <c r="B89" s="134"/>
      <c r="C89" s="146"/>
      <c r="D89" s="153"/>
      <c r="E89" s="26"/>
      <c r="F89" s="146"/>
      <c r="G89" s="26"/>
      <c r="H89" s="146"/>
      <c r="I89" s="26"/>
      <c r="J89" s="148"/>
      <c r="K89" s="26"/>
      <c r="L89" s="148"/>
      <c r="M89" s="26"/>
      <c r="N89" s="40"/>
      <c r="P89" s="148"/>
      <c r="Q89" s="148"/>
      <c r="R89" s="148"/>
      <c r="S89" s="148"/>
    </row>
    <row r="90" spans="1:19">
      <c r="A90" s="132"/>
      <c r="B90" s="134" t="s">
        <v>2845</v>
      </c>
      <c r="C90" s="60"/>
      <c r="D90" s="153" t="s">
        <v>2874</v>
      </c>
      <c r="E90" s="26"/>
      <c r="F90" s="146"/>
      <c r="G90" s="26"/>
      <c r="H90" s="146"/>
      <c r="I90" s="26"/>
      <c r="J90" s="148"/>
      <c r="K90" s="26"/>
      <c r="L90" s="148"/>
      <c r="M90" s="26"/>
      <c r="N90" s="40"/>
      <c r="P90" s="148"/>
      <c r="Q90" s="148"/>
      <c r="R90" s="148"/>
      <c r="S90" s="148"/>
    </row>
    <row r="91" spans="1:19" ht="3" customHeight="1">
      <c r="A91" s="132"/>
      <c r="B91" s="134"/>
      <c r="C91" s="146"/>
      <c r="D91" s="153"/>
      <c r="E91" s="26"/>
      <c r="F91" s="146"/>
      <c r="G91" s="26"/>
      <c r="H91" s="146"/>
      <c r="I91" s="26"/>
      <c r="J91" s="148"/>
      <c r="K91" s="26"/>
      <c r="L91" s="148"/>
      <c r="M91" s="26"/>
      <c r="N91" s="40"/>
      <c r="P91" s="148"/>
      <c r="Q91" s="148"/>
      <c r="R91" s="148"/>
      <c r="S91" s="148"/>
    </row>
    <row r="92" spans="1:19">
      <c r="A92" s="132"/>
      <c r="B92" s="134" t="s">
        <v>2846</v>
      </c>
      <c r="C92" s="60"/>
      <c r="D92" s="6"/>
      <c r="E92" s="26"/>
      <c r="F92" s="146"/>
      <c r="G92" s="26"/>
      <c r="H92" s="146"/>
      <c r="I92" s="26"/>
      <c r="J92" s="148"/>
      <c r="K92" s="26"/>
      <c r="L92" s="148"/>
      <c r="M92" s="26"/>
      <c r="N92" s="40"/>
      <c r="P92" s="148"/>
      <c r="R92" s="148"/>
    </row>
    <row r="93" spans="1:19" ht="3" customHeight="1">
      <c r="A93" s="132"/>
      <c r="B93" s="134"/>
      <c r="C93" s="146"/>
      <c r="D93" s="6"/>
      <c r="E93" s="26"/>
      <c r="F93" s="146"/>
      <c r="G93" s="26"/>
      <c r="H93" s="146"/>
      <c r="I93" s="26"/>
      <c r="J93" s="148"/>
      <c r="K93" s="26"/>
      <c r="L93" s="148"/>
      <c r="M93" s="26"/>
      <c r="N93" s="40"/>
      <c r="P93" s="148"/>
      <c r="R93" s="148"/>
    </row>
    <row r="94" spans="1:19">
      <c r="A94" s="132"/>
      <c r="B94" s="134" t="s">
        <v>2847</v>
      </c>
      <c r="C94" s="60"/>
      <c r="D94" s="6"/>
      <c r="E94" s="26"/>
      <c r="F94" s="146"/>
      <c r="G94" s="26"/>
      <c r="H94" s="146"/>
      <c r="I94" s="26"/>
      <c r="J94" s="148"/>
      <c r="K94" s="26"/>
      <c r="L94" s="148"/>
      <c r="M94" s="26"/>
      <c r="N94" s="40"/>
      <c r="P94" s="148"/>
      <c r="Q94" s="148"/>
      <c r="R94" s="148"/>
      <c r="S94" s="148"/>
    </row>
    <row r="95" spans="1:19">
      <c r="A95" s="132"/>
      <c r="B95" s="6"/>
      <c r="C95" s="6"/>
      <c r="D95" s="6"/>
      <c r="E95" s="4"/>
      <c r="F95" s="4"/>
      <c r="G95" s="4"/>
      <c r="H95" s="3"/>
      <c r="I95" s="4"/>
      <c r="J95" s="3"/>
      <c r="K95" s="4"/>
      <c r="L95" s="35" t="s">
        <v>29</v>
      </c>
      <c r="M95" s="4"/>
      <c r="N95" s="39" t="e">
        <f>SUM(N38:N74)</f>
        <v>#REF!</v>
      </c>
      <c r="P95" s="148"/>
      <c r="R95" s="148"/>
    </row>
    <row r="96" spans="1:19">
      <c r="A96" s="132"/>
      <c r="B96" s="28"/>
      <c r="C96" s="28"/>
      <c r="D96" s="28"/>
      <c r="E96" s="24"/>
      <c r="F96" s="24"/>
      <c r="G96" s="24"/>
      <c r="H96" s="24"/>
      <c r="I96" s="24"/>
      <c r="J96" s="3"/>
      <c r="K96" s="24"/>
      <c r="L96" s="58" t="s">
        <v>2901</v>
      </c>
      <c r="M96" s="4"/>
      <c r="N96" s="59">
        <f>IF(ISNUMBER(J21),J21-N95,0)</f>
        <v>0</v>
      </c>
      <c r="O96" s="20"/>
      <c r="P96" s="148"/>
      <c r="R96" s="148"/>
    </row>
    <row r="97" spans="1:19">
      <c r="A97" s="132"/>
      <c r="B97" s="6"/>
      <c r="C97" s="6"/>
      <c r="D97" s="6"/>
      <c r="E97" s="4"/>
      <c r="F97" s="4"/>
      <c r="G97" s="4"/>
      <c r="H97" s="4"/>
      <c r="I97" s="4"/>
      <c r="J97" s="2"/>
      <c r="K97" s="4"/>
      <c r="L97" s="159"/>
      <c r="M97" s="4"/>
      <c r="N97" s="3"/>
      <c r="P97" s="148"/>
      <c r="R97" s="148"/>
    </row>
    <row r="98" spans="1:19">
      <c r="A98" s="131"/>
      <c r="B98" s="13"/>
      <c r="C98" s="13"/>
      <c r="D98" s="13"/>
      <c r="E98" s="12"/>
      <c r="F98" s="12"/>
      <c r="G98" s="12"/>
      <c r="H98" s="12"/>
      <c r="I98" s="12"/>
      <c r="J98" s="10"/>
      <c r="K98" s="12"/>
      <c r="L98" s="10"/>
      <c r="M98" s="12"/>
      <c r="N98" s="7"/>
      <c r="P98" s="148"/>
      <c r="R98" s="148"/>
    </row>
    <row r="99" spans="1:19">
      <c r="A99" s="91"/>
      <c r="B99" s="91"/>
      <c r="C99" s="91"/>
      <c r="D99" s="91"/>
      <c r="E99" s="91"/>
      <c r="F99" s="91"/>
      <c r="G99" s="91"/>
      <c r="H99" s="91"/>
      <c r="I99" s="91"/>
      <c r="J99" s="91"/>
      <c r="K99" s="91"/>
      <c r="L99" s="91"/>
      <c r="M99" s="91"/>
      <c r="N99" s="91"/>
      <c r="P99" s="148"/>
      <c r="R99" s="148"/>
    </row>
    <row r="100" spans="1:19">
      <c r="A100" s="121"/>
      <c r="B100" s="92"/>
      <c r="C100" s="92"/>
      <c r="D100" s="92"/>
      <c r="E100" s="92"/>
      <c r="F100" s="92"/>
      <c r="G100" s="92"/>
      <c r="H100" s="92"/>
      <c r="I100" s="92"/>
      <c r="J100" s="92"/>
      <c r="K100" s="92"/>
      <c r="L100" s="92"/>
      <c r="M100" s="92"/>
      <c r="N100" s="92"/>
      <c r="P100" s="148"/>
      <c r="R100" s="148"/>
    </row>
    <row r="101" spans="1:19" ht="18">
      <c r="A101" s="384" t="s">
        <v>2902</v>
      </c>
      <c r="B101" s="367"/>
      <c r="C101" s="367"/>
      <c r="D101" s="367"/>
      <c r="E101" s="367"/>
      <c r="F101" s="367"/>
      <c r="G101" s="367"/>
      <c r="H101" s="367"/>
      <c r="I101" s="367"/>
      <c r="J101" s="367"/>
      <c r="K101" s="367"/>
      <c r="L101" s="367"/>
      <c r="M101" s="367"/>
      <c r="N101" s="367"/>
      <c r="O101" s="367"/>
      <c r="P101" s="367"/>
      <c r="Q101" s="367"/>
      <c r="R101" s="367"/>
      <c r="S101" s="368"/>
    </row>
    <row r="102" spans="1:19" ht="18">
      <c r="A102" s="121"/>
      <c r="B102" s="92"/>
      <c r="C102" s="129"/>
      <c r="D102" s="129"/>
      <c r="E102" s="129"/>
      <c r="F102" s="129"/>
      <c r="G102" s="129"/>
      <c r="H102" s="129"/>
      <c r="I102" s="129"/>
      <c r="J102" s="129"/>
      <c r="K102" s="129"/>
      <c r="L102" s="129"/>
      <c r="M102" s="129"/>
      <c r="N102" s="129"/>
      <c r="P102" s="148"/>
      <c r="R102" s="148"/>
    </row>
    <row r="103" spans="1:19">
      <c r="A103" s="93"/>
      <c r="B103" s="93"/>
      <c r="C103" s="94"/>
      <c r="D103" s="94"/>
      <c r="E103" s="94"/>
      <c r="F103" s="94"/>
      <c r="G103" s="95"/>
      <c r="H103" s="95"/>
      <c r="I103" s="95"/>
      <c r="J103" s="95"/>
      <c r="K103" s="95"/>
      <c r="L103" s="95"/>
      <c r="M103" s="95"/>
      <c r="N103" s="91"/>
      <c r="P103" s="148"/>
      <c r="R103" s="148"/>
    </row>
    <row r="104" spans="1:19">
      <c r="A104" s="92"/>
      <c r="B104" s="92"/>
      <c r="C104" s="96"/>
      <c r="D104" s="96"/>
      <c r="E104" s="96"/>
      <c r="F104" s="97"/>
      <c r="G104" s="97"/>
      <c r="H104" s="97"/>
      <c r="I104" s="97"/>
      <c r="J104" s="97"/>
      <c r="K104" s="99"/>
      <c r="L104" s="97"/>
      <c r="M104" s="99"/>
      <c r="N104" s="98"/>
      <c r="P104" s="148"/>
      <c r="R104" s="148"/>
    </row>
    <row r="105" spans="1:19">
      <c r="A105" s="92"/>
      <c r="B105" s="92"/>
      <c r="C105" s="100" t="s">
        <v>2866</v>
      </c>
      <c r="D105" s="100"/>
      <c r="E105" s="100"/>
      <c r="F105" s="101"/>
      <c r="G105" s="101"/>
      <c r="H105" s="101"/>
      <c r="I105" s="101"/>
      <c r="J105" s="101"/>
      <c r="K105" s="102"/>
      <c r="L105" s="101"/>
      <c r="M105" s="102"/>
      <c r="N105" s="103"/>
      <c r="P105" s="148"/>
      <c r="R105" s="148"/>
    </row>
    <row r="106" spans="1:19">
      <c r="A106" s="92"/>
      <c r="B106" s="92"/>
      <c r="C106" s="100"/>
      <c r="D106" s="100"/>
      <c r="E106" s="100"/>
      <c r="F106" s="101"/>
      <c r="G106" s="101"/>
      <c r="H106" s="101"/>
      <c r="I106" s="101"/>
      <c r="J106" s="101"/>
      <c r="K106" s="102"/>
      <c r="L106" s="101"/>
      <c r="M106" s="102"/>
      <c r="N106" s="103"/>
      <c r="P106" s="148"/>
      <c r="R106" s="148"/>
    </row>
    <row r="107" spans="1:19" ht="80.400000000000006" customHeight="1">
      <c r="A107" s="92"/>
      <c r="B107" s="92"/>
      <c r="C107" s="376" t="s">
        <v>2867</v>
      </c>
      <c r="D107" s="376"/>
      <c r="E107" s="376"/>
      <c r="F107" s="376"/>
      <c r="G107" s="376"/>
      <c r="H107" s="376"/>
      <c r="I107" s="376"/>
      <c r="J107" s="376"/>
      <c r="K107" s="376"/>
      <c r="L107" s="376"/>
      <c r="M107" s="376"/>
      <c r="N107" s="376"/>
      <c r="P107" s="148"/>
      <c r="R107" s="148"/>
    </row>
    <row r="108" spans="1:19" ht="14.4" customHeight="1">
      <c r="A108" s="92"/>
      <c r="B108" s="92"/>
      <c r="C108" s="104"/>
      <c r="D108" s="144"/>
      <c r="E108" s="144"/>
      <c r="F108" s="374" t="s">
        <v>2838</v>
      </c>
      <c r="G108" s="374"/>
      <c r="H108" s="374"/>
      <c r="I108" s="374"/>
      <c r="J108" s="374"/>
      <c r="K108" s="374"/>
      <c r="L108" s="374"/>
      <c r="M108" s="105"/>
      <c r="N108" s="105"/>
      <c r="O108" s="375" t="s">
        <v>2868</v>
      </c>
      <c r="P108" s="375"/>
      <c r="Q108" s="375"/>
      <c r="R108" s="375"/>
      <c r="S108" s="375"/>
    </row>
    <row r="109" spans="1:19" ht="43.2">
      <c r="A109" s="92"/>
      <c r="B109" s="92"/>
      <c r="C109" s="106"/>
      <c r="D109" s="36" t="s">
        <v>2865</v>
      </c>
      <c r="E109" s="22"/>
      <c r="F109" s="22" t="s">
        <v>2839</v>
      </c>
      <c r="G109" s="22"/>
      <c r="H109" s="22" t="s">
        <v>2840</v>
      </c>
      <c r="I109" s="22"/>
      <c r="J109" s="36" t="s">
        <v>2841</v>
      </c>
      <c r="K109" s="22"/>
      <c r="L109" s="36" t="s">
        <v>2842</v>
      </c>
      <c r="M109" s="105"/>
      <c r="N109" s="105"/>
      <c r="P109" s="37" t="s">
        <v>2856</v>
      </c>
      <c r="Q109" s="37"/>
      <c r="R109" s="37" t="s">
        <v>2857</v>
      </c>
    </row>
    <row r="110" spans="1:19">
      <c r="A110" s="92"/>
      <c r="B110" s="92"/>
      <c r="C110" s="108" t="s">
        <v>18</v>
      </c>
      <c r="D110" s="62"/>
      <c r="E110" s="109"/>
      <c r="F110" s="62"/>
      <c r="G110" s="109"/>
      <c r="H110" s="62"/>
      <c r="I110" s="109"/>
      <c r="J110" s="63"/>
      <c r="K110" s="109"/>
      <c r="L110" s="63"/>
      <c r="M110" s="109"/>
      <c r="N110" s="110"/>
      <c r="P110" s="61"/>
      <c r="R110" s="61"/>
    </row>
    <row r="111" spans="1:19">
      <c r="A111" s="92"/>
      <c r="B111" s="92"/>
      <c r="C111" s="104"/>
      <c r="D111" s="104"/>
      <c r="E111" s="110"/>
      <c r="F111" s="110"/>
      <c r="G111" s="110"/>
      <c r="H111" s="110"/>
      <c r="I111" s="110"/>
      <c r="J111" s="111"/>
      <c r="K111" s="110"/>
      <c r="L111" s="111"/>
      <c r="M111" s="110"/>
      <c r="N111" s="110"/>
    </row>
    <row r="112" spans="1:19">
      <c r="A112" s="92"/>
      <c r="B112" s="92"/>
      <c r="C112" s="108" t="s">
        <v>23</v>
      </c>
      <c r="D112" s="62"/>
      <c r="E112" s="109"/>
      <c r="F112" s="62"/>
      <c r="G112" s="109"/>
      <c r="H112" s="62"/>
      <c r="I112" s="109"/>
      <c r="J112" s="63"/>
      <c r="K112" s="109"/>
      <c r="L112" s="63"/>
      <c r="M112" s="109"/>
      <c r="N112" s="110"/>
      <c r="P112" s="61"/>
      <c r="R112" s="61"/>
    </row>
    <row r="113" spans="1:18">
      <c r="A113" s="92"/>
      <c r="B113" s="92"/>
      <c r="C113" s="107"/>
      <c r="D113" s="112"/>
      <c r="E113" s="110"/>
      <c r="F113" s="112"/>
      <c r="G113" s="110"/>
      <c r="H113" s="112"/>
      <c r="I113" s="110"/>
      <c r="J113" s="113"/>
      <c r="K113" s="110"/>
      <c r="L113" s="113"/>
      <c r="M113" s="110"/>
      <c r="N113" s="110"/>
      <c r="P113" s="148"/>
      <c r="R113" s="148"/>
    </row>
    <row r="114" spans="1:18">
      <c r="A114" s="92"/>
      <c r="B114" s="92"/>
      <c r="C114" s="114"/>
      <c r="D114" s="114" t="s">
        <v>24</v>
      </c>
      <c r="E114" s="110"/>
      <c r="F114" s="110"/>
      <c r="G114" s="110"/>
      <c r="H114" s="110"/>
      <c r="I114" s="110"/>
      <c r="J114" s="111"/>
      <c r="K114" s="110"/>
      <c r="L114" s="111"/>
      <c r="M114" s="110"/>
      <c r="N114" s="110"/>
      <c r="P114" s="148"/>
      <c r="R114" s="148"/>
    </row>
    <row r="115" spans="1:18">
      <c r="A115" s="92"/>
      <c r="B115" s="92"/>
      <c r="C115" s="104"/>
      <c r="D115" s="104"/>
      <c r="E115" s="110"/>
      <c r="F115" s="110"/>
      <c r="G115" s="110"/>
      <c r="H115" s="110"/>
      <c r="I115" s="110"/>
      <c r="J115" s="111"/>
      <c r="K115" s="110"/>
      <c r="L115" s="111"/>
      <c r="M115" s="110"/>
      <c r="N115" s="110"/>
    </row>
    <row r="116" spans="1:18">
      <c r="A116" s="92"/>
      <c r="B116" s="92"/>
      <c r="C116" s="114"/>
      <c r="D116" s="114" t="s">
        <v>25</v>
      </c>
      <c r="E116" s="115"/>
      <c r="F116" s="62"/>
      <c r="G116" s="109"/>
      <c r="H116" s="62"/>
      <c r="I116" s="109"/>
      <c r="J116" s="63"/>
      <c r="K116" s="109"/>
      <c r="L116" s="63"/>
      <c r="M116" s="115"/>
      <c r="N116" s="115"/>
      <c r="P116" s="61"/>
      <c r="R116" s="61"/>
    </row>
    <row r="117" spans="1:18">
      <c r="A117" s="92"/>
      <c r="B117" s="92"/>
      <c r="C117" s="104"/>
      <c r="D117" s="104"/>
      <c r="E117" s="115"/>
      <c r="F117" s="115"/>
      <c r="G117" s="115"/>
      <c r="H117" s="115"/>
      <c r="I117" s="115"/>
      <c r="J117" s="116"/>
      <c r="K117" s="115"/>
      <c r="L117" s="116"/>
      <c r="M117" s="115"/>
      <c r="N117" s="115"/>
    </row>
    <row r="118" spans="1:18">
      <c r="A118" s="92"/>
      <c r="B118" s="92"/>
      <c r="C118" s="108" t="s">
        <v>12</v>
      </c>
      <c r="D118" s="62"/>
      <c r="E118" s="109"/>
      <c r="F118" s="62"/>
      <c r="G118" s="109"/>
      <c r="H118" s="62"/>
      <c r="I118" s="109"/>
      <c r="J118" s="63"/>
      <c r="K118" s="109"/>
      <c r="L118" s="63"/>
      <c r="M118" s="109"/>
      <c r="N118" s="110"/>
      <c r="P118" s="61"/>
      <c r="R118" s="61"/>
    </row>
    <row r="119" spans="1:18">
      <c r="A119" s="92"/>
      <c r="B119" s="92"/>
      <c r="C119" s="104"/>
      <c r="D119" s="104"/>
      <c r="E119" s="110"/>
      <c r="F119" s="110"/>
      <c r="G119" s="110"/>
      <c r="H119" s="110"/>
      <c r="I119" s="110"/>
      <c r="J119" s="111"/>
      <c r="K119" s="110"/>
      <c r="L119" s="111"/>
      <c r="M119" s="110"/>
      <c r="N119" s="110"/>
    </row>
    <row r="120" spans="1:18">
      <c r="A120" s="92"/>
      <c r="B120" s="92"/>
      <c r="C120" s="108" t="s">
        <v>26</v>
      </c>
      <c r="D120" s="62"/>
      <c r="E120" s="109"/>
      <c r="F120" s="62"/>
      <c r="G120" s="109"/>
      <c r="H120" s="62"/>
      <c r="I120" s="109"/>
      <c r="J120" s="63"/>
      <c r="K120" s="109"/>
      <c r="L120" s="63"/>
      <c r="M120" s="109"/>
      <c r="N120" s="110"/>
      <c r="P120" s="61"/>
      <c r="R120" s="61"/>
    </row>
    <row r="121" spans="1:18">
      <c r="A121" s="92"/>
      <c r="B121" s="92"/>
      <c r="C121" s="104"/>
      <c r="D121" s="104"/>
      <c r="E121" s="110"/>
      <c r="F121" s="104"/>
      <c r="G121" s="110"/>
      <c r="H121" s="104"/>
      <c r="I121" s="104"/>
      <c r="J121" s="104"/>
      <c r="K121" s="104"/>
      <c r="L121" s="104"/>
      <c r="M121" s="104"/>
      <c r="N121" s="110"/>
    </row>
    <row r="122" spans="1:18">
      <c r="A122" s="92"/>
      <c r="B122" s="92"/>
      <c r="C122" s="108" t="s">
        <v>20</v>
      </c>
      <c r="D122" s="62"/>
      <c r="E122" s="109"/>
      <c r="F122" s="62"/>
      <c r="G122" s="109"/>
      <c r="H122" s="62"/>
      <c r="I122" s="109"/>
      <c r="J122" s="63"/>
      <c r="K122" s="109"/>
      <c r="L122" s="63"/>
      <c r="M122" s="109"/>
      <c r="N122" s="110"/>
      <c r="P122" s="61"/>
      <c r="R122" s="61"/>
    </row>
    <row r="123" spans="1:18">
      <c r="A123" s="92"/>
      <c r="B123" s="92"/>
      <c r="C123" s="104"/>
      <c r="D123" s="104"/>
      <c r="E123" s="110"/>
      <c r="F123" s="110"/>
      <c r="G123" s="110"/>
      <c r="H123" s="110"/>
      <c r="I123" s="110"/>
      <c r="J123" s="111"/>
      <c r="K123" s="110"/>
      <c r="L123" s="111"/>
      <c r="M123" s="110"/>
      <c r="N123" s="110"/>
      <c r="P123" s="148"/>
      <c r="R123" s="148"/>
    </row>
    <row r="124" spans="1:18">
      <c r="A124" s="132"/>
      <c r="B124" s="3"/>
      <c r="C124" s="3"/>
      <c r="D124" s="3"/>
      <c r="E124" s="3"/>
      <c r="F124" s="3"/>
      <c r="G124" s="3"/>
      <c r="H124" s="3"/>
      <c r="I124" s="3"/>
      <c r="J124" s="3"/>
      <c r="K124" s="3"/>
      <c r="L124" s="3"/>
      <c r="M124" s="3"/>
      <c r="N124" s="3"/>
      <c r="P124" s="148"/>
      <c r="R124" s="148"/>
    </row>
    <row r="125" spans="1:18">
      <c r="A125" s="91"/>
      <c r="B125" s="91"/>
      <c r="C125" s="91"/>
      <c r="D125" s="91"/>
      <c r="E125" s="91"/>
      <c r="F125" s="91"/>
      <c r="G125" s="91"/>
      <c r="H125" s="91"/>
      <c r="I125" s="91"/>
      <c r="J125" s="91"/>
      <c r="K125" s="91"/>
      <c r="L125" s="91"/>
      <c r="M125" s="91"/>
      <c r="N125" s="91"/>
      <c r="P125" s="148"/>
      <c r="R125" s="148"/>
    </row>
    <row r="126" spans="1:18" ht="3" customHeight="1">
      <c r="A126" s="101"/>
      <c r="B126" s="143"/>
      <c r="C126" s="143"/>
      <c r="D126" s="143"/>
      <c r="E126" s="143"/>
      <c r="F126" s="143"/>
      <c r="G126" s="143"/>
      <c r="H126" s="143"/>
      <c r="I126" s="143"/>
      <c r="J126" s="143"/>
      <c r="K126" s="143"/>
      <c r="L126" s="143"/>
      <c r="M126" s="143"/>
      <c r="N126" s="91"/>
      <c r="P126" s="148"/>
      <c r="R126" s="148"/>
    </row>
    <row r="127" spans="1:18">
      <c r="A127" s="377" t="s">
        <v>41</v>
      </c>
      <c r="B127" s="377"/>
      <c r="C127" s="377"/>
      <c r="D127" s="377"/>
      <c r="E127" s="377"/>
      <c r="F127" s="377"/>
      <c r="G127" s="377"/>
      <c r="H127" s="377"/>
      <c r="I127" s="377"/>
      <c r="J127" s="377"/>
      <c r="K127" s="377"/>
      <c r="L127" s="377"/>
      <c r="M127" s="377"/>
      <c r="N127" s="91"/>
      <c r="P127" s="148"/>
      <c r="R127" s="148"/>
    </row>
    <row r="128" spans="1:18">
      <c r="A128" s="143"/>
      <c r="B128" s="143"/>
      <c r="C128" s="143"/>
      <c r="D128" s="143"/>
      <c r="E128" s="143"/>
      <c r="F128" s="143"/>
      <c r="G128" s="143"/>
      <c r="H128" s="143"/>
      <c r="I128" s="143"/>
      <c r="J128" s="143"/>
      <c r="K128" s="143"/>
      <c r="L128" s="143"/>
      <c r="M128" s="143"/>
      <c r="N128" s="91"/>
      <c r="P128" s="148"/>
      <c r="R128" s="148"/>
    </row>
    <row r="129" spans="1:18">
      <c r="A129" s="378" t="s">
        <v>42</v>
      </c>
      <c r="B129" s="379"/>
      <c r="C129" s="379"/>
      <c r="D129" s="379"/>
      <c r="E129" s="379"/>
      <c r="F129" s="379"/>
      <c r="G129" s="379"/>
      <c r="H129" s="379"/>
      <c r="I129" s="379"/>
      <c r="J129" s="379"/>
      <c r="K129" s="379"/>
      <c r="L129" s="379"/>
      <c r="M129" s="379"/>
      <c r="N129" s="91"/>
      <c r="P129" s="148"/>
      <c r="R129" s="148"/>
    </row>
    <row r="130" spans="1:18">
      <c r="A130" s="380"/>
      <c r="B130" s="380"/>
      <c r="C130" s="380"/>
      <c r="D130" s="380"/>
      <c r="E130" s="380"/>
      <c r="F130" s="380"/>
      <c r="G130" s="380"/>
      <c r="H130" s="380"/>
      <c r="I130" s="380"/>
      <c r="J130" s="380"/>
      <c r="K130" s="380"/>
      <c r="L130" s="380"/>
      <c r="M130" s="380"/>
      <c r="N130" s="91"/>
      <c r="P130" s="148"/>
      <c r="R130" s="148"/>
    </row>
    <row r="131" spans="1:18">
      <c r="A131" s="380"/>
      <c r="B131" s="380"/>
      <c r="C131" s="380"/>
      <c r="D131" s="380"/>
      <c r="E131" s="380"/>
      <c r="F131" s="380"/>
      <c r="G131" s="380"/>
      <c r="H131" s="380"/>
      <c r="I131" s="380"/>
      <c r="J131" s="380"/>
      <c r="K131" s="380"/>
      <c r="L131" s="380"/>
      <c r="M131" s="380"/>
      <c r="N131" s="91"/>
      <c r="P131" s="148"/>
      <c r="R131" s="148"/>
    </row>
    <row r="132" spans="1:18">
      <c r="A132" s="380"/>
      <c r="B132" s="380"/>
      <c r="C132" s="380"/>
      <c r="D132" s="380"/>
      <c r="E132" s="380"/>
      <c r="F132" s="380"/>
      <c r="G132" s="380"/>
      <c r="H132" s="380"/>
      <c r="I132" s="380"/>
      <c r="J132" s="380"/>
      <c r="K132" s="380"/>
      <c r="L132" s="380"/>
      <c r="M132" s="380"/>
      <c r="N132" s="91"/>
      <c r="P132" s="148"/>
      <c r="R132" s="148"/>
    </row>
    <row r="133" spans="1:18">
      <c r="A133" s="380"/>
      <c r="B133" s="380"/>
      <c r="C133" s="380"/>
      <c r="D133" s="380"/>
      <c r="E133" s="380"/>
      <c r="F133" s="380"/>
      <c r="G133" s="380"/>
      <c r="H133" s="380"/>
      <c r="I133" s="380"/>
      <c r="J133" s="380"/>
      <c r="K133" s="380"/>
      <c r="L133" s="380"/>
      <c r="M133" s="380"/>
      <c r="N133" s="91"/>
      <c r="P133" s="148"/>
      <c r="R133" s="148"/>
    </row>
    <row r="134" spans="1:18">
      <c r="A134" s="380"/>
      <c r="B134" s="380"/>
      <c r="C134" s="380"/>
      <c r="D134" s="380"/>
      <c r="E134" s="380"/>
      <c r="F134" s="380"/>
      <c r="G134" s="380"/>
      <c r="H134" s="380"/>
      <c r="I134" s="380"/>
      <c r="J134" s="380"/>
      <c r="K134" s="380"/>
      <c r="L134" s="380"/>
      <c r="M134" s="380"/>
      <c r="N134" s="91"/>
      <c r="P134" s="148"/>
      <c r="R134" s="148"/>
    </row>
    <row r="135" spans="1:18">
      <c r="A135" s="380"/>
      <c r="B135" s="380"/>
      <c r="C135" s="380"/>
      <c r="D135" s="380"/>
      <c r="E135" s="380"/>
      <c r="F135" s="380"/>
      <c r="G135" s="380"/>
      <c r="H135" s="380"/>
      <c r="I135" s="380"/>
      <c r="J135" s="380"/>
      <c r="K135" s="380"/>
      <c r="L135" s="380"/>
      <c r="M135" s="380"/>
      <c r="N135" s="91"/>
      <c r="P135" s="148"/>
      <c r="R135" s="148"/>
    </row>
    <row r="136" spans="1:18" ht="3" customHeight="1">
      <c r="A136" s="118"/>
      <c r="B136" s="117"/>
      <c r="C136" s="117"/>
      <c r="D136" s="117"/>
      <c r="E136" s="117"/>
      <c r="F136" s="117"/>
      <c r="G136" s="117"/>
      <c r="H136" s="117"/>
      <c r="I136" s="117"/>
      <c r="J136" s="117"/>
      <c r="K136" s="117"/>
      <c r="L136" s="117"/>
      <c r="M136" s="117"/>
      <c r="N136" s="91"/>
      <c r="P136" s="148"/>
      <c r="R136" s="148"/>
    </row>
    <row r="137" spans="1:18">
      <c r="A137" s="379" t="s">
        <v>2903</v>
      </c>
      <c r="B137" s="379"/>
      <c r="C137" s="379"/>
      <c r="D137" s="379"/>
      <c r="E137" s="379"/>
      <c r="F137" s="379"/>
      <c r="G137" s="379"/>
      <c r="H137" s="379"/>
      <c r="I137" s="379"/>
      <c r="J137" s="379"/>
      <c r="K137" s="379"/>
      <c r="L137" s="379"/>
      <c r="M137" s="379"/>
      <c r="N137" s="91"/>
      <c r="P137" s="148"/>
      <c r="R137" s="148"/>
    </row>
    <row r="138" spans="1:18">
      <c r="A138" s="380"/>
      <c r="B138" s="380"/>
      <c r="C138" s="380"/>
      <c r="D138" s="380"/>
      <c r="E138" s="380"/>
      <c r="F138" s="380"/>
      <c r="G138" s="380"/>
      <c r="H138" s="380"/>
      <c r="I138" s="380"/>
      <c r="J138" s="380"/>
      <c r="K138" s="380"/>
      <c r="L138" s="380"/>
      <c r="M138" s="380"/>
      <c r="N138" s="91"/>
      <c r="P138" s="148"/>
      <c r="R138" s="148"/>
    </row>
    <row r="139" spans="1:18">
      <c r="A139" s="380"/>
      <c r="B139" s="380"/>
      <c r="C139" s="380"/>
      <c r="D139" s="380"/>
      <c r="E139" s="380"/>
      <c r="F139" s="380"/>
      <c r="G139" s="380"/>
      <c r="H139" s="380"/>
      <c r="I139" s="380"/>
      <c r="J139" s="380"/>
      <c r="K139" s="380"/>
      <c r="L139" s="380"/>
      <c r="M139" s="380"/>
      <c r="N139" s="91"/>
      <c r="P139" s="148"/>
      <c r="R139" s="148"/>
    </row>
    <row r="140" spans="1:18">
      <c r="A140" s="380"/>
      <c r="B140" s="380"/>
      <c r="C140" s="380"/>
      <c r="D140" s="380"/>
      <c r="E140" s="380"/>
      <c r="F140" s="380"/>
      <c r="G140" s="380"/>
      <c r="H140" s="380"/>
      <c r="I140" s="380"/>
      <c r="J140" s="380"/>
      <c r="K140" s="380"/>
      <c r="L140" s="380"/>
      <c r="M140" s="380"/>
      <c r="N140" s="91"/>
      <c r="P140" s="148"/>
      <c r="R140" s="148"/>
    </row>
    <row r="141" spans="1:18">
      <c r="A141" s="380"/>
      <c r="B141" s="380"/>
      <c r="C141" s="380"/>
      <c r="D141" s="380"/>
      <c r="E141" s="380"/>
      <c r="F141" s="380"/>
      <c r="G141" s="380"/>
      <c r="H141" s="380"/>
      <c r="I141" s="380"/>
      <c r="J141" s="380"/>
      <c r="K141" s="380"/>
      <c r="L141" s="380"/>
      <c r="M141" s="380"/>
      <c r="N141" s="91"/>
      <c r="P141" s="148"/>
      <c r="R141" s="148"/>
    </row>
    <row r="142" spans="1:18">
      <c r="A142" s="380"/>
      <c r="B142" s="380"/>
      <c r="C142" s="380"/>
      <c r="D142" s="380"/>
      <c r="E142" s="380"/>
      <c r="F142" s="380"/>
      <c r="G142" s="380"/>
      <c r="H142" s="380"/>
      <c r="I142" s="380"/>
      <c r="J142" s="380"/>
      <c r="K142" s="380"/>
      <c r="L142" s="380"/>
      <c r="M142" s="380"/>
      <c r="N142" s="91"/>
      <c r="P142" s="148"/>
      <c r="R142" s="148"/>
    </row>
    <row r="143" spans="1:18">
      <c r="A143" s="380"/>
      <c r="B143" s="380"/>
      <c r="C143" s="380"/>
      <c r="D143" s="380"/>
      <c r="E143" s="380"/>
      <c r="F143" s="380"/>
      <c r="G143" s="380"/>
      <c r="H143" s="380"/>
      <c r="I143" s="380"/>
      <c r="J143" s="380"/>
      <c r="K143" s="380"/>
      <c r="L143" s="380"/>
      <c r="M143" s="380"/>
      <c r="N143" s="91"/>
      <c r="P143" s="148"/>
      <c r="R143" s="148"/>
    </row>
    <row r="144" spans="1:18">
      <c r="A144" s="101"/>
      <c r="B144" s="119"/>
      <c r="C144" s="119"/>
      <c r="D144" s="119"/>
      <c r="E144" s="119"/>
      <c r="F144" s="119"/>
      <c r="G144" s="119"/>
      <c r="H144" s="119"/>
      <c r="I144" s="119"/>
      <c r="J144" s="119"/>
      <c r="K144" s="119"/>
      <c r="L144" s="119"/>
      <c r="M144" s="119"/>
      <c r="N144" s="91"/>
      <c r="P144" s="148"/>
      <c r="R144" s="148"/>
    </row>
    <row r="145" spans="1:18">
      <c r="A145" s="91"/>
      <c r="B145" s="91"/>
      <c r="C145" s="91"/>
      <c r="D145" s="91"/>
      <c r="E145" s="91"/>
      <c r="F145" s="91"/>
      <c r="G145" s="91"/>
      <c r="H145" s="91"/>
      <c r="I145" s="91"/>
      <c r="J145" s="91"/>
      <c r="K145" s="91"/>
      <c r="L145" s="91"/>
      <c r="M145" s="91"/>
      <c r="N145" s="91"/>
      <c r="P145" s="148"/>
      <c r="R145" s="148"/>
    </row>
  </sheetData>
  <dataConsolidate/>
  <mergeCells count="21">
    <mergeCell ref="A137:M137"/>
    <mergeCell ref="A138:M143"/>
    <mergeCell ref="F5:K5"/>
    <mergeCell ref="C107:N107"/>
    <mergeCell ref="F108:L108"/>
    <mergeCell ref="O108:S108"/>
    <mergeCell ref="A127:M127"/>
    <mergeCell ref="A129:M129"/>
    <mergeCell ref="A130:M135"/>
    <mergeCell ref="B25:N25"/>
    <mergeCell ref="O28:S28"/>
    <mergeCell ref="B27:N27"/>
    <mergeCell ref="F29:L29"/>
    <mergeCell ref="O29:S29"/>
    <mergeCell ref="A101:S101"/>
    <mergeCell ref="A2:S2"/>
    <mergeCell ref="O6:O7"/>
    <mergeCell ref="E12:F12"/>
    <mergeCell ref="L12:M12"/>
    <mergeCell ref="D14:F14"/>
    <mergeCell ref="L14:M14"/>
  </mergeCells>
  <conditionalFormatting sqref="N96">
    <cfRule type="cellIs" dxfId="62" priority="1" operator="greaterThan">
      <formula>0</formula>
    </cfRule>
    <cfRule type="cellIs" dxfId="61" priority="2" operator="equal">
      <formula>0</formula>
    </cfRule>
    <cfRule type="cellIs" dxfId="60" priority="3" operator="lessThan">
      <formula>0</formula>
    </cfRule>
  </conditionalFormatting>
  <dataValidations count="3">
    <dataValidation type="date" operator="greaterThanOrEqual" allowBlank="1" showInputMessage="1" showErrorMessage="1" prompt="Enter today's date" sqref="L14:M14" xr:uid="{F38D0DDF-3E57-4C31-9FB8-67EA9818FB24}">
      <formula1>44044</formula1>
    </dataValidation>
    <dataValidation type="decimal" operator="lessThanOrEqual" allowBlank="1" showInputMessage="1" showErrorMessage="1" sqref="D110:L122 P110 R110 P112:P114 R112:R114 P116 R116 P118 R118 P120 R120 P102:P107 R102:R107 F76:L78 D80:L94 D76:E79 Q75 S84:S91 Q84:Q91 Q94 S94 R122:R145 P122:P145 P31:P100 R31:R100 D31:L75" xr:uid="{DE3FF120-546E-4A92-B66A-33406ABD59C3}">
      <formula1>5000</formula1>
    </dataValidation>
    <dataValidation allowBlank="1" sqref="F6" xr:uid="{DA7318EF-10DD-419C-8639-64785FC99FDD}"/>
  </dataValidations>
  <pageMargins left="0.7" right="0.7" top="0.75" bottom="0.75" header="0.3" footer="0.3"/>
  <pageSetup paperSize="9" scale="35" orientation="portrait" r:id="rId1"/>
  <drawing r:id="rId2"/>
  <legacyDrawing r:id="rId3"/>
  <controls>
    <mc:AlternateContent xmlns:mc="http://schemas.openxmlformats.org/markup-compatibility/2006">
      <mc:Choice Requires="x14">
        <control shapeId="13314" r:id="rId4" name="ComboBox2">
          <controlPr defaultSize="0" autoLine="0" linkedCell="#REF!" listFillRange="'Weighted Populations'!A2:A1255" r:id="rId5">
            <anchor moveWithCells="1">
              <from>
                <xdr:col>2</xdr:col>
                <xdr:colOff>68580</xdr:colOff>
                <xdr:row>5</xdr:row>
                <xdr:rowOff>0</xdr:rowOff>
              </from>
              <to>
                <xdr:col>5</xdr:col>
                <xdr:colOff>419100</xdr:colOff>
                <xdr:row>6</xdr:row>
                <xdr:rowOff>45720</xdr:rowOff>
              </to>
            </anchor>
          </controlPr>
        </control>
      </mc:Choice>
      <mc:Fallback>
        <control shapeId="13314" r:id="rId4" name="ComboBox2"/>
      </mc:Fallback>
    </mc:AlternateContent>
    <mc:AlternateContent xmlns:mc="http://schemas.openxmlformats.org/markup-compatibility/2006">
      <mc:Choice Requires="x14">
        <control shapeId="13313" r:id="rId6" name="ComboBox1">
          <controlPr defaultSize="0" autoLine="0" linkedCell="#REF!" listFillRange="'Weighted Populations'!Q2:Q1255" r:id="rId7">
            <anchor moveWithCells="1">
              <from>
                <xdr:col>10</xdr:col>
                <xdr:colOff>45720</xdr:colOff>
                <xdr:row>5</xdr:row>
                <xdr:rowOff>0</xdr:rowOff>
              </from>
              <to>
                <xdr:col>13</xdr:col>
                <xdr:colOff>762000</xdr:colOff>
                <xdr:row>6</xdr:row>
                <xdr:rowOff>45720</xdr:rowOff>
              </to>
            </anchor>
          </controlPr>
        </control>
      </mc:Choice>
      <mc:Fallback>
        <control shapeId="13313" r:id="rId6" name="Combo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AB02C-3FA8-4D54-8DF4-1C7C5E8F764F}">
  <sheetPr codeName="Sheet11">
    <pageSetUpPr fitToPage="1"/>
  </sheetPr>
  <dimension ref="A1:AN192"/>
  <sheetViews>
    <sheetView tabSelected="1" topLeftCell="A75" zoomScale="70" zoomScaleNormal="70" workbookViewId="0">
      <selection activeCell="H145" sqref="H145"/>
    </sheetView>
  </sheetViews>
  <sheetFormatPr defaultColWidth="8.88671875" defaultRowHeight="13.8"/>
  <cols>
    <col min="1" max="1" width="49.44140625" style="213" bestFit="1" customWidth="1"/>
    <col min="2" max="2" width="45.88671875" style="211" customWidth="1"/>
    <col min="3" max="3" width="0.5546875" style="211" customWidth="1"/>
    <col min="4" max="4" width="12.33203125" style="211" customWidth="1"/>
    <col min="5" max="5" width="21.44140625" style="211" hidden="1" customWidth="1"/>
    <col min="6" max="6" width="12.33203125" style="211" hidden="1" customWidth="1"/>
    <col min="7" max="7" width="0.5546875" style="211" customWidth="1"/>
    <col min="8" max="8" width="21" style="211" customWidth="1"/>
    <col min="9" max="9" width="0.5546875" style="211" customWidth="1"/>
    <col min="10" max="10" width="9.44140625" style="211" customWidth="1"/>
    <col min="11" max="11" width="0.5546875" style="211" customWidth="1"/>
    <col min="12" max="12" width="20.88671875" style="211" customWidth="1"/>
    <col min="13" max="13" width="0.5546875" style="211" customWidth="1"/>
    <col min="14" max="14" width="9.5546875" style="211" customWidth="1"/>
    <col min="15" max="15" width="0.5546875" style="211" customWidth="1"/>
    <col min="16" max="16" width="21.109375" style="211" customWidth="1"/>
    <col min="17" max="17" width="0.5546875" style="211" customWidth="1"/>
    <col min="18" max="18" width="9.44140625" style="211" customWidth="1"/>
    <col min="19" max="19" width="0.5546875" style="211" customWidth="1"/>
    <col min="20" max="20" width="21" style="211" customWidth="1"/>
    <col min="21" max="21" width="0.5546875" style="211" customWidth="1"/>
    <col min="22" max="22" width="9" style="211" customWidth="1"/>
    <col min="23" max="23" width="0.5546875" style="211" customWidth="1"/>
    <col min="24" max="24" width="21" style="211" customWidth="1"/>
    <col min="25" max="25" width="0.5546875" style="211" customWidth="1"/>
    <col min="26" max="26" width="8.88671875" style="211"/>
    <col min="27" max="27" width="0.5546875" style="211" customWidth="1"/>
    <col min="28" max="28" width="21.109375" style="211" customWidth="1"/>
    <col min="29" max="29" width="8.6640625" style="211" customWidth="1"/>
    <col min="30" max="31" width="8.6640625" style="211" hidden="1" customWidth="1"/>
    <col min="32" max="32" width="21.33203125" style="211" customWidth="1"/>
    <col min="33" max="33" width="1" style="211" customWidth="1"/>
    <col min="34" max="34" width="14.109375" style="211" customWidth="1"/>
    <col min="35" max="35" width="1" style="211" customWidth="1"/>
    <col min="36" max="36" width="12.6640625" style="211" customWidth="1"/>
    <col min="37" max="38" width="8.88671875" style="211"/>
    <col min="39" max="39" width="12.5546875" style="211" customWidth="1"/>
    <col min="40" max="16384" width="8.88671875" style="211"/>
  </cols>
  <sheetData>
    <row r="1" spans="1:40">
      <c r="A1" s="389"/>
      <c r="B1" s="389"/>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row>
    <row r="2" spans="1:40" ht="3" customHeight="1">
      <c r="A2" s="212"/>
      <c r="B2" s="212"/>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row>
    <row r="3" spans="1:40">
      <c r="A3" s="399" t="s">
        <v>3618</v>
      </c>
      <c r="B3" s="400"/>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1"/>
    </row>
    <row r="4" spans="1:40" ht="14.4" thickBot="1">
      <c r="B4" s="214"/>
      <c r="C4" s="214"/>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row>
    <row r="5" spans="1:40" ht="16.2" thickBot="1">
      <c r="A5" s="390" t="s">
        <v>3093</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2"/>
    </row>
    <row r="6" spans="1:40" ht="17.399999999999999" customHeight="1">
      <c r="A6" s="211"/>
    </row>
    <row r="7" spans="1:40" ht="14.4" customHeight="1">
      <c r="B7" s="215" t="s">
        <v>2914</v>
      </c>
      <c r="C7" s="397" t="str">
        <f>VLOOKUP(U7,'Drop Downs and vlookups'!$J$4:$Q$1259,2,FALSE)</f>
        <v>U60176</v>
      </c>
      <c r="D7" s="397"/>
      <c r="E7" s="397"/>
      <c r="F7" s="397"/>
      <c r="G7" s="397"/>
      <c r="H7" s="397"/>
      <c r="I7" s="397"/>
      <c r="J7" s="216"/>
      <c r="K7" s="216"/>
      <c r="L7" s="217"/>
      <c r="M7" s="217"/>
      <c r="N7" s="409" t="s">
        <v>2</v>
      </c>
      <c r="O7" s="409"/>
      <c r="P7" s="409"/>
      <c r="Q7" s="409"/>
      <c r="R7" s="409"/>
      <c r="S7" s="409"/>
      <c r="T7" s="409"/>
      <c r="U7" s="410" t="s">
        <v>382</v>
      </c>
      <c r="V7" s="410"/>
      <c r="W7" s="410"/>
      <c r="X7" s="410"/>
      <c r="Y7" s="410"/>
      <c r="Z7" s="410"/>
      <c r="AA7" s="410"/>
      <c r="AB7" s="410"/>
      <c r="AC7" s="218"/>
      <c r="AD7" s="218"/>
      <c r="AE7" s="218"/>
      <c r="AM7" s="408"/>
    </row>
    <row r="8" spans="1:40" ht="14.4" customHeight="1">
      <c r="B8" s="214"/>
      <c r="C8" s="216"/>
      <c r="D8" s="216"/>
      <c r="E8" s="216"/>
      <c r="F8" s="216"/>
      <c r="G8" s="216"/>
      <c r="H8" s="216"/>
      <c r="I8" s="216"/>
      <c r="J8" s="216"/>
      <c r="K8" s="216"/>
      <c r="L8" s="214"/>
      <c r="M8" s="214"/>
      <c r="N8" s="217"/>
      <c r="O8" s="217"/>
      <c r="P8" s="217"/>
      <c r="Q8" s="217"/>
      <c r="R8" s="217"/>
      <c r="S8" s="217"/>
      <c r="T8" s="219"/>
      <c r="AB8" s="214"/>
      <c r="AC8" s="214"/>
      <c r="AD8" s="214"/>
      <c r="AE8" s="214"/>
      <c r="AM8" s="408"/>
    </row>
    <row r="9" spans="1:40" ht="14.4" customHeight="1">
      <c r="B9" s="220" t="s">
        <v>2832</v>
      </c>
      <c r="C9" s="398" t="str">
        <f>VLOOKUP(U7,'Drop Downs and vlookups'!$J$4:$Q$1259,4,FALSE)</f>
        <v>NHS KIRKLEES CCG</v>
      </c>
      <c r="D9" s="398"/>
      <c r="E9" s="398"/>
      <c r="F9" s="398"/>
      <c r="G9" s="398"/>
      <c r="H9" s="398"/>
      <c r="I9" s="398"/>
      <c r="J9" s="398"/>
      <c r="K9" s="398"/>
      <c r="L9" s="217"/>
      <c r="M9" s="217"/>
      <c r="N9" s="395" t="s">
        <v>2490</v>
      </c>
      <c r="O9" s="395"/>
      <c r="P9" s="395"/>
      <c r="Q9" s="395"/>
      <c r="R9" s="395"/>
      <c r="S9" s="395"/>
      <c r="T9" s="395"/>
      <c r="U9" s="393"/>
      <c r="V9" s="393"/>
      <c r="W9" s="393"/>
      <c r="X9" s="393"/>
      <c r="Y9" s="393"/>
      <c r="Z9" s="393"/>
      <c r="AA9" s="393"/>
      <c r="AB9" s="393"/>
      <c r="AC9" s="221"/>
      <c r="AD9" s="221"/>
      <c r="AE9" s="221"/>
    </row>
    <row r="10" spans="1:40" ht="3" customHeight="1">
      <c r="B10" s="220"/>
      <c r="C10" s="222"/>
      <c r="D10" s="222"/>
      <c r="E10" s="222"/>
      <c r="F10" s="222"/>
      <c r="G10" s="222"/>
      <c r="H10" s="222"/>
      <c r="I10" s="222"/>
      <c r="J10" s="222"/>
      <c r="K10" s="222"/>
      <c r="L10" s="217"/>
      <c r="M10" s="217"/>
      <c r="N10" s="313"/>
      <c r="O10" s="313"/>
      <c r="P10" s="313"/>
      <c r="Q10" s="313"/>
      <c r="R10" s="313"/>
      <c r="S10" s="313"/>
      <c r="T10" s="313"/>
      <c r="U10" s="221"/>
      <c r="V10" s="221"/>
      <c r="W10" s="221"/>
      <c r="X10" s="221"/>
      <c r="Y10" s="221"/>
      <c r="Z10" s="221"/>
      <c r="AA10" s="221"/>
      <c r="AB10" s="221"/>
      <c r="AC10" s="221"/>
      <c r="AD10" s="221"/>
      <c r="AE10" s="221"/>
    </row>
    <row r="11" spans="1:40" ht="14.4" customHeight="1">
      <c r="B11" s="223" t="s">
        <v>2898</v>
      </c>
      <c r="C11" s="398" t="str">
        <f>VLOOKUP(U7,'Drop Downs and vlookups'!$J$4:$Q$1259,6,FALSE)</f>
        <v>West Yorkshire and Harrogate Health &amp; Care Partnership (STP)</v>
      </c>
      <c r="D11" s="398"/>
      <c r="E11" s="398"/>
      <c r="F11" s="398"/>
      <c r="G11" s="398"/>
      <c r="H11" s="398"/>
      <c r="I11" s="398"/>
      <c r="J11" s="398"/>
      <c r="K11" s="398"/>
      <c r="N11" s="217"/>
      <c r="O11" s="217"/>
      <c r="P11" s="217"/>
      <c r="Q11" s="217"/>
      <c r="R11" s="217"/>
      <c r="S11" s="217"/>
      <c r="T11" s="219"/>
      <c r="Y11" s="214"/>
      <c r="Z11" s="214"/>
      <c r="AA11" s="214"/>
      <c r="AB11" s="214"/>
      <c r="AC11" s="214"/>
      <c r="AD11" s="214"/>
      <c r="AE11" s="214"/>
    </row>
    <row r="12" spans="1:40" ht="3" customHeight="1">
      <c r="B12" s="223"/>
      <c r="C12" s="222"/>
      <c r="D12" s="222"/>
      <c r="E12" s="222"/>
      <c r="F12" s="222"/>
      <c r="G12" s="222"/>
      <c r="H12" s="222"/>
      <c r="I12" s="222"/>
      <c r="J12" s="222"/>
      <c r="K12" s="222"/>
      <c r="N12" s="217"/>
      <c r="O12" s="217"/>
      <c r="P12" s="217"/>
      <c r="Q12" s="217"/>
      <c r="R12" s="217"/>
      <c r="S12" s="217"/>
      <c r="T12" s="219"/>
      <c r="Y12" s="214"/>
      <c r="Z12" s="214"/>
      <c r="AA12" s="214"/>
      <c r="AB12" s="214"/>
      <c r="AC12" s="214"/>
      <c r="AD12" s="214"/>
      <c r="AE12" s="214"/>
    </row>
    <row r="13" spans="1:40" ht="14.4" customHeight="1">
      <c r="B13" s="220" t="s">
        <v>3008</v>
      </c>
      <c r="C13" s="398" t="str">
        <f>VLOOKUP(U7,'Drop Downs and vlookups'!$J$4:$Q$1259,8,FALSE)</f>
        <v>North East and Yorkshire</v>
      </c>
      <c r="D13" s="398"/>
      <c r="E13" s="398"/>
      <c r="F13" s="398"/>
      <c r="G13" s="398"/>
      <c r="H13" s="398"/>
      <c r="I13" s="398"/>
      <c r="J13" s="398"/>
      <c r="K13" s="398"/>
      <c r="N13" s="396" t="str">
        <f>IF(C13="London","Inner or Outer London:","")</f>
        <v/>
      </c>
      <c r="O13" s="396"/>
      <c r="P13" s="396"/>
      <c r="Q13" s="396"/>
      <c r="R13" s="396"/>
      <c r="S13" s="396"/>
      <c r="T13" s="396"/>
      <c r="U13" s="394"/>
      <c r="V13" s="394"/>
      <c r="W13" s="394"/>
      <c r="X13" s="394"/>
      <c r="Y13" s="394"/>
      <c r="Z13" s="394"/>
      <c r="AA13" s="394"/>
      <c r="AB13" s="394"/>
      <c r="AC13" s="224"/>
      <c r="AD13" s="224"/>
      <c r="AE13" s="224"/>
    </row>
    <row r="14" spans="1:40" ht="14.4" customHeight="1">
      <c r="B14" s="225"/>
      <c r="D14" s="226"/>
      <c r="E14" s="226"/>
      <c r="F14" s="315" t="str">
        <f>IF(C13="London","Yes","No")</f>
        <v>No</v>
      </c>
      <c r="J14" s="214"/>
      <c r="K14" s="214"/>
      <c r="L14" s="214"/>
      <c r="M14" s="214"/>
      <c r="N14" s="217"/>
      <c r="O14" s="217"/>
      <c r="P14" s="217"/>
      <c r="Q14" s="217"/>
      <c r="R14" s="217"/>
      <c r="S14" s="217"/>
      <c r="T14" s="313"/>
      <c r="U14" s="227"/>
      <c r="V14" s="227"/>
      <c r="W14" s="227"/>
      <c r="X14" s="228"/>
      <c r="Y14" s="214"/>
      <c r="Z14" s="214"/>
      <c r="AA14" s="214"/>
      <c r="AB14" s="214"/>
      <c r="AC14" s="214"/>
      <c r="AD14" s="214"/>
      <c r="AE14" s="214"/>
    </row>
    <row r="15" spans="1:40">
      <c r="B15" s="229"/>
      <c r="C15" s="229"/>
      <c r="N15" s="395" t="s">
        <v>3</v>
      </c>
      <c r="O15" s="395"/>
      <c r="P15" s="395"/>
      <c r="Q15" s="395"/>
      <c r="R15" s="395"/>
      <c r="S15" s="395"/>
      <c r="T15" s="395"/>
      <c r="U15" s="404"/>
      <c r="V15" s="393"/>
      <c r="W15" s="393"/>
      <c r="X15" s="393"/>
      <c r="Y15" s="393"/>
      <c r="Z15" s="393"/>
      <c r="AA15" s="393"/>
      <c r="AB15" s="393"/>
      <c r="AC15" s="221"/>
      <c r="AD15" s="221"/>
      <c r="AE15" s="221"/>
    </row>
    <row r="16" spans="1:40">
      <c r="B16" s="220"/>
      <c r="C16" s="220"/>
      <c r="D16" s="230"/>
      <c r="E16" s="230"/>
      <c r="F16" s="230"/>
      <c r="G16" s="230"/>
      <c r="I16" s="231"/>
      <c r="J16" s="231"/>
      <c r="K16" s="231"/>
      <c r="L16" s="231"/>
      <c r="M16" s="231"/>
      <c r="AN16" s="232"/>
    </row>
    <row r="17" spans="1:40">
      <c r="A17" s="403"/>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row>
    <row r="18" spans="1:40">
      <c r="A18" s="411" t="s">
        <v>32</v>
      </c>
      <c r="B18" s="411"/>
      <c r="C18" s="411"/>
      <c r="D18" s="411"/>
      <c r="E18" s="411"/>
      <c r="F18" s="411"/>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11"/>
      <c r="AJ18" s="411"/>
      <c r="AK18" s="411"/>
    </row>
    <row r="19" spans="1:40">
      <c r="B19" s="233"/>
      <c r="C19" s="233"/>
      <c r="D19" s="233"/>
      <c r="E19" s="233"/>
      <c r="F19" s="233"/>
      <c r="G19" s="233"/>
      <c r="H19" s="233"/>
      <c r="I19" s="234"/>
      <c r="J19" s="234"/>
      <c r="K19" s="234"/>
      <c r="L19" s="234"/>
      <c r="M19" s="234"/>
      <c r="N19" s="234"/>
      <c r="O19" s="234"/>
      <c r="P19" s="234"/>
      <c r="Q19" s="234"/>
      <c r="R19" s="234"/>
      <c r="S19" s="234"/>
      <c r="T19" s="235"/>
      <c r="U19" s="234"/>
      <c r="V19" s="234"/>
      <c r="W19" s="234"/>
      <c r="AH19" s="236"/>
      <c r="AI19" s="234"/>
      <c r="AJ19" s="234"/>
      <c r="AK19" s="237"/>
      <c r="AN19" s="238"/>
    </row>
    <row r="20" spans="1:40">
      <c r="A20" s="211"/>
      <c r="D20" s="239"/>
      <c r="E20" s="239"/>
      <c r="F20" s="239"/>
      <c r="G20" s="239"/>
      <c r="H20" s="407" t="s">
        <v>2878</v>
      </c>
      <c r="I20" s="407"/>
      <c r="J20" s="407"/>
      <c r="K20" s="407"/>
      <c r="L20" s="407"/>
      <c r="M20" s="407"/>
      <c r="N20" s="407"/>
      <c r="O20" s="407"/>
      <c r="P20" s="407"/>
      <c r="Q20" s="405"/>
      <c r="R20" s="405"/>
      <c r="S20" s="405"/>
      <c r="T20" s="405"/>
      <c r="U20" s="232"/>
      <c r="V20" s="225"/>
      <c r="W20" s="232"/>
      <c r="AH20" s="227"/>
      <c r="AK20" s="227"/>
    </row>
    <row r="21" spans="1:40">
      <c r="B21" s="240"/>
      <c r="C21" s="240"/>
      <c r="D21" s="240"/>
      <c r="E21" s="240"/>
      <c r="F21" s="240"/>
      <c r="G21" s="240"/>
      <c r="H21" s="240"/>
      <c r="I21" s="240"/>
      <c r="J21" s="240"/>
      <c r="K21" s="240"/>
      <c r="L21" s="240"/>
      <c r="M21" s="240"/>
      <c r="N21" s="240"/>
      <c r="O21" s="240"/>
      <c r="Q21" s="240"/>
      <c r="R21" s="240"/>
      <c r="S21" s="240"/>
      <c r="T21" s="240"/>
      <c r="U21" s="240"/>
      <c r="V21" s="232"/>
      <c r="W21" s="240"/>
      <c r="AH21" s="241"/>
      <c r="AI21" s="232"/>
      <c r="AJ21" s="232"/>
      <c r="AK21" s="242"/>
    </row>
    <row r="22" spans="1:40">
      <c r="B22" s="240"/>
      <c r="C22" s="240"/>
      <c r="D22" s="240"/>
      <c r="E22" s="240"/>
      <c r="F22" s="240"/>
      <c r="G22" s="240"/>
      <c r="H22" s="407" t="s">
        <v>2864</v>
      </c>
      <c r="I22" s="407"/>
      <c r="J22" s="407"/>
      <c r="K22" s="407"/>
      <c r="L22" s="407"/>
      <c r="M22" s="407"/>
      <c r="N22" s="407"/>
      <c r="O22" s="407"/>
      <c r="P22" s="407"/>
      <c r="Q22" s="406">
        <f>Q20*746458000/60616648</f>
        <v>0</v>
      </c>
      <c r="R22" s="406"/>
      <c r="S22" s="406"/>
      <c r="T22" s="406"/>
      <c r="U22" s="243"/>
      <c r="V22" s="243"/>
      <c r="W22" s="243"/>
      <c r="AH22" s="241"/>
      <c r="AI22" s="232"/>
      <c r="AJ22" s="232"/>
      <c r="AK22" s="242"/>
    </row>
    <row r="23" spans="1:40">
      <c r="B23" s="240"/>
      <c r="C23" s="240"/>
      <c r="D23" s="240"/>
      <c r="E23" s="240"/>
      <c r="F23" s="240"/>
      <c r="G23" s="240"/>
      <c r="H23" s="240"/>
      <c r="I23" s="240"/>
      <c r="J23" s="240"/>
      <c r="K23" s="240"/>
      <c r="L23" s="244"/>
      <c r="M23" s="244"/>
      <c r="N23" s="240"/>
      <c r="O23" s="240"/>
      <c r="P23" s="240"/>
      <c r="Q23" s="237"/>
      <c r="R23" s="237"/>
      <c r="S23" s="237"/>
      <c r="T23" s="235"/>
      <c r="U23" s="240"/>
      <c r="V23" s="240"/>
      <c r="W23" s="240"/>
      <c r="AH23" s="240"/>
      <c r="AI23" s="239"/>
      <c r="AJ23" s="239"/>
      <c r="AK23" s="242"/>
    </row>
    <row r="24" spans="1:40">
      <c r="A24" s="403"/>
      <c r="B24" s="403"/>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row>
    <row r="25" spans="1:40" ht="15" customHeight="1">
      <c r="A25" s="211"/>
    </row>
    <row r="26" spans="1:40" ht="31.2" customHeight="1">
      <c r="B26" s="240"/>
      <c r="C26" s="240"/>
      <c r="D26" s="240"/>
      <c r="E26" s="240"/>
      <c r="F26" s="240"/>
      <c r="G26" s="240"/>
      <c r="H26" s="414" t="s">
        <v>3633</v>
      </c>
      <c r="I26" s="414"/>
      <c r="J26" s="414"/>
      <c r="K26" s="414"/>
      <c r="L26" s="414"/>
      <c r="M26" s="414"/>
      <c r="N26" s="414"/>
      <c r="O26" s="414"/>
      <c r="P26" s="414"/>
      <c r="Q26" s="414"/>
      <c r="R26" s="414"/>
      <c r="S26" s="414"/>
      <c r="T26" s="414"/>
      <c r="U26" s="414"/>
      <c r="V26" s="414"/>
      <c r="W26" s="414"/>
      <c r="X26" s="414"/>
      <c r="Y26" s="240"/>
      <c r="Z26" s="240"/>
      <c r="AA26" s="240"/>
      <c r="AB26" s="240"/>
      <c r="AC26" s="240"/>
      <c r="AD26" s="240"/>
      <c r="AE26" s="240"/>
      <c r="AF26" s="414" t="s">
        <v>3619</v>
      </c>
      <c r="AG26" s="414"/>
      <c r="AH26" s="414"/>
      <c r="AI26" s="414"/>
      <c r="AJ26" s="414"/>
      <c r="AK26" s="414"/>
    </row>
    <row r="27" spans="1:40">
      <c r="B27" s="240"/>
      <c r="C27" s="240"/>
      <c r="D27" s="240"/>
      <c r="E27" s="240"/>
      <c r="F27" s="240"/>
      <c r="G27" s="240"/>
      <c r="H27" s="240"/>
      <c r="I27" s="240"/>
      <c r="J27" s="240"/>
      <c r="K27" s="240"/>
      <c r="L27" s="415" t="s">
        <v>3112</v>
      </c>
      <c r="M27" s="415"/>
      <c r="N27" s="415"/>
      <c r="O27" s="415"/>
      <c r="P27" s="415"/>
      <c r="Q27" s="415"/>
      <c r="R27" s="415"/>
      <c r="S27" s="415"/>
      <c r="T27" s="415"/>
      <c r="U27" s="415"/>
      <c r="V27" s="415"/>
      <c r="W27" s="415"/>
      <c r="X27" s="415"/>
      <c r="Y27" s="240"/>
      <c r="Z27" s="240"/>
      <c r="AA27" s="240"/>
      <c r="AB27" s="240"/>
      <c r="AC27" s="240"/>
      <c r="AD27" s="240"/>
      <c r="AE27" s="240"/>
      <c r="AF27" s="416" t="s">
        <v>3113</v>
      </c>
      <c r="AG27" s="416"/>
      <c r="AH27" s="416"/>
      <c r="AI27" s="416"/>
      <c r="AJ27" s="416"/>
      <c r="AK27" s="416"/>
    </row>
    <row r="28" spans="1:40" hidden="1">
      <c r="B28" s="240"/>
      <c r="C28" s="240"/>
      <c r="D28" s="240"/>
      <c r="E28" s="240"/>
      <c r="F28" s="240"/>
      <c r="G28" s="240"/>
      <c r="H28" s="240"/>
      <c r="I28" s="240"/>
      <c r="J28" s="240"/>
      <c r="K28" s="240"/>
      <c r="L28" s="245" t="s">
        <v>3180</v>
      </c>
      <c r="P28" s="245" t="s">
        <v>3181</v>
      </c>
      <c r="T28" s="245" t="s">
        <v>3182</v>
      </c>
      <c r="X28" s="245" t="s">
        <v>3183</v>
      </c>
      <c r="AA28" s="307"/>
      <c r="AB28" s="240"/>
      <c r="AC28" s="240"/>
      <c r="AD28" s="240"/>
      <c r="AE28" s="240"/>
      <c r="AF28" s="308"/>
      <c r="AG28" s="308"/>
      <c r="AH28" s="245" t="s">
        <v>14</v>
      </c>
      <c r="AJ28" s="245" t="s">
        <v>15</v>
      </c>
      <c r="AK28" s="308"/>
    </row>
    <row r="29" spans="1:40" ht="48.6" customHeight="1">
      <c r="A29" s="246"/>
      <c r="B29" s="247"/>
      <c r="C29" s="247"/>
      <c r="D29" s="247"/>
      <c r="E29" s="247"/>
      <c r="F29" s="247"/>
      <c r="G29" s="247"/>
      <c r="H29" s="248" t="s">
        <v>2865</v>
      </c>
      <c r="I29" s="249"/>
      <c r="J29" s="249"/>
      <c r="K29" s="249"/>
      <c r="L29" s="249" t="s">
        <v>3620</v>
      </c>
      <c r="M29" s="249"/>
      <c r="N29" s="249"/>
      <c r="O29" s="249"/>
      <c r="P29" s="249" t="s">
        <v>3621</v>
      </c>
      <c r="Q29" s="249"/>
      <c r="R29" s="249"/>
      <c r="S29" s="249"/>
      <c r="T29" s="248" t="s">
        <v>3622</v>
      </c>
      <c r="U29" s="249"/>
      <c r="V29" s="249"/>
      <c r="W29" s="249"/>
      <c r="X29" s="248" t="s">
        <v>3623</v>
      </c>
      <c r="Y29" s="249"/>
      <c r="Z29" s="249"/>
      <c r="AA29" s="249"/>
      <c r="AB29" s="250" t="s">
        <v>2843</v>
      </c>
      <c r="AC29" s="250"/>
      <c r="AD29" s="250"/>
      <c r="AE29" s="250"/>
      <c r="AH29" s="250" t="s">
        <v>3114</v>
      </c>
      <c r="AI29" s="250"/>
      <c r="AJ29" s="250" t="s">
        <v>3115</v>
      </c>
    </row>
    <row r="30" spans="1:40" ht="3" customHeight="1" thickBot="1">
      <c r="B30" s="247"/>
      <c r="C30" s="247"/>
      <c r="D30" s="247"/>
      <c r="E30" s="247"/>
      <c r="F30" s="247"/>
      <c r="G30" s="247"/>
      <c r="H30" s="247"/>
      <c r="I30" s="251"/>
      <c r="J30" s="251"/>
      <c r="K30" s="251"/>
      <c r="L30" s="251"/>
      <c r="M30" s="251"/>
      <c r="N30" s="251"/>
      <c r="O30" s="251"/>
      <c r="P30" s="251"/>
      <c r="Q30" s="251"/>
      <c r="R30" s="251"/>
      <c r="S30" s="251"/>
      <c r="T30" s="252"/>
      <c r="U30" s="251"/>
      <c r="V30" s="251"/>
      <c r="W30" s="251"/>
      <c r="X30" s="252"/>
      <c r="Y30" s="251"/>
      <c r="Z30" s="251"/>
      <c r="AA30" s="251"/>
      <c r="AB30" s="253"/>
      <c r="AC30" s="253"/>
      <c r="AD30" s="253"/>
      <c r="AE30" s="253"/>
      <c r="AH30" s="252"/>
      <c r="AJ30" s="252"/>
    </row>
    <row r="31" spans="1:40" ht="14.4" thickBot="1">
      <c r="B31" s="247" t="s">
        <v>3652</v>
      </c>
      <c r="C31" s="247"/>
      <c r="D31" s="225"/>
      <c r="E31" s="316" t="str">
        <f>F31&amp;$U$13</f>
        <v>Pharmacy technician</v>
      </c>
      <c r="F31" s="225" t="s">
        <v>2988</v>
      </c>
      <c r="G31" s="247"/>
      <c r="H31" s="254"/>
      <c r="I31" s="251"/>
      <c r="J31" s="251"/>
      <c r="K31" s="251"/>
      <c r="L31" s="254"/>
      <c r="M31" s="251"/>
      <c r="N31" s="251"/>
      <c r="O31" s="251"/>
      <c r="P31" s="254"/>
      <c r="Q31" s="251"/>
      <c r="R31" s="251"/>
      <c r="S31" s="251"/>
      <c r="T31" s="255"/>
      <c r="U31" s="251"/>
      <c r="V31" s="251"/>
      <c r="W31" s="251"/>
      <c r="X31" s="255"/>
      <c r="Y31" s="251"/>
      <c r="Z31" s="251"/>
      <c r="AA31" s="251"/>
      <c r="AB31" s="317">
        <f>(INDEX('Reimbursement lookups'!E:E,MATCH('Submission form'!E31,'Reimbursement lookups'!A:A,0))/4)*SUM(L31,P31,T31,X31)</f>
        <v>0</v>
      </c>
      <c r="AC31" s="256"/>
      <c r="AD31" s="318">
        <f>INDEX('Reimbursement lookups'!$E:$E,MATCH('Submission form'!$E31,'Reimbursement lookups'!$A:$A,0))*AH31</f>
        <v>0</v>
      </c>
      <c r="AE31" s="318">
        <f>INDEX('Reimbursement lookups'!$E:$E,MATCH('Submission form'!$E31,'Reimbursement lookups'!$A:$A,0))*AJ31</f>
        <v>0</v>
      </c>
      <c r="AH31" s="255"/>
      <c r="AJ31" s="255"/>
    </row>
    <row r="32" spans="1:40" ht="14.4" customHeight="1" thickBot="1">
      <c r="B32" s="247"/>
      <c r="C32" s="247"/>
      <c r="D32" s="247"/>
      <c r="E32" s="247"/>
      <c r="F32" s="247"/>
      <c r="G32" s="247"/>
      <c r="H32" s="247"/>
      <c r="I32" s="251"/>
      <c r="J32" s="251"/>
      <c r="K32" s="251"/>
      <c r="L32" s="251"/>
      <c r="M32" s="251"/>
      <c r="N32" s="251"/>
      <c r="O32" s="251"/>
      <c r="P32" s="251"/>
      <c r="Q32" s="251"/>
      <c r="R32" s="251"/>
      <c r="S32" s="251"/>
      <c r="T32" s="252"/>
      <c r="U32" s="251"/>
      <c r="V32" s="251"/>
      <c r="W32" s="251"/>
      <c r="X32" s="252"/>
      <c r="Y32" s="251"/>
      <c r="Z32" s="251"/>
      <c r="AA32" s="251"/>
      <c r="AB32" s="257"/>
      <c r="AC32" s="257"/>
      <c r="AD32" s="257"/>
      <c r="AE32" s="257"/>
      <c r="AH32" s="252"/>
      <c r="AJ32" s="252"/>
    </row>
    <row r="33" spans="1:36" ht="14.4" customHeight="1" thickBot="1">
      <c r="B33" s="247" t="s">
        <v>3653</v>
      </c>
      <c r="C33" s="247"/>
      <c r="D33" s="225"/>
      <c r="E33" s="316" t="str">
        <f>F33&amp;$U$13</f>
        <v>Clinical pharmacist</v>
      </c>
      <c r="F33" s="225" t="s">
        <v>2983</v>
      </c>
      <c r="G33" s="247"/>
      <c r="H33" s="254"/>
      <c r="I33" s="251"/>
      <c r="J33" s="251"/>
      <c r="K33" s="251"/>
      <c r="L33" s="254"/>
      <c r="M33" s="251"/>
      <c r="N33" s="251"/>
      <c r="O33" s="251"/>
      <c r="P33" s="254"/>
      <c r="Q33" s="251"/>
      <c r="R33" s="251"/>
      <c r="S33" s="251"/>
      <c r="T33" s="255"/>
      <c r="U33" s="251"/>
      <c r="V33" s="251"/>
      <c r="W33" s="251"/>
      <c r="X33" s="255"/>
      <c r="Y33" s="251"/>
      <c r="Z33" s="251"/>
      <c r="AA33" s="251"/>
      <c r="AB33" s="317">
        <f>(INDEX('Reimbursement lookups'!E:E,MATCH('Submission form'!E33,'Reimbursement lookups'!A:A,0))/4)*SUM(L33,P33,T33,X33)</f>
        <v>0</v>
      </c>
      <c r="AC33" s="256"/>
      <c r="AD33" s="318">
        <f>INDEX('Reimbursement lookups'!$E:$E,MATCH('Submission form'!$E33,'Reimbursement lookups'!$A:$A,0))*AH33</f>
        <v>0</v>
      </c>
      <c r="AE33" s="318">
        <f>INDEX('Reimbursement lookups'!$E:$E,MATCH('Submission form'!$E33,'Reimbursement lookups'!$A:$A,0))*AJ33</f>
        <v>0</v>
      </c>
      <c r="AH33" s="255"/>
      <c r="AJ33" s="255"/>
    </row>
    <row r="34" spans="1:36" ht="3" customHeight="1" thickBot="1">
      <c r="B34" s="247"/>
      <c r="C34" s="247"/>
      <c r="D34" s="247"/>
      <c r="E34" s="247"/>
      <c r="F34" s="247"/>
      <c r="G34" s="247"/>
      <c r="H34" s="251"/>
      <c r="I34" s="251"/>
      <c r="J34" s="251"/>
      <c r="K34" s="251"/>
      <c r="L34" s="251"/>
      <c r="M34" s="251"/>
      <c r="N34" s="251"/>
      <c r="O34" s="251"/>
      <c r="P34" s="251"/>
      <c r="Q34" s="251"/>
      <c r="R34" s="251"/>
      <c r="S34" s="251"/>
      <c r="T34" s="252"/>
      <c r="U34" s="251"/>
      <c r="V34" s="251"/>
      <c r="W34" s="251"/>
      <c r="X34" s="252"/>
      <c r="Y34" s="251"/>
      <c r="Z34" s="251"/>
      <c r="AA34" s="251"/>
      <c r="AB34" s="257"/>
      <c r="AC34" s="257"/>
      <c r="AD34" s="257"/>
      <c r="AE34" s="257"/>
      <c r="AH34" s="252"/>
      <c r="AJ34" s="252"/>
    </row>
    <row r="35" spans="1:36" ht="14.4" thickBot="1">
      <c r="A35" s="258"/>
      <c r="B35" s="259" t="s">
        <v>3654</v>
      </c>
      <c r="C35" s="247"/>
      <c r="D35" s="225"/>
      <c r="E35" s="316" t="str">
        <f>F35&amp;$U$13</f>
        <v>Advanced practitioner (Clinical pharmacist, Physiotherapist, Dietitian, Podiatrist, Occupational therapist, Paramedic)</v>
      </c>
      <c r="F35" s="225" t="s">
        <v>2986</v>
      </c>
      <c r="G35" s="247"/>
      <c r="H35" s="251"/>
      <c r="I35" s="251"/>
      <c r="J35" s="251"/>
      <c r="K35" s="251"/>
      <c r="L35" s="260"/>
      <c r="M35" s="251"/>
      <c r="N35" s="251"/>
      <c r="O35" s="251"/>
      <c r="P35" s="254"/>
      <c r="Q35" s="251"/>
      <c r="R35" s="251"/>
      <c r="S35" s="251"/>
      <c r="T35" s="255"/>
      <c r="U35" s="251"/>
      <c r="V35" s="251"/>
      <c r="W35" s="251"/>
      <c r="X35" s="255"/>
      <c r="Y35" s="251"/>
      <c r="Z35" s="251"/>
      <c r="AA35" s="251"/>
      <c r="AB35" s="317">
        <f>(INDEX('Reimbursement lookups'!E:E,MATCH('Submission form'!E35,'Reimbursement lookups'!A:A,0))/4)*SUM(L35,P35,T35,X35)</f>
        <v>0</v>
      </c>
      <c r="AC35" s="256"/>
      <c r="AD35" s="318">
        <f>INDEX('Reimbursement lookups'!$E:$E,MATCH('Submission form'!$E35,'Reimbursement lookups'!$A:$A,0))*AH35</f>
        <v>0</v>
      </c>
      <c r="AE35" s="318">
        <f>INDEX('Reimbursement lookups'!$E:$E,MATCH('Submission form'!$E35,'Reimbursement lookups'!$A:$A,0))*AJ35</f>
        <v>0</v>
      </c>
      <c r="AH35" s="255"/>
      <c r="AJ35" s="255"/>
    </row>
    <row r="36" spans="1:36" ht="14.4" thickBot="1">
      <c r="B36" s="247"/>
      <c r="C36" s="247"/>
      <c r="D36" s="247"/>
      <c r="E36" s="247"/>
      <c r="F36" s="247"/>
      <c r="G36" s="247"/>
      <c r="H36" s="251"/>
      <c r="I36" s="251"/>
      <c r="J36" s="251"/>
      <c r="K36" s="251"/>
      <c r="L36" s="251"/>
      <c r="M36" s="251"/>
      <c r="N36" s="251"/>
      <c r="O36" s="251"/>
      <c r="P36" s="251"/>
      <c r="Q36" s="251"/>
      <c r="R36" s="251"/>
      <c r="S36" s="251"/>
      <c r="T36" s="252"/>
      <c r="U36" s="251"/>
      <c r="V36" s="251"/>
      <c r="W36" s="251"/>
      <c r="X36" s="252"/>
      <c r="Y36" s="251"/>
      <c r="Z36" s="251"/>
      <c r="AA36" s="251"/>
      <c r="AB36" s="257"/>
      <c r="AC36" s="257"/>
      <c r="AD36" s="257"/>
      <c r="AE36" s="257"/>
      <c r="AH36" s="252"/>
      <c r="AJ36" s="252"/>
    </row>
    <row r="37" spans="1:36" ht="14.4" thickBot="1">
      <c r="B37" s="247" t="s">
        <v>3655</v>
      </c>
      <c r="C37" s="247"/>
      <c r="D37" s="225"/>
      <c r="E37" s="316" t="str">
        <f>F37&amp;$U$13</f>
        <v>Dietician</v>
      </c>
      <c r="F37" s="225" t="s">
        <v>2995</v>
      </c>
      <c r="G37" s="247"/>
      <c r="H37" s="254"/>
      <c r="I37" s="251"/>
      <c r="J37" s="251"/>
      <c r="K37" s="251"/>
      <c r="L37" s="254"/>
      <c r="M37" s="251"/>
      <c r="N37" s="251"/>
      <c r="O37" s="251"/>
      <c r="P37" s="254"/>
      <c r="Q37" s="251"/>
      <c r="R37" s="251"/>
      <c r="S37" s="251"/>
      <c r="T37" s="255"/>
      <c r="U37" s="251"/>
      <c r="V37" s="251"/>
      <c r="W37" s="251"/>
      <c r="X37" s="255"/>
      <c r="Y37" s="251"/>
      <c r="Z37" s="251"/>
      <c r="AA37" s="251"/>
      <c r="AB37" s="317">
        <f>(INDEX('Reimbursement lookups'!E:E,MATCH('Submission form'!E37,'Reimbursement lookups'!A:A,0))/4)*SUM(L37,P37,T37,X37)</f>
        <v>0</v>
      </c>
      <c r="AC37" s="256"/>
      <c r="AD37" s="318">
        <f>INDEX('Reimbursement lookups'!$E:$E,MATCH('Submission form'!$E37,'Reimbursement lookups'!$A:$A,0))*AH37</f>
        <v>0</v>
      </c>
      <c r="AE37" s="318">
        <f>INDEX('Reimbursement lookups'!$E:$E,MATCH('Submission form'!$E37,'Reimbursement lookups'!$A:$A,0))*AJ37</f>
        <v>0</v>
      </c>
      <c r="AH37" s="255"/>
      <c r="AJ37" s="255"/>
    </row>
    <row r="38" spans="1:36" ht="3" customHeight="1" thickBot="1">
      <c r="B38" s="247"/>
      <c r="C38" s="247"/>
      <c r="D38" s="247"/>
      <c r="E38" s="247"/>
      <c r="F38" s="247"/>
      <c r="G38" s="247"/>
      <c r="H38" s="251"/>
      <c r="I38" s="251"/>
      <c r="J38" s="251"/>
      <c r="K38" s="251"/>
      <c r="L38" s="251"/>
      <c r="M38" s="251"/>
      <c r="N38" s="251"/>
      <c r="O38" s="251"/>
      <c r="P38" s="251"/>
      <c r="Q38" s="251"/>
      <c r="R38" s="251"/>
      <c r="S38" s="251"/>
      <c r="T38" s="252"/>
      <c r="U38" s="251"/>
      <c r="V38" s="251"/>
      <c r="W38" s="251"/>
      <c r="X38" s="252"/>
      <c r="Y38" s="251"/>
      <c r="Z38" s="251"/>
      <c r="AA38" s="251"/>
      <c r="AB38" s="257"/>
      <c r="AC38" s="257"/>
      <c r="AD38" s="257"/>
      <c r="AE38" s="257"/>
      <c r="AH38" s="252"/>
      <c r="AJ38" s="252"/>
    </row>
    <row r="39" spans="1:36" ht="14.4" thickBot="1">
      <c r="B39" s="259" t="s">
        <v>2852</v>
      </c>
      <c r="C39" s="247"/>
      <c r="D39" s="225"/>
      <c r="E39" s="316" t="str">
        <f>F39&amp;$U$13</f>
        <v>Advanced practitioner (Clinical pharmacist, Physiotherapist, Dietitian, Podiatrist, Occupational therapist, Paramedic)</v>
      </c>
      <c r="F39" s="225" t="s">
        <v>2986</v>
      </c>
      <c r="G39" s="247"/>
      <c r="H39" s="261"/>
      <c r="I39" s="251"/>
      <c r="J39" s="251"/>
      <c r="K39" s="251"/>
      <c r="L39" s="254"/>
      <c r="M39" s="251"/>
      <c r="N39" s="251"/>
      <c r="O39" s="251"/>
      <c r="P39" s="254"/>
      <c r="Q39" s="251"/>
      <c r="R39" s="251"/>
      <c r="S39" s="251"/>
      <c r="T39" s="255"/>
      <c r="U39" s="251"/>
      <c r="V39" s="251"/>
      <c r="W39" s="251"/>
      <c r="X39" s="255"/>
      <c r="Y39" s="251"/>
      <c r="Z39" s="251"/>
      <c r="AA39" s="251"/>
      <c r="AB39" s="317">
        <f>(INDEX('Reimbursement lookups'!E:E,MATCH('Submission form'!E39,'Reimbursement lookups'!A:A,0))/4)*SUM(L39,P39,T39,X39)</f>
        <v>0</v>
      </c>
      <c r="AC39" s="256"/>
      <c r="AD39" s="318">
        <f>INDEX('Reimbursement lookups'!$E:$E,MATCH('Submission form'!$E39,'Reimbursement lookups'!$A:$A,0))*AH39</f>
        <v>0</v>
      </c>
      <c r="AE39" s="318">
        <f>INDEX('Reimbursement lookups'!$E:$E,MATCH('Submission form'!$E39,'Reimbursement lookups'!$A:$A,0))*AJ39</f>
        <v>0</v>
      </c>
      <c r="AH39" s="255"/>
      <c r="AJ39" s="255"/>
    </row>
    <row r="40" spans="1:36" ht="14.4" customHeight="1" thickBot="1">
      <c r="B40" s="247"/>
      <c r="C40" s="247"/>
      <c r="D40" s="247"/>
      <c r="E40" s="247"/>
      <c r="F40" s="247"/>
      <c r="G40" s="247"/>
      <c r="H40" s="251"/>
      <c r="I40" s="251"/>
      <c r="J40" s="251"/>
      <c r="K40" s="251"/>
      <c r="L40" s="251"/>
      <c r="M40" s="251"/>
      <c r="N40" s="251"/>
      <c r="O40" s="251"/>
      <c r="P40" s="251"/>
      <c r="Q40" s="251"/>
      <c r="R40" s="251"/>
      <c r="S40" s="251"/>
      <c r="T40" s="252"/>
      <c r="U40" s="251"/>
      <c r="V40" s="251"/>
      <c r="W40" s="251"/>
      <c r="X40" s="252"/>
      <c r="Y40" s="251"/>
      <c r="Z40" s="251"/>
      <c r="AA40" s="251"/>
      <c r="AB40" s="257"/>
      <c r="AC40" s="257"/>
      <c r="AD40" s="257"/>
      <c r="AE40" s="257"/>
      <c r="AH40" s="252"/>
      <c r="AJ40" s="252"/>
    </row>
    <row r="41" spans="1:36" ht="14.4" thickBot="1">
      <c r="B41" s="247" t="s">
        <v>3656</v>
      </c>
      <c r="C41" s="247"/>
      <c r="D41" s="225"/>
      <c r="E41" s="316" t="str">
        <f>F41&amp;$U$13</f>
        <v>First contact physiotherapist</v>
      </c>
      <c r="F41" s="225" t="s">
        <v>2994</v>
      </c>
      <c r="G41" s="247"/>
      <c r="H41" s="254"/>
      <c r="I41" s="251"/>
      <c r="J41" s="251"/>
      <c r="K41" s="251"/>
      <c r="L41" s="254"/>
      <c r="M41" s="251"/>
      <c r="N41" s="251"/>
      <c r="O41" s="251"/>
      <c r="P41" s="254"/>
      <c r="Q41" s="251"/>
      <c r="R41" s="251"/>
      <c r="S41" s="251"/>
      <c r="T41" s="255"/>
      <c r="U41" s="251"/>
      <c r="V41" s="251"/>
      <c r="W41" s="251"/>
      <c r="X41" s="255"/>
      <c r="Y41" s="251"/>
      <c r="Z41" s="251"/>
      <c r="AA41" s="251"/>
      <c r="AB41" s="317">
        <f>(INDEX('Reimbursement lookups'!E:E,MATCH('Submission form'!E41,'Reimbursement lookups'!A:A,0))/4)*SUM(L41,P41,T41,X41)</f>
        <v>0</v>
      </c>
      <c r="AC41" s="256"/>
      <c r="AD41" s="318">
        <f>INDEX('Reimbursement lookups'!$E:$E,MATCH('Submission form'!$E41,'Reimbursement lookups'!$A:$A,0))*AH41</f>
        <v>0</v>
      </c>
      <c r="AE41" s="318">
        <f>INDEX('Reimbursement lookups'!$E:$E,MATCH('Submission form'!$E41,'Reimbursement lookups'!$A:$A,0))*AJ41</f>
        <v>0</v>
      </c>
      <c r="AH41" s="255"/>
      <c r="AJ41" s="255"/>
    </row>
    <row r="42" spans="1:36" ht="3" customHeight="1" thickBot="1">
      <c r="B42" s="247"/>
      <c r="C42" s="247"/>
      <c r="D42" s="247"/>
      <c r="E42" s="247"/>
      <c r="F42" s="247"/>
      <c r="G42" s="247"/>
      <c r="H42" s="251"/>
      <c r="I42" s="251"/>
      <c r="J42" s="251"/>
      <c r="K42" s="251"/>
      <c r="L42" s="251"/>
      <c r="M42" s="251"/>
      <c r="N42" s="251"/>
      <c r="O42" s="251"/>
      <c r="P42" s="251"/>
      <c r="Q42" s="251"/>
      <c r="R42" s="251"/>
      <c r="S42" s="251"/>
      <c r="T42" s="252"/>
      <c r="U42" s="251"/>
      <c r="V42" s="251"/>
      <c r="W42" s="251"/>
      <c r="X42" s="252"/>
      <c r="Y42" s="251"/>
      <c r="Z42" s="251"/>
      <c r="AA42" s="251"/>
      <c r="AB42" s="257"/>
      <c r="AC42" s="257"/>
      <c r="AD42" s="257"/>
      <c r="AE42" s="257"/>
      <c r="AH42" s="252"/>
      <c r="AJ42" s="252"/>
    </row>
    <row r="43" spans="1:36" ht="14.4" thickBot="1">
      <c r="B43" s="259" t="s">
        <v>2851</v>
      </c>
      <c r="C43" s="247"/>
      <c r="D43" s="225"/>
      <c r="E43" s="316" t="str">
        <f>F43&amp;$U$13</f>
        <v>Advanced practitioner (Clinical pharmacist, Physiotherapist, Dietitian, Podiatrist, Occupational therapist, Paramedic)</v>
      </c>
      <c r="F43" s="225" t="s">
        <v>2986</v>
      </c>
      <c r="G43" s="247"/>
      <c r="H43" s="261"/>
      <c r="I43" s="251"/>
      <c r="J43" s="251"/>
      <c r="K43" s="251"/>
      <c r="L43" s="254"/>
      <c r="M43" s="251"/>
      <c r="N43" s="251"/>
      <c r="O43" s="251"/>
      <c r="P43" s="254"/>
      <c r="Q43" s="251"/>
      <c r="R43" s="251"/>
      <c r="S43" s="251"/>
      <c r="T43" s="255"/>
      <c r="U43" s="251"/>
      <c r="V43" s="251"/>
      <c r="W43" s="251"/>
      <c r="X43" s="255"/>
      <c r="Y43" s="251"/>
      <c r="Z43" s="251"/>
      <c r="AA43" s="251"/>
      <c r="AB43" s="317">
        <f>(INDEX('Reimbursement lookups'!E:E,MATCH('Submission form'!E43,'Reimbursement lookups'!A:A,0))/4)*SUM(L43,P43,T43,X43)</f>
        <v>0</v>
      </c>
      <c r="AC43" s="256"/>
      <c r="AD43" s="318">
        <f>INDEX('Reimbursement lookups'!$E:$E,MATCH('Submission form'!$E43,'Reimbursement lookups'!$A:$A,0))*AH43</f>
        <v>0</v>
      </c>
      <c r="AE43" s="318">
        <f>INDEX('Reimbursement lookups'!$E:$E,MATCH('Submission form'!$E43,'Reimbursement lookups'!$A:$A,0))*AJ43</f>
        <v>0</v>
      </c>
      <c r="AH43" s="255"/>
      <c r="AJ43" s="255"/>
    </row>
    <row r="44" spans="1:36" ht="14.4" customHeight="1" thickBot="1">
      <c r="B44" s="247"/>
      <c r="C44" s="247"/>
      <c r="D44" s="247"/>
      <c r="E44" s="247"/>
      <c r="F44" s="247"/>
      <c r="G44" s="247"/>
      <c r="H44" s="247"/>
      <c r="I44" s="251"/>
      <c r="J44" s="251"/>
      <c r="K44" s="251"/>
      <c r="L44" s="251"/>
      <c r="M44" s="251"/>
      <c r="N44" s="251"/>
      <c r="O44" s="251"/>
      <c r="P44" s="251"/>
      <c r="Q44" s="251"/>
      <c r="R44" s="251"/>
      <c r="S44" s="251"/>
      <c r="T44" s="252"/>
      <c r="U44" s="251"/>
      <c r="V44" s="251"/>
      <c r="W44" s="251"/>
      <c r="X44" s="252"/>
      <c r="Y44" s="251"/>
      <c r="Z44" s="251"/>
      <c r="AA44" s="251"/>
      <c r="AB44" s="257"/>
      <c r="AC44" s="257"/>
      <c r="AD44" s="257"/>
      <c r="AE44" s="257"/>
      <c r="AH44" s="252"/>
      <c r="AJ44" s="252"/>
    </row>
    <row r="45" spans="1:36" ht="14.4" thickBot="1">
      <c r="B45" s="247" t="s">
        <v>3657</v>
      </c>
      <c r="C45" s="247"/>
      <c r="D45" s="225"/>
      <c r="E45" s="316" t="str">
        <f>F45&amp;$U$13</f>
        <v>Occupational therapist</v>
      </c>
      <c r="F45" s="225" t="s">
        <v>2997</v>
      </c>
      <c r="G45" s="247"/>
      <c r="H45" s="254"/>
      <c r="I45" s="251"/>
      <c r="J45" s="251"/>
      <c r="K45" s="251"/>
      <c r="L45" s="254"/>
      <c r="M45" s="251"/>
      <c r="N45" s="251"/>
      <c r="O45" s="251"/>
      <c r="P45" s="254"/>
      <c r="Q45" s="251"/>
      <c r="R45" s="251"/>
      <c r="S45" s="251"/>
      <c r="T45" s="255"/>
      <c r="U45" s="251"/>
      <c r="V45" s="251"/>
      <c r="W45" s="251"/>
      <c r="X45" s="255"/>
      <c r="Y45" s="251"/>
      <c r="Z45" s="251"/>
      <c r="AA45" s="251"/>
      <c r="AB45" s="317">
        <f>(INDEX('Reimbursement lookups'!E:E,MATCH('Submission form'!E45,'Reimbursement lookups'!A:A,0))/4)*SUM(L45,P45,T45,X45)</f>
        <v>0</v>
      </c>
      <c r="AC45" s="256"/>
      <c r="AD45" s="318">
        <f>INDEX('Reimbursement lookups'!$E:$E,MATCH('Submission form'!$E45,'Reimbursement lookups'!$A:$A,0))*AH45</f>
        <v>0</v>
      </c>
      <c r="AE45" s="318">
        <f>INDEX('Reimbursement lookups'!$E:$E,MATCH('Submission form'!$E45,'Reimbursement lookups'!$A:$A,0))*AJ45</f>
        <v>0</v>
      </c>
      <c r="AH45" s="255"/>
      <c r="AJ45" s="255"/>
    </row>
    <row r="46" spans="1:36" ht="3" customHeight="1" thickBot="1">
      <c r="B46" s="247"/>
      <c r="C46" s="247"/>
      <c r="D46" s="247"/>
      <c r="E46" s="247"/>
      <c r="F46" s="247"/>
      <c r="G46" s="247"/>
      <c r="H46" s="251"/>
      <c r="I46" s="251"/>
      <c r="J46" s="251"/>
      <c r="K46" s="251"/>
      <c r="L46" s="251"/>
      <c r="M46" s="251"/>
      <c r="N46" s="251"/>
      <c r="O46" s="251"/>
      <c r="P46" s="251"/>
      <c r="Q46" s="251"/>
      <c r="R46" s="251"/>
      <c r="S46" s="251"/>
      <c r="T46" s="252"/>
      <c r="U46" s="251"/>
      <c r="V46" s="251"/>
      <c r="W46" s="251"/>
      <c r="X46" s="252"/>
      <c r="Y46" s="251"/>
      <c r="Z46" s="251"/>
      <c r="AA46" s="251"/>
      <c r="AB46" s="257"/>
      <c r="AC46" s="257"/>
      <c r="AD46" s="257"/>
      <c r="AE46" s="257"/>
      <c r="AH46" s="252"/>
      <c r="AJ46" s="252"/>
    </row>
    <row r="47" spans="1:36" ht="14.4" thickBot="1">
      <c r="B47" s="259" t="s">
        <v>2854</v>
      </c>
      <c r="C47" s="247"/>
      <c r="D47" s="225"/>
      <c r="E47" s="316" t="str">
        <f>F47&amp;$U$13</f>
        <v>Advanced practitioner (Clinical pharmacist, Physiotherapist, Dietitian, Podiatrist, Occupational therapist, Paramedic)</v>
      </c>
      <c r="F47" s="225" t="s">
        <v>2986</v>
      </c>
      <c r="G47" s="247"/>
      <c r="H47" s="261"/>
      <c r="I47" s="251"/>
      <c r="J47" s="251"/>
      <c r="K47" s="251"/>
      <c r="L47" s="254"/>
      <c r="M47" s="251"/>
      <c r="N47" s="251"/>
      <c r="O47" s="251"/>
      <c r="P47" s="254"/>
      <c r="Q47" s="251"/>
      <c r="R47" s="251"/>
      <c r="S47" s="251"/>
      <c r="T47" s="255"/>
      <c r="U47" s="251"/>
      <c r="V47" s="251"/>
      <c r="W47" s="251"/>
      <c r="X47" s="255"/>
      <c r="Y47" s="251"/>
      <c r="Z47" s="251"/>
      <c r="AA47" s="251"/>
      <c r="AB47" s="317">
        <f>(INDEX('Reimbursement lookups'!E:E,MATCH('Submission form'!E47,'Reimbursement lookups'!A:A,0))/4)*SUM(L47,P47,T47,X47)</f>
        <v>0</v>
      </c>
      <c r="AC47" s="256"/>
      <c r="AD47" s="318">
        <f>INDEX('Reimbursement lookups'!$E:$E,MATCH('Submission form'!$E47,'Reimbursement lookups'!$A:$A,0))*AH47</f>
        <v>0</v>
      </c>
      <c r="AE47" s="318">
        <f>INDEX('Reimbursement lookups'!$E:$E,MATCH('Submission form'!$E47,'Reimbursement lookups'!$A:$A,0))*AJ47</f>
        <v>0</v>
      </c>
      <c r="AH47" s="255"/>
      <c r="AJ47" s="255"/>
    </row>
    <row r="48" spans="1:36" ht="14.4" customHeight="1" thickBot="1">
      <c r="B48" s="247"/>
      <c r="C48" s="247"/>
      <c r="D48" s="247"/>
      <c r="E48" s="247"/>
      <c r="F48" s="247"/>
      <c r="G48" s="247"/>
      <c r="H48" s="247"/>
      <c r="I48" s="251"/>
      <c r="J48" s="251"/>
      <c r="K48" s="251"/>
      <c r="L48" s="251"/>
      <c r="M48" s="251"/>
      <c r="N48" s="251"/>
      <c r="O48" s="251"/>
      <c r="P48" s="251"/>
      <c r="Q48" s="251"/>
      <c r="R48" s="251"/>
      <c r="S48" s="251"/>
      <c r="T48" s="252"/>
      <c r="U48" s="251"/>
      <c r="V48" s="251"/>
      <c r="W48" s="251"/>
      <c r="X48" s="252"/>
      <c r="Y48" s="251"/>
      <c r="Z48" s="251"/>
      <c r="AA48" s="251"/>
      <c r="AB48" s="257"/>
      <c r="AC48" s="257"/>
      <c r="AD48" s="257"/>
      <c r="AE48" s="257"/>
      <c r="AH48" s="252"/>
      <c r="AJ48" s="252"/>
    </row>
    <row r="49" spans="2:36" ht="14.4" thickBot="1">
      <c r="B49" s="247" t="s">
        <v>3658</v>
      </c>
      <c r="C49" s="247"/>
      <c r="D49" s="225"/>
      <c r="E49" s="316" t="str">
        <f>F49&amp;$U$13</f>
        <v>Paramedic</v>
      </c>
      <c r="F49" s="225" t="s">
        <v>3000</v>
      </c>
      <c r="G49" s="247"/>
      <c r="H49" s="261"/>
      <c r="I49" s="251"/>
      <c r="J49" s="251"/>
      <c r="K49" s="251"/>
      <c r="L49" s="254"/>
      <c r="M49" s="251"/>
      <c r="N49" s="251"/>
      <c r="O49" s="251"/>
      <c r="P49" s="254"/>
      <c r="Q49" s="251"/>
      <c r="R49" s="251"/>
      <c r="S49" s="251"/>
      <c r="T49" s="255"/>
      <c r="U49" s="251"/>
      <c r="V49" s="251"/>
      <c r="W49" s="251"/>
      <c r="X49" s="255"/>
      <c r="Y49" s="251"/>
      <c r="Z49" s="251"/>
      <c r="AA49" s="251"/>
      <c r="AB49" s="317">
        <f>(INDEX('Reimbursement lookups'!E:E,MATCH('Submission form'!E49,'Reimbursement lookups'!A:A,0))/4)*SUM(L49,P49,T49,X49)</f>
        <v>0</v>
      </c>
      <c r="AC49" s="256"/>
      <c r="AD49" s="318">
        <f>INDEX('Reimbursement lookups'!$E:$E,MATCH('Submission form'!$E49,'Reimbursement lookups'!$A:$A,0))*AH49</f>
        <v>0</v>
      </c>
      <c r="AE49" s="318">
        <f>INDEX('Reimbursement lookups'!$E:$E,MATCH('Submission form'!$E49,'Reimbursement lookups'!$A:$A,0))*AJ49</f>
        <v>0</v>
      </c>
      <c r="AH49" s="255"/>
      <c r="AJ49" s="255"/>
    </row>
    <row r="50" spans="2:36" ht="3" customHeight="1" thickBot="1">
      <c r="B50" s="247"/>
      <c r="C50" s="247"/>
      <c r="D50" s="247"/>
      <c r="E50" s="247"/>
      <c r="F50" s="247"/>
      <c r="G50" s="247"/>
      <c r="H50" s="251"/>
      <c r="I50" s="251"/>
      <c r="J50" s="251"/>
      <c r="K50" s="251"/>
      <c r="L50" s="251"/>
      <c r="M50" s="251"/>
      <c r="N50" s="251"/>
      <c r="O50" s="251"/>
      <c r="P50" s="251"/>
      <c r="Q50" s="251"/>
      <c r="R50" s="251"/>
      <c r="S50" s="251"/>
      <c r="T50" s="252"/>
      <c r="U50" s="251"/>
      <c r="V50" s="251"/>
      <c r="W50" s="251"/>
      <c r="X50" s="252"/>
      <c r="Y50" s="251"/>
      <c r="Z50" s="251"/>
      <c r="AA50" s="251"/>
      <c r="AB50" s="257"/>
      <c r="AC50" s="257"/>
      <c r="AD50" s="257"/>
      <c r="AE50" s="257"/>
      <c r="AH50" s="252"/>
      <c r="AJ50" s="252"/>
    </row>
    <row r="51" spans="2:36" ht="14.4" thickBot="1">
      <c r="B51" s="259" t="s">
        <v>2855</v>
      </c>
      <c r="C51" s="247"/>
      <c r="D51" s="225"/>
      <c r="E51" s="316" t="str">
        <f>F51&amp;$U$13</f>
        <v>Advanced practitioner (Clinical pharmacist, Physiotherapist, Dietitian, Podiatrist, Occupational therapist, Paramedic)</v>
      </c>
      <c r="F51" s="225" t="s">
        <v>2986</v>
      </c>
      <c r="G51" s="247"/>
      <c r="H51" s="247"/>
      <c r="I51" s="251"/>
      <c r="J51" s="251"/>
      <c r="K51" s="251"/>
      <c r="L51" s="254"/>
      <c r="M51" s="251"/>
      <c r="N51" s="251"/>
      <c r="O51" s="251"/>
      <c r="P51" s="254"/>
      <c r="Q51" s="251"/>
      <c r="R51" s="251"/>
      <c r="S51" s="251"/>
      <c r="T51" s="255"/>
      <c r="U51" s="251"/>
      <c r="V51" s="251"/>
      <c r="W51" s="251"/>
      <c r="X51" s="255"/>
      <c r="Y51" s="251"/>
      <c r="Z51" s="251"/>
      <c r="AA51" s="251"/>
      <c r="AB51" s="317">
        <f>(INDEX('Reimbursement lookups'!E:E,MATCH('Submission form'!E51,'Reimbursement lookups'!A:A,0))/4)*SUM(L51,P51,T51,X51)</f>
        <v>0</v>
      </c>
      <c r="AC51" s="256"/>
      <c r="AD51" s="318">
        <f>INDEX('Reimbursement lookups'!$E:$E,MATCH('Submission form'!$E51,'Reimbursement lookups'!$A:$A,0))*AH51</f>
        <v>0</v>
      </c>
      <c r="AE51" s="318">
        <f>INDEX('Reimbursement lookups'!$E:$E,MATCH('Submission form'!$E51,'Reimbursement lookups'!$A:$A,0))*AJ51</f>
        <v>0</v>
      </c>
      <c r="AH51" s="255"/>
      <c r="AJ51" s="255"/>
    </row>
    <row r="52" spans="2:36" ht="14.4" customHeight="1" thickBot="1">
      <c r="B52" s="247"/>
      <c r="C52" s="247"/>
      <c r="D52" s="247"/>
      <c r="E52" s="247"/>
      <c r="F52" s="247"/>
      <c r="G52" s="247"/>
      <c r="H52" s="251"/>
      <c r="I52" s="251"/>
      <c r="J52" s="251"/>
      <c r="K52" s="251"/>
      <c r="L52" s="251"/>
      <c r="M52" s="251"/>
      <c r="N52" s="251"/>
      <c r="O52" s="251"/>
      <c r="P52" s="251"/>
      <c r="Q52" s="251"/>
      <c r="R52" s="251"/>
      <c r="S52" s="251"/>
      <c r="T52" s="252"/>
      <c r="U52" s="251"/>
      <c r="V52" s="251"/>
      <c r="W52" s="251"/>
      <c r="X52" s="252"/>
      <c r="Y52" s="251"/>
      <c r="Z52" s="251"/>
      <c r="AA52" s="251"/>
      <c r="AB52" s="257"/>
      <c r="AC52" s="257"/>
      <c r="AD52" s="257"/>
      <c r="AE52" s="257"/>
      <c r="AH52" s="252"/>
      <c r="AJ52" s="252"/>
    </row>
    <row r="53" spans="2:36" ht="14.4" thickBot="1">
      <c r="B53" s="247" t="s">
        <v>3659</v>
      </c>
      <c r="C53" s="247"/>
      <c r="D53" s="225"/>
      <c r="E53" s="316" t="str">
        <f>F53&amp;$U$13</f>
        <v>Podiatrist</v>
      </c>
      <c r="F53" s="225" t="s">
        <v>2996</v>
      </c>
      <c r="G53" s="247"/>
      <c r="H53" s="254"/>
      <c r="I53" s="251"/>
      <c r="J53" s="251"/>
      <c r="K53" s="251"/>
      <c r="L53" s="254"/>
      <c r="M53" s="251"/>
      <c r="N53" s="251"/>
      <c r="O53" s="251"/>
      <c r="P53" s="254"/>
      <c r="Q53" s="251"/>
      <c r="R53" s="251"/>
      <c r="S53" s="251"/>
      <c r="T53" s="255"/>
      <c r="U53" s="251"/>
      <c r="V53" s="251"/>
      <c r="W53" s="251"/>
      <c r="X53" s="255"/>
      <c r="Y53" s="251"/>
      <c r="Z53" s="251"/>
      <c r="AA53" s="251"/>
      <c r="AB53" s="317">
        <f>(INDEX('Reimbursement lookups'!E:E,MATCH('Submission form'!E53,'Reimbursement lookups'!A:A,0))/4)*SUM(L53,P53,T53,X53)</f>
        <v>0</v>
      </c>
      <c r="AC53" s="256"/>
      <c r="AD53" s="318">
        <f>INDEX('Reimbursement lookups'!$E:$E,MATCH('Submission form'!$E53,'Reimbursement lookups'!$A:$A,0))*AH53</f>
        <v>0</v>
      </c>
      <c r="AE53" s="318">
        <f>INDEX('Reimbursement lookups'!$E:$E,MATCH('Submission form'!$E53,'Reimbursement lookups'!$A:$A,0))*AJ53</f>
        <v>0</v>
      </c>
      <c r="AH53" s="255"/>
      <c r="AJ53" s="255"/>
    </row>
    <row r="54" spans="2:36" ht="3" customHeight="1" thickBot="1">
      <c r="B54" s="247"/>
      <c r="C54" s="247"/>
      <c r="D54" s="247"/>
      <c r="E54" s="247"/>
      <c r="F54" s="247"/>
      <c r="G54" s="247"/>
      <c r="H54" s="251"/>
      <c r="I54" s="251"/>
      <c r="J54" s="251"/>
      <c r="K54" s="251"/>
      <c r="L54" s="251"/>
      <c r="M54" s="251"/>
      <c r="N54" s="251"/>
      <c r="O54" s="251"/>
      <c r="P54" s="251"/>
      <c r="Q54" s="251"/>
      <c r="R54" s="251"/>
      <c r="S54" s="251"/>
      <c r="T54" s="252"/>
      <c r="U54" s="251"/>
      <c r="V54" s="251"/>
      <c r="W54" s="251"/>
      <c r="X54" s="252"/>
      <c r="Y54" s="251"/>
      <c r="Z54" s="251"/>
      <c r="AA54" s="251"/>
      <c r="AB54" s="257"/>
      <c r="AC54" s="257"/>
      <c r="AD54" s="257"/>
      <c r="AE54" s="257"/>
      <c r="AH54" s="252"/>
      <c r="AJ54" s="252"/>
    </row>
    <row r="55" spans="2:36" ht="14.4" thickBot="1">
      <c r="B55" s="259" t="s">
        <v>2853</v>
      </c>
      <c r="C55" s="247"/>
      <c r="D55" s="225"/>
      <c r="E55" s="316" t="str">
        <f>F55&amp;$U$13</f>
        <v>Advanced practitioner (Clinical pharmacist, Physiotherapist, Dietitian, Podiatrist, Occupational therapist, Paramedic)</v>
      </c>
      <c r="F55" s="225" t="s">
        <v>2986</v>
      </c>
      <c r="G55" s="247"/>
      <c r="H55" s="251"/>
      <c r="I55" s="251"/>
      <c r="J55" s="251"/>
      <c r="K55" s="251"/>
      <c r="L55" s="254"/>
      <c r="M55" s="251"/>
      <c r="N55" s="251"/>
      <c r="O55" s="251"/>
      <c r="P55" s="254"/>
      <c r="Q55" s="251"/>
      <c r="R55" s="251"/>
      <c r="S55" s="251"/>
      <c r="T55" s="255"/>
      <c r="U55" s="251"/>
      <c r="V55" s="251"/>
      <c r="W55" s="251"/>
      <c r="X55" s="255"/>
      <c r="Y55" s="251"/>
      <c r="Z55" s="251"/>
      <c r="AA55" s="251"/>
      <c r="AB55" s="317">
        <f>(INDEX('Reimbursement lookups'!E:E,MATCH('Submission form'!E55,'Reimbursement lookups'!A:A,0))/4)*SUM(L55,P55,T55,X55)</f>
        <v>0</v>
      </c>
      <c r="AC55" s="256"/>
      <c r="AD55" s="318">
        <f>INDEX('Reimbursement lookups'!$E:$E,MATCH('Submission form'!$E55,'Reimbursement lookups'!$A:$A,0))*AH55</f>
        <v>0</v>
      </c>
      <c r="AE55" s="318">
        <f>INDEX('Reimbursement lookups'!$E:$E,MATCH('Submission form'!$E55,'Reimbursement lookups'!$A:$A,0))*AJ55</f>
        <v>0</v>
      </c>
      <c r="AH55" s="255"/>
      <c r="AJ55" s="255"/>
    </row>
    <row r="56" spans="2:36" ht="14.4" customHeight="1" thickBot="1">
      <c r="B56" s="247"/>
      <c r="C56" s="247"/>
      <c r="D56" s="247"/>
      <c r="E56" s="247"/>
      <c r="F56" s="247"/>
      <c r="G56" s="247"/>
      <c r="H56" s="251"/>
      <c r="I56" s="251"/>
      <c r="J56" s="251"/>
      <c r="K56" s="251"/>
      <c r="L56" s="251"/>
      <c r="M56" s="251"/>
      <c r="N56" s="251"/>
      <c r="O56" s="251"/>
      <c r="P56" s="251"/>
      <c r="Q56" s="251"/>
      <c r="R56" s="251"/>
      <c r="S56" s="251"/>
      <c r="T56" s="252"/>
      <c r="U56" s="251"/>
      <c r="V56" s="251"/>
      <c r="W56" s="251"/>
      <c r="X56" s="252"/>
      <c r="Y56" s="251"/>
      <c r="Z56" s="251"/>
      <c r="AA56" s="251"/>
      <c r="AB56" s="257"/>
      <c r="AC56" s="257"/>
      <c r="AD56" s="257"/>
      <c r="AE56" s="257"/>
      <c r="AH56" s="252"/>
      <c r="AJ56" s="252"/>
    </row>
    <row r="57" spans="2:36" ht="14.4" thickBot="1">
      <c r="B57" s="247" t="s">
        <v>3660</v>
      </c>
      <c r="C57" s="247"/>
      <c r="D57" s="225"/>
      <c r="E57" s="316" t="str">
        <f>F57&amp;$U$13</f>
        <v>Physician associate</v>
      </c>
      <c r="F57" s="225" t="s">
        <v>2993</v>
      </c>
      <c r="G57" s="247"/>
      <c r="H57" s="254"/>
      <c r="I57" s="251"/>
      <c r="J57" s="251"/>
      <c r="K57" s="251"/>
      <c r="L57" s="254"/>
      <c r="M57" s="251"/>
      <c r="N57" s="251"/>
      <c r="O57" s="251"/>
      <c r="P57" s="254"/>
      <c r="Q57" s="251"/>
      <c r="R57" s="251"/>
      <c r="S57" s="251"/>
      <c r="T57" s="255"/>
      <c r="U57" s="251"/>
      <c r="V57" s="251"/>
      <c r="W57" s="251"/>
      <c r="X57" s="255"/>
      <c r="Y57" s="251"/>
      <c r="Z57" s="251"/>
      <c r="AA57" s="251"/>
      <c r="AB57" s="317">
        <f>(INDEX('Reimbursement lookups'!E:E,MATCH('Submission form'!E57,'Reimbursement lookups'!A:A,0))/4)*SUM(L57,P57,T57,X57)</f>
        <v>0</v>
      </c>
      <c r="AC57" s="256"/>
      <c r="AD57" s="318">
        <f>INDEX('Reimbursement lookups'!$E:$E,MATCH('Submission form'!$E57,'Reimbursement lookups'!$A:$A,0))*AH57</f>
        <v>0</v>
      </c>
      <c r="AE57" s="318">
        <f>INDEX('Reimbursement lookups'!$E:$E,MATCH('Submission form'!$E57,'Reimbursement lookups'!$A:$A,0))*AJ57</f>
        <v>0</v>
      </c>
      <c r="AH57" s="255"/>
      <c r="AJ57" s="255"/>
    </row>
    <row r="58" spans="2:36" ht="14.4" customHeight="1" thickBot="1">
      <c r="B58" s="247"/>
      <c r="C58" s="247"/>
      <c r="D58" s="247"/>
      <c r="E58" s="247"/>
      <c r="F58" s="247"/>
      <c r="G58" s="247"/>
      <c r="H58" s="251"/>
      <c r="I58" s="251"/>
      <c r="J58" s="251"/>
      <c r="K58" s="251"/>
      <c r="L58" s="251"/>
      <c r="M58" s="251"/>
      <c r="N58" s="251"/>
      <c r="O58" s="251"/>
      <c r="P58" s="251"/>
      <c r="Q58" s="251"/>
      <c r="R58" s="251"/>
      <c r="S58" s="251"/>
      <c r="T58" s="252"/>
      <c r="U58" s="251"/>
      <c r="V58" s="251"/>
      <c r="W58" s="251"/>
      <c r="X58" s="252"/>
      <c r="Y58" s="251"/>
      <c r="Z58" s="251"/>
      <c r="AA58" s="251"/>
      <c r="AB58" s="257"/>
      <c r="AC58" s="257"/>
      <c r="AD58" s="257"/>
      <c r="AE58" s="257"/>
      <c r="AH58" s="252"/>
      <c r="AJ58" s="252"/>
    </row>
    <row r="59" spans="2:36" ht="14.4" thickBot="1">
      <c r="B59" s="247" t="s">
        <v>3661</v>
      </c>
      <c r="C59" s="247"/>
      <c r="D59" s="225"/>
      <c r="E59" s="316" t="str">
        <f>F59&amp;$U$13</f>
        <v>Care coordinator</v>
      </c>
      <c r="F59" s="225" t="s">
        <v>2992</v>
      </c>
      <c r="G59" s="247"/>
      <c r="H59" s="254"/>
      <c r="I59" s="251"/>
      <c r="J59" s="251"/>
      <c r="K59" s="251"/>
      <c r="L59" s="254"/>
      <c r="M59" s="251"/>
      <c r="N59" s="251"/>
      <c r="O59" s="251"/>
      <c r="P59" s="254"/>
      <c r="Q59" s="251"/>
      <c r="R59" s="251"/>
      <c r="S59" s="251"/>
      <c r="T59" s="255"/>
      <c r="U59" s="251"/>
      <c r="V59" s="251"/>
      <c r="W59" s="251"/>
      <c r="X59" s="255"/>
      <c r="Y59" s="251"/>
      <c r="Z59" s="251"/>
      <c r="AA59" s="251"/>
      <c r="AB59" s="317">
        <f>(INDEX('Reimbursement lookups'!E:E,MATCH('Submission form'!E59,'Reimbursement lookups'!A:A,0))/4)*SUM(L59,P59,T59,X59)</f>
        <v>0</v>
      </c>
      <c r="AC59" s="256"/>
      <c r="AD59" s="318">
        <f>INDEX('Reimbursement lookups'!$E:$E,MATCH('Submission form'!$E59,'Reimbursement lookups'!$A:$A,0))*AH59</f>
        <v>0</v>
      </c>
      <c r="AE59" s="318">
        <f>INDEX('Reimbursement lookups'!$E:$E,MATCH('Submission form'!$E59,'Reimbursement lookups'!$A:$A,0))*AJ59</f>
        <v>0</v>
      </c>
      <c r="AH59" s="255"/>
      <c r="AJ59" s="255"/>
    </row>
    <row r="60" spans="2:36" ht="14.4" thickBot="1">
      <c r="B60" s="247"/>
      <c r="C60" s="247"/>
      <c r="D60" s="247"/>
      <c r="E60" s="247"/>
      <c r="F60" s="247"/>
      <c r="G60" s="247"/>
      <c r="H60" s="251"/>
      <c r="I60" s="251"/>
      <c r="J60" s="251"/>
      <c r="K60" s="251"/>
      <c r="L60" s="251"/>
      <c r="M60" s="251"/>
      <c r="N60" s="251"/>
      <c r="O60" s="251"/>
      <c r="P60" s="251"/>
      <c r="Q60" s="251"/>
      <c r="R60" s="251"/>
      <c r="S60" s="251"/>
      <c r="T60" s="252"/>
      <c r="U60" s="251"/>
      <c r="V60" s="251"/>
      <c r="W60" s="251"/>
      <c r="X60" s="252"/>
      <c r="Y60" s="251"/>
      <c r="Z60" s="251"/>
      <c r="AA60" s="251"/>
      <c r="AB60" s="257"/>
      <c r="AC60" s="257"/>
      <c r="AD60" s="257"/>
      <c r="AE60" s="257"/>
      <c r="AH60" s="252"/>
      <c r="AJ60" s="252"/>
    </row>
    <row r="61" spans="2:36" ht="14.4" thickBot="1">
      <c r="B61" s="247" t="s">
        <v>3662</v>
      </c>
      <c r="C61" s="247"/>
      <c r="D61" s="225"/>
      <c r="E61" s="316" t="str">
        <f>F61&amp;$U$13</f>
        <v>Health and wellbeing coach</v>
      </c>
      <c r="F61" s="225" t="s">
        <v>2991</v>
      </c>
      <c r="G61" s="247"/>
      <c r="H61" s="254"/>
      <c r="I61" s="251"/>
      <c r="J61" s="251"/>
      <c r="K61" s="251"/>
      <c r="L61" s="254"/>
      <c r="M61" s="251"/>
      <c r="N61" s="251"/>
      <c r="O61" s="251"/>
      <c r="P61" s="254"/>
      <c r="Q61" s="251"/>
      <c r="R61" s="251"/>
      <c r="S61" s="251"/>
      <c r="T61" s="255"/>
      <c r="U61" s="251"/>
      <c r="V61" s="251"/>
      <c r="W61" s="251"/>
      <c r="X61" s="255"/>
      <c r="Y61" s="251"/>
      <c r="Z61" s="251"/>
      <c r="AA61" s="251"/>
      <c r="AB61" s="317">
        <f>(INDEX('Reimbursement lookups'!E:E,MATCH('Submission form'!E61,'Reimbursement lookups'!A:A,0))/4)*SUM(L61,P61,T61,X61)</f>
        <v>0</v>
      </c>
      <c r="AC61" s="256"/>
      <c r="AD61" s="318">
        <f>INDEX('Reimbursement lookups'!$E:$E,MATCH('Submission form'!$E61,'Reimbursement lookups'!$A:$A,0))*AH61</f>
        <v>0</v>
      </c>
      <c r="AE61" s="318">
        <f>INDEX('Reimbursement lookups'!$E:$E,MATCH('Submission form'!$E61,'Reimbursement lookups'!$A:$A,0))*AJ61</f>
        <v>0</v>
      </c>
      <c r="AH61" s="255"/>
      <c r="AJ61" s="255"/>
    </row>
    <row r="62" spans="2:36" ht="14.4" customHeight="1" thickBot="1">
      <c r="B62" s="247"/>
      <c r="C62" s="247"/>
      <c r="D62" s="247"/>
      <c r="E62" s="247"/>
      <c r="F62" s="247"/>
      <c r="G62" s="247"/>
      <c r="H62" s="247"/>
      <c r="I62" s="251"/>
      <c r="J62" s="251"/>
      <c r="K62" s="251"/>
      <c r="L62" s="251"/>
      <c r="M62" s="251"/>
      <c r="N62" s="251"/>
      <c r="O62" s="251"/>
      <c r="P62" s="251"/>
      <c r="Q62" s="251"/>
      <c r="R62" s="251"/>
      <c r="S62" s="251"/>
      <c r="T62" s="252"/>
      <c r="U62" s="251"/>
      <c r="V62" s="251"/>
      <c r="W62" s="251"/>
      <c r="X62" s="252"/>
      <c r="Y62" s="251"/>
      <c r="Z62" s="251"/>
      <c r="AA62" s="251"/>
      <c r="AB62" s="257"/>
      <c r="AC62" s="257"/>
      <c r="AD62" s="257"/>
      <c r="AE62" s="257"/>
      <c r="AH62" s="252"/>
      <c r="AJ62" s="252"/>
    </row>
    <row r="63" spans="2:36" ht="14.4" thickBot="1">
      <c r="B63" s="247" t="s">
        <v>3663</v>
      </c>
      <c r="C63" s="247"/>
      <c r="D63" s="225"/>
      <c r="E63" s="316" t="str">
        <f>F63&amp;$U$13</f>
        <v>Social prescribing link worker</v>
      </c>
      <c r="F63" s="225" t="s">
        <v>2989</v>
      </c>
      <c r="G63" s="247"/>
      <c r="H63" s="254"/>
      <c r="I63" s="251"/>
      <c r="J63" s="251"/>
      <c r="K63" s="251"/>
      <c r="L63" s="254"/>
      <c r="M63" s="251"/>
      <c r="N63" s="251"/>
      <c r="O63" s="251"/>
      <c r="P63" s="254"/>
      <c r="Q63" s="251"/>
      <c r="R63" s="251"/>
      <c r="S63" s="251"/>
      <c r="T63" s="255"/>
      <c r="U63" s="251"/>
      <c r="V63" s="251"/>
      <c r="W63" s="251"/>
      <c r="X63" s="255"/>
      <c r="Y63" s="251"/>
      <c r="Z63" s="251"/>
      <c r="AA63" s="251"/>
      <c r="AB63" s="317">
        <f>(INDEX('Reimbursement lookups'!E:E,MATCH('Submission form'!E63,'Reimbursement lookups'!A:A,0))/4)*SUM(L63,P63,T63,X63)</f>
        <v>0</v>
      </c>
      <c r="AC63" s="256"/>
      <c r="AD63" s="318">
        <f>INDEX('Reimbursement lookups'!$E:$E,MATCH('Submission form'!$E63,'Reimbursement lookups'!$A:$A,0))*AH63</f>
        <v>0</v>
      </c>
      <c r="AE63" s="318">
        <f>INDEX('Reimbursement lookups'!$E:$E,MATCH('Submission form'!$E63,'Reimbursement lookups'!$A:$A,0))*AJ63</f>
        <v>0</v>
      </c>
      <c r="AH63" s="255"/>
      <c r="AJ63" s="255"/>
    </row>
    <row r="64" spans="2:36" ht="14.4" customHeight="1" thickBot="1">
      <c r="B64" s="247"/>
      <c r="C64" s="247"/>
      <c r="D64" s="247"/>
      <c r="E64" s="247"/>
      <c r="F64" s="247"/>
      <c r="G64" s="247"/>
      <c r="H64" s="247"/>
      <c r="I64" s="251"/>
      <c r="J64" s="251"/>
      <c r="K64" s="251"/>
      <c r="L64" s="251"/>
      <c r="M64" s="251"/>
      <c r="N64" s="251"/>
      <c r="O64" s="251"/>
      <c r="P64" s="251"/>
      <c r="Q64" s="251"/>
      <c r="R64" s="251"/>
      <c r="S64" s="251"/>
      <c r="T64" s="252"/>
      <c r="U64" s="251"/>
      <c r="V64" s="251"/>
      <c r="W64" s="251"/>
      <c r="X64" s="252"/>
      <c r="Y64" s="251"/>
      <c r="Z64" s="251"/>
      <c r="AA64" s="251"/>
      <c r="AB64" s="257"/>
      <c r="AC64" s="257"/>
      <c r="AD64" s="257"/>
      <c r="AE64" s="257"/>
      <c r="AH64" s="252"/>
      <c r="AJ64" s="252"/>
    </row>
    <row r="65" spans="1:37" ht="14.4" thickBot="1">
      <c r="B65" s="247" t="s">
        <v>2835</v>
      </c>
      <c r="C65" s="247"/>
      <c r="D65" s="225"/>
      <c r="E65" s="316" t="str">
        <f>F65&amp;$U$13</f>
        <v xml:space="preserve">Nursing associate </v>
      </c>
      <c r="F65" s="225" t="s">
        <v>2999</v>
      </c>
      <c r="G65" s="247"/>
      <c r="H65" s="254"/>
      <c r="I65" s="251"/>
      <c r="J65" s="251"/>
      <c r="K65" s="251"/>
      <c r="L65" s="254"/>
      <c r="M65" s="251"/>
      <c r="N65" s="251"/>
      <c r="O65" s="251"/>
      <c r="P65" s="254"/>
      <c r="Q65" s="251"/>
      <c r="R65" s="251"/>
      <c r="S65" s="251"/>
      <c r="T65" s="255"/>
      <c r="U65" s="251"/>
      <c r="V65" s="251"/>
      <c r="W65" s="251"/>
      <c r="X65" s="255"/>
      <c r="Y65" s="251"/>
      <c r="Z65" s="251"/>
      <c r="AA65" s="251"/>
      <c r="AB65" s="317">
        <f>(INDEX('Reimbursement lookups'!E:E,MATCH('Submission form'!E65,'Reimbursement lookups'!A:A,0))/4)*SUM(L65,P65,T65,X65)</f>
        <v>0</v>
      </c>
      <c r="AC65" s="256"/>
      <c r="AD65" s="318">
        <f>INDEX('Reimbursement lookups'!$E:$E,MATCH('Submission form'!$E65,'Reimbursement lookups'!$A:$A,0))*AH65</f>
        <v>0</v>
      </c>
      <c r="AE65" s="318">
        <f>INDEX('Reimbursement lookups'!$E:$E,MATCH('Submission form'!$E65,'Reimbursement lookups'!$A:$A,0))*AJ65</f>
        <v>0</v>
      </c>
      <c r="AH65" s="255"/>
      <c r="AJ65" s="255"/>
    </row>
    <row r="66" spans="1:37" ht="3" customHeight="1" thickBot="1">
      <c r="B66" s="247"/>
      <c r="C66" s="247"/>
      <c r="D66" s="247"/>
      <c r="E66" s="247"/>
      <c r="F66" s="247"/>
      <c r="G66" s="247"/>
      <c r="H66" s="247"/>
      <c r="I66" s="251"/>
      <c r="J66" s="251"/>
      <c r="K66" s="251"/>
      <c r="L66" s="251"/>
      <c r="M66" s="251"/>
      <c r="N66" s="251"/>
      <c r="O66" s="251"/>
      <c r="P66" s="251"/>
      <c r="Q66" s="251"/>
      <c r="R66" s="251"/>
      <c r="S66" s="251"/>
      <c r="T66" s="252"/>
      <c r="U66" s="251"/>
      <c r="V66" s="251"/>
      <c r="W66" s="251"/>
      <c r="X66" s="252"/>
      <c r="Y66" s="251"/>
      <c r="Z66" s="251"/>
      <c r="AA66" s="251"/>
      <c r="AB66" s="257"/>
      <c r="AC66" s="257"/>
      <c r="AD66" s="257"/>
      <c r="AE66" s="257"/>
      <c r="AH66" s="252"/>
      <c r="AJ66" s="252"/>
    </row>
    <row r="67" spans="1:37" ht="14.4" thickBot="1">
      <c r="B67" s="247" t="s">
        <v>2836</v>
      </c>
      <c r="C67" s="247"/>
      <c r="D67" s="225"/>
      <c r="E67" s="316" t="str">
        <f>F67&amp;$U$13</f>
        <v xml:space="preserve">Trainee nursing associate </v>
      </c>
      <c r="F67" s="225" t="s">
        <v>2998</v>
      </c>
      <c r="G67" s="247"/>
      <c r="H67" s="254"/>
      <c r="I67" s="251"/>
      <c r="J67" s="251"/>
      <c r="K67" s="251"/>
      <c r="L67" s="254"/>
      <c r="M67" s="251"/>
      <c r="N67" s="251"/>
      <c r="O67" s="251"/>
      <c r="P67" s="254"/>
      <c r="Q67" s="251"/>
      <c r="R67" s="251"/>
      <c r="S67" s="251"/>
      <c r="T67" s="255"/>
      <c r="U67" s="251"/>
      <c r="V67" s="251"/>
      <c r="W67" s="251"/>
      <c r="X67" s="255"/>
      <c r="Y67" s="251"/>
      <c r="Z67" s="251"/>
      <c r="AA67" s="251"/>
      <c r="AB67" s="317">
        <f>(INDEX('Reimbursement lookups'!E:E,MATCH('Submission form'!E67,'Reimbursement lookups'!A:A,0))/4)*SUM(L67,P67,T67,X67)</f>
        <v>0</v>
      </c>
      <c r="AC67" s="256"/>
      <c r="AD67" s="318">
        <f>INDEX('Reimbursement lookups'!$E:$E,MATCH('Submission form'!$E67,'Reimbursement lookups'!$A:$A,0))*AH67</f>
        <v>0</v>
      </c>
      <c r="AE67" s="318">
        <f>INDEX('Reimbursement lookups'!$E:$E,MATCH('Submission form'!$E67,'Reimbursement lookups'!$A:$A,0))*AJ67</f>
        <v>0</v>
      </c>
      <c r="AH67" s="255"/>
      <c r="AJ67" s="255"/>
    </row>
    <row r="68" spans="1:37" ht="14.4" customHeight="1" thickBot="1">
      <c r="B68" s="247"/>
      <c r="C68" s="247"/>
      <c r="D68" s="247"/>
      <c r="E68" s="247"/>
      <c r="F68" s="247"/>
      <c r="G68" s="247"/>
      <c r="H68" s="247"/>
      <c r="I68" s="251"/>
      <c r="J68" s="251"/>
      <c r="K68" s="251"/>
      <c r="L68" s="251"/>
      <c r="M68" s="251"/>
      <c r="N68" s="251"/>
      <c r="O68" s="251"/>
      <c r="P68" s="251"/>
      <c r="Q68" s="251"/>
      <c r="R68" s="251"/>
      <c r="S68" s="251"/>
      <c r="T68" s="252"/>
      <c r="U68" s="251"/>
      <c r="V68" s="251"/>
      <c r="W68" s="251"/>
      <c r="X68" s="252"/>
      <c r="Y68" s="251"/>
      <c r="Z68" s="251"/>
      <c r="AA68" s="251"/>
      <c r="AB68" s="257"/>
      <c r="AC68" s="257"/>
      <c r="AD68" s="257"/>
      <c r="AE68" s="257"/>
      <c r="AH68" s="252"/>
      <c r="AI68" s="252"/>
      <c r="AJ68" s="252"/>
    </row>
    <row r="69" spans="1:37" ht="14.4" thickBot="1">
      <c r="B69" s="247" t="s">
        <v>3107</v>
      </c>
      <c r="C69" s="247"/>
      <c r="D69" s="247"/>
      <c r="E69" s="316" t="str">
        <f>F69&amp;$U$13</f>
        <v>7</v>
      </c>
      <c r="F69" s="247">
        <v>7</v>
      </c>
      <c r="G69" s="262"/>
      <c r="H69" s="247"/>
      <c r="I69" s="251"/>
      <c r="J69" s="251"/>
      <c r="K69" s="251"/>
      <c r="L69" s="319">
        <f>SUMIF($B$89:$AF$89,"Y",$B$107:$AF$107)</f>
        <v>0</v>
      </c>
      <c r="M69" s="251"/>
      <c r="N69" s="251"/>
      <c r="O69" s="251"/>
      <c r="P69" s="319">
        <f>SUMIF($B$90:$AF$90,"Y",$B$107:$AF$107)</f>
        <v>0</v>
      </c>
      <c r="Q69" s="251"/>
      <c r="R69" s="251"/>
      <c r="S69" s="251"/>
      <c r="T69" s="320">
        <f>SUMIF($B$91:$AF$91,"Y",$B$107:$AF$107)</f>
        <v>0</v>
      </c>
      <c r="U69" s="251"/>
      <c r="V69" s="251"/>
      <c r="W69" s="251"/>
      <c r="X69" s="320">
        <f>SUMIF($B$92:$AF$92,"Y",$B$107:$AF$107)</f>
        <v>0</v>
      </c>
      <c r="Y69" s="251"/>
      <c r="Z69" s="251"/>
      <c r="AA69" s="251"/>
      <c r="AB69" s="317">
        <f>SUM(B88:AF88)</f>
        <v>0</v>
      </c>
      <c r="AC69" s="256"/>
      <c r="AD69" s="318">
        <f>INDEX('Reimbursement lookups'!$E:$E,MATCH('Submission form'!$E69,'Reimbursement lookups'!$A:$A,0))*AH69</f>
        <v>0</v>
      </c>
      <c r="AE69" s="318">
        <f>INDEX('Reimbursement lookups'!$E:$E,MATCH('Submission form'!$E69,'Reimbursement lookups'!$A:$A,0))*AJ69</f>
        <v>0</v>
      </c>
      <c r="AH69" s="255"/>
      <c r="AJ69" s="255"/>
    </row>
    <row r="70" spans="1:37" ht="3" customHeight="1" thickBot="1">
      <c r="B70" s="247"/>
      <c r="C70" s="247"/>
      <c r="D70" s="247"/>
      <c r="E70" s="247"/>
      <c r="F70" s="247"/>
      <c r="G70" s="262"/>
      <c r="H70" s="247"/>
      <c r="I70" s="251"/>
      <c r="J70" s="251"/>
      <c r="K70" s="251"/>
      <c r="L70" s="251"/>
      <c r="M70" s="251"/>
      <c r="N70" s="251"/>
      <c r="O70" s="251"/>
      <c r="P70" s="251"/>
      <c r="Q70" s="251"/>
      <c r="R70" s="251"/>
      <c r="S70" s="251"/>
      <c r="T70" s="252"/>
      <c r="U70" s="251"/>
      <c r="V70" s="251"/>
      <c r="W70" s="251"/>
      <c r="X70" s="252"/>
      <c r="Y70" s="251"/>
      <c r="Z70" s="251"/>
      <c r="AA70" s="251"/>
      <c r="AB70" s="257"/>
      <c r="AC70" s="257"/>
      <c r="AD70" s="257"/>
      <c r="AE70" s="257"/>
      <c r="AH70" s="252"/>
      <c r="AJ70" s="252"/>
    </row>
    <row r="71" spans="1:37" ht="14.4" customHeight="1" thickBot="1">
      <c r="B71" s="263" t="s">
        <v>3108</v>
      </c>
      <c r="C71" s="247"/>
      <c r="D71" s="263"/>
      <c r="E71" s="316" t="str">
        <f>F71&amp;$U$13</f>
        <v>7</v>
      </c>
      <c r="F71" s="263">
        <v>7</v>
      </c>
      <c r="G71" s="262"/>
      <c r="H71" s="247"/>
      <c r="I71" s="251"/>
      <c r="J71" s="251"/>
      <c r="K71" s="251"/>
      <c r="L71" s="319">
        <f>SUMIF($B$130:$AF$130,"Y",$B$147:$AF$147)</f>
        <v>0</v>
      </c>
      <c r="M71" s="251"/>
      <c r="N71" s="251"/>
      <c r="O71" s="251"/>
      <c r="P71" s="319">
        <f>SUMIF($B$131:$AF$131,"Y",$B$147:$AF$147)</f>
        <v>0</v>
      </c>
      <c r="Q71" s="251"/>
      <c r="R71" s="251"/>
      <c r="S71" s="251"/>
      <c r="T71" s="319">
        <f>SUMIF($B$132:$AF$132,"Y",$B$147:$AF$147)</f>
        <v>0</v>
      </c>
      <c r="U71" s="251"/>
      <c r="V71" s="251"/>
      <c r="W71" s="251"/>
      <c r="X71" s="319">
        <f>SUMIF($B$133:$AF$133,"Y",$B$147:$AF$147)</f>
        <v>0</v>
      </c>
      <c r="Y71" s="251"/>
      <c r="Z71" s="251"/>
      <c r="AA71" s="251"/>
      <c r="AB71" s="317">
        <f>SUM(B129:AF129)</f>
        <v>0</v>
      </c>
      <c r="AC71" s="256"/>
      <c r="AD71" s="318">
        <f>INDEX('Reimbursement lookups'!$E:$E,MATCH('Submission form'!$E71,'Reimbursement lookups'!$A:$A,0))*AH71</f>
        <v>0</v>
      </c>
      <c r="AE71" s="318">
        <f>INDEX('Reimbursement lookups'!$E:$E,MATCH('Submission form'!$E71,'Reimbursement lookups'!$A:$A,0))*AJ71</f>
        <v>0</v>
      </c>
      <c r="AH71" s="255"/>
      <c r="AJ71" s="255"/>
    </row>
    <row r="72" spans="1:37" ht="3" customHeight="1" thickBot="1">
      <c r="B72" s="247"/>
      <c r="C72" s="247"/>
      <c r="D72" s="262"/>
      <c r="E72" s="262"/>
      <c r="F72" s="262"/>
      <c r="G72" s="262"/>
      <c r="H72" s="247"/>
      <c r="I72" s="251"/>
      <c r="J72" s="251"/>
      <c r="K72" s="251"/>
      <c r="L72" s="251"/>
      <c r="M72" s="251"/>
      <c r="N72" s="251"/>
      <c r="O72" s="251"/>
      <c r="P72" s="251"/>
      <c r="Q72" s="251"/>
      <c r="R72" s="251"/>
      <c r="S72" s="251"/>
      <c r="T72" s="252"/>
      <c r="U72" s="251"/>
      <c r="V72" s="251"/>
      <c r="W72" s="251"/>
      <c r="X72" s="252"/>
      <c r="Y72" s="251"/>
      <c r="Z72" s="251"/>
      <c r="AA72" s="251"/>
      <c r="AB72" s="257"/>
      <c r="AC72" s="257"/>
      <c r="AD72" s="257"/>
      <c r="AE72" s="257"/>
      <c r="AH72" s="252"/>
      <c r="AJ72" s="252"/>
    </row>
    <row r="73" spans="1:37" ht="14.4" customHeight="1" thickBot="1">
      <c r="B73" s="328" t="s">
        <v>3111</v>
      </c>
      <c r="C73" s="247"/>
      <c r="D73" s="262"/>
      <c r="E73" s="262"/>
      <c r="F73" s="262"/>
      <c r="G73" s="262"/>
      <c r="H73" s="329">
        <f>SUM(H31,H33,H35,H37,H39,H41,H43,H45,H47,H49,H51,H53,H55,H57,H59,H61,H63,H65,H67,H69,H71)</f>
        <v>0</v>
      </c>
      <c r="I73" s="251"/>
      <c r="J73" s="251"/>
      <c r="K73" s="251"/>
      <c r="L73" s="329">
        <f>SUM(L31,L33,L35,L37,L39,L41,L43,L45,L47,L49,L51,L53,L55,L57,L59,L61,L63,L65,L67,L69,L71)</f>
        <v>0</v>
      </c>
      <c r="M73" s="251"/>
      <c r="N73" s="251"/>
      <c r="O73" s="251"/>
      <c r="P73" s="329">
        <f>SUM(P31,P33,P35,P37,P39,P41,P43,P45,P47,P49,P51,P53,P55,P57,P59,P61,P63,P65,P67,P69,P71)</f>
        <v>0</v>
      </c>
      <c r="Q73" s="251"/>
      <c r="R73" s="251"/>
      <c r="S73" s="251"/>
      <c r="T73" s="329">
        <f>SUM(T31,T33,T35,T37,T39,T41,T43,T45,T47,T49,T51,T53,T55,T57,T59,T61,T63,T65,T67,T69,T71)</f>
        <v>0</v>
      </c>
      <c r="U73" s="251"/>
      <c r="V73" s="251"/>
      <c r="W73" s="251"/>
      <c r="X73" s="329">
        <f>SUM(X31,X33,X35,X37,X39,X41,X43,X45,X47,X49,X51,X53,X55,X57,X59,X61,X63,X65,X67,X69,X71)</f>
        <v>0</v>
      </c>
      <c r="Y73" s="251"/>
      <c r="Z73" s="251"/>
      <c r="AA73" s="251"/>
      <c r="AB73" s="253"/>
      <c r="AC73" s="253"/>
      <c r="AD73" s="253"/>
      <c r="AE73" s="253"/>
      <c r="AF73" s="290"/>
      <c r="AG73" s="330"/>
      <c r="AH73" s="329">
        <f>SUM(AH31,AH33,AH35,AH37,AH39,AH41,AH43,AH45,AH47,AH49,AH51,AH53,AH55,AH57,AH59,AH61,AH63,AH65,AH67,AH69,AH71)</f>
        <v>0</v>
      </c>
      <c r="AI73" s="331"/>
      <c r="AJ73" s="329">
        <f>SUM(AJ31,AJ33,AJ35,AJ37,AJ39,AJ41,AJ43,AJ45,AJ47,AJ49,AJ51,AJ53,AJ55,AJ57,AJ59,AJ61,AJ63,AJ65,AJ67,AJ69,AJ71)</f>
        <v>0</v>
      </c>
    </row>
    <row r="74" spans="1:37" hidden="1">
      <c r="B74" s="264"/>
      <c r="C74" s="264"/>
      <c r="D74" s="264"/>
      <c r="E74" s="264"/>
      <c r="F74" s="264"/>
      <c r="G74" s="264"/>
      <c r="H74" s="264"/>
      <c r="I74" s="265"/>
      <c r="J74" s="265"/>
      <c r="K74" s="265"/>
      <c r="L74" s="321">
        <f>IF(Q20&gt;=100000,2,1)</f>
        <v>1</v>
      </c>
      <c r="M74" s="265"/>
      <c r="N74" s="265"/>
      <c r="O74" s="265"/>
      <c r="P74" s="265"/>
      <c r="Q74" s="265"/>
      <c r="R74" s="265"/>
      <c r="S74" s="265"/>
      <c r="T74" s="265"/>
      <c r="U74" s="265"/>
      <c r="V74" s="265"/>
      <c r="W74" s="265"/>
      <c r="X74" s="265"/>
      <c r="Y74" s="266"/>
      <c r="Z74" s="266"/>
      <c r="AA74" s="266"/>
      <c r="AB74" s="267"/>
      <c r="AC74" s="267"/>
      <c r="AD74" s="267"/>
      <c r="AE74" s="267"/>
      <c r="AF74" s="268"/>
      <c r="AG74" s="267"/>
      <c r="AH74" s="265"/>
      <c r="AJ74" s="265"/>
    </row>
    <row r="75" spans="1:37" ht="3.6" customHeight="1" thickBot="1">
      <c r="B75" s="264"/>
      <c r="C75" s="264"/>
      <c r="D75" s="264"/>
      <c r="E75" s="264"/>
      <c r="F75" s="264"/>
      <c r="G75" s="264"/>
      <c r="H75" s="264"/>
      <c r="I75" s="265"/>
      <c r="J75" s="265"/>
      <c r="K75" s="265"/>
      <c r="L75" s="265"/>
      <c r="M75" s="265"/>
      <c r="N75" s="265"/>
      <c r="O75" s="265"/>
      <c r="P75" s="265"/>
      <c r="Q75" s="265"/>
      <c r="R75" s="265"/>
      <c r="S75" s="265"/>
      <c r="T75" s="265"/>
      <c r="U75" s="265"/>
      <c r="V75" s="265"/>
      <c r="W75" s="265"/>
      <c r="X75" s="265"/>
      <c r="Y75" s="266"/>
      <c r="Z75" s="266"/>
      <c r="AA75" s="266"/>
      <c r="AB75" s="267"/>
      <c r="AC75" s="267"/>
      <c r="AD75" s="267"/>
      <c r="AE75" s="267"/>
      <c r="AF75" s="268"/>
      <c r="AG75" s="267"/>
      <c r="AH75" s="265"/>
      <c r="AJ75" s="265"/>
    </row>
    <row r="76" spans="1:37" ht="40.200000000000003" thickBot="1">
      <c r="A76" s="387" t="s">
        <v>3184</v>
      </c>
      <c r="B76" s="387"/>
      <c r="C76" s="264"/>
      <c r="D76" s="264"/>
      <c r="E76" s="264"/>
      <c r="F76" s="264"/>
      <c r="G76" s="264"/>
      <c r="H76" s="264"/>
      <c r="I76" s="265"/>
      <c r="J76" s="265"/>
      <c r="K76" s="265"/>
      <c r="L76" s="265"/>
      <c r="M76" s="265"/>
      <c r="N76" s="265"/>
      <c r="O76" s="265"/>
      <c r="P76" s="265"/>
      <c r="Q76" s="265"/>
      <c r="R76" s="265"/>
      <c r="S76" s="265"/>
      <c r="U76" s="265"/>
      <c r="V76" s="265"/>
      <c r="W76" s="265"/>
      <c r="X76" s="304" t="s">
        <v>3185</v>
      </c>
      <c r="Y76" s="266"/>
      <c r="Z76" s="266"/>
      <c r="AA76" s="266"/>
      <c r="AB76" s="322">
        <f>Q22-SUM(AB31:AB71)</f>
        <v>0</v>
      </c>
      <c r="AC76" s="267"/>
      <c r="AD76" s="267"/>
      <c r="AE76" s="267"/>
    </row>
    <row r="77" spans="1:37" ht="3" customHeight="1">
      <c r="B77" s="247"/>
      <c r="C77" s="247"/>
      <c r="D77" s="247"/>
      <c r="E77" s="247"/>
      <c r="F77" s="247"/>
      <c r="G77" s="247"/>
      <c r="H77" s="247"/>
      <c r="I77" s="266"/>
      <c r="J77" s="266"/>
      <c r="K77" s="266"/>
      <c r="L77" s="266"/>
      <c r="M77" s="266"/>
      <c r="N77" s="266"/>
      <c r="O77" s="266"/>
      <c r="P77" s="266"/>
      <c r="Q77" s="266"/>
      <c r="R77" s="266"/>
      <c r="S77" s="266"/>
      <c r="T77" s="235"/>
      <c r="U77" s="266"/>
      <c r="V77" s="266"/>
      <c r="W77" s="266"/>
      <c r="X77" s="269"/>
      <c r="Y77" s="266"/>
      <c r="Z77" s="266"/>
      <c r="AA77" s="266"/>
      <c r="AH77" s="267"/>
      <c r="AJ77" s="267"/>
    </row>
    <row r="78" spans="1:37">
      <c r="A78" s="403"/>
      <c r="B78" s="403"/>
      <c r="C78" s="403"/>
      <c r="D78" s="403"/>
      <c r="E78" s="403"/>
      <c r="F78" s="403"/>
      <c r="G78" s="403"/>
      <c r="H78" s="403"/>
      <c r="I78" s="403"/>
      <c r="J78" s="403"/>
      <c r="K78" s="403"/>
      <c r="L78" s="403"/>
      <c r="M78" s="403"/>
      <c r="N78" s="403"/>
      <c r="O78" s="403"/>
      <c r="P78" s="403"/>
      <c r="Q78" s="403"/>
      <c r="R78" s="403"/>
      <c r="S78" s="403"/>
      <c r="T78" s="403"/>
      <c r="U78" s="403"/>
      <c r="V78" s="403"/>
      <c r="W78" s="403"/>
      <c r="X78" s="403"/>
      <c r="Y78" s="403"/>
      <c r="Z78" s="403"/>
      <c r="AA78" s="403"/>
      <c r="AB78" s="403"/>
      <c r="AC78" s="403"/>
      <c r="AD78" s="403"/>
      <c r="AE78" s="403"/>
      <c r="AF78" s="403"/>
      <c r="AG78" s="403"/>
      <c r="AH78" s="403"/>
      <c r="AI78" s="403"/>
      <c r="AJ78" s="403"/>
      <c r="AK78" s="403"/>
    </row>
    <row r="79" spans="1:37">
      <c r="A79" s="421" t="s">
        <v>3260</v>
      </c>
      <c r="B79" s="421"/>
      <c r="C79" s="421"/>
      <c r="D79" s="421"/>
      <c r="E79" s="421"/>
      <c r="F79" s="421"/>
      <c r="G79" s="421"/>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421"/>
    </row>
    <row r="80" spans="1:37" s="226" customFormat="1">
      <c r="A80" s="270"/>
      <c r="B80" s="270" t="s">
        <v>2844</v>
      </c>
      <c r="C80" s="270"/>
      <c r="D80" s="270"/>
      <c r="E80" s="270"/>
      <c r="F80" s="270"/>
      <c r="G80" s="270"/>
      <c r="H80" s="270" t="s">
        <v>2848</v>
      </c>
      <c r="I80" s="270"/>
      <c r="J80" s="270"/>
      <c r="K80" s="270"/>
      <c r="L80" s="270" t="s">
        <v>3118</v>
      </c>
      <c r="M80" s="270"/>
      <c r="N80" s="270"/>
      <c r="O80" s="270"/>
      <c r="P80" s="270" t="s">
        <v>3119</v>
      </c>
      <c r="Q80" s="270"/>
      <c r="R80" s="270"/>
      <c r="S80" s="270"/>
      <c r="T80" s="270" t="s">
        <v>3120</v>
      </c>
      <c r="U80" s="270"/>
      <c r="V80" s="270"/>
      <c r="W80" s="270"/>
      <c r="X80" s="270" t="s">
        <v>3121</v>
      </c>
      <c r="Y80" s="270"/>
      <c r="Z80" s="270"/>
      <c r="AA80" s="270"/>
      <c r="AB80" s="270" t="s">
        <v>3122</v>
      </c>
      <c r="AC80" s="270"/>
      <c r="AD80" s="270"/>
      <c r="AE80" s="270"/>
      <c r="AF80" s="270" t="s">
        <v>3123</v>
      </c>
      <c r="AG80" s="270"/>
      <c r="AH80" s="270"/>
      <c r="AI80" s="270"/>
      <c r="AJ80" s="270"/>
      <c r="AK80" s="270"/>
    </row>
    <row r="81" spans="1:36" s="274" customFormat="1" ht="36" customHeight="1">
      <c r="A81" s="271"/>
      <c r="B81" s="272" t="s">
        <v>3269</v>
      </c>
      <c r="C81" s="273"/>
      <c r="D81" s="273"/>
      <c r="E81" s="273"/>
      <c r="F81" s="273"/>
      <c r="G81" s="273"/>
      <c r="H81" s="272" t="s">
        <v>3270</v>
      </c>
      <c r="I81" s="266"/>
      <c r="J81" s="266"/>
      <c r="K81" s="266"/>
      <c r="L81" s="272" t="s">
        <v>3271</v>
      </c>
      <c r="M81" s="266"/>
      <c r="N81" s="266"/>
      <c r="O81" s="266"/>
      <c r="P81" s="272" t="s">
        <v>3272</v>
      </c>
      <c r="Q81" s="266"/>
      <c r="R81" s="266"/>
      <c r="S81" s="266"/>
      <c r="T81" s="272" t="s">
        <v>3273</v>
      </c>
      <c r="U81" s="266"/>
      <c r="V81" s="266"/>
      <c r="W81" s="266"/>
      <c r="X81" s="272" t="s">
        <v>3274</v>
      </c>
      <c r="Y81" s="266"/>
      <c r="Z81" s="266"/>
      <c r="AA81" s="266"/>
      <c r="AB81" s="272" t="s">
        <v>3275</v>
      </c>
      <c r="AF81" s="272" t="s">
        <v>3276</v>
      </c>
      <c r="AH81" s="252"/>
      <c r="AJ81" s="252"/>
    </row>
    <row r="82" spans="1:36" ht="1.95" customHeight="1">
      <c r="B82" s="247"/>
      <c r="C82" s="247"/>
      <c r="D82" s="247"/>
      <c r="E82" s="247"/>
      <c r="F82" s="247"/>
      <c r="G82" s="247"/>
      <c r="H82" s="247"/>
      <c r="I82" s="266"/>
      <c r="J82" s="266"/>
      <c r="K82" s="266"/>
      <c r="L82" s="266"/>
      <c r="M82" s="266"/>
      <c r="N82" s="266"/>
      <c r="O82" s="266"/>
      <c r="P82" s="266"/>
      <c r="Q82" s="266"/>
      <c r="R82" s="266"/>
      <c r="S82" s="266"/>
      <c r="T82" s="235"/>
      <c r="U82" s="266"/>
      <c r="V82" s="266"/>
      <c r="W82" s="266"/>
      <c r="X82" s="235"/>
      <c r="Y82" s="266"/>
      <c r="Z82" s="266"/>
      <c r="AA82" s="266"/>
      <c r="AH82" s="252"/>
      <c r="AJ82" s="252"/>
    </row>
    <row r="83" spans="1:36" s="276" customFormat="1">
      <c r="A83" s="275" t="s">
        <v>2915</v>
      </c>
      <c r="B83" s="314"/>
      <c r="C83" s="342"/>
      <c r="E83" s="332"/>
      <c r="F83" s="332"/>
      <c r="G83" s="332"/>
      <c r="H83" s="314"/>
      <c r="I83" s="339"/>
      <c r="J83" s="277"/>
      <c r="K83" s="339"/>
      <c r="L83" s="314"/>
      <c r="M83" s="336"/>
      <c r="N83" s="277"/>
      <c r="O83" s="339"/>
      <c r="P83" s="314"/>
      <c r="Q83" s="339"/>
      <c r="R83" s="277"/>
      <c r="S83" s="339"/>
      <c r="T83" s="314"/>
      <c r="U83" s="339"/>
      <c r="W83" s="339"/>
      <c r="X83" s="314"/>
      <c r="Y83" s="332"/>
      <c r="AA83" s="332"/>
      <c r="AB83" s="314"/>
      <c r="AC83" s="224"/>
      <c r="AD83" s="224"/>
      <c r="AE83" s="224"/>
      <c r="AF83" s="314"/>
      <c r="AH83" s="386" t="s">
        <v>3632</v>
      </c>
      <c r="AI83" s="386"/>
      <c r="AJ83" s="386"/>
    </row>
    <row r="84" spans="1:36" ht="3" customHeight="1">
      <c r="A84" s="278"/>
      <c r="B84" s="334"/>
      <c r="C84" s="343"/>
      <c r="E84" s="333"/>
      <c r="F84" s="333"/>
      <c r="G84" s="333"/>
      <c r="H84" s="334"/>
      <c r="I84" s="340"/>
      <c r="J84" s="266"/>
      <c r="K84" s="340"/>
      <c r="L84" s="334"/>
      <c r="M84" s="334"/>
      <c r="N84" s="266"/>
      <c r="O84" s="340"/>
      <c r="P84" s="334"/>
      <c r="Q84" s="340"/>
      <c r="R84" s="266"/>
      <c r="S84" s="340"/>
      <c r="T84" s="334"/>
      <c r="U84" s="340"/>
      <c r="W84" s="340"/>
      <c r="X84" s="334"/>
      <c r="Y84" s="333"/>
      <c r="AA84" s="333"/>
      <c r="AB84" s="334"/>
      <c r="AC84" s="279"/>
      <c r="AD84" s="279"/>
      <c r="AE84" s="279"/>
      <c r="AF84" s="279"/>
      <c r="AH84" s="386"/>
      <c r="AI84" s="386"/>
      <c r="AJ84" s="386"/>
    </row>
    <row r="85" spans="1:36">
      <c r="A85" s="278" t="s">
        <v>2845</v>
      </c>
      <c r="B85" s="314"/>
      <c r="C85" s="343"/>
      <c r="E85" s="333"/>
      <c r="F85" s="333"/>
      <c r="G85" s="333"/>
      <c r="H85" s="314"/>
      <c r="I85" s="340"/>
      <c r="J85" s="266"/>
      <c r="K85" s="340"/>
      <c r="L85" s="314"/>
      <c r="M85" s="336"/>
      <c r="N85" s="266"/>
      <c r="O85" s="340"/>
      <c r="P85" s="314"/>
      <c r="Q85" s="340"/>
      <c r="R85" s="266"/>
      <c r="S85" s="340"/>
      <c r="T85" s="314"/>
      <c r="U85" s="340"/>
      <c r="W85" s="340"/>
      <c r="X85" s="314"/>
      <c r="Y85" s="333"/>
      <c r="AA85" s="333"/>
      <c r="AB85" s="314"/>
      <c r="AC85" s="224"/>
      <c r="AD85" s="224"/>
      <c r="AE85" s="224"/>
      <c r="AF85" s="314"/>
      <c r="AH85" s="386"/>
      <c r="AI85" s="386"/>
      <c r="AJ85" s="386"/>
    </row>
    <row r="86" spans="1:36" ht="37.200000000000003" hidden="1" customHeight="1">
      <c r="A86" s="312" t="s">
        <v>3262</v>
      </c>
      <c r="B86" s="335" t="str">
        <f>B85&amp;$U$13</f>
        <v/>
      </c>
      <c r="C86" s="343"/>
      <c r="E86" s="333"/>
      <c r="F86" s="333"/>
      <c r="G86" s="333"/>
      <c r="H86" s="335" t="str">
        <f>H85&amp;$U$13</f>
        <v/>
      </c>
      <c r="I86" s="340"/>
      <c r="J86" s="266"/>
      <c r="K86" s="340"/>
      <c r="L86" s="335" t="str">
        <f>L85&amp;$U$13</f>
        <v/>
      </c>
      <c r="M86" s="336"/>
      <c r="N86" s="266"/>
      <c r="O86" s="340"/>
      <c r="P86" s="335" t="str">
        <f>P85&amp;$U$13</f>
        <v/>
      </c>
      <c r="Q86" s="340"/>
      <c r="R86" s="266"/>
      <c r="S86" s="340"/>
      <c r="T86" s="335" t="str">
        <f>T85&amp;$U$13</f>
        <v/>
      </c>
      <c r="U86" s="340"/>
      <c r="W86" s="340"/>
      <c r="X86" s="335" t="str">
        <f>X85&amp;$U$13</f>
        <v/>
      </c>
      <c r="Y86" s="333"/>
      <c r="AA86" s="333"/>
      <c r="AB86" s="335" t="str">
        <f>AB85&amp;$U$13</f>
        <v/>
      </c>
      <c r="AC86" s="224"/>
      <c r="AD86" s="224"/>
      <c r="AE86" s="224"/>
      <c r="AF86" s="323" t="str">
        <f>AF85&amp;$U$13</f>
        <v/>
      </c>
      <c r="AH86" s="386"/>
      <c r="AI86" s="386"/>
      <c r="AJ86" s="386"/>
    </row>
    <row r="87" spans="1:36" ht="37.200000000000003" hidden="1" customHeight="1">
      <c r="A87" s="312" t="s">
        <v>2976</v>
      </c>
      <c r="B87" s="335">
        <f>IFERROR(INDEX('Reimbursement lookups'!$E:$E,MATCH('Submission form'!B86,'Reimbursement lookups'!$A:$A,0)),0)</f>
        <v>0</v>
      </c>
      <c r="C87" s="343"/>
      <c r="E87" s="333"/>
      <c r="F87" s="333"/>
      <c r="G87" s="333"/>
      <c r="H87" s="335">
        <f>IFERROR(INDEX('Reimbursement lookups'!$E:$E,MATCH('Submission form'!H86,'Reimbursement lookups'!$A:$A,0)),0)</f>
        <v>0</v>
      </c>
      <c r="I87" s="340"/>
      <c r="J87" s="266"/>
      <c r="K87" s="340"/>
      <c r="L87" s="335">
        <f>IFERROR(INDEX('Reimbursement lookups'!$E:$E,MATCH('Submission form'!L86,'Reimbursement lookups'!$A:$A,0)),0)</f>
        <v>0</v>
      </c>
      <c r="M87" s="336"/>
      <c r="N87" s="266"/>
      <c r="O87" s="340"/>
      <c r="P87" s="335">
        <f>IFERROR(INDEX('Reimbursement lookups'!$E:$E,MATCH('Submission form'!P86,'Reimbursement lookups'!$A:$A,0)),0)</f>
        <v>0</v>
      </c>
      <c r="Q87" s="340"/>
      <c r="R87" s="266"/>
      <c r="S87" s="340"/>
      <c r="T87" s="335">
        <f>IFERROR(INDEX('Reimbursement lookups'!$E:$E,MATCH('Submission form'!T86,'Reimbursement lookups'!$A:$A,0)),0)</f>
        <v>0</v>
      </c>
      <c r="U87" s="340"/>
      <c r="W87" s="340"/>
      <c r="X87" s="335">
        <f>IFERROR(INDEX('Reimbursement lookups'!$E:$E,MATCH('Submission form'!X86,'Reimbursement lookups'!$A:$A,0)),0)</f>
        <v>0</v>
      </c>
      <c r="Y87" s="333"/>
      <c r="AA87" s="333"/>
      <c r="AB87" s="335">
        <f>IFERROR(INDEX('Reimbursement lookups'!$E:$E,MATCH('Submission form'!AB86,'Reimbursement lookups'!$A:$A,0)),0)</f>
        <v>0</v>
      </c>
      <c r="AC87" s="224"/>
      <c r="AD87" s="224"/>
      <c r="AE87" s="224"/>
      <c r="AF87" s="323">
        <f>IFERROR(INDEX('Reimbursement lookups'!$E:$E,MATCH('Submission form'!AF86,'Reimbursement lookups'!$A:$A,0)),0)</f>
        <v>0</v>
      </c>
      <c r="AH87" s="386"/>
      <c r="AI87" s="386"/>
      <c r="AJ87" s="386"/>
    </row>
    <row r="88" spans="1:36" ht="37.200000000000003" hidden="1" customHeight="1">
      <c r="A88" s="312" t="s">
        <v>3263</v>
      </c>
      <c r="B88" s="335">
        <f>B87*B107*B105/4</f>
        <v>0</v>
      </c>
      <c r="C88" s="343"/>
      <c r="E88" s="333"/>
      <c r="F88" s="333"/>
      <c r="G88" s="333"/>
      <c r="H88" s="335">
        <f>H87*H107*H105/4</f>
        <v>0</v>
      </c>
      <c r="I88" s="340"/>
      <c r="J88" s="266"/>
      <c r="K88" s="340"/>
      <c r="L88" s="335">
        <f>L87*L107*L105/4</f>
        <v>0</v>
      </c>
      <c r="M88" s="336"/>
      <c r="N88" s="266"/>
      <c r="O88" s="340"/>
      <c r="P88" s="335">
        <f>P87*P107*P105/4</f>
        <v>0</v>
      </c>
      <c r="Q88" s="340"/>
      <c r="R88" s="266"/>
      <c r="S88" s="340"/>
      <c r="T88" s="335">
        <f>T87*T107*T105/4</f>
        <v>0</v>
      </c>
      <c r="U88" s="340"/>
      <c r="W88" s="340"/>
      <c r="X88" s="335">
        <f>X87*X107*X105/4</f>
        <v>0</v>
      </c>
      <c r="Y88" s="333"/>
      <c r="AA88" s="333"/>
      <c r="AB88" s="335">
        <f>AB87*AB107*AB105/4</f>
        <v>0</v>
      </c>
      <c r="AC88" s="224"/>
      <c r="AD88" s="224"/>
      <c r="AE88" s="224"/>
      <c r="AF88" s="323">
        <f>AF87*AF107*AF105/4</f>
        <v>0</v>
      </c>
      <c r="AH88" s="386"/>
      <c r="AI88" s="386"/>
      <c r="AJ88" s="386"/>
    </row>
    <row r="89" spans="1:36" ht="37.200000000000003" hidden="1" customHeight="1">
      <c r="A89" s="312" t="s">
        <v>3264</v>
      </c>
      <c r="B89" s="335" t="str">
        <f>IF(B103="2021/22 Q1","Y","N")</f>
        <v>N</v>
      </c>
      <c r="C89" s="343"/>
      <c r="E89" s="333"/>
      <c r="F89" s="333"/>
      <c r="G89" s="333"/>
      <c r="H89" s="335" t="str">
        <f>IF(H103="2021/22 Q1","Y","N")</f>
        <v>N</v>
      </c>
      <c r="I89" s="340"/>
      <c r="J89" s="266"/>
      <c r="K89" s="340"/>
      <c r="L89" s="335" t="str">
        <f>IF(L103="2021/22 Q1","Y","N")</f>
        <v>N</v>
      </c>
      <c r="M89" s="336"/>
      <c r="N89" s="266"/>
      <c r="O89" s="340"/>
      <c r="P89" s="335" t="str">
        <f>IF(P103="2021/22 Q1","Y","N")</f>
        <v>N</v>
      </c>
      <c r="Q89" s="340"/>
      <c r="R89" s="266"/>
      <c r="S89" s="340"/>
      <c r="T89" s="335" t="str">
        <f>IF(T103="2021/22 Q1","Y","N")</f>
        <v>N</v>
      </c>
      <c r="U89" s="340"/>
      <c r="W89" s="340"/>
      <c r="X89" s="335" t="str">
        <f>IF(X103="2021/22 Q1","Y","N")</f>
        <v>N</v>
      </c>
      <c r="Y89" s="333"/>
      <c r="AA89" s="333"/>
      <c r="AB89" s="335" t="str">
        <f>IF(AB103="2021/22 Q1","Y","N")</f>
        <v>N</v>
      </c>
      <c r="AC89" s="224"/>
      <c r="AD89" s="224"/>
      <c r="AE89" s="224"/>
      <c r="AF89" s="323" t="str">
        <f>IF(AF103="2021/22 Q1","Y","N")</f>
        <v>N</v>
      </c>
      <c r="AH89" s="386"/>
      <c r="AI89" s="386"/>
      <c r="AJ89" s="386"/>
    </row>
    <row r="90" spans="1:36" ht="37.200000000000003" hidden="1" customHeight="1">
      <c r="A90" s="312" t="s">
        <v>3265</v>
      </c>
      <c r="B90" s="335" t="str">
        <f>IF(OR(B103="2021/22 Q2",AND(B103="2021/22 Q1",B105&gt;1)),"Y","N")</f>
        <v>N</v>
      </c>
      <c r="C90" s="343"/>
      <c r="E90" s="333"/>
      <c r="F90" s="333"/>
      <c r="G90" s="333"/>
      <c r="H90" s="335" t="str">
        <f>IF(OR(H103="2021/22 Q2",AND(H103="2021/22 Q1",H105&gt;1)),"Y","N")</f>
        <v>N</v>
      </c>
      <c r="I90" s="340"/>
      <c r="J90" s="266"/>
      <c r="K90" s="340"/>
      <c r="L90" s="335" t="str">
        <f>IF(OR(L103="2021/22 Q2",AND(L103="2021/22 Q1",L105&gt;1)),"Y","N")</f>
        <v>N</v>
      </c>
      <c r="M90" s="336"/>
      <c r="N90" s="266"/>
      <c r="O90" s="340"/>
      <c r="P90" s="335" t="str">
        <f>IF(OR(P103="2021/22 Q2",AND(P103="2021/22 Q1",P105&gt;1)),"Y","N")</f>
        <v>N</v>
      </c>
      <c r="Q90" s="340"/>
      <c r="R90" s="266"/>
      <c r="S90" s="340"/>
      <c r="T90" s="335" t="str">
        <f>IF(OR(T103="2021/22 Q2",AND(T103="2021/22 Q1",T105&gt;1)),"Y","N")</f>
        <v>N</v>
      </c>
      <c r="U90" s="340"/>
      <c r="W90" s="340"/>
      <c r="X90" s="335" t="str">
        <f>IF(OR(X103="2021/22 Q2",AND(X103="2021/22 Q1",X105&gt;1)),"Y","N")</f>
        <v>N</v>
      </c>
      <c r="Y90" s="333"/>
      <c r="AA90" s="333"/>
      <c r="AB90" s="335" t="str">
        <f>IF(OR(AB103="2021/22 Q2",AND(AB103="2021/22 Q1",AB105&gt;1)),"Y","N")</f>
        <v>N</v>
      </c>
      <c r="AC90" s="224"/>
      <c r="AD90" s="224"/>
      <c r="AE90" s="224"/>
      <c r="AF90" s="323" t="str">
        <f>IF(OR(AF103="2021/22 Q2",AND(AF103="2021/22 Q1",AF105&gt;1)),"Y","N")</f>
        <v>N</v>
      </c>
      <c r="AH90" s="386"/>
      <c r="AI90" s="386"/>
      <c r="AJ90" s="386"/>
    </row>
    <row r="91" spans="1:36" ht="19.95" hidden="1" customHeight="1">
      <c r="A91" s="312" t="s">
        <v>3266</v>
      </c>
      <c r="B91" s="335" t="str">
        <f>IF(OR(B103="2021/22 Q3",AND(B103="2021/22 Q2",B105&gt;1),AND("2021/22 Q1",B105&gt;2)),"Y","N")</f>
        <v>N</v>
      </c>
      <c r="C91" s="343"/>
      <c r="E91" s="333"/>
      <c r="F91" s="333"/>
      <c r="G91" s="333"/>
      <c r="H91" s="335" t="str">
        <f>IF(OR(H103="2021/22 Q3",AND(H103="2021/22 Q2",H105&gt;1),AND("2021/22 Q1",H105&gt;2)),"Y","N")</f>
        <v>N</v>
      </c>
      <c r="I91" s="340"/>
      <c r="J91" s="266"/>
      <c r="K91" s="340"/>
      <c r="L91" s="335" t="str">
        <f>IF(OR(L103="2021/22 Q3",AND(L103="2021/22 Q2",L105&gt;1),AND("2021/22 Q1",L105&gt;2)),"Y","N")</f>
        <v>N</v>
      </c>
      <c r="M91" s="336"/>
      <c r="N91" s="266"/>
      <c r="O91" s="340"/>
      <c r="P91" s="335" t="str">
        <f>IF(OR(P103="2021/22 Q3",AND(P103="2021/22 Q2",P105&gt;1),AND("2021/22 Q1",P105&gt;2)),"Y","N")</f>
        <v>N</v>
      </c>
      <c r="Q91" s="340"/>
      <c r="R91" s="266"/>
      <c r="S91" s="340"/>
      <c r="T91" s="335" t="str">
        <f>IF(OR(T103="2021/22 Q3",AND(T103="2021/22 Q2",T105&gt;1),AND("2021/22 Q1",T105&gt;2)),"Y","N")</f>
        <v>N</v>
      </c>
      <c r="U91" s="340"/>
      <c r="W91" s="340"/>
      <c r="X91" s="335" t="str">
        <f>IF(OR(X103="2021/22 Q3",AND(X103="2021/22 Q2",X105&gt;1),AND("2021/22 Q1",X105&gt;2)),"Y","N")</f>
        <v>N</v>
      </c>
      <c r="Y91" s="333"/>
      <c r="AA91" s="333"/>
      <c r="AB91" s="335" t="str">
        <f>IF(OR(AB103="2021/22 Q3",AND(AB103="2021/22 Q2",AB105&gt;1),AND("2021/22 Q1",AB105&gt;2)),"Y","N")</f>
        <v>N</v>
      </c>
      <c r="AC91" s="224"/>
      <c r="AD91" s="224"/>
      <c r="AE91" s="224"/>
      <c r="AF91" s="323" t="str">
        <f>IF(OR(AF103="2021/22 Q3",AND(AF103="2021/22 Q2",AF105&gt;1),AND("2021/22 Q1",AF105&gt;2)),"Y","N")</f>
        <v>N</v>
      </c>
      <c r="AH91" s="386"/>
      <c r="AI91" s="386"/>
      <c r="AJ91" s="386"/>
    </row>
    <row r="92" spans="1:36" ht="15" hidden="1" customHeight="1">
      <c r="A92" s="312" t="s">
        <v>3267</v>
      </c>
      <c r="B92" s="335" t="str">
        <f>IF(OR(B103="2021/22 Q4",AND(B103="2021/22 Q3",B105&gt;1),AND(B103="2021/22 Q2",B105&gt;2),AND(B103="2021/22 Q1",B105&gt;3)),"Y","N")</f>
        <v>N</v>
      </c>
      <c r="C92" s="343"/>
      <c r="E92" s="333"/>
      <c r="F92" s="333"/>
      <c r="G92" s="333"/>
      <c r="H92" s="335" t="str">
        <f>IF(OR(H103="2021/22 Q4",AND(H103="2021/22 Q3",H105&gt;1),AND(H103="2021/22 Q2",H105&gt;2),AND(H103="2021/22 Q1",H105&gt;3)),"Y","N")</f>
        <v>N</v>
      </c>
      <c r="I92" s="340"/>
      <c r="J92" s="266"/>
      <c r="K92" s="340"/>
      <c r="L92" s="335" t="str">
        <f>IF(OR(L103="2021/22 Q4",AND(L103="2021/22 Q3",L105&gt;1),AND(L103="2021/22 Q2",L105&gt;2),AND(L103="2021/22 Q1",L105&gt;3)),"Y","N")</f>
        <v>N</v>
      </c>
      <c r="M92" s="336"/>
      <c r="N92" s="266"/>
      <c r="O92" s="340"/>
      <c r="P92" s="335" t="str">
        <f>IF(OR(P103="2021/22 Q4",AND(P103="2021/22 Q3",P105&gt;1),AND(P103="2021/22 Q2",P105&gt;2),AND(P103="2021/22 Q1",P105&gt;3)),"Y","N")</f>
        <v>N</v>
      </c>
      <c r="Q92" s="340"/>
      <c r="R92" s="266"/>
      <c r="S92" s="340"/>
      <c r="T92" s="335" t="str">
        <f>IF(OR(T103="2021/22 Q4",AND(T103="2021/22 Q3",T105&gt;1),AND(T103="2021/22 Q2",T105&gt;2),AND(T103="2021/22 Q1",T105&gt;3)),"Y","N")</f>
        <v>N</v>
      </c>
      <c r="U92" s="340"/>
      <c r="W92" s="340"/>
      <c r="X92" s="335" t="str">
        <f>IF(OR(X103="2021/22 Q4",AND(X103="2021/22 Q3",X105&gt;1),AND(X103="2021/22 Q2",X105&gt;2),AND(X103="2021/22 Q1",X105&gt;3)),"Y","N")</f>
        <v>N</v>
      </c>
      <c r="Y92" s="333"/>
      <c r="AA92" s="333"/>
      <c r="AB92" s="335" t="str">
        <f>IF(OR(AB103="2021/22 Q4",AND(AB103="2021/22 Q3",AB105&gt;1),AND(AB103="2021/22 Q2",AB105&gt;2),AND(AB103="2021/22 Q1",AB105&gt;3)),"Y","N")</f>
        <v>N</v>
      </c>
      <c r="AC92" s="224"/>
      <c r="AD92" s="224"/>
      <c r="AE92" s="224"/>
      <c r="AF92" s="323" t="str">
        <f>IF(OR(AF103="2021/22 Q4",AND(AF103="2021/22 Q3",AF105&gt;1),AND(AF103="2021/22 Q2",AF105&gt;2),AND(AF103="2021/22 Q1",AF105&gt;3)),"Y","N")</f>
        <v>N</v>
      </c>
      <c r="AH92" s="386"/>
      <c r="AI92" s="386"/>
      <c r="AJ92" s="386"/>
    </row>
    <row r="93" spans="1:36" ht="15" hidden="1" customHeight="1">
      <c r="A93" s="312" t="s">
        <v>3634</v>
      </c>
      <c r="B93" s="335">
        <f>IF(B89="Y",B$107,0)</f>
        <v>0</v>
      </c>
      <c r="C93" s="343"/>
      <c r="E93" s="333"/>
      <c r="F93" s="333"/>
      <c r="G93" s="333"/>
      <c r="H93" s="335">
        <f>IF(H89="Y",H$107,0)</f>
        <v>0</v>
      </c>
      <c r="I93" s="340"/>
      <c r="J93" s="266"/>
      <c r="K93" s="340"/>
      <c r="L93" s="335">
        <f>IF(L89="Y",L$107,0)</f>
        <v>0</v>
      </c>
      <c r="M93" s="336"/>
      <c r="N93" s="266"/>
      <c r="O93" s="340"/>
      <c r="P93" s="335">
        <f>IF(P89="Y",P$107,0)</f>
        <v>0</v>
      </c>
      <c r="Q93" s="340"/>
      <c r="R93" s="266"/>
      <c r="S93" s="340"/>
      <c r="T93" s="335">
        <f>IF(T89="Y",T$107,0)</f>
        <v>0</v>
      </c>
      <c r="U93" s="340"/>
      <c r="W93" s="340"/>
      <c r="X93" s="335">
        <f>IF(X89="Y",X$107,0)</f>
        <v>0</v>
      </c>
      <c r="Y93" s="333"/>
      <c r="AA93" s="333"/>
      <c r="AB93" s="335">
        <f>IF(AB89="Y",AB$107,0)</f>
        <v>0</v>
      </c>
      <c r="AC93" s="224"/>
      <c r="AD93" s="224"/>
      <c r="AE93" s="224"/>
      <c r="AF93" s="323">
        <f>IF(AF89="Y",AF$107,0)</f>
        <v>0</v>
      </c>
      <c r="AH93" s="386"/>
      <c r="AI93" s="386"/>
      <c r="AJ93" s="386"/>
    </row>
    <row r="94" spans="1:36" ht="15" hidden="1" customHeight="1">
      <c r="A94" s="312" t="s">
        <v>3635</v>
      </c>
      <c r="B94" s="335">
        <f>IF(B90="Y",B$107,0)</f>
        <v>0</v>
      </c>
      <c r="C94" s="343"/>
      <c r="E94" s="333"/>
      <c r="F94" s="333"/>
      <c r="G94" s="333"/>
      <c r="H94" s="335">
        <f>IF(H90="Y",H$107,0)</f>
        <v>0</v>
      </c>
      <c r="I94" s="340"/>
      <c r="J94" s="266"/>
      <c r="K94" s="340"/>
      <c r="L94" s="335">
        <f>IF(L90="Y",L$107,0)</f>
        <v>0</v>
      </c>
      <c r="M94" s="336"/>
      <c r="N94" s="266"/>
      <c r="O94" s="340"/>
      <c r="P94" s="335">
        <f>IF(P90="Y",P$107,0)</f>
        <v>0</v>
      </c>
      <c r="Q94" s="340"/>
      <c r="R94" s="266"/>
      <c r="S94" s="340"/>
      <c r="T94" s="335">
        <f>IF(T90="Y",T$107,0)</f>
        <v>0</v>
      </c>
      <c r="U94" s="340"/>
      <c r="W94" s="340"/>
      <c r="X94" s="335">
        <f>IF(X90="Y",X$107,0)</f>
        <v>0</v>
      </c>
      <c r="Y94" s="333"/>
      <c r="AA94" s="333"/>
      <c r="AB94" s="335">
        <f>IF(AB90="Y",AB$107,0)</f>
        <v>0</v>
      </c>
      <c r="AC94" s="224"/>
      <c r="AD94" s="224"/>
      <c r="AE94" s="224"/>
      <c r="AF94" s="323">
        <f>IF(AF90="Y",AF$107,0)</f>
        <v>0</v>
      </c>
      <c r="AH94" s="386"/>
      <c r="AI94" s="386"/>
      <c r="AJ94" s="386"/>
    </row>
    <row r="95" spans="1:36" ht="15" hidden="1" customHeight="1">
      <c r="A95" s="312" t="s">
        <v>3636</v>
      </c>
      <c r="B95" s="335">
        <f>IF(B91="Y",B$107,0)</f>
        <v>0</v>
      </c>
      <c r="C95" s="343"/>
      <c r="E95" s="333"/>
      <c r="F95" s="333"/>
      <c r="G95" s="333"/>
      <c r="H95" s="335">
        <f>IF(H91="Y",H$107,0)</f>
        <v>0</v>
      </c>
      <c r="I95" s="340"/>
      <c r="J95" s="266"/>
      <c r="K95" s="340"/>
      <c r="L95" s="335">
        <f>IF(L91="Y",L$107,0)</f>
        <v>0</v>
      </c>
      <c r="M95" s="336"/>
      <c r="N95" s="266"/>
      <c r="O95" s="340"/>
      <c r="P95" s="335">
        <f>IF(P91="Y",P$107,0)</f>
        <v>0</v>
      </c>
      <c r="Q95" s="340"/>
      <c r="R95" s="266"/>
      <c r="S95" s="340"/>
      <c r="T95" s="335">
        <f>IF(T91="Y",T$107,0)</f>
        <v>0</v>
      </c>
      <c r="U95" s="340"/>
      <c r="W95" s="340"/>
      <c r="X95" s="335">
        <f>IF(X91="Y",X$107,0)</f>
        <v>0</v>
      </c>
      <c r="Y95" s="333"/>
      <c r="AA95" s="333"/>
      <c r="AB95" s="335">
        <f>IF(AB91="Y",AB$107,0)</f>
        <v>0</v>
      </c>
      <c r="AC95" s="224"/>
      <c r="AD95" s="224"/>
      <c r="AE95" s="224"/>
      <c r="AF95" s="323">
        <f>IF(AF91="Y",AF$107,0)</f>
        <v>0</v>
      </c>
      <c r="AH95" s="386"/>
      <c r="AI95" s="386"/>
      <c r="AJ95" s="386"/>
    </row>
    <row r="96" spans="1:36" ht="15" hidden="1" customHeight="1">
      <c r="A96" s="312" t="s">
        <v>3637</v>
      </c>
      <c r="B96" s="335">
        <f>IF(B92="Y",B$107,0)</f>
        <v>0</v>
      </c>
      <c r="C96" s="343"/>
      <c r="E96" s="333"/>
      <c r="F96" s="333"/>
      <c r="G96" s="333"/>
      <c r="H96" s="335">
        <f>IF(H92="Y",H$107,0)</f>
        <v>0</v>
      </c>
      <c r="I96" s="340"/>
      <c r="J96" s="266"/>
      <c r="K96" s="340"/>
      <c r="L96" s="335">
        <f>IF(L92="Y",L$107,0)</f>
        <v>0</v>
      </c>
      <c r="M96" s="336"/>
      <c r="N96" s="266"/>
      <c r="O96" s="340"/>
      <c r="P96" s="335">
        <f>IF(P92="Y",P$107,0)</f>
        <v>0</v>
      </c>
      <c r="Q96" s="340"/>
      <c r="R96" s="266"/>
      <c r="S96" s="340"/>
      <c r="T96" s="335">
        <f>IF(T92="Y",T$107,0)</f>
        <v>0</v>
      </c>
      <c r="U96" s="340"/>
      <c r="W96" s="340"/>
      <c r="X96" s="335">
        <f>IF(X92="Y",X$107,0)</f>
        <v>0</v>
      </c>
      <c r="Y96" s="333"/>
      <c r="AA96" s="333"/>
      <c r="AB96" s="335">
        <f>IF(AB92="Y",AB$107,0)</f>
        <v>0</v>
      </c>
      <c r="AC96" s="224"/>
      <c r="AD96" s="224"/>
      <c r="AE96" s="224"/>
      <c r="AF96" s="323">
        <f>IF(AF92="Y",AF$107,0)</f>
        <v>0</v>
      </c>
      <c r="AH96" s="386"/>
      <c r="AI96" s="386"/>
      <c r="AJ96" s="386"/>
    </row>
    <row r="97" spans="1:36" ht="15" hidden="1" customHeight="1">
      <c r="A97" s="312" t="s">
        <v>3639</v>
      </c>
      <c r="B97" s="335">
        <f>SUM($H93,$L93,$P93,$T93,$X93,$AB93,$AF93)</f>
        <v>0</v>
      </c>
      <c r="C97" s="343"/>
      <c r="E97" s="333"/>
      <c r="F97" s="333"/>
      <c r="G97" s="333"/>
      <c r="H97" s="335">
        <f>SUM($B93,$L93,$P93,$T93,$X93,$AB93,$AF93)</f>
        <v>0</v>
      </c>
      <c r="I97" s="340"/>
      <c r="J97" s="266"/>
      <c r="K97" s="340"/>
      <c r="L97" s="335">
        <f>SUM($H93,$B93,$P93,$T93,$X93,$AB93,$AF93)</f>
        <v>0</v>
      </c>
      <c r="M97" s="336"/>
      <c r="N97" s="266"/>
      <c r="O97" s="340"/>
      <c r="P97" s="335">
        <f>SUM($H93,$L93,$B93,$T93,$X93,$AB93,$AF93)</f>
        <v>0</v>
      </c>
      <c r="Q97" s="340"/>
      <c r="R97" s="266"/>
      <c r="S97" s="340"/>
      <c r="T97" s="335">
        <f>SUM($H93,$L93,$P93,$B93,$X93,$AB93,$AF93)</f>
        <v>0</v>
      </c>
      <c r="U97" s="340"/>
      <c r="W97" s="340"/>
      <c r="X97" s="335">
        <f>SUM($H93,$L93,$P93,$T93,$B93,$AB93,$AF93)</f>
        <v>0</v>
      </c>
      <c r="Y97" s="333"/>
      <c r="AA97" s="333"/>
      <c r="AB97" s="335">
        <f>SUM($H93,$L93,$P93,$T93,$X93,$B93,$AF93)</f>
        <v>0</v>
      </c>
      <c r="AC97" s="224"/>
      <c r="AD97" s="224"/>
      <c r="AE97" s="224"/>
      <c r="AF97" s="323">
        <f>SUM($H93,$L93,$P93,$T93,$X93,$AB93,$B93)</f>
        <v>0</v>
      </c>
      <c r="AH97" s="386"/>
      <c r="AI97" s="386"/>
      <c r="AJ97" s="386"/>
    </row>
    <row r="98" spans="1:36" ht="15" hidden="1" customHeight="1">
      <c r="A98" s="312" t="s">
        <v>3640</v>
      </c>
      <c r="B98" s="335">
        <f t="shared" ref="B98:B100" si="0">SUM($H94,$L94,$P94,$T94,$X94,$AB94,$AF94)</f>
        <v>0</v>
      </c>
      <c r="C98" s="343"/>
      <c r="E98" s="333"/>
      <c r="F98" s="333"/>
      <c r="G98" s="333"/>
      <c r="H98" s="335">
        <f>SUM($B94,$L94,$P94,$T94,$X94,$AB94,$AF94)</f>
        <v>0</v>
      </c>
      <c r="I98" s="340"/>
      <c r="J98" s="266"/>
      <c r="K98" s="340"/>
      <c r="L98" s="335">
        <f>SUM($H94,$B94,$P94,$T94,$X94,$AB94,$AF94)</f>
        <v>0</v>
      </c>
      <c r="M98" s="336"/>
      <c r="N98" s="266"/>
      <c r="O98" s="340"/>
      <c r="P98" s="335">
        <f>SUM($H94,$L94,$B94,$T94,$X94,$AB94,$AF94)</f>
        <v>0</v>
      </c>
      <c r="Q98" s="340"/>
      <c r="R98" s="266"/>
      <c r="S98" s="340"/>
      <c r="T98" s="335">
        <f>SUM($H94,$L94,$P94,$B94,$X94,$AB94,$AF94)</f>
        <v>0</v>
      </c>
      <c r="U98" s="340"/>
      <c r="W98" s="340"/>
      <c r="X98" s="335">
        <f>SUM($H94,$L94,$P94,$T94,$B94,$AB94,$AF94)</f>
        <v>0</v>
      </c>
      <c r="Y98" s="333"/>
      <c r="AA98" s="333"/>
      <c r="AB98" s="335">
        <f>SUM($H94,$L94,$P94,$T94,$X94,$B94,$AF94)</f>
        <v>0</v>
      </c>
      <c r="AC98" s="224"/>
      <c r="AD98" s="224"/>
      <c r="AE98" s="224"/>
      <c r="AF98" s="323">
        <f>SUM($H94,$L94,$P94,$T94,$X94,$AB94,$B94)</f>
        <v>0</v>
      </c>
      <c r="AH98" s="386"/>
      <c r="AI98" s="386"/>
      <c r="AJ98" s="386"/>
    </row>
    <row r="99" spans="1:36" ht="15" hidden="1" customHeight="1">
      <c r="A99" s="312" t="s">
        <v>3641</v>
      </c>
      <c r="B99" s="335">
        <f t="shared" si="0"/>
        <v>0</v>
      </c>
      <c r="C99" s="343"/>
      <c r="E99" s="333"/>
      <c r="F99" s="333"/>
      <c r="G99" s="333"/>
      <c r="H99" s="335">
        <f>SUM($B95,$L95,$P95,$T95,$X95,$AB95,$AF95)</f>
        <v>0</v>
      </c>
      <c r="I99" s="340"/>
      <c r="J99" s="266"/>
      <c r="K99" s="340"/>
      <c r="L99" s="335">
        <f>SUM($H95,$B95,$P95,$T95,$X95,$AB95,$AF95)</f>
        <v>0</v>
      </c>
      <c r="M99" s="336"/>
      <c r="N99" s="266"/>
      <c r="O99" s="340"/>
      <c r="P99" s="335">
        <f>SUM($H95,$L95,$B95,$T95,$X95,$AB95,$AF95)</f>
        <v>0</v>
      </c>
      <c r="Q99" s="340"/>
      <c r="R99" s="266"/>
      <c r="S99" s="340"/>
      <c r="T99" s="335">
        <f>SUM($H95,$L95,$P95,$B95,$X95,$AB95,$AF95)</f>
        <v>0</v>
      </c>
      <c r="U99" s="340"/>
      <c r="W99" s="340"/>
      <c r="X99" s="335">
        <f>SUM($H95,$L95,$P95,$T95,$B95,$AB95,$AF95)</f>
        <v>0</v>
      </c>
      <c r="Y99" s="333"/>
      <c r="AA99" s="333"/>
      <c r="AB99" s="335">
        <f>SUM($H95,$L95,$P95,$T95,$X95,$B95,$AF95)</f>
        <v>0</v>
      </c>
      <c r="AC99" s="224"/>
      <c r="AD99" s="224"/>
      <c r="AE99" s="224"/>
      <c r="AF99" s="323">
        <f>SUM($H95,$L95,$P95,$T95,$X95,$AB95,$B95)</f>
        <v>0</v>
      </c>
      <c r="AH99" s="386"/>
      <c r="AI99" s="386"/>
      <c r="AJ99" s="386"/>
    </row>
    <row r="100" spans="1:36" ht="15" hidden="1" customHeight="1">
      <c r="A100" s="312" t="s">
        <v>3642</v>
      </c>
      <c r="B100" s="335">
        <f t="shared" si="0"/>
        <v>0</v>
      </c>
      <c r="C100" s="343"/>
      <c r="E100" s="333"/>
      <c r="F100" s="333"/>
      <c r="G100" s="333"/>
      <c r="H100" s="335">
        <f>SUM($B96,$L96,$P96,$T96,$X96,$AB96,$AF96)</f>
        <v>0</v>
      </c>
      <c r="I100" s="340"/>
      <c r="J100" s="266"/>
      <c r="K100" s="340"/>
      <c r="L100" s="335">
        <f>SUM($H96,$B96,$P96,$T96,$X96,$AB96,$AF96)</f>
        <v>0</v>
      </c>
      <c r="M100" s="336"/>
      <c r="N100" s="266"/>
      <c r="O100" s="340"/>
      <c r="P100" s="335">
        <f>SUM($H96,$L96,$B96,$T96,$X96,$AB96,$AF96)</f>
        <v>0</v>
      </c>
      <c r="Q100" s="340"/>
      <c r="R100" s="266"/>
      <c r="S100" s="340"/>
      <c r="T100" s="335">
        <f>SUM($H96,$L96,$P96,$B96,$X96,$AB96,$AF96)</f>
        <v>0</v>
      </c>
      <c r="U100" s="340"/>
      <c r="W100" s="340"/>
      <c r="X100" s="335">
        <f>SUM($H96,$L96,$P96,$T96,$B96,$AB96,$AF96)</f>
        <v>0</v>
      </c>
      <c r="Y100" s="333"/>
      <c r="AA100" s="333"/>
      <c r="AB100" s="335">
        <f>SUM($H96,$L96,$P96,$T96,$X96,$B96,$AF96)</f>
        <v>0</v>
      </c>
      <c r="AC100" s="224"/>
      <c r="AD100" s="224"/>
      <c r="AE100" s="224"/>
      <c r="AF100" s="323">
        <f>SUM($H96,$L96,$P96,$T96,$X96,$AB96,$B96)</f>
        <v>0</v>
      </c>
      <c r="AH100" s="386"/>
      <c r="AI100" s="386"/>
      <c r="AJ100" s="386"/>
    </row>
    <row r="101" spans="1:36" ht="15" hidden="1" customHeight="1">
      <c r="A101" s="312" t="s">
        <v>3638</v>
      </c>
      <c r="B101" s="335">
        <f>_xlfn.MAXIFS(B97:B100,B89:B92,"Y")</f>
        <v>0</v>
      </c>
      <c r="C101" s="343"/>
      <c r="E101" s="333"/>
      <c r="F101" s="333"/>
      <c r="G101" s="333"/>
      <c r="H101" s="335">
        <f>_xlfn.MAXIFS(H97:H100,H89:H92,"Y")</f>
        <v>0</v>
      </c>
      <c r="I101" s="340"/>
      <c r="J101" s="266"/>
      <c r="K101" s="340"/>
      <c r="L101" s="335">
        <f>_xlfn.MAXIFS(L97:L100,L89:L92,"Y")</f>
        <v>0</v>
      </c>
      <c r="M101" s="336"/>
      <c r="N101" s="266"/>
      <c r="O101" s="340"/>
      <c r="P101" s="335">
        <f>_xlfn.MAXIFS(P97:P100,P89:P92,"Y")</f>
        <v>0</v>
      </c>
      <c r="Q101" s="340"/>
      <c r="R101" s="266"/>
      <c r="S101" s="340"/>
      <c r="T101" s="335">
        <f>_xlfn.MAXIFS(T97:T100,T89:T92,"Y")</f>
        <v>0</v>
      </c>
      <c r="U101" s="340"/>
      <c r="W101" s="340"/>
      <c r="X101" s="335">
        <f>_xlfn.MAXIFS(X97:X100,X89:X92,"Y")</f>
        <v>0</v>
      </c>
      <c r="Y101" s="333"/>
      <c r="AA101" s="333"/>
      <c r="AB101" s="335">
        <f>_xlfn.MAXIFS(AB97:AB100,AB89:AB92,"Y")</f>
        <v>0</v>
      </c>
      <c r="AC101" s="224"/>
      <c r="AD101" s="224"/>
      <c r="AE101" s="224"/>
      <c r="AF101" s="323">
        <f>_xlfn.MAXIFS(AF97:AF100,AF89:AF92,"Y")</f>
        <v>0</v>
      </c>
      <c r="AH101" s="386"/>
      <c r="AI101" s="386"/>
      <c r="AJ101" s="386"/>
    </row>
    <row r="102" spans="1:36" ht="3" customHeight="1">
      <c r="A102" s="278"/>
      <c r="B102" s="336"/>
      <c r="C102" s="343"/>
      <c r="E102" s="333"/>
      <c r="F102" s="333"/>
      <c r="G102" s="333"/>
      <c r="H102" s="336"/>
      <c r="I102" s="340"/>
      <c r="J102" s="266"/>
      <c r="K102" s="340"/>
      <c r="L102" s="336"/>
      <c r="M102" s="336"/>
      <c r="N102" s="266"/>
      <c r="O102" s="340"/>
      <c r="P102" s="336"/>
      <c r="Q102" s="340"/>
      <c r="R102" s="266"/>
      <c r="S102" s="340"/>
      <c r="T102" s="336"/>
      <c r="U102" s="340"/>
      <c r="W102" s="340"/>
      <c r="X102" s="336"/>
      <c r="Y102" s="333"/>
      <c r="AA102" s="333"/>
      <c r="AB102" s="336"/>
      <c r="AC102" s="224"/>
      <c r="AD102" s="224"/>
      <c r="AE102" s="224"/>
      <c r="AF102" s="224"/>
      <c r="AH102" s="386"/>
      <c r="AI102" s="386"/>
      <c r="AJ102" s="386"/>
    </row>
    <row r="103" spans="1:36" ht="14.4" customHeight="1">
      <c r="A103" s="278" t="s">
        <v>3268</v>
      </c>
      <c r="B103" s="281"/>
      <c r="C103" s="343"/>
      <c r="E103" s="333"/>
      <c r="F103" s="333"/>
      <c r="G103" s="333"/>
      <c r="H103" s="282"/>
      <c r="I103" s="341"/>
      <c r="J103" s="283"/>
      <c r="K103" s="340"/>
      <c r="L103" s="314"/>
      <c r="M103" s="336"/>
      <c r="N103" s="266"/>
      <c r="O103" s="340"/>
      <c r="P103" s="314"/>
      <c r="Q103" s="340"/>
      <c r="R103" s="266"/>
      <c r="S103" s="340"/>
      <c r="T103" s="314"/>
      <c r="U103" s="340"/>
      <c r="W103" s="340"/>
      <c r="X103" s="314"/>
      <c r="Y103" s="333"/>
      <c r="AA103" s="333"/>
      <c r="AB103" s="314"/>
      <c r="AC103" s="224"/>
      <c r="AD103" s="224"/>
      <c r="AE103" s="224"/>
      <c r="AF103" s="314"/>
      <c r="AH103" s="386"/>
      <c r="AI103" s="386"/>
      <c r="AJ103" s="386"/>
    </row>
    <row r="104" spans="1:36" ht="3" customHeight="1">
      <c r="A104" s="278"/>
      <c r="B104" s="334"/>
      <c r="C104" s="343"/>
      <c r="E104" s="333"/>
      <c r="F104" s="333"/>
      <c r="G104" s="333"/>
      <c r="H104" s="334"/>
      <c r="I104" s="340"/>
      <c r="J104" s="266"/>
      <c r="K104" s="340"/>
      <c r="L104" s="334"/>
      <c r="M104" s="334"/>
      <c r="N104" s="266"/>
      <c r="O104" s="340"/>
      <c r="P104" s="334"/>
      <c r="Q104" s="340"/>
      <c r="R104" s="266"/>
      <c r="S104" s="340"/>
      <c r="T104" s="334"/>
      <c r="U104" s="340"/>
      <c r="W104" s="340"/>
      <c r="X104" s="334"/>
      <c r="Y104" s="333"/>
      <c r="AA104" s="333"/>
      <c r="AB104" s="337"/>
      <c r="AC104" s="279"/>
      <c r="AD104" s="279"/>
      <c r="AE104" s="279"/>
      <c r="AF104" s="279"/>
      <c r="AH104" s="386"/>
      <c r="AI104" s="386"/>
      <c r="AJ104" s="386"/>
    </row>
    <row r="105" spans="1:36" ht="13.95" customHeight="1">
      <c r="A105" s="278" t="s">
        <v>3614</v>
      </c>
      <c r="B105" s="305"/>
      <c r="C105" s="343"/>
      <c r="E105" s="333"/>
      <c r="F105" s="333"/>
      <c r="G105" s="333"/>
      <c r="H105" s="305"/>
      <c r="I105" s="340"/>
      <c r="J105" s="266"/>
      <c r="K105" s="340"/>
      <c r="L105" s="305"/>
      <c r="M105" s="334"/>
      <c r="N105" s="266"/>
      <c r="O105" s="340"/>
      <c r="P105" s="305"/>
      <c r="Q105" s="340"/>
      <c r="R105" s="266"/>
      <c r="S105" s="340"/>
      <c r="T105" s="305"/>
      <c r="U105" s="340"/>
      <c r="W105" s="340"/>
      <c r="X105" s="305"/>
      <c r="Y105" s="333"/>
      <c r="AA105" s="333"/>
      <c r="AB105" s="305"/>
      <c r="AC105" s="279"/>
      <c r="AD105" s="279"/>
      <c r="AE105" s="279"/>
      <c r="AF105" s="305"/>
      <c r="AH105" s="386"/>
      <c r="AI105" s="386"/>
      <c r="AJ105" s="386"/>
    </row>
    <row r="106" spans="1:36" ht="3" customHeight="1">
      <c r="A106" s="278"/>
      <c r="B106" s="334"/>
      <c r="C106" s="343"/>
      <c r="E106" s="333"/>
      <c r="F106" s="333"/>
      <c r="G106" s="333"/>
      <c r="H106" s="334"/>
      <c r="I106" s="340"/>
      <c r="J106" s="266"/>
      <c r="K106" s="340"/>
      <c r="L106" s="334"/>
      <c r="M106" s="334"/>
      <c r="N106" s="266"/>
      <c r="O106" s="340"/>
      <c r="P106" s="334"/>
      <c r="Q106" s="340"/>
      <c r="R106" s="266"/>
      <c r="S106" s="340"/>
      <c r="T106" s="334"/>
      <c r="U106" s="340"/>
      <c r="W106" s="340"/>
      <c r="X106" s="334"/>
      <c r="Y106" s="333"/>
      <c r="AA106" s="333"/>
      <c r="AB106" s="334"/>
      <c r="AC106" s="279"/>
      <c r="AD106" s="279"/>
      <c r="AE106" s="279"/>
      <c r="AF106" s="279"/>
      <c r="AH106" s="386"/>
      <c r="AI106" s="386"/>
      <c r="AJ106" s="386"/>
    </row>
    <row r="107" spans="1:36" ht="14.4" customHeight="1">
      <c r="A107" s="278" t="s">
        <v>3109</v>
      </c>
      <c r="B107" s="284"/>
      <c r="C107" s="343"/>
      <c r="E107" s="333"/>
      <c r="F107" s="333"/>
      <c r="G107" s="333"/>
      <c r="H107" s="284"/>
      <c r="I107" s="340"/>
      <c r="J107" s="266"/>
      <c r="K107" s="340"/>
      <c r="L107" s="284"/>
      <c r="M107" s="334"/>
      <c r="N107" s="266"/>
      <c r="O107" s="340"/>
      <c r="P107" s="284"/>
      <c r="Q107" s="340"/>
      <c r="R107" s="266"/>
      <c r="S107" s="340"/>
      <c r="T107" s="284"/>
      <c r="U107" s="340"/>
      <c r="W107" s="340"/>
      <c r="X107" s="284"/>
      <c r="Y107" s="333"/>
      <c r="AA107" s="333"/>
      <c r="AB107" s="284"/>
      <c r="AC107" s="279"/>
      <c r="AD107" s="279"/>
      <c r="AE107" s="279"/>
      <c r="AF107" s="284"/>
      <c r="AH107" s="386"/>
      <c r="AI107" s="386"/>
      <c r="AJ107" s="386"/>
    </row>
    <row r="108" spans="1:36" ht="3" customHeight="1">
      <c r="A108" s="278"/>
      <c r="B108" s="334"/>
      <c r="C108" s="343"/>
      <c r="E108" s="333"/>
      <c r="F108" s="333"/>
      <c r="G108" s="333"/>
      <c r="H108" s="334"/>
      <c r="I108" s="340"/>
      <c r="J108" s="266"/>
      <c r="K108" s="340"/>
      <c r="L108" s="334"/>
      <c r="M108" s="334"/>
      <c r="N108" s="266"/>
      <c r="O108" s="340"/>
      <c r="P108" s="334"/>
      <c r="Q108" s="340"/>
      <c r="R108" s="266"/>
      <c r="S108" s="340"/>
      <c r="T108" s="334"/>
      <c r="U108" s="340"/>
      <c r="W108" s="340"/>
      <c r="X108" s="334"/>
      <c r="Y108" s="333"/>
      <c r="AA108" s="333"/>
      <c r="AB108" s="334"/>
      <c r="AC108" s="279"/>
      <c r="AD108" s="279"/>
      <c r="AE108" s="279"/>
      <c r="AF108" s="279"/>
      <c r="AH108" s="386"/>
      <c r="AI108" s="386"/>
      <c r="AJ108" s="386"/>
    </row>
    <row r="109" spans="1:36">
      <c r="A109" s="278" t="s">
        <v>2846</v>
      </c>
      <c r="B109" s="285"/>
      <c r="C109" s="343"/>
      <c r="E109" s="333"/>
      <c r="F109" s="333"/>
      <c r="G109" s="333"/>
      <c r="H109" s="285"/>
      <c r="I109" s="336"/>
      <c r="K109" s="333"/>
      <c r="L109" s="285"/>
      <c r="M109" s="334"/>
      <c r="O109" s="333"/>
      <c r="P109" s="285"/>
      <c r="Q109" s="336"/>
      <c r="S109" s="333"/>
      <c r="T109" s="285"/>
      <c r="U109" s="336"/>
      <c r="W109" s="333"/>
      <c r="X109" s="285"/>
      <c r="Y109" s="333"/>
      <c r="AA109" s="333"/>
      <c r="AB109" s="285"/>
      <c r="AC109" s="279"/>
      <c r="AD109" s="279"/>
      <c r="AE109" s="279"/>
      <c r="AF109" s="285"/>
      <c r="AH109" s="386"/>
      <c r="AI109" s="386"/>
      <c r="AJ109" s="386"/>
    </row>
    <row r="110" spans="1:36" ht="3" customHeight="1">
      <c r="A110" s="278"/>
      <c r="B110" s="334"/>
      <c r="C110" s="343"/>
      <c r="E110" s="333"/>
      <c r="F110" s="333"/>
      <c r="G110" s="333"/>
      <c r="H110" s="334"/>
      <c r="I110" s="336"/>
      <c r="J110" s="224"/>
      <c r="K110" s="336"/>
      <c r="L110" s="334"/>
      <c r="M110" s="334"/>
      <c r="N110" s="224"/>
      <c r="O110" s="333"/>
      <c r="P110" s="334"/>
      <c r="Q110" s="336"/>
      <c r="R110" s="224"/>
      <c r="S110" s="336"/>
      <c r="T110" s="334"/>
      <c r="U110" s="336"/>
      <c r="W110" s="336"/>
      <c r="X110" s="334"/>
      <c r="Y110" s="333"/>
      <c r="AA110" s="333"/>
      <c r="AB110" s="334"/>
      <c r="AC110" s="279"/>
      <c r="AD110" s="279"/>
      <c r="AE110" s="279"/>
      <c r="AF110" s="279"/>
      <c r="AH110" s="386"/>
      <c r="AI110" s="386"/>
      <c r="AJ110" s="386"/>
    </row>
    <row r="111" spans="1:36">
      <c r="A111" s="278" t="s">
        <v>2847</v>
      </c>
      <c r="B111" s="285"/>
      <c r="C111" s="343"/>
      <c r="E111" s="333"/>
      <c r="F111" s="333"/>
      <c r="G111" s="333"/>
      <c r="H111" s="285"/>
      <c r="I111" s="336"/>
      <c r="K111" s="333"/>
      <c r="L111" s="285"/>
      <c r="M111" s="334"/>
      <c r="O111" s="333"/>
      <c r="P111" s="285"/>
      <c r="Q111" s="336"/>
      <c r="S111" s="333"/>
      <c r="T111" s="285"/>
      <c r="U111" s="336"/>
      <c r="W111" s="333"/>
      <c r="X111" s="285"/>
      <c r="Y111" s="333"/>
      <c r="AA111" s="333"/>
      <c r="AB111" s="285"/>
      <c r="AC111" s="279"/>
      <c r="AD111" s="279"/>
      <c r="AE111" s="279"/>
      <c r="AF111" s="285"/>
      <c r="AH111" s="386"/>
      <c r="AI111" s="386"/>
      <c r="AJ111" s="386"/>
    </row>
    <row r="112" spans="1:36" ht="3" customHeight="1">
      <c r="A112" s="278"/>
      <c r="B112" s="334"/>
      <c r="C112" s="343"/>
      <c r="E112" s="333"/>
      <c r="F112" s="333"/>
      <c r="G112" s="333"/>
      <c r="H112" s="334"/>
      <c r="I112" s="336"/>
      <c r="K112" s="333"/>
      <c r="L112" s="334"/>
      <c r="M112" s="334"/>
      <c r="O112" s="333"/>
      <c r="P112" s="334"/>
      <c r="Q112" s="336"/>
      <c r="S112" s="333"/>
      <c r="T112" s="334"/>
      <c r="U112" s="336"/>
      <c r="W112" s="333"/>
      <c r="X112" s="334"/>
      <c r="Y112" s="333"/>
      <c r="AA112" s="333"/>
      <c r="AB112" s="334"/>
      <c r="AC112" s="279"/>
      <c r="AD112" s="279"/>
      <c r="AE112" s="279"/>
      <c r="AF112" s="279"/>
      <c r="AH112" s="386"/>
      <c r="AI112" s="386"/>
      <c r="AJ112" s="386"/>
    </row>
    <row r="113" spans="1:37" ht="40.799999999999997" customHeight="1">
      <c r="A113" s="312" t="s">
        <v>3645</v>
      </c>
      <c r="B113" s="285"/>
      <c r="C113" s="343"/>
      <c r="E113" s="333"/>
      <c r="F113" s="333"/>
      <c r="G113" s="333"/>
      <c r="H113" s="285"/>
      <c r="I113" s="336"/>
      <c r="K113" s="333"/>
      <c r="L113" s="285"/>
      <c r="M113" s="334"/>
      <c r="O113" s="333"/>
      <c r="P113" s="285"/>
      <c r="Q113" s="336"/>
      <c r="S113" s="333"/>
      <c r="T113" s="285"/>
      <c r="U113" s="336"/>
      <c r="W113" s="333"/>
      <c r="X113" s="285"/>
      <c r="Y113" s="333"/>
      <c r="AA113" s="333"/>
      <c r="AB113" s="285"/>
      <c r="AC113" s="279"/>
      <c r="AD113" s="279"/>
      <c r="AE113" s="279"/>
      <c r="AF113" s="285"/>
      <c r="AH113" s="386"/>
      <c r="AI113" s="386"/>
      <c r="AJ113" s="386"/>
    </row>
    <row r="114" spans="1:37" ht="3" customHeight="1">
      <c r="A114" s="286" t="s">
        <v>3615</v>
      </c>
      <c r="B114" s="338">
        <f>IF(B103="2021/22 Q1",4,IF(B103="2021/22 Q2",3,IF(B103="2021/22 Q3",2,IF(B103="2021/22 Q4",1,1))))</f>
        <v>1</v>
      </c>
      <c r="C114" s="343"/>
      <c r="E114" s="333"/>
      <c r="F114" s="333"/>
      <c r="G114" s="333"/>
      <c r="H114" s="338">
        <f>IF(H103="2021/22 Q1",4,IF(H103="2021/22 Q2",3,IF(H103="2021/22 Q3",2,IF(H103="2021/22 Q4",1,1))))</f>
        <v>1</v>
      </c>
      <c r="I114" s="333"/>
      <c r="K114" s="333"/>
      <c r="L114" s="338">
        <f>IF(L103="2021/22 Q1",4,IF(L103="2021/22 Q2",3,IF(L103="2021/22 Q3",2,IF(L103="2021/22 Q4",1,1))))</f>
        <v>1</v>
      </c>
      <c r="M114" s="332"/>
      <c r="O114" s="333"/>
      <c r="P114" s="338">
        <f>IF(P103="2021/22 Q1",4,IF(P103="2021/22 Q2",3,IF(P103="2021/22 Q3",2,IF(P103="2021/22 Q4",1,1))))</f>
        <v>1</v>
      </c>
      <c r="Q114" s="333"/>
      <c r="S114" s="333"/>
      <c r="T114" s="338">
        <f>IF(T103="2021/22 Q1",4,IF(T103="2021/22 Q2",3,IF(T103="2021/22 Q3",2,IF(T103="2021/22 Q4",1,1))))</f>
        <v>1</v>
      </c>
      <c r="U114" s="333"/>
      <c r="W114" s="333"/>
      <c r="X114" s="338">
        <f>IF(X103="2021/22 Q1",4,IF(X103="2021/22 Q2",3,IF(X103="2021/22 Q3",2,IF(X103="2021/22 Q4",1,1))))</f>
        <v>1</v>
      </c>
      <c r="Y114" s="333"/>
      <c r="Z114" s="276"/>
      <c r="AA114" s="332"/>
      <c r="AB114" s="338">
        <f>IF(AB103="2021/22 Q1",4,IF(AB103="2021/22 Q2",3,IF(AB103="2021/22 Q3",2,IF(AB103="2021/22 Q4",1,1))))</f>
        <v>1</v>
      </c>
      <c r="AF114" s="324">
        <f>IF(AF103="2021/22 Q1",4,IF(AF103="2021/22 Q2",3,IF(AF103="2021/22 Q3",2,IF(AF103="2021/22 Q4",1,1))))</f>
        <v>1</v>
      </c>
      <c r="AG114" s="252"/>
      <c r="AH114" s="386"/>
      <c r="AI114" s="386"/>
      <c r="AJ114" s="386"/>
    </row>
    <row r="115" spans="1:37">
      <c r="A115" s="278" t="s">
        <v>3617</v>
      </c>
      <c r="B115" s="305" t="s">
        <v>2930</v>
      </c>
      <c r="C115" s="343"/>
      <c r="E115" s="333"/>
      <c r="F115" s="333"/>
      <c r="G115" s="333"/>
      <c r="H115" s="305" t="s">
        <v>2930</v>
      </c>
      <c r="I115" s="333"/>
      <c r="K115" s="333"/>
      <c r="L115" s="305" t="s">
        <v>2930</v>
      </c>
      <c r="M115" s="332"/>
      <c r="O115" s="333"/>
      <c r="P115" s="305" t="s">
        <v>2930</v>
      </c>
      <c r="Q115" s="333"/>
      <c r="S115" s="333"/>
      <c r="T115" s="305" t="s">
        <v>2930</v>
      </c>
      <c r="U115" s="333"/>
      <c r="W115" s="333"/>
      <c r="X115" s="305" t="s">
        <v>2930</v>
      </c>
      <c r="Y115" s="333"/>
      <c r="Z115" s="276"/>
      <c r="AA115" s="332"/>
      <c r="AB115" s="305" t="s">
        <v>2930</v>
      </c>
      <c r="AF115" s="305" t="s">
        <v>2930</v>
      </c>
      <c r="AH115" s="386"/>
      <c r="AI115" s="386"/>
      <c r="AJ115" s="386"/>
    </row>
    <row r="116" spans="1:37">
      <c r="A116" s="278"/>
      <c r="B116" s="276"/>
      <c r="C116" s="280"/>
      <c r="H116" s="276"/>
      <c r="L116" s="276"/>
      <c r="M116" s="276"/>
      <c r="P116" s="276"/>
      <c r="T116" s="276"/>
      <c r="X116" s="276"/>
      <c r="Z116" s="276"/>
      <c r="AA116" s="276"/>
      <c r="AG116" s="252"/>
    </row>
    <row r="117" spans="1:37" ht="3" customHeight="1">
      <c r="A117" s="278"/>
      <c r="B117" s="287"/>
      <c r="C117" s="279"/>
      <c r="H117" s="287"/>
      <c r="L117" s="287"/>
      <c r="M117" s="287"/>
      <c r="T117" s="287"/>
      <c r="X117" s="287"/>
      <c r="AH117" s="252"/>
      <c r="AJ117" s="252"/>
    </row>
    <row r="118" spans="1:37">
      <c r="A118" s="403"/>
      <c r="B118" s="403"/>
      <c r="C118" s="403"/>
      <c r="D118" s="403"/>
      <c r="E118" s="403"/>
      <c r="F118" s="403"/>
      <c r="G118" s="403"/>
      <c r="H118" s="403"/>
      <c r="I118" s="403"/>
      <c r="J118" s="403"/>
      <c r="K118" s="403"/>
      <c r="L118" s="403"/>
      <c r="M118" s="403"/>
      <c r="N118" s="403"/>
      <c r="O118" s="403"/>
      <c r="P118" s="403"/>
      <c r="Q118" s="403"/>
      <c r="R118" s="403"/>
      <c r="S118" s="403"/>
      <c r="T118" s="403"/>
      <c r="U118" s="403"/>
      <c r="V118" s="403"/>
      <c r="W118" s="403"/>
      <c r="X118" s="403"/>
      <c r="Y118" s="403"/>
      <c r="Z118" s="403"/>
      <c r="AA118" s="403"/>
      <c r="AB118" s="403"/>
      <c r="AC118" s="403"/>
      <c r="AD118" s="403"/>
      <c r="AE118" s="403"/>
      <c r="AF118" s="403"/>
      <c r="AG118" s="403"/>
      <c r="AH118" s="403"/>
      <c r="AI118" s="403"/>
      <c r="AJ118" s="403"/>
      <c r="AK118" s="403"/>
    </row>
    <row r="119" spans="1:37">
      <c r="A119" s="402" t="s">
        <v>3261</v>
      </c>
      <c r="B119" s="402"/>
      <c r="C119" s="402"/>
      <c r="D119" s="402"/>
      <c r="E119" s="402"/>
      <c r="F119" s="402"/>
      <c r="G119" s="402"/>
      <c r="H119" s="402"/>
      <c r="I119" s="402"/>
      <c r="J119" s="402"/>
      <c r="K119" s="402"/>
      <c r="L119" s="402"/>
      <c r="M119" s="402"/>
      <c r="N119" s="402"/>
      <c r="O119" s="402"/>
      <c r="P119" s="402"/>
      <c r="Q119" s="402"/>
      <c r="R119" s="402"/>
      <c r="S119" s="402"/>
      <c r="T119" s="402"/>
      <c r="U119" s="402"/>
      <c r="V119" s="402"/>
      <c r="W119" s="402"/>
      <c r="X119" s="402"/>
      <c r="Y119" s="402"/>
      <c r="Z119" s="402"/>
      <c r="AA119" s="402"/>
      <c r="AB119" s="402"/>
      <c r="AC119" s="402"/>
      <c r="AD119" s="402"/>
      <c r="AE119" s="402"/>
      <c r="AF119" s="402"/>
      <c r="AG119" s="402"/>
      <c r="AH119" s="402"/>
      <c r="AI119" s="402"/>
      <c r="AJ119" s="402"/>
      <c r="AK119" s="402"/>
    </row>
    <row r="120" spans="1:37">
      <c r="A120" s="309"/>
      <c r="B120" s="270" t="s">
        <v>2844</v>
      </c>
      <c r="C120" s="270"/>
      <c r="D120" s="270"/>
      <c r="E120" s="270"/>
      <c r="F120" s="270"/>
      <c r="G120" s="270"/>
      <c r="H120" s="270" t="s">
        <v>2848</v>
      </c>
      <c r="I120" s="270"/>
      <c r="J120" s="270"/>
      <c r="K120" s="270"/>
      <c r="L120" s="270" t="s">
        <v>3118</v>
      </c>
      <c r="M120" s="270"/>
      <c r="N120" s="270"/>
      <c r="O120" s="270"/>
      <c r="P120" s="270" t="s">
        <v>3119</v>
      </c>
      <c r="Q120" s="270"/>
      <c r="R120" s="270"/>
      <c r="S120" s="270"/>
      <c r="T120" s="270" t="s">
        <v>3120</v>
      </c>
      <c r="U120" s="270"/>
      <c r="V120" s="270"/>
      <c r="W120" s="270"/>
      <c r="X120" s="270" t="s">
        <v>3121</v>
      </c>
      <c r="Y120" s="270"/>
      <c r="Z120" s="270"/>
      <c r="AA120" s="270"/>
      <c r="AB120" s="270" t="s">
        <v>3122</v>
      </c>
      <c r="AC120" s="270"/>
      <c r="AD120" s="270"/>
      <c r="AE120" s="270"/>
      <c r="AF120" s="270" t="s">
        <v>3123</v>
      </c>
      <c r="AG120" s="309"/>
      <c r="AH120" s="309"/>
      <c r="AI120" s="309"/>
      <c r="AJ120" s="309"/>
      <c r="AK120" s="309"/>
    </row>
    <row r="121" spans="1:37" ht="14.4" customHeight="1">
      <c r="A121" s="288"/>
      <c r="B121" s="224" t="s">
        <v>3277</v>
      </c>
      <c r="C121" s="247"/>
      <c r="D121" s="247"/>
      <c r="E121" s="247"/>
      <c r="F121" s="247"/>
      <c r="G121" s="247"/>
      <c r="H121" s="272" t="s">
        <v>3278</v>
      </c>
      <c r="I121" s="266"/>
      <c r="J121" s="266"/>
      <c r="K121" s="266"/>
      <c r="L121" s="272" t="s">
        <v>3279</v>
      </c>
      <c r="M121" s="266"/>
      <c r="N121" s="266"/>
      <c r="O121" s="266"/>
      <c r="P121" s="272" t="s">
        <v>3280</v>
      </c>
      <c r="Q121" s="266"/>
      <c r="R121" s="266"/>
      <c r="S121" s="266"/>
      <c r="T121" s="272" t="s">
        <v>3281</v>
      </c>
      <c r="U121" s="266"/>
      <c r="V121" s="266"/>
      <c r="W121" s="266"/>
      <c r="X121" s="272" t="s">
        <v>3282</v>
      </c>
      <c r="Y121" s="266"/>
      <c r="Z121" s="266"/>
      <c r="AA121" s="266"/>
      <c r="AB121" s="272" t="s">
        <v>3283</v>
      </c>
      <c r="AF121" s="272" t="s">
        <v>3284</v>
      </c>
      <c r="AH121" s="252"/>
      <c r="AJ121" s="252"/>
    </row>
    <row r="122" spans="1:37" ht="1.95" customHeight="1">
      <c r="B122" s="247"/>
      <c r="C122" s="247"/>
      <c r="D122" s="247"/>
      <c r="E122" s="247"/>
      <c r="F122" s="247"/>
      <c r="G122" s="247"/>
      <c r="H122" s="247"/>
      <c r="I122" s="266"/>
      <c r="J122" s="266"/>
      <c r="K122" s="266"/>
      <c r="L122" s="266"/>
      <c r="M122" s="266"/>
      <c r="N122" s="266"/>
      <c r="O122" s="266"/>
      <c r="P122" s="266"/>
      <c r="Q122" s="266"/>
      <c r="R122" s="266"/>
      <c r="S122" s="266"/>
      <c r="T122" s="235"/>
      <c r="U122" s="266"/>
      <c r="V122" s="266"/>
      <c r="W122" s="266"/>
      <c r="X122" s="235"/>
      <c r="Y122" s="266"/>
      <c r="Z122" s="266"/>
      <c r="AA122" s="266"/>
      <c r="AH122" s="252"/>
      <c r="AJ122" s="252"/>
    </row>
    <row r="123" spans="1:37" s="276" customFormat="1">
      <c r="A123" s="275" t="s">
        <v>2915</v>
      </c>
      <c r="B123" s="314"/>
      <c r="C123" s="342"/>
      <c r="E123" s="332"/>
      <c r="F123" s="332"/>
      <c r="G123" s="332"/>
      <c r="H123" s="314"/>
      <c r="I123" s="339"/>
      <c r="J123" s="277"/>
      <c r="K123" s="339"/>
      <c r="L123" s="314"/>
      <c r="M123" s="336"/>
      <c r="N123" s="277"/>
      <c r="O123" s="339"/>
      <c r="P123" s="314"/>
      <c r="Q123" s="339"/>
      <c r="R123" s="277"/>
      <c r="S123" s="339"/>
      <c r="T123" s="314"/>
      <c r="U123" s="339"/>
      <c r="W123" s="339"/>
      <c r="X123" s="314"/>
      <c r="Y123" s="332"/>
      <c r="AA123" s="332"/>
      <c r="AB123" s="314"/>
      <c r="AC123" s="224"/>
      <c r="AD123" s="224"/>
      <c r="AE123" s="224"/>
      <c r="AF123" s="314"/>
      <c r="AH123" s="386" t="s">
        <v>3632</v>
      </c>
      <c r="AI123" s="386"/>
      <c r="AJ123" s="386"/>
    </row>
    <row r="124" spans="1:37" ht="3" customHeight="1">
      <c r="A124" s="278"/>
      <c r="B124" s="334"/>
      <c r="C124" s="343"/>
      <c r="E124" s="333"/>
      <c r="F124" s="333"/>
      <c r="G124" s="333"/>
      <c r="H124" s="334"/>
      <c r="I124" s="340"/>
      <c r="J124" s="266"/>
      <c r="K124" s="340"/>
      <c r="L124" s="334"/>
      <c r="M124" s="334"/>
      <c r="N124" s="266"/>
      <c r="O124" s="340"/>
      <c r="P124" s="334"/>
      <c r="Q124" s="340"/>
      <c r="R124" s="266"/>
      <c r="S124" s="340"/>
      <c r="T124" s="334"/>
      <c r="U124" s="340"/>
      <c r="W124" s="340"/>
      <c r="X124" s="334"/>
      <c r="Y124" s="333"/>
      <c r="AA124" s="333"/>
      <c r="AB124" s="334"/>
      <c r="AC124" s="279"/>
      <c r="AD124" s="279"/>
      <c r="AE124" s="279"/>
      <c r="AF124" s="279"/>
      <c r="AH124" s="386"/>
      <c r="AI124" s="386"/>
      <c r="AJ124" s="386"/>
    </row>
    <row r="125" spans="1:37">
      <c r="A125" s="278" t="s">
        <v>2845</v>
      </c>
      <c r="B125" s="314"/>
      <c r="C125" s="343"/>
      <c r="E125" s="333"/>
      <c r="F125" s="333"/>
      <c r="G125" s="333"/>
      <c r="H125" s="314"/>
      <c r="I125" s="340"/>
      <c r="J125" s="266"/>
      <c r="K125" s="340"/>
      <c r="L125" s="314"/>
      <c r="M125" s="336"/>
      <c r="N125" s="266"/>
      <c r="O125" s="340"/>
      <c r="P125" s="314"/>
      <c r="Q125" s="340"/>
      <c r="R125" s="266"/>
      <c r="S125" s="340"/>
      <c r="T125" s="314"/>
      <c r="U125" s="340"/>
      <c r="W125" s="340"/>
      <c r="X125" s="314"/>
      <c r="Y125" s="333"/>
      <c r="AA125" s="333"/>
      <c r="AB125" s="314"/>
      <c r="AC125" s="224"/>
      <c r="AD125" s="224"/>
      <c r="AE125" s="224"/>
      <c r="AF125" s="314"/>
      <c r="AH125" s="386"/>
      <c r="AI125" s="386"/>
      <c r="AJ125" s="386"/>
    </row>
    <row r="126" spans="1:37" ht="3.6" customHeight="1">
      <c r="A126" s="278"/>
      <c r="B126" s="336"/>
      <c r="C126" s="343"/>
      <c r="E126" s="333"/>
      <c r="F126" s="333"/>
      <c r="G126" s="333"/>
      <c r="H126" s="336"/>
      <c r="I126" s="340"/>
      <c r="J126" s="266"/>
      <c r="K126" s="340"/>
      <c r="L126" s="336"/>
      <c r="M126" s="336"/>
      <c r="N126" s="266"/>
      <c r="O126" s="340"/>
      <c r="P126" s="336"/>
      <c r="Q126" s="340"/>
      <c r="R126" s="266"/>
      <c r="S126" s="340"/>
      <c r="T126" s="336"/>
      <c r="U126" s="340"/>
      <c r="W126" s="340"/>
      <c r="X126" s="336"/>
      <c r="Y126" s="333"/>
      <c r="AA126" s="333"/>
      <c r="AB126" s="336"/>
      <c r="AC126" s="224"/>
      <c r="AD126" s="224"/>
      <c r="AE126" s="224"/>
      <c r="AF126" s="224"/>
      <c r="AH126" s="386"/>
      <c r="AI126" s="386"/>
      <c r="AJ126" s="386"/>
    </row>
    <row r="127" spans="1:37" ht="37.200000000000003" hidden="1" customHeight="1">
      <c r="A127" s="312" t="s">
        <v>3262</v>
      </c>
      <c r="B127" s="335" t="str">
        <f>B125&amp;$U$13</f>
        <v/>
      </c>
      <c r="C127" s="343"/>
      <c r="E127" s="333"/>
      <c r="F127" s="333"/>
      <c r="G127" s="333"/>
      <c r="H127" s="335" t="str">
        <f>H125&amp;$U$13</f>
        <v/>
      </c>
      <c r="I127" s="340"/>
      <c r="J127" s="266"/>
      <c r="K127" s="340"/>
      <c r="L127" s="335" t="str">
        <f>L125&amp;$U$13</f>
        <v/>
      </c>
      <c r="M127" s="336"/>
      <c r="N127" s="266"/>
      <c r="O127" s="340"/>
      <c r="P127" s="335" t="str">
        <f>P125&amp;$U$13</f>
        <v/>
      </c>
      <c r="Q127" s="340"/>
      <c r="R127" s="266"/>
      <c r="S127" s="340"/>
      <c r="T127" s="335" t="str">
        <f>T125&amp;$U$13</f>
        <v/>
      </c>
      <c r="U127" s="340"/>
      <c r="W127" s="340"/>
      <c r="X127" s="335" t="str">
        <f>X125&amp;$U$13</f>
        <v/>
      </c>
      <c r="Y127" s="333"/>
      <c r="AA127" s="333"/>
      <c r="AB127" s="335" t="str">
        <f>AB125&amp;$U$13</f>
        <v/>
      </c>
      <c r="AC127" s="224"/>
      <c r="AD127" s="224"/>
      <c r="AE127" s="224"/>
      <c r="AF127" s="323" t="str">
        <f>AF125&amp;$U$13</f>
        <v/>
      </c>
      <c r="AH127" s="386"/>
      <c r="AI127" s="386"/>
      <c r="AJ127" s="386"/>
    </row>
    <row r="128" spans="1:37" ht="37.200000000000003" hidden="1" customHeight="1">
      <c r="A128" s="312" t="s">
        <v>2976</v>
      </c>
      <c r="B128" s="335">
        <f>IFERROR(INDEX('Reimbursement lookups'!$E:$E,MATCH('Submission form'!B127,'Reimbursement lookups'!$A:$A,0)),0)</f>
        <v>0</v>
      </c>
      <c r="C128" s="343"/>
      <c r="E128" s="333"/>
      <c r="F128" s="333"/>
      <c r="G128" s="333"/>
      <c r="H128" s="335">
        <f>IFERROR(INDEX('Reimbursement lookups'!$E:$E,MATCH('Submission form'!H127,'Reimbursement lookups'!$A:$A,0)),0)</f>
        <v>0</v>
      </c>
      <c r="I128" s="340"/>
      <c r="J128" s="266"/>
      <c r="K128" s="340"/>
      <c r="L128" s="335">
        <f>IFERROR(INDEX('Reimbursement lookups'!$E:$E,MATCH('Submission form'!L127,'Reimbursement lookups'!$A:$A,0)),0)</f>
        <v>0</v>
      </c>
      <c r="M128" s="336"/>
      <c r="N128" s="266"/>
      <c r="O128" s="340"/>
      <c r="P128" s="335">
        <f>IFERROR(INDEX('Reimbursement lookups'!$E:$E,MATCH('Submission form'!P127,'Reimbursement lookups'!$A:$A,0)),0)</f>
        <v>0</v>
      </c>
      <c r="Q128" s="340"/>
      <c r="R128" s="266"/>
      <c r="S128" s="340"/>
      <c r="T128" s="335">
        <f>IFERROR(INDEX('Reimbursement lookups'!$E:$E,MATCH('Submission form'!T127,'Reimbursement lookups'!$A:$A,0)),0)</f>
        <v>0</v>
      </c>
      <c r="U128" s="340"/>
      <c r="W128" s="340"/>
      <c r="X128" s="335">
        <f>IFERROR(INDEX('Reimbursement lookups'!$E:$E,MATCH('Submission form'!X127,'Reimbursement lookups'!$A:$A,0)),0)</f>
        <v>0</v>
      </c>
      <c r="Y128" s="333"/>
      <c r="AA128" s="333"/>
      <c r="AB128" s="335">
        <f>IFERROR(INDEX('Reimbursement lookups'!$E:$E,MATCH('Submission form'!AB127,'Reimbursement lookups'!$A:$A,0)),0)</f>
        <v>0</v>
      </c>
      <c r="AC128" s="224"/>
      <c r="AD128" s="224"/>
      <c r="AE128" s="224"/>
      <c r="AF128" s="323">
        <f>IFERROR(INDEX('Reimbursement lookups'!$E:$E,MATCH('Submission form'!AF127,'Reimbursement lookups'!$A:$A,0)),0)</f>
        <v>0</v>
      </c>
      <c r="AH128" s="386"/>
      <c r="AI128" s="386"/>
      <c r="AJ128" s="386"/>
    </row>
    <row r="129" spans="1:36" ht="37.200000000000003" hidden="1" customHeight="1">
      <c r="A129" s="312" t="s">
        <v>3263</v>
      </c>
      <c r="B129" s="335">
        <f>B128*B147*B145/4</f>
        <v>0</v>
      </c>
      <c r="C129" s="343"/>
      <c r="E129" s="333"/>
      <c r="F129" s="333"/>
      <c r="G129" s="333"/>
      <c r="H129" s="335">
        <f>H128*H147*H145/4</f>
        <v>0</v>
      </c>
      <c r="I129" s="340"/>
      <c r="J129" s="266"/>
      <c r="K129" s="340"/>
      <c r="L129" s="335">
        <f>L128*L147*L145/4</f>
        <v>0</v>
      </c>
      <c r="M129" s="336"/>
      <c r="N129" s="266"/>
      <c r="O129" s="340"/>
      <c r="P129" s="335">
        <f>P128*P147*P145/4</f>
        <v>0</v>
      </c>
      <c r="Q129" s="340"/>
      <c r="R129" s="266"/>
      <c r="S129" s="340"/>
      <c r="T129" s="335">
        <f>T128*T147*T145/4</f>
        <v>0</v>
      </c>
      <c r="U129" s="340"/>
      <c r="W129" s="340"/>
      <c r="X129" s="335">
        <f>X128*X147*X145/4</f>
        <v>0</v>
      </c>
      <c r="Y129" s="333"/>
      <c r="AA129" s="333"/>
      <c r="AB129" s="335">
        <f>AB128*AB147*AB145/4</f>
        <v>0</v>
      </c>
      <c r="AC129" s="224"/>
      <c r="AD129" s="224"/>
      <c r="AE129" s="224"/>
      <c r="AF129" s="323">
        <f>AF128*AF147*AF145/4</f>
        <v>0</v>
      </c>
      <c r="AH129" s="386"/>
      <c r="AI129" s="386"/>
      <c r="AJ129" s="386"/>
    </row>
    <row r="130" spans="1:36" ht="37.200000000000003" hidden="1" customHeight="1">
      <c r="A130" s="312" t="s">
        <v>3264</v>
      </c>
      <c r="B130" s="335" t="str">
        <f>IF(B143="2021/22 Q1","Y","N")</f>
        <v>N</v>
      </c>
      <c r="C130" s="343"/>
      <c r="E130" s="333"/>
      <c r="F130" s="333"/>
      <c r="G130" s="333"/>
      <c r="H130" s="335" t="str">
        <f>IF(H143="2021/22 Q1","Y","N")</f>
        <v>N</v>
      </c>
      <c r="I130" s="340"/>
      <c r="J130" s="266"/>
      <c r="K130" s="340"/>
      <c r="L130" s="335" t="str">
        <f>IF(L143="2021/22 Q1","Y","N")</f>
        <v>N</v>
      </c>
      <c r="M130" s="336"/>
      <c r="N130" s="266"/>
      <c r="O130" s="340"/>
      <c r="P130" s="335" t="str">
        <f>IF(P143="2021/22 Q1","Y","N")</f>
        <v>N</v>
      </c>
      <c r="Q130" s="340"/>
      <c r="R130" s="266"/>
      <c r="S130" s="340"/>
      <c r="T130" s="335" t="str">
        <f>IF(T143="2021/22 Q1","Y","N")</f>
        <v>N</v>
      </c>
      <c r="U130" s="340"/>
      <c r="W130" s="340"/>
      <c r="X130" s="335" t="str">
        <f>IF(X143="2021/22 Q1","Y","N")</f>
        <v>N</v>
      </c>
      <c r="Y130" s="333"/>
      <c r="AA130" s="333"/>
      <c r="AB130" s="335" t="str">
        <f>IF(AB143="2021/22 Q1","Y","N")</f>
        <v>N</v>
      </c>
      <c r="AC130" s="224"/>
      <c r="AD130" s="224"/>
      <c r="AE130" s="224"/>
      <c r="AF130" s="323" t="str">
        <f>IF(AF143="2021/22 Q1","Y","N")</f>
        <v>N</v>
      </c>
      <c r="AH130" s="386"/>
      <c r="AI130" s="386"/>
      <c r="AJ130" s="386"/>
    </row>
    <row r="131" spans="1:36" ht="37.200000000000003" hidden="1" customHeight="1">
      <c r="A131" s="312" t="s">
        <v>3265</v>
      </c>
      <c r="B131" s="335" t="str">
        <f>IF(OR(B143="2021/22 Q2",AND(B143="2021/22 Q1",B145&gt;1)),"Y","N")</f>
        <v>N</v>
      </c>
      <c r="C131" s="343"/>
      <c r="E131" s="333"/>
      <c r="F131" s="333"/>
      <c r="G131" s="333"/>
      <c r="H131" s="335" t="str">
        <f>IF(OR(H143="2021/22 Q2",AND(H143="2021/22 Q1",H145&gt;1)),"Y","N")</f>
        <v>N</v>
      </c>
      <c r="I131" s="340"/>
      <c r="J131" s="266"/>
      <c r="K131" s="340"/>
      <c r="L131" s="335" t="str">
        <f>IF(OR(L143="2021/22 Q2",AND(L143="2021/22 Q1",L145&gt;1)),"Y","N")</f>
        <v>N</v>
      </c>
      <c r="M131" s="336"/>
      <c r="N131" s="266"/>
      <c r="O131" s="340"/>
      <c r="P131" s="335" t="str">
        <f>IF(OR(P143="2021/22 Q2",AND(P143="2021/22 Q1",P145&gt;1)),"Y","N")</f>
        <v>N</v>
      </c>
      <c r="Q131" s="340"/>
      <c r="R131" s="266"/>
      <c r="S131" s="340"/>
      <c r="T131" s="335" t="str">
        <f>IF(OR(T143="2021/22 Q2",AND(T143="2021/22 Q1",T145&gt;1)),"Y","N")</f>
        <v>N</v>
      </c>
      <c r="U131" s="340"/>
      <c r="W131" s="340"/>
      <c r="X131" s="335" t="str">
        <f>IF(OR(X143="2021/22 Q2",AND(X143="2021/22 Q1",X145&gt;1)),"Y","N")</f>
        <v>N</v>
      </c>
      <c r="Y131" s="333"/>
      <c r="AA131" s="333"/>
      <c r="AB131" s="335" t="str">
        <f>IF(OR(AB143="2021/22 Q2",AND(AB143="2021/22 Q1",AB145&gt;1)),"Y","N")</f>
        <v>N</v>
      </c>
      <c r="AC131" s="224"/>
      <c r="AD131" s="224"/>
      <c r="AE131" s="224"/>
      <c r="AF131" s="323" t="str">
        <f>IF(OR(AF143="2021/22 Q2",AND(AF143="2021/22 Q1",AF145&gt;1)),"Y","N")</f>
        <v>N</v>
      </c>
      <c r="AH131" s="386"/>
      <c r="AI131" s="386"/>
      <c r="AJ131" s="386"/>
    </row>
    <row r="132" spans="1:36" ht="37.200000000000003" hidden="1" customHeight="1">
      <c r="A132" s="312" t="s">
        <v>3266</v>
      </c>
      <c r="B132" s="335" t="str">
        <f>IF(OR(B143="2021/22 Q3",AND(B143="2021/22 Q2",B145&gt;1),AND("2021/22 Q1",B145&gt;2)),"Y","N")</f>
        <v>N</v>
      </c>
      <c r="C132" s="343"/>
      <c r="E132" s="333"/>
      <c r="F132" s="333"/>
      <c r="G132" s="333"/>
      <c r="H132" s="335" t="str">
        <f>IF(OR(H143="2021/22 Q3",AND(H143="2021/22 Q2",H145&gt;1),AND("2021/22 Q1",H145&gt;2)),"Y","N")</f>
        <v>N</v>
      </c>
      <c r="I132" s="340"/>
      <c r="J132" s="266"/>
      <c r="K132" s="340"/>
      <c r="L132" s="335" t="str">
        <f>IF(OR(L143="2021/22 Q3",AND(L143="2021/22 Q2",L145&gt;1),AND("2021/22 Q1",L145&gt;2)),"Y","N")</f>
        <v>N</v>
      </c>
      <c r="M132" s="336"/>
      <c r="N132" s="266"/>
      <c r="O132" s="340"/>
      <c r="P132" s="335" t="str">
        <f>IF(OR(P143="2021/22 Q3",AND(P143="2021/22 Q2",P145&gt;1),AND("2021/22 Q1",P145&gt;2)),"Y","N")</f>
        <v>N</v>
      </c>
      <c r="Q132" s="340"/>
      <c r="R132" s="266"/>
      <c r="S132" s="340"/>
      <c r="T132" s="335" t="str">
        <f>IF(OR(T143="2021/22 Q3",AND(T143="2021/22 Q2",T145&gt;1),AND("2021/22 Q1",T145&gt;2)),"Y","N")</f>
        <v>N</v>
      </c>
      <c r="U132" s="340"/>
      <c r="W132" s="340"/>
      <c r="X132" s="335" t="str">
        <f>IF(OR(X143="2021/22 Q3",AND(X143="2021/22 Q2",X145&gt;1),AND("2021/22 Q1",X145&gt;2)),"Y","N")</f>
        <v>N</v>
      </c>
      <c r="Y132" s="333"/>
      <c r="AA132" s="333"/>
      <c r="AB132" s="335" t="str">
        <f>IF(OR(AB143="2021/22 Q3",AND(AB143="2021/22 Q2",AB145&gt;1),AND("2021/22 Q1",AB145&gt;2)),"Y","N")</f>
        <v>N</v>
      </c>
      <c r="AC132" s="224"/>
      <c r="AD132" s="224"/>
      <c r="AE132" s="224"/>
      <c r="AF132" s="323" t="str">
        <f>IF(OR(AF143="2021/22 Q3",AND(AF143="2021/22 Q2",AF145&gt;1),AND("2021/22 Q1",AF145&gt;2)),"Y","N")</f>
        <v>N</v>
      </c>
      <c r="AH132" s="386"/>
      <c r="AI132" s="386"/>
      <c r="AJ132" s="386"/>
    </row>
    <row r="133" spans="1:36" hidden="1">
      <c r="A133" s="312" t="s">
        <v>3267</v>
      </c>
      <c r="B133" s="335" t="str">
        <f>IF(OR(B143="2021/22 Q4",AND(B143="2021/22 Q3",B145&gt;1),AND(B143="2021/22 Q2",B145&gt;2),AND(B143="2021/22 Q1",B145&gt;3)),"Y","N")</f>
        <v>N</v>
      </c>
      <c r="C133" s="343"/>
      <c r="E133" s="333"/>
      <c r="F133" s="333"/>
      <c r="G133" s="333"/>
      <c r="H133" s="335" t="str">
        <f>IF(OR(H143="2021/22 Q4",AND(H143="2021/22 Q3",H145&gt;1),AND(H143="2021/22 Q2",H145&gt;2),AND(H143="2021/22 Q1",H145&gt;3)),"Y","N")</f>
        <v>N</v>
      </c>
      <c r="I133" s="340"/>
      <c r="J133" s="266"/>
      <c r="K133" s="340"/>
      <c r="L133" s="335" t="str">
        <f>IF(OR(L143="2021/22 Q4",AND(L143="2021/22 Q3",L145&gt;1),AND(L143="2021/22 Q2",L145&gt;2),AND(L143="2021/22 Q1",L145&gt;3)),"Y","N")</f>
        <v>N</v>
      </c>
      <c r="M133" s="336"/>
      <c r="N133" s="266"/>
      <c r="O133" s="340"/>
      <c r="P133" s="335" t="str">
        <f>IF(OR(P143="2021/22 Q4",AND(P143="2021/22 Q3",P145&gt;1),AND(P143="2021/22 Q2",P145&gt;2),AND(P143="2021/22 Q1",P145&gt;3)),"Y","N")</f>
        <v>N</v>
      </c>
      <c r="Q133" s="340"/>
      <c r="R133" s="266"/>
      <c r="S133" s="340"/>
      <c r="T133" s="335" t="str">
        <f>IF(OR(T143="2021/22 Q4",AND(T143="2021/22 Q3",T145&gt;1),AND(T143="2021/22 Q2",T145&gt;2),AND(T143="2021/22 Q1",T145&gt;3)),"Y","N")</f>
        <v>N</v>
      </c>
      <c r="U133" s="340"/>
      <c r="W133" s="340"/>
      <c r="X133" s="335" t="str">
        <f>IF(OR(X143="2021/22 Q4",AND(X143="2021/22 Q3",X145&gt;1),AND(X143="2021/22 Q2",X145&gt;2),AND(X143="2021/22 Q1",X145&gt;3)),"Y","N")</f>
        <v>N</v>
      </c>
      <c r="Y133" s="333"/>
      <c r="AA133" s="333"/>
      <c r="AB133" s="335" t="str">
        <f>IF(OR(AB143="2021/22 Q4",AND(AB143="2021/22 Q3",AB145&gt;1),AND(AB143="2021/22 Q2",AB145&gt;2),AND(AB143="2021/22 Q1",AB145&gt;3)),"Y","N")</f>
        <v>N</v>
      </c>
      <c r="AC133" s="224"/>
      <c r="AD133" s="224"/>
      <c r="AE133" s="224"/>
      <c r="AF133" s="323" t="str">
        <f>IF(OR(AF143="2021/22 Q4",AND(AF143="2021/22 Q3",AF145&gt;1),AND(AF143="2021/22 Q2",AF145&gt;2),AND(AF143="2021/22 Q1",AF145&gt;3)),"Y","N")</f>
        <v>N</v>
      </c>
      <c r="AH133" s="386"/>
      <c r="AI133" s="386"/>
      <c r="AJ133" s="386"/>
    </row>
    <row r="134" spans="1:36" hidden="1">
      <c r="A134" s="312" t="s">
        <v>3634</v>
      </c>
      <c r="B134" s="335">
        <f>IF(B130="Y",B$147,0)</f>
        <v>0</v>
      </c>
      <c r="C134" s="343"/>
      <c r="E134" s="333"/>
      <c r="F134" s="333"/>
      <c r="G134" s="333"/>
      <c r="H134" s="335">
        <f>IF(H130="Y",H$147,0)</f>
        <v>0</v>
      </c>
      <c r="I134" s="340"/>
      <c r="J134" s="266"/>
      <c r="K134" s="340"/>
      <c r="L134" s="335">
        <f>IF(L130="Y",L$147,0)</f>
        <v>0</v>
      </c>
      <c r="M134" s="336"/>
      <c r="N134" s="266"/>
      <c r="O134" s="340"/>
      <c r="P134" s="335">
        <f>IF(P130="Y",P$147,0)</f>
        <v>0</v>
      </c>
      <c r="Q134" s="340"/>
      <c r="R134" s="266"/>
      <c r="S134" s="340"/>
      <c r="T134" s="335">
        <f>IF(T130="Y",T$147,0)</f>
        <v>0</v>
      </c>
      <c r="U134" s="340"/>
      <c r="W134" s="340"/>
      <c r="X134" s="335">
        <f>IF(X130="Y",X$147,0)</f>
        <v>0</v>
      </c>
      <c r="Y134" s="333"/>
      <c r="AA134" s="333"/>
      <c r="AB134" s="335">
        <f>IF(AB130="Y",AB$147,0)</f>
        <v>0</v>
      </c>
      <c r="AC134" s="224"/>
      <c r="AD134" s="224"/>
      <c r="AE134" s="224"/>
      <c r="AF134" s="323">
        <f>IF(AF130="Y",AF$147,0)</f>
        <v>0</v>
      </c>
      <c r="AH134" s="386"/>
      <c r="AI134" s="386"/>
      <c r="AJ134" s="386"/>
    </row>
    <row r="135" spans="1:36" hidden="1">
      <c r="A135" s="312" t="s">
        <v>3635</v>
      </c>
      <c r="B135" s="335">
        <f>IF(B131="Y",B$147,0)</f>
        <v>0</v>
      </c>
      <c r="C135" s="343"/>
      <c r="E135" s="333"/>
      <c r="F135" s="333"/>
      <c r="G135" s="333"/>
      <c r="H135" s="335">
        <f>IF(H131="Y",H$147,0)</f>
        <v>0</v>
      </c>
      <c r="I135" s="340"/>
      <c r="J135" s="266"/>
      <c r="K135" s="340"/>
      <c r="L135" s="335">
        <f>IF(L131="Y",L$147,0)</f>
        <v>0</v>
      </c>
      <c r="M135" s="336"/>
      <c r="N135" s="266"/>
      <c r="O135" s="340"/>
      <c r="P135" s="335">
        <f>IF(P131="Y",P$147,0)</f>
        <v>0</v>
      </c>
      <c r="Q135" s="340"/>
      <c r="R135" s="266"/>
      <c r="S135" s="340"/>
      <c r="T135" s="335">
        <f>IF(T131="Y",T$147,0)</f>
        <v>0</v>
      </c>
      <c r="U135" s="340"/>
      <c r="W135" s="340"/>
      <c r="X135" s="335">
        <f>IF(X131="Y",X$147,0)</f>
        <v>0</v>
      </c>
      <c r="Y135" s="333"/>
      <c r="AA135" s="333"/>
      <c r="AB135" s="335">
        <f>IF(AB131="Y",AB$147,0)</f>
        <v>0</v>
      </c>
      <c r="AC135" s="224"/>
      <c r="AD135" s="224"/>
      <c r="AE135" s="224"/>
      <c r="AF135" s="323">
        <f>IF(AF131="Y",AF$147,0)</f>
        <v>0</v>
      </c>
      <c r="AH135" s="386"/>
      <c r="AI135" s="386"/>
      <c r="AJ135" s="386"/>
    </row>
    <row r="136" spans="1:36" hidden="1">
      <c r="A136" s="312" t="s">
        <v>3636</v>
      </c>
      <c r="B136" s="335">
        <f>IF(B132="Y",B$147,0)</f>
        <v>0</v>
      </c>
      <c r="C136" s="343"/>
      <c r="E136" s="333"/>
      <c r="F136" s="333"/>
      <c r="G136" s="333"/>
      <c r="H136" s="335">
        <f>IF(H132="Y",H$147,0)</f>
        <v>0</v>
      </c>
      <c r="I136" s="340"/>
      <c r="J136" s="266"/>
      <c r="K136" s="340"/>
      <c r="L136" s="335">
        <f>IF(L132="Y",L$147,0)</f>
        <v>0</v>
      </c>
      <c r="M136" s="336"/>
      <c r="N136" s="266"/>
      <c r="O136" s="340"/>
      <c r="P136" s="335">
        <f>IF(P132="Y",P$147,0)</f>
        <v>0</v>
      </c>
      <c r="Q136" s="340"/>
      <c r="R136" s="266"/>
      <c r="S136" s="340"/>
      <c r="T136" s="335">
        <f>IF(T132="Y",T$147,0)</f>
        <v>0</v>
      </c>
      <c r="U136" s="340"/>
      <c r="W136" s="340"/>
      <c r="X136" s="335">
        <f>IF(X132="Y",X$147,0)</f>
        <v>0</v>
      </c>
      <c r="Y136" s="333"/>
      <c r="AA136" s="333"/>
      <c r="AB136" s="335">
        <f>IF(AB132="Y",AB$147,0)</f>
        <v>0</v>
      </c>
      <c r="AC136" s="224"/>
      <c r="AD136" s="224"/>
      <c r="AE136" s="224"/>
      <c r="AF136" s="323">
        <f>IF(AF132="Y",AF$147,0)</f>
        <v>0</v>
      </c>
      <c r="AH136" s="386"/>
      <c r="AI136" s="386"/>
      <c r="AJ136" s="386"/>
    </row>
    <row r="137" spans="1:36" hidden="1">
      <c r="A137" s="312" t="s">
        <v>3637</v>
      </c>
      <c r="B137" s="335">
        <f>IF(B133="Y",B$147,0)</f>
        <v>0</v>
      </c>
      <c r="C137" s="343"/>
      <c r="E137" s="333"/>
      <c r="F137" s="333"/>
      <c r="G137" s="333"/>
      <c r="H137" s="335">
        <f>IF(H133="Y",H$147,0)</f>
        <v>0</v>
      </c>
      <c r="I137" s="340"/>
      <c r="J137" s="266"/>
      <c r="K137" s="340"/>
      <c r="L137" s="335">
        <f>IF(L133="Y",L$147,0)</f>
        <v>0</v>
      </c>
      <c r="M137" s="336"/>
      <c r="N137" s="266"/>
      <c r="O137" s="340"/>
      <c r="P137" s="335">
        <f>IF(P133="Y",P$147,0)</f>
        <v>0</v>
      </c>
      <c r="Q137" s="340"/>
      <c r="R137" s="266"/>
      <c r="S137" s="340"/>
      <c r="T137" s="335">
        <f>IF(T133="Y",T$147,0)</f>
        <v>0</v>
      </c>
      <c r="U137" s="340"/>
      <c r="W137" s="340"/>
      <c r="X137" s="335">
        <f>IF(X133="Y",X$147,0)</f>
        <v>0</v>
      </c>
      <c r="Y137" s="333"/>
      <c r="AA137" s="333"/>
      <c r="AB137" s="335">
        <f>IF(AB133="Y",AB$147,0)</f>
        <v>0</v>
      </c>
      <c r="AC137" s="224"/>
      <c r="AD137" s="224"/>
      <c r="AE137" s="224"/>
      <c r="AF137" s="323">
        <f>IF(AF133="Y",AF$147,0)</f>
        <v>0</v>
      </c>
      <c r="AH137" s="386"/>
      <c r="AI137" s="386"/>
      <c r="AJ137" s="386"/>
    </row>
    <row r="138" spans="1:36" hidden="1">
      <c r="A138" s="312" t="s">
        <v>3639</v>
      </c>
      <c r="B138" s="335">
        <f>SUM($H134,$L134,$P134,$T134,$X134,$AB134,$AF134)</f>
        <v>0</v>
      </c>
      <c r="C138" s="343"/>
      <c r="E138" s="333"/>
      <c r="F138" s="333"/>
      <c r="G138" s="333"/>
      <c r="H138" s="335">
        <f>SUM($B134,$L134,$P134,$T134,$X134,$AB134,$AF134)</f>
        <v>0</v>
      </c>
      <c r="I138" s="340"/>
      <c r="J138" s="266"/>
      <c r="K138" s="340"/>
      <c r="L138" s="335">
        <f>SUM($H134,$B134,$P134,$T134,$X134,$AB134,$AF134)</f>
        <v>0</v>
      </c>
      <c r="M138" s="336"/>
      <c r="N138" s="266"/>
      <c r="O138" s="340"/>
      <c r="P138" s="335">
        <f>SUM($H134,$L134,$B134,$T134,$X134,$AB134,$AF134)</f>
        <v>0</v>
      </c>
      <c r="Q138" s="340"/>
      <c r="R138" s="266"/>
      <c r="S138" s="340"/>
      <c r="T138" s="335">
        <f>SUM($H134,$L134,$P134,$B134,$X134,$AB134,$AF134)</f>
        <v>0</v>
      </c>
      <c r="U138" s="340"/>
      <c r="W138" s="340"/>
      <c r="X138" s="335">
        <f>SUM($H134,$L134,$P134,$T134,$B134,$AB134,$AF134)</f>
        <v>0</v>
      </c>
      <c r="Y138" s="333"/>
      <c r="AA138" s="333"/>
      <c r="AB138" s="335">
        <f>SUM($H134,$L134,$P134,$T134,$X134,$B134,$AF134)</f>
        <v>0</v>
      </c>
      <c r="AC138" s="224"/>
      <c r="AD138" s="224"/>
      <c r="AE138" s="224"/>
      <c r="AF138" s="323">
        <f>SUM($H134,$L134,$P134,$T134,$X134,$AB134,$B134)</f>
        <v>0</v>
      </c>
      <c r="AH138" s="386"/>
      <c r="AI138" s="386"/>
      <c r="AJ138" s="386"/>
    </row>
    <row r="139" spans="1:36" hidden="1">
      <c r="A139" s="312" t="s">
        <v>3640</v>
      </c>
      <c r="B139" s="335">
        <f t="shared" ref="B139:B141" si="1">SUM($H135,$L135,$P135,$T135,$X135,$AB135,$AF135)</f>
        <v>0</v>
      </c>
      <c r="C139" s="343"/>
      <c r="E139" s="333"/>
      <c r="F139" s="333"/>
      <c r="G139" s="333"/>
      <c r="H139" s="335">
        <f>SUM($B135,$L135,$P135,$T135,$X135,$AB135,$AF135)</f>
        <v>0</v>
      </c>
      <c r="I139" s="340"/>
      <c r="J139" s="266"/>
      <c r="K139" s="340"/>
      <c r="L139" s="335">
        <f>SUM($H135,$B135,$P135,$T135,$X135,$AB135,$AF135)</f>
        <v>0</v>
      </c>
      <c r="M139" s="336"/>
      <c r="N139" s="266"/>
      <c r="O139" s="340"/>
      <c r="P139" s="335">
        <f>SUM($H135,$L135,$B135,$T135,$X135,$AB135,$AF135)</f>
        <v>0</v>
      </c>
      <c r="Q139" s="340"/>
      <c r="R139" s="266"/>
      <c r="S139" s="340"/>
      <c r="T139" s="335">
        <f>SUM($H135,$L135,$P135,$B135,$X135,$AB135,$AF135)</f>
        <v>0</v>
      </c>
      <c r="U139" s="340"/>
      <c r="W139" s="340"/>
      <c r="X139" s="335">
        <f>SUM($H135,$L135,$P135,$T135,$B135,$AB135,$AF135)</f>
        <v>0</v>
      </c>
      <c r="Y139" s="333"/>
      <c r="AA139" s="333"/>
      <c r="AB139" s="335">
        <f>SUM($H135,$L135,$P135,$T135,$X135,$B135,$AF135)</f>
        <v>0</v>
      </c>
      <c r="AC139" s="224"/>
      <c r="AD139" s="224"/>
      <c r="AE139" s="224"/>
      <c r="AF139" s="323">
        <f>SUM($H135,$L135,$P135,$T135,$X135,$AB135,$B135)</f>
        <v>0</v>
      </c>
      <c r="AH139" s="386"/>
      <c r="AI139" s="386"/>
      <c r="AJ139" s="386"/>
    </row>
    <row r="140" spans="1:36" hidden="1">
      <c r="A140" s="312" t="s">
        <v>3641</v>
      </c>
      <c r="B140" s="335">
        <f t="shared" si="1"/>
        <v>0</v>
      </c>
      <c r="C140" s="343"/>
      <c r="E140" s="333"/>
      <c r="F140" s="333"/>
      <c r="G140" s="333"/>
      <c r="H140" s="335">
        <f>SUM($B136,$L136,$P136,$T136,$X136,$AB136,$AF136)</f>
        <v>0</v>
      </c>
      <c r="I140" s="340"/>
      <c r="J140" s="266"/>
      <c r="K140" s="340"/>
      <c r="L140" s="335">
        <f>SUM($H136,$B136,$P136,$T136,$X136,$AB136,$AF136)</f>
        <v>0</v>
      </c>
      <c r="M140" s="336"/>
      <c r="N140" s="266"/>
      <c r="O140" s="340"/>
      <c r="P140" s="335">
        <f>SUM($H136,$L136,$B136,$T136,$X136,$AB136,$AF136)</f>
        <v>0</v>
      </c>
      <c r="Q140" s="340"/>
      <c r="R140" s="266"/>
      <c r="S140" s="340"/>
      <c r="T140" s="335">
        <f>SUM($H136,$L136,$P136,$B136,$X136,$AB136,$AF136)</f>
        <v>0</v>
      </c>
      <c r="U140" s="340"/>
      <c r="W140" s="340"/>
      <c r="X140" s="335">
        <f>SUM($H136,$L136,$P136,$T136,$B136,$AB136,$AF136)</f>
        <v>0</v>
      </c>
      <c r="Y140" s="333"/>
      <c r="AA140" s="333"/>
      <c r="AB140" s="335">
        <f>SUM($H136,$L136,$P136,$T136,$X136,$B136,$AF136)</f>
        <v>0</v>
      </c>
      <c r="AC140" s="224"/>
      <c r="AD140" s="224"/>
      <c r="AE140" s="224"/>
      <c r="AF140" s="323">
        <f>SUM($H136,$L136,$P136,$T136,$X136,$AB136,$B136)</f>
        <v>0</v>
      </c>
      <c r="AH140" s="386"/>
      <c r="AI140" s="386"/>
      <c r="AJ140" s="386"/>
    </row>
    <row r="141" spans="1:36" hidden="1">
      <c r="A141" s="312" t="s">
        <v>3642</v>
      </c>
      <c r="B141" s="335">
        <f t="shared" si="1"/>
        <v>0</v>
      </c>
      <c r="C141" s="343"/>
      <c r="E141" s="333"/>
      <c r="F141" s="333"/>
      <c r="G141" s="333"/>
      <c r="H141" s="335">
        <f>SUM($B137,$L137,$P137,$T137,$X137,$AB137,$AF137)</f>
        <v>0</v>
      </c>
      <c r="I141" s="340"/>
      <c r="J141" s="266"/>
      <c r="K141" s="340"/>
      <c r="L141" s="335">
        <f>SUM($H137,$B137,$P137,$T137,$X137,$AB137,$AF137)</f>
        <v>0</v>
      </c>
      <c r="M141" s="336"/>
      <c r="N141" s="266"/>
      <c r="O141" s="340"/>
      <c r="P141" s="335">
        <f>SUM($H137,$L137,$B137,$T137,$X137,$AB137,$AF137)</f>
        <v>0</v>
      </c>
      <c r="Q141" s="340"/>
      <c r="R141" s="266"/>
      <c r="S141" s="340"/>
      <c r="T141" s="335">
        <f>SUM($H137,$L137,$P137,$B137,$X137,$AB137,$AF137)</f>
        <v>0</v>
      </c>
      <c r="U141" s="340"/>
      <c r="W141" s="340"/>
      <c r="X141" s="335">
        <f>SUM($H137,$L137,$P137,$T137,$B137,$AB137,$AF137)</f>
        <v>0</v>
      </c>
      <c r="Y141" s="333"/>
      <c r="AA141" s="333"/>
      <c r="AB141" s="335">
        <f>SUM($H137,$L137,$P137,$T137,$X137,$B137,$AF137)</f>
        <v>0</v>
      </c>
      <c r="AC141" s="224"/>
      <c r="AD141" s="224"/>
      <c r="AE141" s="224"/>
      <c r="AF141" s="323">
        <f>SUM($H137,$L137,$P137,$T137,$X137,$AB137,$B137)</f>
        <v>0</v>
      </c>
      <c r="AH141" s="386"/>
      <c r="AI141" s="386"/>
      <c r="AJ141" s="386"/>
    </row>
    <row r="142" spans="1:36" hidden="1">
      <c r="A142" s="312" t="s">
        <v>3638</v>
      </c>
      <c r="B142" s="335">
        <f>_xlfn.MAXIFS(B138:B141,B130:B133,"Y")</f>
        <v>0</v>
      </c>
      <c r="C142" s="343"/>
      <c r="E142" s="333"/>
      <c r="F142" s="333"/>
      <c r="G142" s="333"/>
      <c r="H142" s="335">
        <f>_xlfn.MAXIFS(H138:H141,H130:H133,"Y")</f>
        <v>0</v>
      </c>
      <c r="I142" s="340"/>
      <c r="J142" s="266"/>
      <c r="K142" s="340"/>
      <c r="L142" s="335">
        <f>_xlfn.MAXIFS(L138:L141,L130:L133,"Y")</f>
        <v>0</v>
      </c>
      <c r="M142" s="336"/>
      <c r="N142" s="266"/>
      <c r="O142" s="340"/>
      <c r="P142" s="335">
        <f>_xlfn.MAXIFS(P138:P141,P130:P133,"Y")</f>
        <v>0</v>
      </c>
      <c r="Q142" s="340"/>
      <c r="R142" s="266"/>
      <c r="S142" s="340"/>
      <c r="T142" s="335">
        <f>_xlfn.MAXIFS(T138:T141,T130:T133,"Y")</f>
        <v>0</v>
      </c>
      <c r="U142" s="340"/>
      <c r="W142" s="340"/>
      <c r="X142" s="335">
        <f>_xlfn.MAXIFS(X138:X141,X130:X133,"Y")</f>
        <v>0</v>
      </c>
      <c r="Y142" s="333"/>
      <c r="AA142" s="333"/>
      <c r="AB142" s="335">
        <f>_xlfn.MAXIFS(AB138:AB141,AB130:AB133,"Y")</f>
        <v>0</v>
      </c>
      <c r="AC142" s="224"/>
      <c r="AD142" s="224"/>
      <c r="AE142" s="224"/>
      <c r="AF142" s="323">
        <f>_xlfn.MAXIFS(AF138:AF141,AF130:AF133,"Y")</f>
        <v>0</v>
      </c>
      <c r="AH142" s="386"/>
      <c r="AI142" s="386"/>
      <c r="AJ142" s="386"/>
    </row>
    <row r="143" spans="1:36" ht="14.4" customHeight="1">
      <c r="A143" s="278" t="s">
        <v>3268</v>
      </c>
      <c r="B143" s="281"/>
      <c r="C143" s="343"/>
      <c r="E143" s="333"/>
      <c r="F143" s="333"/>
      <c r="G143" s="333"/>
      <c r="H143" s="281"/>
      <c r="I143" s="341"/>
      <c r="J143" s="283"/>
      <c r="K143" s="340"/>
      <c r="L143" s="281"/>
      <c r="M143" s="336"/>
      <c r="N143" s="266"/>
      <c r="O143" s="340"/>
      <c r="P143" s="281"/>
      <c r="Q143" s="340"/>
      <c r="R143" s="266"/>
      <c r="S143" s="340"/>
      <c r="T143" s="281"/>
      <c r="U143" s="340"/>
      <c r="W143" s="340"/>
      <c r="X143" s="281"/>
      <c r="Y143" s="333"/>
      <c r="AA143" s="333"/>
      <c r="AB143" s="281"/>
      <c r="AC143" s="224"/>
      <c r="AD143" s="224"/>
      <c r="AE143" s="224"/>
      <c r="AF143" s="281"/>
      <c r="AH143" s="386"/>
      <c r="AI143" s="386"/>
      <c r="AJ143" s="386"/>
    </row>
    <row r="144" spans="1:36" ht="3" customHeight="1">
      <c r="A144" s="278"/>
      <c r="B144" s="334"/>
      <c r="C144" s="343"/>
      <c r="E144" s="333"/>
      <c r="F144" s="333"/>
      <c r="G144" s="333"/>
      <c r="H144" s="334"/>
      <c r="I144" s="340"/>
      <c r="J144" s="266"/>
      <c r="K144" s="340"/>
      <c r="L144" s="334"/>
      <c r="M144" s="334"/>
      <c r="N144" s="266"/>
      <c r="O144" s="340"/>
      <c r="P144" s="334"/>
      <c r="Q144" s="340"/>
      <c r="R144" s="266"/>
      <c r="S144" s="340"/>
      <c r="T144" s="334"/>
      <c r="U144" s="340"/>
      <c r="W144" s="340"/>
      <c r="X144" s="337"/>
      <c r="Y144" s="333"/>
      <c r="AA144" s="333"/>
      <c r="AB144" s="334"/>
      <c r="AC144" s="279"/>
      <c r="AD144" s="279"/>
      <c r="AE144" s="279"/>
      <c r="AF144" s="279"/>
      <c r="AH144" s="386"/>
      <c r="AI144" s="386"/>
      <c r="AJ144" s="386"/>
    </row>
    <row r="145" spans="1:38" ht="13.95" customHeight="1">
      <c r="A145" s="278" t="s">
        <v>3614</v>
      </c>
      <c r="B145" s="305"/>
      <c r="C145" s="343"/>
      <c r="E145" s="333"/>
      <c r="F145" s="333"/>
      <c r="G145" s="333"/>
      <c r="H145" s="305"/>
      <c r="I145" s="340"/>
      <c r="J145" s="266"/>
      <c r="K145" s="340"/>
      <c r="L145" s="305"/>
      <c r="M145" s="334"/>
      <c r="N145" s="266"/>
      <c r="O145" s="340"/>
      <c r="P145" s="305"/>
      <c r="Q145" s="340"/>
      <c r="R145" s="266"/>
      <c r="S145" s="340"/>
      <c r="T145" s="305"/>
      <c r="U145" s="340"/>
      <c r="W145" s="340"/>
      <c r="X145" s="305"/>
      <c r="Y145" s="333"/>
      <c r="AA145" s="333"/>
      <c r="AB145" s="305"/>
      <c r="AC145" s="279"/>
      <c r="AD145" s="279"/>
      <c r="AE145" s="279"/>
      <c r="AF145" s="305"/>
      <c r="AH145" s="386"/>
      <c r="AI145" s="386"/>
      <c r="AJ145" s="386"/>
    </row>
    <row r="146" spans="1:38" ht="3" customHeight="1">
      <c r="A146" s="278"/>
      <c r="B146" s="334"/>
      <c r="C146" s="343"/>
      <c r="E146" s="333"/>
      <c r="F146" s="333"/>
      <c r="G146" s="333"/>
      <c r="H146" s="334"/>
      <c r="I146" s="340"/>
      <c r="J146" s="266"/>
      <c r="K146" s="340"/>
      <c r="L146" s="334"/>
      <c r="M146" s="334"/>
      <c r="N146" s="266"/>
      <c r="O146" s="340"/>
      <c r="P146" s="334"/>
      <c r="Q146" s="340"/>
      <c r="R146" s="266"/>
      <c r="S146" s="340"/>
      <c r="T146" s="334"/>
      <c r="U146" s="340"/>
      <c r="W146" s="340"/>
      <c r="X146" s="334"/>
      <c r="Y146" s="333"/>
      <c r="AA146" s="333"/>
      <c r="AB146" s="334"/>
      <c r="AC146" s="279"/>
      <c r="AD146" s="279"/>
      <c r="AE146" s="279"/>
      <c r="AF146" s="279"/>
      <c r="AH146" s="386"/>
      <c r="AI146" s="386"/>
      <c r="AJ146" s="386"/>
    </row>
    <row r="147" spans="1:38" ht="14.4" customHeight="1">
      <c r="A147" s="278" t="s">
        <v>3109</v>
      </c>
      <c r="B147" s="284"/>
      <c r="C147" s="343"/>
      <c r="E147" s="333"/>
      <c r="F147" s="333"/>
      <c r="G147" s="333"/>
      <c r="H147" s="284"/>
      <c r="I147" s="340"/>
      <c r="J147" s="266"/>
      <c r="K147" s="340"/>
      <c r="L147" s="284"/>
      <c r="M147" s="334"/>
      <c r="N147" s="266"/>
      <c r="O147" s="340"/>
      <c r="P147" s="284"/>
      <c r="Q147" s="340"/>
      <c r="R147" s="266"/>
      <c r="S147" s="340"/>
      <c r="T147" s="284"/>
      <c r="U147" s="340"/>
      <c r="W147" s="340"/>
      <c r="X147" s="284"/>
      <c r="Y147" s="333"/>
      <c r="AA147" s="333"/>
      <c r="AB147" s="284"/>
      <c r="AC147" s="279"/>
      <c r="AD147" s="279"/>
      <c r="AE147" s="279"/>
      <c r="AF147" s="284"/>
      <c r="AH147" s="386"/>
      <c r="AI147" s="386"/>
      <c r="AJ147" s="386"/>
    </row>
    <row r="148" spans="1:38" ht="3" customHeight="1">
      <c r="A148" s="278"/>
      <c r="B148" s="334"/>
      <c r="C148" s="343"/>
      <c r="E148" s="333"/>
      <c r="F148" s="333"/>
      <c r="G148" s="333"/>
      <c r="H148" s="334"/>
      <c r="I148" s="340"/>
      <c r="J148" s="266"/>
      <c r="K148" s="340"/>
      <c r="L148" s="334"/>
      <c r="M148" s="334"/>
      <c r="N148" s="266"/>
      <c r="O148" s="340"/>
      <c r="P148" s="334"/>
      <c r="Q148" s="340"/>
      <c r="R148" s="266"/>
      <c r="S148" s="340"/>
      <c r="T148" s="334"/>
      <c r="U148" s="340"/>
      <c r="W148" s="340"/>
      <c r="X148" s="334"/>
      <c r="Y148" s="333"/>
      <c r="AA148" s="333"/>
      <c r="AB148" s="334"/>
      <c r="AC148" s="279"/>
      <c r="AD148" s="279"/>
      <c r="AE148" s="279"/>
      <c r="AF148" s="279"/>
      <c r="AH148" s="386"/>
      <c r="AI148" s="386"/>
      <c r="AJ148" s="386"/>
    </row>
    <row r="149" spans="1:38">
      <c r="A149" s="278" t="s">
        <v>2846</v>
      </c>
      <c r="B149" s="285"/>
      <c r="C149" s="343"/>
      <c r="E149" s="333"/>
      <c r="F149" s="333"/>
      <c r="G149" s="333"/>
      <c r="H149" s="285"/>
      <c r="I149" s="336"/>
      <c r="K149" s="333"/>
      <c r="L149" s="285"/>
      <c r="M149" s="334"/>
      <c r="O149" s="333"/>
      <c r="P149" s="285"/>
      <c r="Q149" s="336"/>
      <c r="S149" s="333"/>
      <c r="T149" s="285"/>
      <c r="U149" s="336"/>
      <c r="W149" s="333"/>
      <c r="X149" s="285"/>
      <c r="Y149" s="333"/>
      <c r="AA149" s="333"/>
      <c r="AB149" s="285"/>
      <c r="AC149" s="279"/>
      <c r="AD149" s="279"/>
      <c r="AE149" s="279"/>
      <c r="AF149" s="285"/>
      <c r="AH149" s="386"/>
      <c r="AI149" s="386"/>
      <c r="AJ149" s="386"/>
    </row>
    <row r="150" spans="1:38" ht="3" customHeight="1">
      <c r="A150" s="278"/>
      <c r="B150" s="334"/>
      <c r="C150" s="343"/>
      <c r="E150" s="333"/>
      <c r="F150" s="333"/>
      <c r="G150" s="333"/>
      <c r="H150" s="334"/>
      <c r="I150" s="336"/>
      <c r="J150" s="224"/>
      <c r="K150" s="336"/>
      <c r="L150" s="334"/>
      <c r="M150" s="334"/>
      <c r="N150" s="224"/>
      <c r="O150" s="333"/>
      <c r="P150" s="334"/>
      <c r="Q150" s="336"/>
      <c r="R150" s="224"/>
      <c r="S150" s="336"/>
      <c r="T150" s="334"/>
      <c r="U150" s="336"/>
      <c r="W150" s="336"/>
      <c r="X150" s="334"/>
      <c r="Y150" s="333"/>
      <c r="AA150" s="333"/>
      <c r="AB150" s="334"/>
      <c r="AC150" s="279"/>
      <c r="AD150" s="279"/>
      <c r="AE150" s="279"/>
      <c r="AF150" s="279"/>
      <c r="AH150" s="386"/>
      <c r="AI150" s="386"/>
      <c r="AJ150" s="386"/>
    </row>
    <row r="151" spans="1:38">
      <c r="A151" s="278" t="s">
        <v>2847</v>
      </c>
      <c r="B151" s="285"/>
      <c r="C151" s="343"/>
      <c r="E151" s="333"/>
      <c r="F151" s="333"/>
      <c r="G151" s="333"/>
      <c r="H151" s="285"/>
      <c r="I151" s="336"/>
      <c r="K151" s="333"/>
      <c r="L151" s="285"/>
      <c r="M151" s="334"/>
      <c r="O151" s="333"/>
      <c r="P151" s="285"/>
      <c r="Q151" s="336"/>
      <c r="S151" s="333"/>
      <c r="T151" s="285"/>
      <c r="U151" s="336"/>
      <c r="W151" s="333"/>
      <c r="X151" s="285"/>
      <c r="Y151" s="333"/>
      <c r="AA151" s="333"/>
      <c r="AB151" s="285"/>
      <c r="AC151" s="279"/>
      <c r="AD151" s="279"/>
      <c r="AE151" s="279"/>
      <c r="AF151" s="285"/>
      <c r="AH151" s="386"/>
      <c r="AI151" s="386"/>
      <c r="AJ151" s="386"/>
    </row>
    <row r="152" spans="1:38" ht="3" customHeight="1">
      <c r="A152" s="278"/>
      <c r="B152" s="334"/>
      <c r="C152" s="343"/>
      <c r="E152" s="333"/>
      <c r="F152" s="333"/>
      <c r="G152" s="333"/>
      <c r="H152" s="334"/>
      <c r="I152" s="336"/>
      <c r="K152" s="333"/>
      <c r="L152" s="334"/>
      <c r="M152" s="334"/>
      <c r="O152" s="333"/>
      <c r="P152" s="334"/>
      <c r="Q152" s="336"/>
      <c r="S152" s="333"/>
      <c r="T152" s="334"/>
      <c r="U152" s="336"/>
      <c r="W152" s="333"/>
      <c r="X152" s="334"/>
      <c r="Y152" s="333"/>
      <c r="AA152" s="333"/>
      <c r="AB152" s="334"/>
      <c r="AC152" s="279"/>
      <c r="AD152" s="279"/>
      <c r="AE152" s="279"/>
      <c r="AF152" s="279"/>
      <c r="AH152" s="386"/>
      <c r="AI152" s="386"/>
      <c r="AJ152" s="386"/>
    </row>
    <row r="153" spans="1:38" ht="45" customHeight="1">
      <c r="A153" s="312" t="s">
        <v>3110</v>
      </c>
      <c r="B153" s="285"/>
      <c r="C153" s="343"/>
      <c r="E153" s="333"/>
      <c r="F153" s="333"/>
      <c r="G153" s="333"/>
      <c r="H153" s="285"/>
      <c r="I153" s="336"/>
      <c r="K153" s="333"/>
      <c r="L153" s="285"/>
      <c r="M153" s="334"/>
      <c r="O153" s="333"/>
      <c r="P153" s="285"/>
      <c r="Q153" s="336"/>
      <c r="S153" s="333"/>
      <c r="T153" s="285"/>
      <c r="U153" s="336"/>
      <c r="W153" s="333"/>
      <c r="X153" s="285"/>
      <c r="Y153" s="333"/>
      <c r="AA153" s="333"/>
      <c r="AB153" s="285"/>
      <c r="AC153" s="279"/>
      <c r="AD153" s="279"/>
      <c r="AE153" s="279"/>
      <c r="AF153" s="285"/>
      <c r="AH153" s="386"/>
      <c r="AI153" s="386"/>
      <c r="AJ153" s="386"/>
    </row>
    <row r="154" spans="1:38" s="226" customFormat="1" ht="3" customHeight="1">
      <c r="A154" s="286" t="s">
        <v>3615</v>
      </c>
      <c r="B154" s="345">
        <f>IF(B143="2021/22 Q1",4,IF(B143="2021/22 Q2",3,IF(B143="2021/22 Q3",2,IF(B143="2021/22 Q4",1,1))))</f>
        <v>1</v>
      </c>
      <c r="C154" s="346"/>
      <c r="E154" s="344"/>
      <c r="F154" s="344"/>
      <c r="G154" s="344"/>
      <c r="H154" s="345">
        <f>IF(H143="2021/22 Q1",4,IF(H143="2021/22 Q2",3,IF(H143="2021/22 Q3",2,IF(H143="2021/22 Q4",1,1))))</f>
        <v>1</v>
      </c>
      <c r="I154" s="344"/>
      <c r="K154" s="344"/>
      <c r="L154" s="345">
        <f>IF(L143="2021/22 Q1",4,IF(L143="2021/22 Q2",3,IF(L143="2021/22 Q3",2,IF(L143="2021/22 Q4",1,1))))</f>
        <v>1</v>
      </c>
      <c r="M154" s="344"/>
      <c r="O154" s="344"/>
      <c r="P154" s="345">
        <f>IF(P143="2021/22 Q1",4,IF(P143="2021/22 Q2",3,IF(P143="2021/22 Q3",2,IF(P143="2021/22 Q4",1,1))))</f>
        <v>1</v>
      </c>
      <c r="Q154" s="344"/>
      <c r="S154" s="344"/>
      <c r="T154" s="345">
        <f>IF(T143="2021/22 Q1",4,IF(T143="2021/22 Q2",3,IF(T143="2021/22 Q3",2,IF(T143="2021/22 Q4",1,1))))</f>
        <v>1</v>
      </c>
      <c r="U154" s="344"/>
      <c r="W154" s="344"/>
      <c r="X154" s="345">
        <f>IF(X143="2021/22 Q1",4,IF(X143="2021/22 Q2",3,IF(X143="2021/22 Q3",2,IF(X143="2021/22 Q4",1,1))))</f>
        <v>1</v>
      </c>
      <c r="Y154" s="344"/>
      <c r="AA154" s="344"/>
      <c r="AB154" s="345">
        <f>IF(AB143="2021/22 Q1",4,IF(AB143="2021/22 Q2",3,IF(AB143="2021/22 Q3",2,IF(AB143="2021/22 Q4",1,1))))</f>
        <v>1</v>
      </c>
      <c r="AF154" s="315">
        <f>IF(AF143="2021/22 Q1",4,IF(AF143="2021/22 Q2",3,IF(AF143="2021/22 Q3",2,IF(AF143="2021/22 Q4",1,1))))</f>
        <v>1</v>
      </c>
      <c r="AG154" s="289"/>
      <c r="AH154" s="386"/>
      <c r="AI154" s="386"/>
      <c r="AJ154" s="386"/>
    </row>
    <row r="155" spans="1:38">
      <c r="A155" s="278" t="s">
        <v>3617</v>
      </c>
      <c r="B155" s="305" t="s">
        <v>2930</v>
      </c>
      <c r="C155" s="343"/>
      <c r="E155" s="333"/>
      <c r="F155" s="333"/>
      <c r="G155" s="333"/>
      <c r="H155" s="305" t="s">
        <v>2930</v>
      </c>
      <c r="I155" s="333"/>
      <c r="K155" s="333"/>
      <c r="L155" s="305" t="s">
        <v>2930</v>
      </c>
      <c r="M155" s="332"/>
      <c r="O155" s="333"/>
      <c r="P155" s="305" t="s">
        <v>2930</v>
      </c>
      <c r="Q155" s="333"/>
      <c r="S155" s="333"/>
      <c r="T155" s="305" t="s">
        <v>2930</v>
      </c>
      <c r="U155" s="333"/>
      <c r="W155" s="333"/>
      <c r="X155" s="305" t="s">
        <v>2930</v>
      </c>
      <c r="Y155" s="333"/>
      <c r="Z155" s="276"/>
      <c r="AA155" s="332"/>
      <c r="AB155" s="305" t="s">
        <v>2930</v>
      </c>
      <c r="AF155" s="305" t="s">
        <v>2930</v>
      </c>
      <c r="AH155" s="386"/>
      <c r="AI155" s="386"/>
      <c r="AJ155" s="386"/>
    </row>
    <row r="156" spans="1:38" ht="3" customHeight="1">
      <c r="A156" s="278"/>
      <c r="B156" s="287"/>
      <c r="C156" s="279"/>
      <c r="H156" s="287"/>
      <c r="L156" s="287"/>
      <c r="M156" s="287"/>
      <c r="T156" s="287"/>
      <c r="X156" s="287"/>
      <c r="AH156" s="252"/>
      <c r="AJ156" s="252"/>
    </row>
    <row r="157" spans="1:38" ht="14.4" customHeight="1">
      <c r="A157" s="278"/>
      <c r="B157" s="287"/>
      <c r="C157" s="279"/>
      <c r="H157" s="287"/>
      <c r="L157" s="287"/>
      <c r="M157" s="287"/>
      <c r="T157" s="287"/>
      <c r="X157" s="287"/>
      <c r="AH157" s="252"/>
      <c r="AJ157" s="252"/>
    </row>
    <row r="158" spans="1:38">
      <c r="A158" s="403"/>
      <c r="B158" s="403"/>
      <c r="C158" s="403"/>
      <c r="D158" s="403"/>
      <c r="E158" s="403"/>
      <c r="F158" s="403"/>
      <c r="G158" s="403"/>
      <c r="H158" s="403"/>
      <c r="I158" s="403"/>
      <c r="J158" s="403"/>
      <c r="K158" s="403"/>
      <c r="L158" s="403"/>
      <c r="M158" s="403"/>
      <c r="N158" s="403"/>
      <c r="O158" s="403"/>
      <c r="P158" s="403"/>
      <c r="Q158" s="403"/>
      <c r="R158" s="403"/>
      <c r="S158" s="403"/>
      <c r="T158" s="403"/>
      <c r="U158" s="403"/>
      <c r="V158" s="403"/>
      <c r="W158" s="403"/>
      <c r="X158" s="403"/>
      <c r="Y158" s="403"/>
      <c r="Z158" s="403"/>
      <c r="AA158" s="403"/>
      <c r="AB158" s="403"/>
      <c r="AC158" s="403"/>
      <c r="AD158" s="403"/>
      <c r="AE158" s="403"/>
      <c r="AF158" s="403"/>
      <c r="AG158" s="403"/>
      <c r="AH158" s="403"/>
      <c r="AI158" s="403"/>
      <c r="AJ158" s="403"/>
      <c r="AK158" s="403"/>
    </row>
    <row r="159" spans="1:38">
      <c r="A159" s="290"/>
      <c r="C159" s="291"/>
      <c r="D159" s="280"/>
      <c r="E159" s="280"/>
      <c r="F159" s="280"/>
      <c r="G159" s="280"/>
      <c r="AH159" s="252"/>
      <c r="AJ159" s="252"/>
    </row>
    <row r="160" spans="1:38">
      <c r="A160" s="417" t="s">
        <v>2902</v>
      </c>
      <c r="B160" s="418"/>
      <c r="C160" s="418"/>
      <c r="D160" s="418"/>
      <c r="E160" s="418"/>
      <c r="F160" s="418"/>
      <c r="G160" s="418"/>
      <c r="H160" s="418"/>
      <c r="I160" s="418"/>
      <c r="J160" s="418"/>
      <c r="K160" s="418"/>
      <c r="L160" s="418"/>
      <c r="M160" s="418"/>
      <c r="N160" s="418"/>
      <c r="O160" s="418"/>
      <c r="P160" s="418"/>
      <c r="Q160" s="418"/>
      <c r="R160" s="418"/>
      <c r="S160" s="418"/>
      <c r="T160" s="418"/>
      <c r="U160" s="418"/>
      <c r="V160" s="418"/>
      <c r="W160" s="418"/>
      <c r="X160" s="418"/>
      <c r="Y160" s="418"/>
      <c r="Z160" s="418"/>
      <c r="AA160" s="418"/>
      <c r="AB160" s="418"/>
      <c r="AC160" s="418"/>
      <c r="AD160" s="418"/>
      <c r="AE160" s="418"/>
      <c r="AF160" s="418"/>
      <c r="AG160" s="418"/>
      <c r="AH160" s="418"/>
      <c r="AI160" s="418"/>
      <c r="AJ160" s="418"/>
      <c r="AK160" s="419"/>
      <c r="AL160" s="232"/>
    </row>
    <row r="161" spans="1:37">
      <c r="A161" s="388" t="s">
        <v>3101</v>
      </c>
      <c r="B161" s="388"/>
      <c r="C161" s="388"/>
      <c r="D161" s="388"/>
      <c r="E161" s="388"/>
      <c r="F161" s="388"/>
      <c r="G161" s="388"/>
      <c r="H161" s="388"/>
      <c r="I161" s="388"/>
      <c r="J161" s="388"/>
      <c r="K161" s="388"/>
      <c r="L161" s="388"/>
      <c r="M161" s="388"/>
      <c r="N161" s="388"/>
      <c r="O161" s="388"/>
      <c r="P161" s="388"/>
      <c r="Q161" s="388"/>
      <c r="R161" s="388"/>
      <c r="S161" s="388"/>
      <c r="T161" s="388"/>
      <c r="U161" s="388"/>
      <c r="V161" s="388"/>
      <c r="W161" s="388"/>
      <c r="X161" s="388"/>
      <c r="Y161" s="388"/>
      <c r="Z161" s="388"/>
      <c r="AA161" s="388"/>
      <c r="AB161" s="388"/>
      <c r="AC161" s="388"/>
      <c r="AD161" s="388"/>
      <c r="AE161" s="388"/>
      <c r="AF161" s="388"/>
      <c r="AG161" s="388"/>
      <c r="AH161" s="388"/>
      <c r="AI161" s="388"/>
      <c r="AJ161" s="388"/>
      <c r="AK161" s="388"/>
    </row>
    <row r="162" spans="1:37">
      <c r="A162" s="211"/>
      <c r="D162" s="292"/>
      <c r="E162" s="292"/>
      <c r="F162" s="292"/>
      <c r="G162" s="292"/>
      <c r="H162" s="292"/>
      <c r="I162" s="292"/>
      <c r="J162" s="292"/>
      <c r="K162" s="292"/>
      <c r="L162" s="266"/>
      <c r="M162" s="266"/>
      <c r="N162" s="292"/>
      <c r="O162" s="292"/>
      <c r="AH162" s="252"/>
      <c r="AJ162" s="252"/>
    </row>
    <row r="163" spans="1:37" ht="32.4" customHeight="1">
      <c r="A163" s="211"/>
      <c r="D163" s="247"/>
      <c r="E163" s="247"/>
      <c r="F163" s="247"/>
      <c r="G163" s="247"/>
      <c r="H163" s="414" t="s">
        <v>3102</v>
      </c>
      <c r="I163" s="414"/>
      <c r="J163" s="414"/>
      <c r="K163" s="414"/>
      <c r="L163" s="414"/>
      <c r="M163" s="414"/>
      <c r="N163" s="414"/>
      <c r="O163" s="414"/>
      <c r="P163" s="414"/>
      <c r="Q163" s="414"/>
      <c r="R163" s="414"/>
      <c r="S163" s="414"/>
      <c r="T163" s="414"/>
      <c r="U163" s="293"/>
      <c r="AA163" s="249"/>
      <c r="AB163" s="249"/>
      <c r="AC163" s="249"/>
      <c r="AD163" s="249"/>
      <c r="AE163" s="249"/>
      <c r="AH163" s="420" t="s">
        <v>3104</v>
      </c>
      <c r="AI163" s="420"/>
      <c r="AJ163" s="420"/>
    </row>
    <row r="164" spans="1:37" ht="41.4">
      <c r="A164" s="211"/>
      <c r="D164" s="294"/>
      <c r="E164" s="294"/>
      <c r="F164" s="294"/>
      <c r="G164" s="294"/>
      <c r="H164" s="248" t="s">
        <v>2865</v>
      </c>
      <c r="I164" s="249"/>
      <c r="J164" s="249"/>
      <c r="K164" s="249"/>
      <c r="L164" s="249" t="s">
        <v>3620</v>
      </c>
      <c r="M164" s="249"/>
      <c r="N164" s="249"/>
      <c r="O164" s="249"/>
      <c r="P164" s="249" t="s">
        <v>3624</v>
      </c>
      <c r="T164" s="248" t="s">
        <v>3622</v>
      </c>
      <c r="U164" s="249"/>
      <c r="V164" s="249"/>
      <c r="W164" s="249"/>
      <c r="X164" s="248" t="s">
        <v>3623</v>
      </c>
      <c r="Y164" s="249"/>
      <c r="Z164" s="249"/>
      <c r="AA164" s="249"/>
      <c r="AB164" s="249"/>
      <c r="AC164" s="249"/>
      <c r="AD164" s="249"/>
      <c r="AE164" s="249"/>
      <c r="AH164" s="250" t="s">
        <v>2856</v>
      </c>
      <c r="AI164" s="250"/>
      <c r="AJ164" s="250" t="s">
        <v>2857</v>
      </c>
    </row>
    <row r="165" spans="1:37">
      <c r="A165" s="211"/>
      <c r="D165" s="295" t="s">
        <v>18</v>
      </c>
      <c r="E165" s="306"/>
      <c r="F165" s="306" t="s">
        <v>18</v>
      </c>
      <c r="G165" s="306"/>
      <c r="H165" s="296"/>
      <c r="I165" s="347"/>
      <c r="J165" s="297"/>
      <c r="K165" s="347"/>
      <c r="L165" s="296"/>
      <c r="M165" s="347"/>
      <c r="N165" s="297"/>
      <c r="O165" s="347"/>
      <c r="P165" s="296"/>
      <c r="Q165" s="333"/>
      <c r="S165" s="333"/>
      <c r="T165" s="298"/>
      <c r="U165" s="347"/>
      <c r="V165" s="297"/>
      <c r="W165" s="347"/>
      <c r="X165" s="298"/>
      <c r="Y165" s="297"/>
      <c r="Z165" s="297"/>
      <c r="AA165" s="297"/>
      <c r="AB165" s="251"/>
      <c r="AC165" s="251"/>
      <c r="AD165" s="251"/>
      <c r="AE165" s="251"/>
      <c r="AH165" s="255"/>
      <c r="AJ165" s="255"/>
    </row>
    <row r="166" spans="1:37">
      <c r="A166" s="211"/>
      <c r="D166" s="299"/>
      <c r="E166" s="247"/>
      <c r="F166" s="247"/>
      <c r="G166" s="247"/>
      <c r="H166" s="247"/>
      <c r="I166" s="251"/>
      <c r="J166" s="251"/>
      <c r="K166" s="251"/>
      <c r="L166" s="251"/>
      <c r="M166" s="251"/>
      <c r="N166" s="251"/>
      <c r="O166" s="251"/>
      <c r="P166" s="251"/>
      <c r="T166" s="252"/>
      <c r="U166" s="251"/>
      <c r="V166" s="251"/>
      <c r="W166" s="251"/>
      <c r="X166" s="252"/>
      <c r="Y166" s="251"/>
      <c r="Z166" s="251"/>
      <c r="AA166" s="251"/>
      <c r="AB166" s="251"/>
      <c r="AC166" s="251"/>
      <c r="AD166" s="251"/>
      <c r="AE166" s="251"/>
      <c r="AH166" s="225"/>
      <c r="AJ166" s="225"/>
    </row>
    <row r="167" spans="1:37">
      <c r="A167" s="211"/>
      <c r="D167" s="295" t="s">
        <v>23</v>
      </c>
      <c r="E167" s="306"/>
      <c r="F167" s="306" t="s">
        <v>23</v>
      </c>
      <c r="G167" s="306"/>
      <c r="H167" s="296"/>
      <c r="I167" s="347"/>
      <c r="J167" s="297"/>
      <c r="K167" s="347"/>
      <c r="L167" s="296"/>
      <c r="M167" s="347"/>
      <c r="N167" s="297"/>
      <c r="O167" s="347"/>
      <c r="P167" s="296"/>
      <c r="Q167" s="333"/>
      <c r="S167" s="333"/>
      <c r="T167" s="298"/>
      <c r="U167" s="347"/>
      <c r="V167" s="297"/>
      <c r="W167" s="347"/>
      <c r="X167" s="298"/>
      <c r="Y167" s="297"/>
      <c r="Z167" s="297"/>
      <c r="AA167" s="297"/>
      <c r="AB167" s="251"/>
      <c r="AC167" s="251"/>
      <c r="AD167" s="251"/>
      <c r="AE167" s="251"/>
      <c r="AH167" s="255"/>
      <c r="AJ167" s="255"/>
    </row>
    <row r="168" spans="1:37" ht="3" customHeight="1">
      <c r="A168" s="211"/>
      <c r="D168" s="295"/>
      <c r="E168" s="306"/>
      <c r="F168" s="306"/>
      <c r="G168" s="306"/>
      <c r="H168" s="347"/>
      <c r="I168" s="347"/>
      <c r="J168" s="297"/>
      <c r="K168" s="347"/>
      <c r="L168" s="347"/>
      <c r="M168" s="347"/>
      <c r="N168" s="297"/>
      <c r="O168" s="347"/>
      <c r="P168" s="347"/>
      <c r="Q168" s="333"/>
      <c r="S168" s="333"/>
      <c r="T168" s="348"/>
      <c r="U168" s="347"/>
      <c r="V168" s="297"/>
      <c r="W168" s="347"/>
      <c r="X168" s="348"/>
      <c r="Y168" s="297"/>
      <c r="Z168" s="297"/>
      <c r="AA168" s="297"/>
      <c r="AB168" s="251"/>
      <c r="AC168" s="251"/>
      <c r="AD168" s="251"/>
      <c r="AE168" s="251"/>
      <c r="AH168" s="252"/>
      <c r="AJ168" s="252"/>
    </row>
    <row r="169" spans="1:37">
      <c r="A169" s="211"/>
      <c r="D169" s="295" t="s">
        <v>3103</v>
      </c>
      <c r="E169" s="306"/>
      <c r="F169" s="306" t="s">
        <v>3103</v>
      </c>
      <c r="G169" s="306"/>
      <c r="H169" s="296"/>
      <c r="I169" s="347"/>
      <c r="J169" s="297"/>
      <c r="K169" s="347"/>
      <c r="L169" s="296"/>
      <c r="M169" s="347"/>
      <c r="N169" s="297"/>
      <c r="O169" s="347"/>
      <c r="P169" s="296"/>
      <c r="Q169" s="333"/>
      <c r="S169" s="333"/>
      <c r="T169" s="298"/>
      <c r="U169" s="347"/>
      <c r="V169" s="297"/>
      <c r="W169" s="347"/>
      <c r="X169" s="298"/>
      <c r="Y169" s="297"/>
      <c r="Z169" s="297"/>
      <c r="AA169" s="297"/>
      <c r="AB169" s="251"/>
      <c r="AC169" s="251"/>
      <c r="AD169" s="251"/>
      <c r="AE169" s="251"/>
      <c r="AH169" s="255"/>
      <c r="AJ169" s="255"/>
    </row>
    <row r="170" spans="1:37" ht="14.4">
      <c r="A170" s="211"/>
      <c r="D170" s="299"/>
      <c r="E170" s="247"/>
      <c r="F170" s="247"/>
      <c r="G170" s="247"/>
      <c r="H170" s="247"/>
      <c r="I170" s="301"/>
      <c r="J170" s="301"/>
      <c r="K170" s="301"/>
      <c r="L170" s="301"/>
      <c r="M170" s="301"/>
      <c r="N170" s="301"/>
      <c r="O170" s="301"/>
      <c r="P170" s="301"/>
      <c r="T170" s="302"/>
      <c r="U170" s="301"/>
      <c r="V170" s="301"/>
      <c r="W170" s="301"/>
      <c r="X170" s="302"/>
      <c r="Y170" s="301"/>
      <c r="Z170" s="301"/>
      <c r="AA170" s="301"/>
      <c r="AB170" s="301"/>
      <c r="AC170" s="301"/>
      <c r="AD170" s="301"/>
      <c r="AE170" s="301"/>
      <c r="AH170" s="225"/>
      <c r="AJ170" s="225"/>
    </row>
    <row r="171" spans="1:37">
      <c r="A171" s="211"/>
      <c r="D171" s="295" t="s">
        <v>12</v>
      </c>
      <c r="E171" s="306"/>
      <c r="F171" s="306" t="s">
        <v>12</v>
      </c>
      <c r="G171" s="306"/>
      <c r="H171" s="296"/>
      <c r="I171" s="347"/>
      <c r="J171" s="297"/>
      <c r="K171" s="347"/>
      <c r="L171" s="296"/>
      <c r="M171" s="347"/>
      <c r="N171" s="297"/>
      <c r="O171" s="347"/>
      <c r="P171" s="296"/>
      <c r="Q171" s="333"/>
      <c r="S171" s="333"/>
      <c r="T171" s="298"/>
      <c r="U171" s="347"/>
      <c r="V171" s="297"/>
      <c r="W171" s="347"/>
      <c r="X171" s="298"/>
      <c r="Y171" s="297"/>
      <c r="Z171" s="297"/>
      <c r="AA171" s="297"/>
      <c r="AB171" s="251"/>
      <c r="AC171" s="251"/>
      <c r="AD171" s="251"/>
      <c r="AE171" s="251"/>
      <c r="AH171" s="255"/>
      <c r="AJ171" s="255"/>
    </row>
    <row r="172" spans="1:37">
      <c r="A172" s="211"/>
      <c r="D172" s="299"/>
      <c r="E172" s="247"/>
      <c r="F172" s="247"/>
      <c r="G172" s="247"/>
      <c r="H172" s="247"/>
      <c r="I172" s="251"/>
      <c r="J172" s="251"/>
      <c r="K172" s="251"/>
      <c r="L172" s="251"/>
      <c r="M172" s="251"/>
      <c r="N172" s="251"/>
      <c r="O172" s="251"/>
      <c r="P172" s="251"/>
      <c r="T172" s="252"/>
      <c r="U172" s="251"/>
      <c r="V172" s="251"/>
      <c r="W172" s="251"/>
      <c r="X172" s="252"/>
      <c r="Y172" s="251"/>
      <c r="Z172" s="251"/>
      <c r="AA172" s="251"/>
      <c r="AB172" s="251"/>
      <c r="AC172" s="251"/>
      <c r="AD172" s="251"/>
      <c r="AE172" s="251"/>
      <c r="AH172" s="225"/>
      <c r="AJ172" s="225"/>
    </row>
    <row r="173" spans="1:37">
      <c r="A173" s="211"/>
      <c r="D173" s="295" t="s">
        <v>26</v>
      </c>
      <c r="E173" s="306"/>
      <c r="F173" s="306" t="s">
        <v>26</v>
      </c>
      <c r="G173" s="306"/>
      <c r="H173" s="296"/>
      <c r="I173" s="347"/>
      <c r="J173" s="297"/>
      <c r="K173" s="347"/>
      <c r="L173" s="296"/>
      <c r="M173" s="347"/>
      <c r="N173" s="297"/>
      <c r="O173" s="347"/>
      <c r="P173" s="296"/>
      <c r="Q173" s="333"/>
      <c r="S173" s="333"/>
      <c r="T173" s="298"/>
      <c r="U173" s="347"/>
      <c r="V173" s="297"/>
      <c r="W173" s="347"/>
      <c r="X173" s="298"/>
      <c r="Y173" s="297"/>
      <c r="Z173" s="297"/>
      <c r="AA173" s="297"/>
      <c r="AB173" s="251"/>
      <c r="AC173" s="251"/>
      <c r="AD173" s="251"/>
      <c r="AE173" s="251"/>
      <c r="AH173" s="255"/>
      <c r="AJ173" s="255"/>
    </row>
    <row r="174" spans="1:37">
      <c r="A174" s="211"/>
      <c r="D174" s="299"/>
      <c r="E174" s="247"/>
      <c r="F174" s="247"/>
      <c r="G174" s="247"/>
      <c r="H174" s="247"/>
      <c r="I174" s="251"/>
      <c r="J174" s="251"/>
      <c r="K174" s="251"/>
      <c r="L174" s="247"/>
      <c r="M174" s="247"/>
      <c r="N174" s="251"/>
      <c r="O174" s="251"/>
      <c r="P174" s="247"/>
      <c r="T174" s="247"/>
      <c r="U174" s="247"/>
      <c r="V174" s="247"/>
      <c r="W174" s="247"/>
      <c r="X174" s="247"/>
      <c r="Y174" s="247"/>
      <c r="Z174" s="247"/>
      <c r="AA174" s="247"/>
      <c r="AB174" s="251"/>
      <c r="AC174" s="251"/>
      <c r="AD174" s="251"/>
      <c r="AE174" s="251"/>
      <c r="AH174" s="225"/>
      <c r="AJ174" s="225"/>
    </row>
    <row r="175" spans="1:37">
      <c r="A175" s="211"/>
      <c r="D175" s="295" t="s">
        <v>20</v>
      </c>
      <c r="E175" s="306"/>
      <c r="F175" s="306" t="s">
        <v>20</v>
      </c>
      <c r="G175" s="306"/>
      <c r="H175" s="296"/>
      <c r="I175" s="347"/>
      <c r="J175" s="297"/>
      <c r="K175" s="347"/>
      <c r="L175" s="296"/>
      <c r="M175" s="347"/>
      <c r="N175" s="297"/>
      <c r="O175" s="347"/>
      <c r="P175" s="296"/>
      <c r="Q175" s="333"/>
      <c r="S175" s="333"/>
      <c r="T175" s="298"/>
      <c r="U175" s="347"/>
      <c r="V175" s="297"/>
      <c r="W175" s="347"/>
      <c r="X175" s="298"/>
      <c r="Y175" s="297"/>
      <c r="Z175" s="297"/>
      <c r="AA175" s="297"/>
      <c r="AB175" s="251"/>
      <c r="AC175" s="251"/>
      <c r="AD175" s="251"/>
      <c r="AE175" s="251"/>
      <c r="AH175" s="255"/>
      <c r="AJ175" s="255"/>
    </row>
    <row r="176" spans="1:37" ht="14.4" thickBot="1">
      <c r="A176" s="211"/>
      <c r="D176" s="306"/>
      <c r="E176" s="306"/>
      <c r="F176" s="306"/>
      <c r="G176" s="306"/>
      <c r="H176" s="297"/>
      <c r="I176" s="297"/>
      <c r="J176" s="297"/>
      <c r="K176" s="297"/>
      <c r="L176" s="297"/>
      <c r="M176" s="297"/>
      <c r="N176" s="297"/>
      <c r="O176" s="297"/>
      <c r="P176" s="297"/>
      <c r="T176" s="300"/>
      <c r="U176" s="297"/>
      <c r="V176" s="297"/>
      <c r="W176" s="297"/>
      <c r="X176" s="300"/>
      <c r="Y176" s="297"/>
      <c r="Z176" s="297"/>
      <c r="AA176" s="297"/>
      <c r="AB176" s="251"/>
      <c r="AC176" s="251"/>
      <c r="AD176" s="251"/>
      <c r="AE176" s="251"/>
      <c r="AH176" s="252"/>
      <c r="AJ176" s="252"/>
    </row>
    <row r="177" spans="1:37" ht="14.4" thickBot="1">
      <c r="A177" s="211"/>
      <c r="D177" s="306"/>
      <c r="E177" s="306"/>
      <c r="F177" s="306" t="s">
        <v>3105</v>
      </c>
      <c r="G177" s="306"/>
      <c r="H177" s="325">
        <f>SUM(H165,H167,H169,H171,H173,H175)</f>
        <v>0</v>
      </c>
      <c r="I177" s="297"/>
      <c r="J177" s="297"/>
      <c r="K177" s="297"/>
      <c r="L177" s="325">
        <f>SUM(L165,L167,L169,L171,L173,L175)</f>
        <v>0</v>
      </c>
      <c r="M177" s="297"/>
      <c r="N177" s="297"/>
      <c r="O177" s="297"/>
      <c r="P177" s="325">
        <f>SUM(P165,P167,P169,P171,P173,P175)</f>
        <v>0</v>
      </c>
      <c r="T177" s="326">
        <f>SUM(T165,T167,T169,T171,T173,T175)</f>
        <v>0</v>
      </c>
      <c r="U177" s="297"/>
      <c r="V177" s="297"/>
      <c r="W177" s="297"/>
      <c r="X177" s="326">
        <f>SUM(X165,X167,X169,X171,X173,X175)</f>
        <v>0</v>
      </c>
      <c r="Y177" s="297"/>
      <c r="Z177" s="297"/>
      <c r="AA177" s="297"/>
      <c r="AB177" s="251"/>
      <c r="AC177" s="251"/>
      <c r="AD177" s="251"/>
      <c r="AE177" s="251"/>
      <c r="AH177" s="327">
        <f>SUM(AH165,AH167,AH169,AH171,AH173,AH175,)</f>
        <v>0</v>
      </c>
      <c r="AJ177" s="327">
        <f>SUM(AJ165,AJ167,AJ169,AJ171,AJ173,AJ175,)</f>
        <v>0</v>
      </c>
    </row>
    <row r="178" spans="1:37">
      <c r="AH178" s="252"/>
      <c r="AJ178" s="252"/>
    </row>
    <row r="179" spans="1:37">
      <c r="A179" s="412"/>
      <c r="B179" s="412"/>
      <c r="C179" s="412"/>
      <c r="D179" s="412"/>
      <c r="E179" s="412"/>
      <c r="F179" s="412"/>
      <c r="G179" s="412"/>
      <c r="H179" s="412"/>
      <c r="I179" s="412"/>
      <c r="J179" s="412"/>
      <c r="K179" s="412"/>
      <c r="L179" s="412"/>
      <c r="M179" s="412"/>
      <c r="N179" s="412"/>
      <c r="O179" s="412"/>
      <c r="P179" s="412"/>
      <c r="Q179" s="412"/>
      <c r="R179" s="412"/>
      <c r="S179" s="412"/>
      <c r="T179" s="412"/>
      <c r="U179" s="412"/>
      <c r="V179" s="412"/>
      <c r="W179" s="412"/>
      <c r="X179" s="412"/>
      <c r="Y179" s="412"/>
      <c r="Z179" s="412"/>
      <c r="AA179" s="412"/>
      <c r="AB179" s="412"/>
      <c r="AC179" s="412"/>
      <c r="AD179" s="412"/>
      <c r="AE179" s="412"/>
      <c r="AF179" s="412"/>
      <c r="AG179" s="412"/>
      <c r="AH179" s="412"/>
      <c r="AI179" s="412"/>
      <c r="AJ179" s="412"/>
      <c r="AK179" s="412"/>
    </row>
    <row r="180" spans="1:37" ht="3" customHeight="1">
      <c r="A180" s="266"/>
      <c r="B180" s="310"/>
      <c r="C180" s="310"/>
      <c r="D180" s="310"/>
      <c r="E180" s="310"/>
      <c r="F180" s="310"/>
      <c r="G180" s="310"/>
      <c r="H180" s="310"/>
      <c r="I180" s="310"/>
      <c r="J180" s="310"/>
      <c r="K180" s="310"/>
      <c r="L180" s="310"/>
      <c r="M180" s="310"/>
      <c r="N180" s="310"/>
      <c r="O180" s="310"/>
      <c r="P180" s="310"/>
      <c r="Q180" s="310"/>
      <c r="R180" s="310"/>
      <c r="S180" s="310"/>
      <c r="T180" s="310"/>
      <c r="U180" s="310"/>
      <c r="V180" s="310"/>
      <c r="W180" s="310"/>
      <c r="X180" s="310"/>
      <c r="Y180" s="310"/>
      <c r="Z180" s="310"/>
      <c r="AA180" s="310"/>
      <c r="AH180" s="252"/>
      <c r="AJ180" s="252"/>
    </row>
    <row r="181" spans="1:37" ht="14.4" customHeight="1">
      <c r="A181" s="422" t="s">
        <v>3625</v>
      </c>
      <c r="B181" s="422"/>
      <c r="C181" s="422"/>
      <c r="D181" s="422"/>
      <c r="E181" s="422"/>
      <c r="F181" s="422"/>
      <c r="G181" s="422"/>
      <c r="H181" s="422"/>
      <c r="I181" s="422"/>
      <c r="J181" s="422"/>
      <c r="K181" s="422"/>
      <c r="L181" s="422"/>
      <c r="M181" s="422"/>
      <c r="N181" s="422"/>
      <c r="O181" s="422"/>
      <c r="P181" s="422"/>
      <c r="Q181" s="422"/>
      <c r="R181" s="422"/>
      <c r="S181" s="422"/>
      <c r="T181" s="422"/>
      <c r="U181" s="422"/>
      <c r="V181" s="422"/>
      <c r="W181" s="422"/>
      <c r="X181" s="422"/>
      <c r="Y181" s="422"/>
      <c r="Z181" s="422"/>
      <c r="AA181" s="422"/>
      <c r="AB181" s="422"/>
      <c r="AC181" s="422"/>
      <c r="AD181" s="422"/>
      <c r="AE181" s="422"/>
      <c r="AF181" s="422"/>
      <c r="AG181" s="422"/>
      <c r="AH181" s="422"/>
      <c r="AI181" s="422"/>
      <c r="AJ181" s="422"/>
      <c r="AK181" s="422"/>
    </row>
    <row r="182" spans="1:37" ht="3" customHeight="1">
      <c r="A182" s="310"/>
      <c r="B182" s="310"/>
      <c r="C182" s="310"/>
      <c r="D182" s="310"/>
      <c r="E182" s="310"/>
      <c r="F182" s="310"/>
      <c r="G182" s="310"/>
      <c r="H182" s="310"/>
      <c r="I182" s="310"/>
      <c r="J182" s="310"/>
      <c r="K182" s="310"/>
      <c r="L182" s="310"/>
      <c r="M182" s="310"/>
      <c r="N182" s="310"/>
      <c r="O182" s="310"/>
      <c r="P182" s="310"/>
      <c r="Q182" s="310"/>
      <c r="R182" s="310"/>
      <c r="S182" s="310"/>
      <c r="T182" s="310"/>
      <c r="U182" s="310"/>
      <c r="V182" s="310"/>
      <c r="W182" s="310"/>
      <c r="X182" s="310"/>
      <c r="Y182" s="310"/>
      <c r="Z182" s="310"/>
      <c r="AA182" s="310"/>
      <c r="AH182" s="252"/>
      <c r="AJ182" s="252"/>
    </row>
    <row r="183" spans="1:37" ht="14.4" customHeight="1">
      <c r="A183" s="423" t="s">
        <v>3626</v>
      </c>
      <c r="B183" s="423"/>
      <c r="C183" s="423"/>
      <c r="D183" s="423"/>
      <c r="E183" s="423"/>
      <c r="F183" s="423"/>
      <c r="G183" s="423"/>
      <c r="H183" s="423"/>
      <c r="I183" s="423"/>
      <c r="J183" s="423"/>
      <c r="K183" s="423"/>
      <c r="L183" s="423"/>
      <c r="M183" s="423"/>
      <c r="N183" s="423"/>
      <c r="O183" s="423"/>
      <c r="P183" s="423"/>
      <c r="Q183" s="423"/>
      <c r="R183" s="423"/>
      <c r="S183" s="423"/>
      <c r="T183" s="423"/>
      <c r="U183" s="423"/>
      <c r="V183" s="423"/>
      <c r="W183" s="423"/>
      <c r="X183" s="423"/>
      <c r="Y183" s="423"/>
      <c r="Z183" s="423"/>
      <c r="AA183" s="423"/>
      <c r="AB183" s="423"/>
      <c r="AC183" s="423"/>
      <c r="AD183" s="423"/>
      <c r="AE183" s="423"/>
      <c r="AF183" s="423"/>
      <c r="AG183" s="423"/>
      <c r="AH183" s="423"/>
      <c r="AI183" s="423"/>
      <c r="AJ183" s="423"/>
      <c r="AK183" s="423"/>
    </row>
    <row r="184" spans="1:37" ht="3" customHeight="1">
      <c r="A184" s="311"/>
      <c r="B184" s="311"/>
      <c r="C184" s="311"/>
      <c r="D184" s="311"/>
      <c r="E184" s="311"/>
      <c r="F184" s="311"/>
      <c r="G184" s="311"/>
      <c r="H184" s="311"/>
      <c r="I184" s="311"/>
      <c r="J184" s="311"/>
      <c r="K184" s="311"/>
      <c r="L184" s="311"/>
      <c r="M184" s="311"/>
      <c r="N184" s="311"/>
      <c r="O184" s="311"/>
      <c r="P184" s="311"/>
      <c r="Q184" s="311"/>
      <c r="R184" s="311"/>
      <c r="S184" s="311"/>
      <c r="T184" s="311"/>
      <c r="U184" s="311"/>
      <c r="V184" s="311"/>
      <c r="W184" s="311"/>
      <c r="X184" s="311"/>
      <c r="Y184" s="311"/>
      <c r="Z184" s="311"/>
      <c r="AA184" s="311"/>
      <c r="AB184" s="311"/>
      <c r="AC184" s="311"/>
      <c r="AD184" s="311"/>
      <c r="AE184" s="311"/>
      <c r="AF184" s="311"/>
      <c r="AG184" s="311"/>
      <c r="AH184" s="311"/>
      <c r="AI184" s="311"/>
      <c r="AJ184" s="311"/>
      <c r="AK184" s="311"/>
    </row>
    <row r="185" spans="1:37">
      <c r="A185" s="413"/>
      <c r="B185" s="413"/>
      <c r="C185" s="413"/>
      <c r="D185" s="413"/>
      <c r="E185" s="413"/>
      <c r="F185" s="413"/>
      <c r="G185" s="413"/>
      <c r="H185" s="413"/>
      <c r="I185" s="413"/>
      <c r="J185" s="413"/>
      <c r="K185" s="413"/>
      <c r="L185" s="413"/>
      <c r="M185" s="413"/>
      <c r="N185" s="413"/>
      <c r="O185" s="413"/>
      <c r="P185" s="413"/>
      <c r="Q185" s="413"/>
      <c r="R185" s="413"/>
      <c r="S185" s="413"/>
      <c r="T185" s="413"/>
      <c r="U185" s="413"/>
      <c r="V185" s="413"/>
      <c r="W185" s="413"/>
      <c r="X185" s="413"/>
      <c r="Y185" s="413"/>
      <c r="Z185" s="413"/>
      <c r="AA185" s="413"/>
      <c r="AB185" s="413"/>
      <c r="AC185" s="413"/>
      <c r="AD185" s="413"/>
      <c r="AE185" s="413"/>
      <c r="AF185" s="413"/>
      <c r="AG185" s="413"/>
      <c r="AH185" s="413"/>
      <c r="AI185" s="413"/>
      <c r="AJ185" s="413"/>
    </row>
    <row r="186" spans="1:37">
      <c r="A186" s="413"/>
      <c r="B186" s="413"/>
      <c r="C186" s="413"/>
      <c r="D186" s="413"/>
      <c r="E186" s="413"/>
      <c r="F186" s="413"/>
      <c r="G186" s="413"/>
      <c r="H186" s="413"/>
      <c r="I186" s="413"/>
      <c r="J186" s="413"/>
      <c r="K186" s="413"/>
      <c r="L186" s="413"/>
      <c r="M186" s="413"/>
      <c r="N186" s="413"/>
      <c r="O186" s="413"/>
      <c r="P186" s="413"/>
      <c r="Q186" s="413"/>
      <c r="R186" s="413"/>
      <c r="S186" s="413"/>
      <c r="T186" s="413"/>
      <c r="U186" s="413"/>
      <c r="V186" s="413"/>
      <c r="W186" s="413"/>
      <c r="X186" s="413"/>
      <c r="Y186" s="413"/>
      <c r="Z186" s="413"/>
      <c r="AA186" s="413"/>
      <c r="AB186" s="413"/>
      <c r="AC186" s="413"/>
      <c r="AD186" s="413"/>
      <c r="AE186" s="413"/>
      <c r="AF186" s="413"/>
      <c r="AG186" s="413"/>
      <c r="AH186" s="413"/>
      <c r="AI186" s="413"/>
      <c r="AJ186" s="413"/>
    </row>
    <row r="187" spans="1:37">
      <c r="A187" s="413"/>
      <c r="B187" s="413"/>
      <c r="C187" s="413"/>
      <c r="D187" s="413"/>
      <c r="E187" s="413"/>
      <c r="F187" s="413"/>
      <c r="G187" s="413"/>
      <c r="H187" s="413"/>
      <c r="I187" s="413"/>
      <c r="J187" s="413"/>
      <c r="K187" s="413"/>
      <c r="L187" s="413"/>
      <c r="M187" s="413"/>
      <c r="N187" s="413"/>
      <c r="O187" s="413"/>
      <c r="P187" s="413"/>
      <c r="Q187" s="413"/>
      <c r="R187" s="413"/>
      <c r="S187" s="413"/>
      <c r="T187" s="413"/>
      <c r="U187" s="413"/>
      <c r="V187" s="413"/>
      <c r="W187" s="413"/>
      <c r="X187" s="413"/>
      <c r="Y187" s="413"/>
      <c r="Z187" s="413"/>
      <c r="AA187" s="413"/>
      <c r="AB187" s="413"/>
      <c r="AC187" s="413"/>
      <c r="AD187" s="413"/>
      <c r="AE187" s="413"/>
      <c r="AF187" s="413"/>
      <c r="AG187" s="413"/>
      <c r="AH187" s="413"/>
      <c r="AI187" s="413"/>
      <c r="AJ187" s="413"/>
    </row>
    <row r="188" spans="1:37">
      <c r="A188" s="413"/>
      <c r="B188" s="413"/>
      <c r="C188" s="413"/>
      <c r="D188" s="413"/>
      <c r="E188" s="413"/>
      <c r="F188" s="413"/>
      <c r="G188" s="413"/>
      <c r="H188" s="413"/>
      <c r="I188" s="413"/>
      <c r="J188" s="413"/>
      <c r="K188" s="413"/>
      <c r="L188" s="413"/>
      <c r="M188" s="413"/>
      <c r="N188" s="413"/>
      <c r="O188" s="413"/>
      <c r="P188" s="413"/>
      <c r="Q188" s="413"/>
      <c r="R188" s="413"/>
      <c r="S188" s="413"/>
      <c r="T188" s="413"/>
      <c r="U188" s="413"/>
      <c r="V188" s="413"/>
      <c r="W188" s="413"/>
      <c r="X188" s="413"/>
      <c r="Y188" s="413"/>
      <c r="Z188" s="413"/>
      <c r="AA188" s="413"/>
      <c r="AB188" s="413"/>
      <c r="AC188" s="413"/>
      <c r="AD188" s="413"/>
      <c r="AE188" s="413"/>
      <c r="AF188" s="413"/>
      <c r="AG188" s="413"/>
      <c r="AH188" s="413"/>
      <c r="AI188" s="413"/>
      <c r="AJ188" s="413"/>
    </row>
    <row r="189" spans="1:37">
      <c r="A189" s="413"/>
      <c r="B189" s="413"/>
      <c r="C189" s="413"/>
      <c r="D189" s="413"/>
      <c r="E189" s="413"/>
      <c r="F189" s="413"/>
      <c r="G189" s="413"/>
      <c r="H189" s="413"/>
      <c r="I189" s="413"/>
      <c r="J189" s="413"/>
      <c r="K189" s="413"/>
      <c r="L189" s="413"/>
      <c r="M189" s="413"/>
      <c r="N189" s="413"/>
      <c r="O189" s="413"/>
      <c r="P189" s="413"/>
      <c r="Q189" s="413"/>
      <c r="R189" s="413"/>
      <c r="S189" s="413"/>
      <c r="T189" s="413"/>
      <c r="U189" s="413"/>
      <c r="V189" s="413"/>
      <c r="W189" s="413"/>
      <c r="X189" s="413"/>
      <c r="Y189" s="413"/>
      <c r="Z189" s="413"/>
      <c r="AA189" s="413"/>
      <c r="AB189" s="413"/>
      <c r="AC189" s="413"/>
      <c r="AD189" s="413"/>
      <c r="AE189" s="413"/>
      <c r="AF189" s="413"/>
      <c r="AG189" s="413"/>
      <c r="AH189" s="413"/>
      <c r="AI189" s="413"/>
      <c r="AJ189" s="413"/>
    </row>
    <row r="190" spans="1:37">
      <c r="A190" s="413"/>
      <c r="B190" s="413"/>
      <c r="C190" s="413"/>
      <c r="D190" s="413"/>
      <c r="E190" s="413"/>
      <c r="F190" s="413"/>
      <c r="G190" s="413"/>
      <c r="H190" s="413"/>
      <c r="I190" s="413"/>
      <c r="J190" s="413"/>
      <c r="K190" s="413"/>
      <c r="L190" s="413"/>
      <c r="M190" s="413"/>
      <c r="N190" s="413"/>
      <c r="O190" s="413"/>
      <c r="P190" s="413"/>
      <c r="Q190" s="413"/>
      <c r="R190" s="413"/>
      <c r="S190" s="413"/>
      <c r="T190" s="413"/>
      <c r="U190" s="413"/>
      <c r="V190" s="413"/>
      <c r="W190" s="413"/>
      <c r="X190" s="413"/>
      <c r="Y190" s="413"/>
      <c r="Z190" s="413"/>
      <c r="AA190" s="413"/>
      <c r="AB190" s="413"/>
      <c r="AC190" s="413"/>
      <c r="AD190" s="413"/>
      <c r="AE190" s="413"/>
      <c r="AF190" s="413"/>
      <c r="AG190" s="413"/>
      <c r="AH190" s="413"/>
      <c r="AI190" s="413"/>
      <c r="AJ190" s="413"/>
    </row>
    <row r="191" spans="1:37" ht="14.4" customHeight="1">
      <c r="A191" s="239"/>
      <c r="B191" s="303"/>
      <c r="C191" s="303"/>
      <c r="D191" s="303"/>
      <c r="E191" s="303"/>
      <c r="F191" s="303"/>
      <c r="G191" s="303"/>
      <c r="H191" s="303"/>
      <c r="I191" s="303"/>
      <c r="J191" s="303"/>
      <c r="K191" s="303"/>
      <c r="L191" s="303"/>
      <c r="M191" s="303"/>
      <c r="N191" s="303"/>
      <c r="O191" s="303"/>
      <c r="P191" s="303"/>
      <c r="Q191" s="303"/>
      <c r="R191" s="303"/>
      <c r="S191" s="303"/>
      <c r="T191" s="303"/>
      <c r="U191" s="303"/>
      <c r="V191" s="303"/>
      <c r="W191" s="303"/>
      <c r="X191" s="303"/>
      <c r="Y191" s="303"/>
      <c r="Z191" s="303"/>
      <c r="AA191" s="303"/>
      <c r="AH191" s="252"/>
      <c r="AJ191" s="252"/>
    </row>
    <row r="192" spans="1:37">
      <c r="A192" s="412"/>
      <c r="B192" s="412"/>
      <c r="C192" s="412"/>
      <c r="D192" s="412"/>
      <c r="E192" s="412"/>
      <c r="F192" s="412"/>
      <c r="G192" s="412"/>
      <c r="H192" s="412"/>
      <c r="I192" s="412"/>
      <c r="J192" s="412"/>
      <c r="K192" s="412"/>
      <c r="L192" s="412"/>
      <c r="M192" s="412"/>
      <c r="N192" s="412"/>
      <c r="O192" s="412"/>
      <c r="P192" s="412"/>
      <c r="Q192" s="412"/>
      <c r="R192" s="412"/>
      <c r="S192" s="412"/>
      <c r="T192" s="412"/>
      <c r="U192" s="412"/>
      <c r="V192" s="412"/>
      <c r="W192" s="412"/>
      <c r="X192" s="412"/>
      <c r="Y192" s="412"/>
      <c r="Z192" s="412"/>
      <c r="AA192" s="412"/>
      <c r="AB192" s="412"/>
      <c r="AC192" s="412"/>
      <c r="AD192" s="412"/>
      <c r="AE192" s="412"/>
      <c r="AF192" s="412"/>
      <c r="AG192" s="412"/>
      <c r="AH192" s="412"/>
      <c r="AI192" s="412"/>
      <c r="AJ192" s="412"/>
      <c r="AK192" s="412"/>
    </row>
  </sheetData>
  <sheetProtection algorithmName="SHA-512" hashValue="wiFTJOA9KPLIStqVhVPTnYsKT8PsaHffq8j1PLmXbtK5RYFC1T7o7cRlwPm86bWwtKSwRZ47N3DZ/S7xWAdAsA==" saltValue="s5TLndOokhPUPl5VP4YaIQ==" spinCount="100000" sheet="1" objects="1" scenarios="1"/>
  <dataConsolidate/>
  <mergeCells count="44">
    <mergeCell ref="A192:AK192"/>
    <mergeCell ref="H22:P22"/>
    <mergeCell ref="A185:AJ190"/>
    <mergeCell ref="H163:T163"/>
    <mergeCell ref="AF26:AK26"/>
    <mergeCell ref="L27:X27"/>
    <mergeCell ref="AF27:AK27"/>
    <mergeCell ref="A160:AK160"/>
    <mergeCell ref="A78:AK78"/>
    <mergeCell ref="A118:AK118"/>
    <mergeCell ref="AH163:AJ163"/>
    <mergeCell ref="A79:AK79"/>
    <mergeCell ref="A181:AK181"/>
    <mergeCell ref="A183:AK183"/>
    <mergeCell ref="A179:AK179"/>
    <mergeCell ref="H26:X26"/>
    <mergeCell ref="AM7:AM8"/>
    <mergeCell ref="N7:T7"/>
    <mergeCell ref="C13:K13"/>
    <mergeCell ref="U7:AB7"/>
    <mergeCell ref="A18:AK18"/>
    <mergeCell ref="A17:AK17"/>
    <mergeCell ref="A24:AK24"/>
    <mergeCell ref="N15:T15"/>
    <mergeCell ref="U15:AB15"/>
    <mergeCell ref="Q20:T20"/>
    <mergeCell ref="Q22:T22"/>
    <mergeCell ref="H20:P20"/>
    <mergeCell ref="AH83:AJ115"/>
    <mergeCell ref="AH123:AJ155"/>
    <mergeCell ref="A76:B76"/>
    <mergeCell ref="A161:AK161"/>
    <mergeCell ref="A1:AK1"/>
    <mergeCell ref="A5:AK5"/>
    <mergeCell ref="U9:AB9"/>
    <mergeCell ref="U13:AB13"/>
    <mergeCell ref="N9:T9"/>
    <mergeCell ref="N13:T13"/>
    <mergeCell ref="C7:I7"/>
    <mergeCell ref="C9:K9"/>
    <mergeCell ref="C11:K11"/>
    <mergeCell ref="A3:AK3"/>
    <mergeCell ref="A119:AK119"/>
    <mergeCell ref="A158:AK158"/>
  </mergeCells>
  <phoneticPr fontId="86" type="noConversion"/>
  <conditionalFormatting sqref="AB74:AE76">
    <cfRule type="cellIs" dxfId="59" priority="129" operator="greaterThan">
      <formula>0</formula>
    </cfRule>
    <cfRule type="cellIs" dxfId="58" priority="130" operator="equal">
      <formula>0</formula>
    </cfRule>
    <cfRule type="cellIs" dxfId="57" priority="131" operator="lessThan">
      <formula>0</formula>
    </cfRule>
  </conditionalFormatting>
  <conditionalFormatting sqref="I110:K110 I109">
    <cfRule type="containsText" dxfId="56" priority="118" operator="containsText" text="Please specify">
      <formula>NOT(ISERROR(SEARCH("Please specify",I109)))</formula>
    </cfRule>
  </conditionalFormatting>
  <conditionalFormatting sqref="I111:I113">
    <cfRule type="containsText" dxfId="55" priority="117" operator="containsText" text="Please specify">
      <formula>NOT(ISERROR(SEARCH("Please specify",I111)))</formula>
    </cfRule>
  </conditionalFormatting>
  <conditionalFormatting sqref="Q109:Q110">
    <cfRule type="containsText" dxfId="54" priority="112" operator="containsText" text="Please specify">
      <formula>NOT(ISERROR(SEARCH("Please specify",Q109)))</formula>
    </cfRule>
  </conditionalFormatting>
  <conditionalFormatting sqref="Q111:Q113">
    <cfRule type="containsText" dxfId="53" priority="111" operator="containsText" text="Please specify">
      <formula>NOT(ISERROR(SEARCH("Please specify",Q111)))</formula>
    </cfRule>
  </conditionalFormatting>
  <conditionalFormatting sqref="U109:U110">
    <cfRule type="containsText" dxfId="52" priority="109" operator="containsText" text="Please specify">
      <formula>NOT(ISERROR(SEARCH("Please specify",U109)))</formula>
    </cfRule>
  </conditionalFormatting>
  <conditionalFormatting sqref="U111:U113">
    <cfRule type="containsText" dxfId="51" priority="108" operator="containsText" text="Please specify">
      <formula>NOT(ISERROR(SEARCH("Please specify",U111)))</formula>
    </cfRule>
  </conditionalFormatting>
  <conditionalFormatting sqref="N111 N113 N109:O109 V109 V111 V113 O150:O154 O110:O113 O116:O117 O156:O157">
    <cfRule type="expression" dxfId="50" priority="97">
      <formula>L109="Other (please specify)"</formula>
    </cfRule>
  </conditionalFormatting>
  <conditionalFormatting sqref="J109:K109">
    <cfRule type="expression" dxfId="49" priority="96">
      <formula>H109="Other (please specify)"</formula>
    </cfRule>
  </conditionalFormatting>
  <conditionalFormatting sqref="K111:K113">
    <cfRule type="expression" dxfId="48" priority="94">
      <formula>I111="Other (please specify)"</formula>
    </cfRule>
  </conditionalFormatting>
  <conditionalFormatting sqref="N111:N113 W112 Y111:Y113 D109:E113">
    <cfRule type="expression" dxfId="47" priority="91">
      <formula>A109="Other (please specify)"</formula>
    </cfRule>
  </conditionalFormatting>
  <conditionalFormatting sqref="N110">
    <cfRule type="containsText" dxfId="46" priority="93" operator="containsText" text="Please specify">
      <formula>NOT(ISERROR(SEARCH("Please specify",N110)))</formula>
    </cfRule>
  </conditionalFormatting>
  <conditionalFormatting sqref="R110:S110">
    <cfRule type="containsText" dxfId="45" priority="90" operator="containsText" text="Please specify">
      <formula>NOT(ISERROR(SEARCH("Please specify",R110)))</formula>
    </cfRule>
  </conditionalFormatting>
  <conditionalFormatting sqref="R109:S109">
    <cfRule type="expression" dxfId="44" priority="89">
      <formula>P109="Other (please specify)"</formula>
    </cfRule>
  </conditionalFormatting>
  <conditionalFormatting sqref="W110">
    <cfRule type="containsText" dxfId="43" priority="87" operator="containsText" text="Please specify">
      <formula>NOT(ISERROR(SEARCH("Please specify",W110)))</formula>
    </cfRule>
  </conditionalFormatting>
  <conditionalFormatting sqref="U13:AE13">
    <cfRule type="expression" dxfId="42" priority="78">
      <formula>$F$14="No"</formula>
    </cfRule>
  </conditionalFormatting>
  <conditionalFormatting sqref="J111:J113">
    <cfRule type="expression" dxfId="41" priority="75">
      <formula>H111="Other (please specify)"</formula>
    </cfRule>
  </conditionalFormatting>
  <conditionalFormatting sqref="R111:S113">
    <cfRule type="expression" dxfId="40" priority="73">
      <formula>P111="Other (please specify)"</formula>
    </cfRule>
  </conditionalFormatting>
  <conditionalFormatting sqref="Z109:AA109 Z111:AA111 Z113:AA113">
    <cfRule type="expression" dxfId="39" priority="58">
      <formula>X109="Other (please specify)"</formula>
    </cfRule>
  </conditionalFormatting>
  <conditionalFormatting sqref="AG109 AG111 AG113">
    <cfRule type="expression" dxfId="38" priority="56">
      <formula>#REF!="Other (please specify)"</formula>
    </cfRule>
  </conditionalFormatting>
  <conditionalFormatting sqref="F109:G113">
    <cfRule type="expression" dxfId="37" priority="147">
      <formula>B109="Other (please specify)"</formula>
    </cfRule>
  </conditionalFormatting>
  <conditionalFormatting sqref="I150:K150 I149">
    <cfRule type="containsText" dxfId="36" priority="43" operator="containsText" text="Please specify">
      <formula>NOT(ISERROR(SEARCH("Please specify",I149)))</formula>
    </cfRule>
  </conditionalFormatting>
  <conditionalFormatting sqref="I151:I153">
    <cfRule type="containsText" dxfId="35" priority="42" operator="containsText" text="Please specify">
      <formula>NOT(ISERROR(SEARCH("Please specify",I151)))</formula>
    </cfRule>
  </conditionalFormatting>
  <conditionalFormatting sqref="Q149:Q150">
    <cfRule type="containsText" dxfId="34" priority="41" operator="containsText" text="Please specify">
      <formula>NOT(ISERROR(SEARCH("Please specify",Q149)))</formula>
    </cfRule>
  </conditionalFormatting>
  <conditionalFormatting sqref="Q151:Q153">
    <cfRule type="containsText" dxfId="33" priority="40" operator="containsText" text="Please specify">
      <formula>NOT(ISERROR(SEARCH("Please specify",Q151)))</formula>
    </cfRule>
  </conditionalFormatting>
  <conditionalFormatting sqref="U149:U150">
    <cfRule type="containsText" dxfId="32" priority="39" operator="containsText" text="Please specify">
      <formula>NOT(ISERROR(SEARCH("Please specify",U149)))</formula>
    </cfRule>
  </conditionalFormatting>
  <conditionalFormatting sqref="U151:U153">
    <cfRule type="containsText" dxfId="31" priority="38" operator="containsText" text="Please specify">
      <formula>NOT(ISERROR(SEARCH("Please specify",U151)))</formula>
    </cfRule>
  </conditionalFormatting>
  <conditionalFormatting sqref="N151 N153 N149:O149 V149 V151 V153">
    <cfRule type="expression" dxfId="30" priority="37">
      <formula>L149="Other (please specify)"</formula>
    </cfRule>
  </conditionalFormatting>
  <conditionalFormatting sqref="J149:K149">
    <cfRule type="expression" dxfId="29" priority="36">
      <formula>H149="Other (please specify)"</formula>
    </cfRule>
  </conditionalFormatting>
  <conditionalFormatting sqref="K151:K153">
    <cfRule type="expression" dxfId="28" priority="35">
      <formula>I151="Other (please specify)"</formula>
    </cfRule>
  </conditionalFormatting>
  <conditionalFormatting sqref="N151:N153 W152 Y151:Y153 D149:E153">
    <cfRule type="expression" dxfId="27" priority="33">
      <formula>A149="Other (please specify)"</formula>
    </cfRule>
  </conditionalFormatting>
  <conditionalFormatting sqref="N150">
    <cfRule type="containsText" dxfId="26" priority="34" operator="containsText" text="Please specify">
      <formula>NOT(ISERROR(SEARCH("Please specify",N150)))</formula>
    </cfRule>
  </conditionalFormatting>
  <conditionalFormatting sqref="R150:S150">
    <cfRule type="containsText" dxfId="25" priority="32" operator="containsText" text="Please specify">
      <formula>NOT(ISERROR(SEARCH("Please specify",R150)))</formula>
    </cfRule>
  </conditionalFormatting>
  <conditionalFormatting sqref="R149:S149">
    <cfRule type="expression" dxfId="24" priority="31">
      <formula>P149="Other (please specify)"</formula>
    </cfRule>
  </conditionalFormatting>
  <conditionalFormatting sqref="W150">
    <cfRule type="containsText" dxfId="23" priority="30" operator="containsText" text="Please specify">
      <formula>NOT(ISERROR(SEARCH("Please specify",W150)))</formula>
    </cfRule>
  </conditionalFormatting>
  <conditionalFormatting sqref="J151:J153">
    <cfRule type="expression" dxfId="22" priority="28">
      <formula>H151="Other (please specify)"</formula>
    </cfRule>
  </conditionalFormatting>
  <conditionalFormatting sqref="R151:S153">
    <cfRule type="expression" dxfId="21" priority="27">
      <formula>P151="Other (please specify)"</formula>
    </cfRule>
  </conditionalFormatting>
  <conditionalFormatting sqref="Z149:AA149 Z151:AA151 Z153:AA153">
    <cfRule type="expression" dxfId="20" priority="26">
      <formula>X149="Other (please specify)"</formula>
    </cfRule>
  </conditionalFormatting>
  <conditionalFormatting sqref="AG149 AG151 AG153">
    <cfRule type="expression" dxfId="19" priority="25">
      <formula>#REF!="Other (please specify)"</formula>
    </cfRule>
  </conditionalFormatting>
  <conditionalFormatting sqref="F149:G153">
    <cfRule type="expression" dxfId="18" priority="49">
      <formula>B149="Other (please specify)"</formula>
    </cfRule>
  </conditionalFormatting>
  <conditionalFormatting sqref="O114:O115">
    <cfRule type="expression" dxfId="17" priority="14">
      <formula>M114="Other (please specify)"</formula>
    </cfRule>
  </conditionalFormatting>
  <conditionalFormatting sqref="O155">
    <cfRule type="expression" dxfId="16" priority="13">
      <formula>M155="Other (please specify)"</formula>
    </cfRule>
  </conditionalFormatting>
  <conditionalFormatting sqref="H120:H155">
    <cfRule type="expression" dxfId="15" priority="12">
      <formula>$B$155="No"</formula>
    </cfRule>
  </conditionalFormatting>
  <conditionalFormatting sqref="L120:L155">
    <cfRule type="expression" dxfId="14" priority="11">
      <formula>$H$155="No"</formula>
    </cfRule>
  </conditionalFormatting>
  <conditionalFormatting sqref="P120:P155">
    <cfRule type="expression" dxfId="13" priority="10">
      <formula>$L$155="No"</formula>
    </cfRule>
  </conditionalFormatting>
  <conditionalFormatting sqref="T120:T155">
    <cfRule type="expression" dxfId="12" priority="9">
      <formula>$P$155="No"</formula>
    </cfRule>
  </conditionalFormatting>
  <conditionalFormatting sqref="X120:X155">
    <cfRule type="expression" dxfId="11" priority="8">
      <formula>$T$155="No"</formula>
    </cfRule>
  </conditionalFormatting>
  <conditionalFormatting sqref="AB120:AB155">
    <cfRule type="expression" dxfId="10" priority="7">
      <formula>$X$155="No"</formula>
    </cfRule>
  </conditionalFormatting>
  <conditionalFormatting sqref="AF120:AF155">
    <cfRule type="expression" dxfId="9" priority="6">
      <formula>$AB$155="No"</formula>
    </cfRule>
  </conditionalFormatting>
  <conditionalFormatting sqref="H80:H85 H87:H92 H102:H115">
    <cfRule type="expression" dxfId="8" priority="181">
      <formula>$B$115="No"</formula>
    </cfRule>
  </conditionalFormatting>
  <conditionalFormatting sqref="L80:L85 L87:L92 L102:L115">
    <cfRule type="expression" dxfId="7" priority="183">
      <formula>$H$115="No"</formula>
    </cfRule>
  </conditionalFormatting>
  <conditionalFormatting sqref="P80:P85 P87:P92 P102:P115">
    <cfRule type="expression" dxfId="6" priority="185">
      <formula>$L$115="No"</formula>
    </cfRule>
  </conditionalFormatting>
  <conditionalFormatting sqref="T80:T85 T87:T92 T102:T115">
    <cfRule type="expression" dxfId="5" priority="187">
      <formula>$P$115="No"</formula>
    </cfRule>
  </conditionalFormatting>
  <conditionalFormatting sqref="X80:X85 X87:X92 X102:X115">
    <cfRule type="expression" dxfId="4" priority="191">
      <formula>$T$115="No"</formula>
    </cfRule>
  </conditionalFormatting>
  <conditionalFormatting sqref="AF80:AF115">
    <cfRule type="expression" dxfId="3" priority="193">
      <formula>$AB$115="No"</formula>
    </cfRule>
  </conditionalFormatting>
  <conditionalFormatting sqref="AH83:AJ115">
    <cfRule type="expression" dxfId="2" priority="241">
      <formula>$AF$115="No"</formula>
    </cfRule>
  </conditionalFormatting>
  <conditionalFormatting sqref="AH123:AJ155">
    <cfRule type="expression" dxfId="1" priority="258">
      <formula>$AF$155="No"</formula>
    </cfRule>
  </conditionalFormatting>
  <conditionalFormatting sqref="AB81:AB115">
    <cfRule type="expression" dxfId="0" priority="1">
      <formula>$X$115="No"</formula>
    </cfRule>
  </conditionalFormatting>
  <dataValidations count="17">
    <dataValidation allowBlank="1" sqref="L7:M7" xr:uid="{8D141116-2696-48D6-AA67-4B13C981BF27}"/>
    <dataValidation type="decimal" operator="lessThanOrEqual" allowBlank="1" showInputMessage="1" showErrorMessage="1" sqref="AH168 AJ168 AJ72:AJ73 AH176:AH178 AJ176:AJ178 AJ191 D159:G159 AJ182 AH182 AJ156:AJ159 AH191 AJ180 AH180 AH162 AH81:AH82 AH70 AJ70 AJ81:AJ82 AJ162 H166 AH68:AJ68 AJ66 X72:X73 AH72:AH73 T166 T72:T73 P34 C123:C155 X54 P72:P73 U30:W73 T54 M30:O73 Q30:S73 P54 T50 X50 L54 L58 X46 T46 P46 P50 T42 X42 L46 L50 P42 L42 X38 P38 L38 X34 T34 T38 AG116 P68 T68 X68 H32 L70 T70 X70 AJ34 AJ38 AJ42 AJ46 AJ50 AJ54 L32 AH34 AH38 AH42 AH46 AH50 AH54 AH66 I30:K73 L72:L73 H66 H64 H62 H60 H58 H54:H56 H46:H52 H42:H44 H38:H40 H34:H36 H30 L68 X66 T66 P66 L66 X64 T64 P64 L64 X62 T62 P62 L62 X60 T60 P60 L60 X58 T58 P58 X56 T56 P56 L56 X52 T52 P52 L52 X48 T48 P48 L48 X44 T44 P44 L44 X40 T40 P40 L40 X36 T36 P36 L36 L34 X32 T32 P32 X30 T30 P30 L30 AJ30 AH30 AJ32 AH32 AJ36 AH36 AJ40 AH40 AJ44 AH44 AJ48 AH48 AJ52 AH52 AJ56 AH56 AJ58 AH58 AJ60 AH60 AJ62 AH62 AJ64 AH64 X166 X176:X177 X174 X172 X170 X168 U165:W177 T176:T177 T174 T172 T170 T168 P166 P176:P177 P174 P172 P170 P168 L166 M165:O177 L176:L177 L174 L172 L170 L168 I165:K177 H176:H177 H174 H172 H170 H168 AJ117:AJ118 AH117:AH118 AH156:AH159 AH121:AH122 AJ121:AJ122 P70 AG114 AG154 C83:C116 H68:H73" xr:uid="{27D82C60-40A3-457C-A848-D05CAF435250}">
      <formula1>5000</formula1>
    </dataValidation>
    <dataValidation operator="lessThanOrEqual" allowBlank="1" showInputMessage="1" showErrorMessage="1" sqref="N110 M83 Q109:Q113 R110:S110 J110:K110 U109:U113 AC83:AE83 W110 I109:I113 B102 L69 P69 T69 X69 L71 P71 T71 B71 AB121 F71 D71 AF121 N150 M123 Q149:Q153 R150:S150 J150:K150 U149:U153 AC123:AE123 W150 I149:I153 X121 T121 B81 H81 L81 P81 T81 X81 AB81 AF81 B121 X71 H121 L121 P121" xr:uid="{5843AD6A-D73D-4D2D-B385-3BE005DAC3C2}"/>
    <dataValidation allowBlank="1" showInputMessage="1" showErrorMessage="1" promptTitle="Yes/No" sqref="B117 B156:B157" xr:uid="{27A8955A-C933-49F4-ACA2-78BAE2C3B3F5}"/>
    <dataValidation type="date" allowBlank="1" showInputMessage="1" showErrorMessage="1" errorTitle="Error" error="Date entered must be during period for which data collection is open." sqref="U15:AB15" xr:uid="{5494E137-AB26-4599-9FB6-A0C2137C4999}">
      <formula1>44417</formula1>
      <formula2>44454</formula2>
    </dataValidation>
    <dataValidation type="decimal" allowBlank="1" showInputMessage="1" showErrorMessage="1" errorTitle="Error" error="Value entered must be a decimal between 0 and 100." sqref="H31 H33 H37 H41 H45 H53 H57 H59 H61 H63 H65 H67 L31 P31 T31 X31 L33 P33 T33 X33 L37 P37 T37 X37 L41 P41 T41 X41 L45 P45 T45 X45 L49 P49 T49 X49 L53 P53 T53 X53 L57 P57 T57 X57 L59 P59 T59 X59 L61 P61 T61 X61 L63 P63 T63 X63 L65 P65 T65 X65 L67 P67 T67 X67 AJ67 AH67 AH65 AJ65 AH63 AJ63 AH61 AJ61 AH59 AJ59 AH57 AJ57 AH53 AJ53 AH49 AJ49 AH45 AJ45 AH41 AJ41 AH37 AJ37 AH33 AJ33 AH31 AJ31 AH69 AJ69 AH71 AJ71 AH35 AJ35 AH39 AJ39 AH43 AJ43 AH47 AJ47 AH51 AJ51 AH55 AJ55" xr:uid="{27A19374-7739-450E-8949-87DE85C1E875}">
      <formula1>0</formula1>
      <formula2>100</formula2>
    </dataValidation>
    <dataValidation type="decimal" allowBlank="1" showInputMessage="1" showErrorMessage="1" errorTitle="Error" error="Value entered must be a decimal between 0 and 1000." sqref="H165 H167 H169 H171 H173 H175 L165 L167 L169 L171 L173 L175 P165 P167 P169 P171 P173 P175 T165 T167 T169 T171 T173 T175 X165 X167 X169 X171 X173 X175 AH165 AH167 AH169 AH171 AH173 AH175 AJ165 AJ167 AJ169 AJ171 AJ173 AJ175" xr:uid="{FF3E312B-E5E7-4EFB-AD3D-F77F5CF63642}">
      <formula1>0</formula1>
      <formula2>1000</formula2>
    </dataValidation>
    <dataValidation allowBlank="1" showInputMessage="1" showErrorMessage="1" promptTitle=" " prompt="Select from the dropdown list" sqref="AC7" xr:uid="{014A60E8-CE7A-4319-A73E-7F02FA9BB5C0}"/>
    <dataValidation type="whole" allowBlank="1" showInputMessage="1" showErrorMessage="1" errorTitle="Error" error="Total number of quarters must be between 1 and 4 and must not exceed the number of quarters remaining in the year." sqref="T145 AF145 B145 H145 L145 P145 X145 AB145 AF105 L105 B105 H105 T105 P105 X105 AB105" xr:uid="{8B81BBC0-93C9-4B35-AAE7-B343B39560EC}">
      <formula1>1</formula1>
      <formula2>B114</formula2>
    </dataValidation>
    <dataValidation type="decimal" allowBlank="1" showInputMessage="1" showErrorMessage="1" errorTitle="Error" error="Total WTE advanced practitioners must be between 0 and the maximum permitted for this PCN (1 if weighted population is less than 100k, 2 if weighted population is 100k or higher)." sqref="P55 L55 X55 T55" xr:uid="{22E349F7-5673-4C3D-B1B2-2DA5269DE2C1}">
      <formula1>0</formula1>
      <formula2>$L$74-SUM(L$39,L$43,L$47,L$51,L$35)</formula2>
    </dataValidation>
    <dataValidation type="decimal" allowBlank="1" showInputMessage="1" showErrorMessage="1" errorTitle="Error" error="Total WTE advanced practitioners must be between 0 and the maximum permitted for this PCN (1 if weighted population is less than 100k, 2 if weighted population is 100k or higher)." sqref="L35 X35 T35 P35" xr:uid="{55A6437F-12DA-496A-9D63-96CA2C61C515}">
      <formula1>0</formula1>
      <formula2>$L$74-SUM(L$39,L$43,L$47,L$51,L$55)</formula2>
    </dataValidation>
    <dataValidation type="decimal" allowBlank="1" showInputMessage="1" showErrorMessage="1" errorTitle="Error" error="Total WTE advanced practitioners must be between 0 and the maximum permitted for this PCN (1 if weighted population is less than 100k, 2 if weighted population is 100k or higher)." sqref="L39 X39 T39 P39" xr:uid="{A40B410E-4ADA-4E17-A400-9D9363C1AC48}">
      <formula1>0</formula1>
      <formula2>$L$74-SUM(L$35,L$43,L$47,L$51,L$55)</formula2>
    </dataValidation>
    <dataValidation type="decimal" allowBlank="1" showInputMessage="1" showErrorMessage="1" errorTitle="Error" error="Total WTE advanced practitioners must be between 0 and the maximum permitted for this PCN (1 if weighted population is less than 100k, 2 if weighted population is 100k or higher)." sqref="L43 X43 T43 P43" xr:uid="{8A4919EA-77F8-4C0D-8BA5-5BACFF90BC91}">
      <formula1>0</formula1>
      <formula2>$L$74-SUM(L$39,L$35,L$47,L$51,L$55)</formula2>
    </dataValidation>
    <dataValidation type="decimal" allowBlank="1" showInputMessage="1" showErrorMessage="1" errorTitle="Error" error="Total WTE advanced practitioners must be between 0 and the maximum permitted for this PCN (1 if weighted population is less than 100k, 2 if weighted population is 100k or higher)." sqref="L47 X47 T47 P47" xr:uid="{996E56C3-DAD5-47AC-B42E-FA4395F82A31}">
      <formula1>0</formula1>
      <formula2>$L$74-SUM(L$39,L$43,L$35,L$51,L$55)</formula2>
    </dataValidation>
    <dataValidation type="decimal" allowBlank="1" showInputMessage="1" showErrorMessage="1" errorTitle="Error" error="Total WTE advanced practitioners must be between 0 and the maximum permitted for this PCN (1 if weighted population is less than 100k, 2 if weighted population is 100k or higher)." sqref="L51 X51 T51 P51" xr:uid="{0D191E87-13B1-4010-926B-C32CFBE4B9CD}">
      <formula1>0</formula1>
      <formula2>$L$74-SUM(L$39,L$43,L$47,L$35,L$55)</formula2>
    </dataValidation>
    <dataValidation type="decimal" allowBlank="1" showInputMessage="1" showErrorMessage="1" errorTitle="Error" error="Total WTE Adult MHPs in any given quarter must be between 0 and the maximum permitted for this PCN (1 if weighted population is less than 100k, 2 if weighted population is 100k or higher)." sqref="AF107 L107 H107 X107 AB107 P107 T107 B107" xr:uid="{845E6175-10A4-403B-9BE2-F5581E43522E}">
      <formula1>0</formula1>
      <formula2>$L$74-B101</formula2>
    </dataValidation>
    <dataValidation type="decimal" allowBlank="1" showInputMessage="1" showErrorMessage="1" errorTitle="Error" error="Total WTE CYP MHPs in any given quarter must be between 0 and the maximum permitted for this PCN (1 if weighted population is less than 100k, 2 if weighted population is 100k or higher)." sqref="AF147 H147 L147 P147 T147 X147 AB147 B147" xr:uid="{67022565-7145-48C0-923B-05B0023EFB3E}">
      <formula1>0</formula1>
      <formula2>$L$74-B142</formula2>
    </dataValidation>
  </dataValidations>
  <pageMargins left="0.7" right="0.7" top="0.75" bottom="0.75" header="0.3" footer="0.3"/>
  <pageSetup paperSize="9" scale="22" orientation="portrait" r:id="rId1"/>
  <extLst>
    <ext xmlns:x14="http://schemas.microsoft.com/office/spreadsheetml/2009/9/main" uri="{CCE6A557-97BC-4b89-ADB6-D9C93CAAB3DF}">
      <x14:dataValidations xmlns:xm="http://schemas.microsoft.com/office/excel/2006/main" count="11">
        <x14:dataValidation type="list" allowBlank="1" showInputMessage="1" showErrorMessage="1" xr:uid="{3983CA9B-C737-44C0-B721-239B5D2CCE19}">
          <x14:formula1>
            <xm:f>'Drop Downs and vlookups'!$E$5:$E$10</xm:f>
          </x14:formula1>
          <xm:sqref>P109:P110 AB109:AF110 X109:X110 B109:B110 T109:T110 L109:M110 H109:H110 C117:C118 P149:P150 AB149:AF150 X149:X150 B149:B150 T149:T150 L149:M150 H149:H150 C156:C158</xm:sqref>
        </x14:dataValidation>
        <x14:dataValidation type="list" allowBlank="1" showInputMessage="1" showErrorMessage="1" xr:uid="{3FA35420-04BE-43B3-8DB9-ADBB0B36CF6D}">
          <x14:formula1>
            <xm:f>'Drop Downs and vlookups'!$F$5:$F$8</xm:f>
          </x14:formula1>
          <xm:sqref>L111:M112 AB111:AF112 X111:X112 B111 P111:P112 H111:H112 T111:T112 L151:M152 AB151:AF152 X151:X152 B151 P151:P152 H151:H152 T151:T152</xm:sqref>
        </x14:dataValidation>
        <x14:dataValidation type="list" allowBlank="1" showInputMessage="1" showErrorMessage="1" promptTitle="Yes/No" xr:uid="{A925E299-CB18-4083-9706-D8723DD8AC4B}">
          <x14:formula1>
            <xm:f>'Drop Downs and vlookups'!$H$5:$H$6</xm:f>
          </x14:formula1>
          <xm:sqref>X117:X118 T117:T118 H117:H118 B118 L117:M118 X156:X158 T156:T158 H156:H158 B158 L156:M158</xm:sqref>
        </x14:dataValidation>
        <x14:dataValidation type="list" allowBlank="1" showInputMessage="1" showErrorMessage="1" xr:uid="{0C43DEF8-BDF2-48BD-886D-E274D01546ED}">
          <x14:formula1>
            <xm:f>'Drop Downs and vlookups'!$H$5:$H$8</xm:f>
          </x14:formula1>
          <xm:sqref>B113 AB113:AF113 X113 T113 P113 L113:M113 H113 B153 AB153:AF153 X153 T153 P153 L153:M153 H153</xm:sqref>
        </x14:dataValidation>
        <x14:dataValidation type="list" allowBlank="1" showInputMessage="1" showErrorMessage="1" promptTitle=" " prompt="Select from the dropdown list" xr:uid="{30D0CB21-85FA-4313-91EF-D7D2806471A4}">
          <x14:formula1>
            <xm:f>'Drop Downs and vlookups'!$J$4:$J$1259</xm:f>
          </x14:formula1>
          <xm:sqref>U7:AB7 AD7:AE7</xm:sqref>
        </x14:dataValidation>
        <x14:dataValidation type="list" allowBlank="1" showInputMessage="1" showErrorMessage="1" xr:uid="{0D38296B-5AB1-47EA-9771-85F17ACD86A1}">
          <x14:formula1>
            <xm:f>'Drop Downs and vlookups'!$T$4:$T$5</xm:f>
          </x14:formula1>
          <xm:sqref>U13:AE13</xm:sqref>
        </x14:dataValidation>
        <x14:dataValidation type="list" operator="lessThanOrEqual" allowBlank="1" showInputMessage="1" showErrorMessage="1" xr:uid="{7227DD82-E795-4D3E-9FDD-26E065753A69}">
          <x14:formula1>
            <xm:f>'Organisational Name'!$A$1:$A$53</xm:f>
          </x14:formula1>
          <xm:sqref>H83 L83 AF83 P83 T83 X83 B123 B83 H123 L123 AF123 P123 T123 X123 AB123 AB83</xm:sqref>
        </x14:dataValidation>
        <x14:dataValidation type="list" operator="lessThanOrEqual" allowBlank="1" showInputMessage="1" showErrorMessage="1" xr:uid="{6C0A24F4-FC85-4AA9-988F-52984B7DB0E9}">
          <x14:formula1>
            <xm:f>'Drop Downs and vlookups'!$C$5:$C$8</xm:f>
          </x14:formula1>
          <xm:sqref>P102 X102 T102 L102 H102 L85 H85 P85 T85 X85 AB102 AB85 AF85 AF102 B126 L125:L126 H125:H126 P125:P126 T125:T126 X125:X126 AB125:AF126 M85:M103 AC85:AE103 AC127:AE143 M125:M143</xm:sqref>
        </x14:dataValidation>
        <x14:dataValidation type="list" allowBlank="1" showInputMessage="1" showErrorMessage="1" xr:uid="{072F8AC3-6AAB-4633-B9FF-11CC0B76AF9B}">
          <x14:formula1>
            <xm:f>'Drop Downs and vlookups'!$C$5:$C$8</xm:f>
          </x14:formula1>
          <xm:sqref>B85 B125</xm:sqref>
        </x14:dataValidation>
        <x14:dataValidation type="list" allowBlank="1" showInputMessage="1" showErrorMessage="1" xr:uid="{D8D4B253-CCDF-401C-B099-C5DE321FA2A2}">
          <x14:formula1>
            <xm:f>'Drop Downs and vlookups'!$W$4:$W$7</xm:f>
          </x14:formula1>
          <xm:sqref>B103 AF103 AB103 X103 T103 P103 L103 H103 B143 AB143 X143 T143 P143 L143 H143 AF143</xm:sqref>
        </x14:dataValidation>
        <x14:dataValidation type="list" allowBlank="1" showInputMessage="1" showErrorMessage="1" errorTitle="Error" error="Total number of quarters must be between 1 and 4 and must not exceed the number of quarters remaining in the year." xr:uid="{CB42AB3B-10FD-452D-89CC-4212F73678ED}">
          <x14:formula1>
            <xm:f>'Drop Downs and vlookups'!$G$5:$G$6</xm:f>
          </x14:formula1>
          <xm:sqref>B115 H115 L115 P115 T115 X115 AB115 AB155 B155 H155 L155 P155 T155 X155 AF115 AF155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71E21-5AC1-4026-9863-851CC0A88D23}">
  <sheetPr codeName="Sheet3"/>
  <dimension ref="A1:MN2"/>
  <sheetViews>
    <sheetView workbookViewId="0"/>
  </sheetViews>
  <sheetFormatPr defaultRowHeight="14.4"/>
  <cols>
    <col min="10" max="10" width="10.6640625" bestFit="1" customWidth="1"/>
    <col min="301" max="302" width="9.109375" customWidth="1"/>
  </cols>
  <sheetData>
    <row r="1" spans="1:352">
      <c r="A1" t="s">
        <v>3186</v>
      </c>
      <c r="B1" t="s">
        <v>3187</v>
      </c>
      <c r="C1" t="s">
        <v>3188</v>
      </c>
      <c r="D1" t="s">
        <v>3195</v>
      </c>
      <c r="E1" t="s">
        <v>3192</v>
      </c>
      <c r="F1" t="s">
        <v>3196</v>
      </c>
      <c r="G1" t="s">
        <v>3193</v>
      </c>
      <c r="H1" t="s">
        <v>3206</v>
      </c>
      <c r="I1" t="s">
        <v>3194</v>
      </c>
      <c r="J1" t="s">
        <v>3189</v>
      </c>
      <c r="K1" t="s">
        <v>3190</v>
      </c>
      <c r="L1" t="s">
        <v>3191</v>
      </c>
      <c r="M1" t="s">
        <v>3285</v>
      </c>
      <c r="N1" t="s">
        <v>3286</v>
      </c>
      <c r="O1" t="s">
        <v>3287</v>
      </c>
      <c r="P1" t="s">
        <v>3288</v>
      </c>
      <c r="Q1" t="s">
        <v>3289</v>
      </c>
      <c r="R1" t="s">
        <v>3290</v>
      </c>
      <c r="S1" t="s">
        <v>3291</v>
      </c>
      <c r="T1" t="s">
        <v>3292</v>
      </c>
      <c r="U1" t="s">
        <v>3293</v>
      </c>
      <c r="V1" t="s">
        <v>3294</v>
      </c>
      <c r="W1" t="s">
        <v>3295</v>
      </c>
      <c r="X1" t="s">
        <v>3296</v>
      </c>
      <c r="Y1" t="s">
        <v>3297</v>
      </c>
      <c r="Z1" t="s">
        <v>3298</v>
      </c>
      <c r="AA1" t="s">
        <v>3299</v>
      </c>
      <c r="AB1" t="s">
        <v>3300</v>
      </c>
      <c r="AC1" t="s">
        <v>3301</v>
      </c>
      <c r="AD1" t="s">
        <v>3302</v>
      </c>
      <c r="AE1" t="s">
        <v>3303</v>
      </c>
      <c r="AF1" t="s">
        <v>3304</v>
      </c>
      <c r="AG1" t="s">
        <v>3305</v>
      </c>
      <c r="AH1" t="s">
        <v>3306</v>
      </c>
      <c r="AI1" t="s">
        <v>3307</v>
      </c>
      <c r="AJ1" t="s">
        <v>3308</v>
      </c>
      <c r="AK1" t="s">
        <v>3309</v>
      </c>
      <c r="AL1" t="s">
        <v>3310</v>
      </c>
      <c r="AM1" t="s">
        <v>3311</v>
      </c>
      <c r="AN1" t="s">
        <v>3312</v>
      </c>
      <c r="AO1" t="s">
        <v>3313</v>
      </c>
      <c r="AP1" t="s">
        <v>3314</v>
      </c>
      <c r="AQ1" t="s">
        <v>3315</v>
      </c>
      <c r="AR1" t="s">
        <v>3316</v>
      </c>
      <c r="AS1" t="s">
        <v>3317</v>
      </c>
      <c r="AT1" t="s">
        <v>3318</v>
      </c>
      <c r="AU1" t="s">
        <v>3319</v>
      </c>
      <c r="AV1" t="s">
        <v>3320</v>
      </c>
      <c r="AW1" t="s">
        <v>3321</v>
      </c>
      <c r="AX1" t="s">
        <v>3322</v>
      </c>
      <c r="AY1" t="s">
        <v>3323</v>
      </c>
      <c r="AZ1" t="s">
        <v>3324</v>
      </c>
      <c r="BA1" t="s">
        <v>3325</v>
      </c>
      <c r="BB1" t="s">
        <v>3326</v>
      </c>
      <c r="BC1" t="s">
        <v>3327</v>
      </c>
      <c r="BD1" t="s">
        <v>3328</v>
      </c>
      <c r="BE1" t="s">
        <v>3329</v>
      </c>
      <c r="BF1" t="s">
        <v>3330</v>
      </c>
      <c r="BG1" t="s">
        <v>3331</v>
      </c>
      <c r="BH1" t="s">
        <v>3332</v>
      </c>
      <c r="BI1" t="s">
        <v>3333</v>
      </c>
      <c r="BJ1" t="s">
        <v>3334</v>
      </c>
      <c r="BK1" t="s">
        <v>3335</v>
      </c>
      <c r="BL1" t="s">
        <v>3336</v>
      </c>
      <c r="BM1" t="s">
        <v>3337</v>
      </c>
      <c r="BN1" t="s">
        <v>3338</v>
      </c>
      <c r="BO1" t="s">
        <v>3339</v>
      </c>
      <c r="BP1" t="s">
        <v>3340</v>
      </c>
      <c r="BQ1" t="s">
        <v>3341</v>
      </c>
      <c r="BR1" t="s">
        <v>3342</v>
      </c>
      <c r="BS1" t="s">
        <v>3343</v>
      </c>
      <c r="BT1" t="s">
        <v>3344</v>
      </c>
      <c r="BU1" t="s">
        <v>3345</v>
      </c>
      <c r="BV1" t="s">
        <v>3346</v>
      </c>
      <c r="BW1" t="s">
        <v>3347</v>
      </c>
      <c r="BX1" t="s">
        <v>3348</v>
      </c>
      <c r="BY1" t="s">
        <v>3349</v>
      </c>
      <c r="BZ1" t="s">
        <v>3350</v>
      </c>
      <c r="CA1" t="s">
        <v>3351</v>
      </c>
      <c r="CB1" t="s">
        <v>3352</v>
      </c>
      <c r="CC1" t="s">
        <v>3353</v>
      </c>
      <c r="CD1" t="s">
        <v>3354</v>
      </c>
      <c r="CE1" t="s">
        <v>3355</v>
      </c>
      <c r="CF1" t="s">
        <v>3356</v>
      </c>
      <c r="CG1" t="s">
        <v>3357</v>
      </c>
      <c r="CH1" t="s">
        <v>3358</v>
      </c>
      <c r="CI1" t="s">
        <v>3359</v>
      </c>
      <c r="CJ1" t="s">
        <v>3360</v>
      </c>
      <c r="CK1" t="s">
        <v>3361</v>
      </c>
      <c r="CL1" t="s">
        <v>3362</v>
      </c>
      <c r="CM1" t="s">
        <v>3363</v>
      </c>
      <c r="CN1" t="s">
        <v>3364</v>
      </c>
      <c r="CO1" t="s">
        <v>3365</v>
      </c>
      <c r="CP1" t="s">
        <v>3366</v>
      </c>
      <c r="CQ1" t="s">
        <v>3367</v>
      </c>
      <c r="CR1" t="s">
        <v>3368</v>
      </c>
      <c r="CS1" t="s">
        <v>3369</v>
      </c>
      <c r="CT1" t="s">
        <v>3370</v>
      </c>
      <c r="CU1" t="s">
        <v>3371</v>
      </c>
      <c r="CV1" t="s">
        <v>3372</v>
      </c>
      <c r="CW1" t="s">
        <v>3373</v>
      </c>
      <c r="CX1" t="s">
        <v>3374</v>
      </c>
      <c r="CY1" t="s">
        <v>3375</v>
      </c>
      <c r="CZ1" t="s">
        <v>3376</v>
      </c>
      <c r="DA1" t="s">
        <v>3377</v>
      </c>
      <c r="DB1" t="s">
        <v>3378</v>
      </c>
      <c r="DC1" t="s">
        <v>3379</v>
      </c>
      <c r="DD1" t="s">
        <v>3380</v>
      </c>
      <c r="DE1" t="s">
        <v>3381</v>
      </c>
      <c r="DF1" t="s">
        <v>3382</v>
      </c>
      <c r="DG1" t="s">
        <v>3383</v>
      </c>
      <c r="DH1" t="s">
        <v>3384</v>
      </c>
      <c r="DI1" t="s">
        <v>3385</v>
      </c>
      <c r="DJ1" t="s">
        <v>3386</v>
      </c>
      <c r="DK1" t="s">
        <v>3387</v>
      </c>
      <c r="DL1" t="s">
        <v>3388</v>
      </c>
      <c r="DM1" t="s">
        <v>3389</v>
      </c>
      <c r="DN1" t="s">
        <v>3390</v>
      </c>
      <c r="DO1" t="s">
        <v>3391</v>
      </c>
      <c r="DP1" t="s">
        <v>3392</v>
      </c>
      <c r="DQ1" t="s">
        <v>3393</v>
      </c>
      <c r="DR1" t="s">
        <v>3394</v>
      </c>
      <c r="DS1" t="s">
        <v>3395</v>
      </c>
      <c r="DT1" t="s">
        <v>3396</v>
      </c>
      <c r="DU1" t="s">
        <v>3397</v>
      </c>
      <c r="DV1" t="s">
        <v>3398</v>
      </c>
      <c r="DW1" t="s">
        <v>3399</v>
      </c>
      <c r="DX1" t="s">
        <v>3400</v>
      </c>
      <c r="DY1" t="s">
        <v>3401</v>
      </c>
      <c r="DZ1" t="s">
        <v>3402</v>
      </c>
      <c r="EA1" t="s">
        <v>3403</v>
      </c>
      <c r="EB1" t="s">
        <v>3404</v>
      </c>
      <c r="EC1" t="s">
        <v>3405</v>
      </c>
      <c r="ED1" t="s">
        <v>3406</v>
      </c>
      <c r="EE1" t="s">
        <v>3407</v>
      </c>
      <c r="EF1" t="s">
        <v>3408</v>
      </c>
      <c r="EG1" t="s">
        <v>3409</v>
      </c>
      <c r="EH1" t="s">
        <v>3410</v>
      </c>
      <c r="EI1" t="s">
        <v>3411</v>
      </c>
      <c r="EJ1" t="s">
        <v>3412</v>
      </c>
      <c r="EK1" t="s">
        <v>3413</v>
      </c>
      <c r="EL1" t="s">
        <v>3414</v>
      </c>
      <c r="EM1" t="s">
        <v>3415</v>
      </c>
      <c r="EN1" t="s">
        <v>3416</v>
      </c>
      <c r="EO1" t="s">
        <v>3417</v>
      </c>
      <c r="EP1" t="s">
        <v>3418</v>
      </c>
      <c r="EQ1" t="s">
        <v>3419</v>
      </c>
      <c r="ER1" t="s">
        <v>3420</v>
      </c>
      <c r="ES1" t="s">
        <v>3421</v>
      </c>
      <c r="ET1" t="s">
        <v>3422</v>
      </c>
      <c r="EU1" t="s">
        <v>3423</v>
      </c>
      <c r="EV1" t="s">
        <v>3424</v>
      </c>
      <c r="EW1" t="s">
        <v>3425</v>
      </c>
      <c r="EX1" t="s">
        <v>3426</v>
      </c>
      <c r="EY1" t="s">
        <v>3427</v>
      </c>
      <c r="EZ1" t="s">
        <v>3428</v>
      </c>
      <c r="FA1" t="s">
        <v>3429</v>
      </c>
      <c r="FB1" t="s">
        <v>3430</v>
      </c>
      <c r="FC1" t="s">
        <v>3431</v>
      </c>
      <c r="FD1" t="s">
        <v>3432</v>
      </c>
      <c r="FE1" t="s">
        <v>3433</v>
      </c>
      <c r="FF1" t="s">
        <v>3434</v>
      </c>
      <c r="FG1" t="s">
        <v>3435</v>
      </c>
      <c r="FH1" t="s">
        <v>3436</v>
      </c>
      <c r="FI1" t="s">
        <v>3437</v>
      </c>
      <c r="FJ1" t="s">
        <v>3438</v>
      </c>
      <c r="FK1" t="s">
        <v>3439</v>
      </c>
      <c r="FL1" t="s">
        <v>3440</v>
      </c>
      <c r="FM1" t="s">
        <v>3441</v>
      </c>
      <c r="FN1" t="s">
        <v>3442</v>
      </c>
      <c r="FO1" t="s">
        <v>3443</v>
      </c>
      <c r="FP1" t="s">
        <v>3444</v>
      </c>
      <c r="FQ1" t="s">
        <v>3445</v>
      </c>
      <c r="FR1" t="s">
        <v>3446</v>
      </c>
      <c r="FS1" t="s">
        <v>3447</v>
      </c>
      <c r="FT1" t="s">
        <v>3448</v>
      </c>
      <c r="FU1" t="s">
        <v>3449</v>
      </c>
      <c r="FV1" t="s">
        <v>3450</v>
      </c>
      <c r="FW1" t="s">
        <v>3451</v>
      </c>
      <c r="FX1" t="s">
        <v>3452</v>
      </c>
      <c r="FY1" t="s">
        <v>3256</v>
      </c>
      <c r="FZ1" t="s">
        <v>3650</v>
      </c>
      <c r="GA1" t="s">
        <v>3646</v>
      </c>
      <c r="GB1" t="s">
        <v>3647</v>
      </c>
      <c r="GC1" t="s">
        <v>3648</v>
      </c>
      <c r="GD1" t="s">
        <v>3649</v>
      </c>
      <c r="GE1" t="s">
        <v>3257</v>
      </c>
      <c r="GF1" t="s">
        <v>3258</v>
      </c>
      <c r="GG1" t="s">
        <v>3453</v>
      </c>
      <c r="GH1" t="s">
        <v>3454</v>
      </c>
      <c r="GI1" t="s">
        <v>3455</v>
      </c>
      <c r="GJ1" t="s">
        <v>3456</v>
      </c>
      <c r="GK1" t="s">
        <v>3457</v>
      </c>
      <c r="GL1" t="s">
        <v>3458</v>
      </c>
      <c r="GM1" t="s">
        <v>3459</v>
      </c>
      <c r="GN1" t="s">
        <v>3460</v>
      </c>
      <c r="GO1" t="s">
        <v>3461</v>
      </c>
      <c r="GP1" t="s">
        <v>3462</v>
      </c>
      <c r="GQ1" t="s">
        <v>3463</v>
      </c>
      <c r="GR1" t="s">
        <v>3464</v>
      </c>
      <c r="GS1" t="s">
        <v>3465</v>
      </c>
      <c r="GT1" t="s">
        <v>3466</v>
      </c>
      <c r="GU1" t="s">
        <v>3467</v>
      </c>
      <c r="GV1" t="s">
        <v>3468</v>
      </c>
      <c r="GW1" t="s">
        <v>3469</v>
      </c>
      <c r="GX1" t="s">
        <v>3470</v>
      </c>
      <c r="GY1" t="s">
        <v>3471</v>
      </c>
      <c r="GZ1" t="s">
        <v>3472</v>
      </c>
      <c r="HA1" t="s">
        <v>3473</v>
      </c>
      <c r="HB1" t="s">
        <v>3474</v>
      </c>
      <c r="HC1" t="s">
        <v>3475</v>
      </c>
      <c r="HD1" t="s">
        <v>3476</v>
      </c>
      <c r="HE1" t="s">
        <v>3477</v>
      </c>
      <c r="HF1" t="s">
        <v>3478</v>
      </c>
      <c r="HG1" t="s">
        <v>3479</v>
      </c>
      <c r="HH1" t="s">
        <v>3480</v>
      </c>
      <c r="HI1" t="s">
        <v>3481</v>
      </c>
      <c r="HJ1" t="s">
        <v>3482</v>
      </c>
      <c r="HK1" t="s">
        <v>3483</v>
      </c>
      <c r="HL1" t="s">
        <v>3484</v>
      </c>
      <c r="HM1" t="s">
        <v>3485</v>
      </c>
      <c r="HN1" t="s">
        <v>3486</v>
      </c>
      <c r="HO1" t="s">
        <v>3487</v>
      </c>
      <c r="HP1" t="s">
        <v>3488</v>
      </c>
      <c r="HQ1" t="s">
        <v>3489</v>
      </c>
      <c r="HR1" t="s">
        <v>3490</v>
      </c>
      <c r="HS1" t="s">
        <v>3491</v>
      </c>
      <c r="HT1" t="s">
        <v>3492</v>
      </c>
      <c r="HU1" t="s">
        <v>3493</v>
      </c>
      <c r="HV1" t="s">
        <v>3494</v>
      </c>
      <c r="HW1" t="s">
        <v>3495</v>
      </c>
      <c r="HX1" t="s">
        <v>3496</v>
      </c>
      <c r="HY1" t="s">
        <v>3497</v>
      </c>
      <c r="HZ1" t="s">
        <v>3498</v>
      </c>
      <c r="IA1" t="s">
        <v>3499</v>
      </c>
      <c r="IB1" t="s">
        <v>3500</v>
      </c>
      <c r="IC1" t="s">
        <v>3501</v>
      </c>
      <c r="ID1" t="s">
        <v>3502</v>
      </c>
      <c r="IE1" t="s">
        <v>3503</v>
      </c>
      <c r="IF1" t="s">
        <v>3504</v>
      </c>
      <c r="IG1" t="s">
        <v>3505</v>
      </c>
      <c r="IH1" t="s">
        <v>3506</v>
      </c>
      <c r="II1" t="s">
        <v>3507</v>
      </c>
      <c r="IJ1" t="s">
        <v>3508</v>
      </c>
      <c r="IK1" t="s">
        <v>3644</v>
      </c>
      <c r="IL1" t="s">
        <v>3509</v>
      </c>
      <c r="IM1" t="s">
        <v>3510</v>
      </c>
      <c r="IN1" t="s">
        <v>3511</v>
      </c>
      <c r="IO1" t="s">
        <v>3512</v>
      </c>
      <c r="IP1" t="s">
        <v>3513</v>
      </c>
      <c r="IQ1" t="s">
        <v>3514</v>
      </c>
      <c r="IR1" t="s">
        <v>3515</v>
      </c>
      <c r="IS1" t="s">
        <v>3516</v>
      </c>
      <c r="IT1" t="s">
        <v>3517</v>
      </c>
      <c r="IU1" t="s">
        <v>3518</v>
      </c>
      <c r="IV1" t="s">
        <v>3519</v>
      </c>
      <c r="IW1" t="s">
        <v>3520</v>
      </c>
      <c r="IX1" t="s">
        <v>3521</v>
      </c>
      <c r="IY1" t="s">
        <v>3522</v>
      </c>
      <c r="IZ1" t="s">
        <v>3523</v>
      </c>
      <c r="JA1" t="s">
        <v>3524</v>
      </c>
      <c r="JB1" t="s">
        <v>3525</v>
      </c>
      <c r="JC1" t="s">
        <v>3526</v>
      </c>
      <c r="JD1" t="s">
        <v>3527</v>
      </c>
      <c r="JE1" t="s">
        <v>3528</v>
      </c>
      <c r="JF1" t="s">
        <v>3529</v>
      </c>
      <c r="JG1" t="s">
        <v>3530</v>
      </c>
      <c r="JH1" t="s">
        <v>3531</v>
      </c>
      <c r="JI1" t="s">
        <v>3532</v>
      </c>
      <c r="JJ1" t="s">
        <v>3533</v>
      </c>
      <c r="JK1" t="s">
        <v>3534</v>
      </c>
      <c r="JL1" t="s">
        <v>3535</v>
      </c>
      <c r="JM1" t="s">
        <v>3536</v>
      </c>
      <c r="JN1" t="s">
        <v>3537</v>
      </c>
      <c r="JO1" t="s">
        <v>3538</v>
      </c>
      <c r="JP1" t="s">
        <v>3539</v>
      </c>
      <c r="JQ1" t="s">
        <v>3540</v>
      </c>
      <c r="JR1" t="s">
        <v>3541</v>
      </c>
      <c r="JS1" t="s">
        <v>3542</v>
      </c>
      <c r="JT1" t="s">
        <v>3543</v>
      </c>
      <c r="JU1" t="s">
        <v>3544</v>
      </c>
      <c r="JV1" t="s">
        <v>3545</v>
      </c>
      <c r="JW1" t="s">
        <v>3546</v>
      </c>
      <c r="JX1" t="s">
        <v>3547</v>
      </c>
      <c r="JY1" t="s">
        <v>3548</v>
      </c>
      <c r="JZ1" t="s">
        <v>3549</v>
      </c>
      <c r="KA1" t="s">
        <v>3550</v>
      </c>
      <c r="KB1" t="s">
        <v>3551</v>
      </c>
      <c r="KC1" t="s">
        <v>3552</v>
      </c>
      <c r="KD1" t="s">
        <v>3553</v>
      </c>
      <c r="KE1" t="s">
        <v>3554</v>
      </c>
      <c r="KF1" t="s">
        <v>3555</v>
      </c>
      <c r="KG1" t="s">
        <v>3556</v>
      </c>
      <c r="KH1" t="s">
        <v>3557</v>
      </c>
      <c r="KI1" t="s">
        <v>3558</v>
      </c>
      <c r="KJ1" t="s">
        <v>3559</v>
      </c>
      <c r="KK1" t="s">
        <v>3560</v>
      </c>
      <c r="KL1" t="s">
        <v>3561</v>
      </c>
      <c r="KM1" t="s">
        <v>3562</v>
      </c>
      <c r="KN1" t="s">
        <v>3563</v>
      </c>
      <c r="KO1" t="s">
        <v>3564</v>
      </c>
      <c r="KP1" t="s">
        <v>3643</v>
      </c>
      <c r="KQ1" t="s">
        <v>3565</v>
      </c>
      <c r="KR1" t="s">
        <v>3566</v>
      </c>
      <c r="KS1" t="s">
        <v>3567</v>
      </c>
      <c r="KT1" t="s">
        <v>3568</v>
      </c>
      <c r="KU1" t="s">
        <v>3569</v>
      </c>
      <c r="KV1" t="s">
        <v>3570</v>
      </c>
      <c r="KW1" t="s">
        <v>3571</v>
      </c>
      <c r="KX1" t="s">
        <v>3572</v>
      </c>
      <c r="KY1" t="s">
        <v>3573</v>
      </c>
      <c r="KZ1" t="s">
        <v>3574</v>
      </c>
      <c r="LA1" t="s">
        <v>3575</v>
      </c>
      <c r="LB1" t="s">
        <v>3576</v>
      </c>
      <c r="LC1" t="s">
        <v>3577</v>
      </c>
      <c r="LD1" t="s">
        <v>3578</v>
      </c>
      <c r="LE1" t="s">
        <v>3579</v>
      </c>
      <c r="LF1" t="s">
        <v>3580</v>
      </c>
      <c r="LG1" t="s">
        <v>3581</v>
      </c>
      <c r="LH1" t="s">
        <v>3582</v>
      </c>
      <c r="LI1" t="s">
        <v>3583</v>
      </c>
      <c r="LJ1" t="s">
        <v>3584</v>
      </c>
      <c r="LK1" t="s">
        <v>3585</v>
      </c>
      <c r="LL1" t="s">
        <v>3586</v>
      </c>
      <c r="LM1" t="s">
        <v>3587</v>
      </c>
      <c r="LN1" t="s">
        <v>3588</v>
      </c>
      <c r="LO1" t="s">
        <v>3589</v>
      </c>
      <c r="LP1" t="s">
        <v>3590</v>
      </c>
      <c r="LQ1" t="s">
        <v>3591</v>
      </c>
      <c r="LR1" t="s">
        <v>3592</v>
      </c>
      <c r="LS1" t="s">
        <v>3593</v>
      </c>
      <c r="LT1" t="s">
        <v>3594</v>
      </c>
      <c r="LU1" t="s">
        <v>3595</v>
      </c>
      <c r="LV1" t="s">
        <v>3596</v>
      </c>
      <c r="LW1" t="s">
        <v>3597</v>
      </c>
      <c r="LX1" t="s">
        <v>3598</v>
      </c>
      <c r="LY1" t="s">
        <v>3599</v>
      </c>
      <c r="LZ1" t="s">
        <v>3600</v>
      </c>
      <c r="MA1" t="s">
        <v>3601</v>
      </c>
      <c r="MB1" t="s">
        <v>3602</v>
      </c>
      <c r="MC1" t="s">
        <v>3603</v>
      </c>
      <c r="MD1" t="s">
        <v>3604</v>
      </c>
      <c r="ME1" t="s">
        <v>3605</v>
      </c>
      <c r="MF1" t="s">
        <v>3606</v>
      </c>
      <c r="MG1" t="s">
        <v>3607</v>
      </c>
      <c r="MH1" t="s">
        <v>3608</v>
      </c>
      <c r="MI1" t="s">
        <v>3609</v>
      </c>
      <c r="MJ1" t="s">
        <v>3610</v>
      </c>
      <c r="MK1" t="s">
        <v>3611</v>
      </c>
      <c r="ML1" t="s">
        <v>3612</v>
      </c>
      <c r="MM1" t="s">
        <v>3613</v>
      </c>
      <c r="MN1" t="s">
        <v>3259</v>
      </c>
    </row>
    <row r="2" spans="1:352">
      <c r="A2" t="str">
        <f>'Submission form'!C7</f>
        <v>U60176</v>
      </c>
      <c r="B2" t="str">
        <f>'Submission form'!U7</f>
        <v>3 CENTRES PCN</v>
      </c>
      <c r="C2">
        <f>'Submission form'!U9</f>
        <v>0</v>
      </c>
      <c r="D2" t="str">
        <f>INDEX('Drop Downs and vlookups'!L4:L1259,MATCH('Template data for aggregation'!$A2,'Drop Downs and vlookups'!$K4:$K1259,0))</f>
        <v>X2C4Y</v>
      </c>
      <c r="E2" s="199" t="str">
        <f>'Submission form'!C9</f>
        <v>NHS KIRKLEES CCG</v>
      </c>
      <c r="F2" s="199" t="str">
        <f>INDEX('Drop Downs and vlookups'!N4:N1259,MATCH('Template data for aggregation'!$A2,'Drop Downs and vlookups'!$K4:$K1259,0))</f>
        <v>QWO</v>
      </c>
      <c r="G2" s="199" t="str">
        <f>'Submission form'!C11</f>
        <v>West Yorkshire and Harrogate Health &amp; Care Partnership (STP)</v>
      </c>
      <c r="H2" s="199" t="str">
        <f>INDEX('Drop Downs and vlookups'!P4:P1259,MATCH('Template data for aggregation'!$A2,'Drop Downs and vlookups'!$K4:$K1259,0))</f>
        <v>Y63</v>
      </c>
      <c r="I2" s="199" t="str">
        <f>'Submission form'!C13</f>
        <v>North East and Yorkshire</v>
      </c>
      <c r="J2" s="200">
        <f>'Submission form'!U15</f>
        <v>0</v>
      </c>
      <c r="K2" s="201">
        <f>'Submission form'!Q20</f>
        <v>0</v>
      </c>
      <c r="L2">
        <f>'Submission form'!Q22</f>
        <v>0</v>
      </c>
      <c r="M2" s="199">
        <f>'Submission form'!$H31</f>
        <v>0</v>
      </c>
      <c r="N2" s="199">
        <f>'Submission form'!$L31</f>
        <v>0</v>
      </c>
      <c r="O2" s="199">
        <f>'Submission form'!$P31</f>
        <v>0</v>
      </c>
      <c r="P2" s="199">
        <f>'Submission form'!$T31</f>
        <v>0</v>
      </c>
      <c r="Q2" s="199">
        <f>'Submission form'!$X31</f>
        <v>0</v>
      </c>
      <c r="R2" s="199">
        <f>'Submission form'!$AB31</f>
        <v>0</v>
      </c>
      <c r="S2" s="199">
        <f>'Submission form'!$AH31</f>
        <v>0</v>
      </c>
      <c r="T2" s="199">
        <f>'Submission form'!$AJ31</f>
        <v>0</v>
      </c>
      <c r="U2" s="199">
        <f>'Submission form'!$H33</f>
        <v>0</v>
      </c>
      <c r="V2" s="199">
        <f>'Submission form'!$L33</f>
        <v>0</v>
      </c>
      <c r="W2" s="199">
        <f>'Submission form'!$P33</f>
        <v>0</v>
      </c>
      <c r="X2" s="199">
        <f>'Submission form'!$T33</f>
        <v>0</v>
      </c>
      <c r="Y2" s="199">
        <f>'Submission form'!$X33</f>
        <v>0</v>
      </c>
      <c r="Z2" s="199">
        <f>'Submission form'!$AB33</f>
        <v>0</v>
      </c>
      <c r="AA2" s="199">
        <f>'Submission form'!$AH33</f>
        <v>0</v>
      </c>
      <c r="AB2" s="199">
        <f>'Submission form'!$AJ33</f>
        <v>0</v>
      </c>
      <c r="AC2" s="199">
        <f>'Submission form'!$H35</f>
        <v>0</v>
      </c>
      <c r="AD2" s="199">
        <f>'Submission form'!$L35</f>
        <v>0</v>
      </c>
      <c r="AE2" s="199">
        <f>'Submission form'!$P35</f>
        <v>0</v>
      </c>
      <c r="AF2" s="199">
        <f>'Submission form'!$T35</f>
        <v>0</v>
      </c>
      <c r="AG2" s="199">
        <f>'Submission form'!$X35</f>
        <v>0</v>
      </c>
      <c r="AH2" s="199">
        <f>'Submission form'!$AB35</f>
        <v>0</v>
      </c>
      <c r="AI2" s="199">
        <f>'Submission form'!$AH35</f>
        <v>0</v>
      </c>
      <c r="AJ2" s="199">
        <f>'Submission form'!$AJ35</f>
        <v>0</v>
      </c>
      <c r="AK2" s="199">
        <f>'Submission form'!$H37</f>
        <v>0</v>
      </c>
      <c r="AL2" s="199">
        <f>'Submission form'!$L37</f>
        <v>0</v>
      </c>
      <c r="AM2" s="199">
        <f>'Submission form'!$P37</f>
        <v>0</v>
      </c>
      <c r="AN2" s="199">
        <f>'Submission form'!$T37</f>
        <v>0</v>
      </c>
      <c r="AO2" s="199">
        <f>'Submission form'!$X37</f>
        <v>0</v>
      </c>
      <c r="AP2" s="199">
        <f>'Submission form'!$AB37</f>
        <v>0</v>
      </c>
      <c r="AQ2" s="199">
        <f>'Submission form'!$AH37</f>
        <v>0</v>
      </c>
      <c r="AR2" s="199">
        <f>'Submission form'!$AJ37</f>
        <v>0</v>
      </c>
      <c r="AS2" s="199">
        <f>'Submission form'!$H39</f>
        <v>0</v>
      </c>
      <c r="AT2" s="199">
        <f>'Submission form'!$L39</f>
        <v>0</v>
      </c>
      <c r="AU2" s="199">
        <f>'Submission form'!$P39</f>
        <v>0</v>
      </c>
      <c r="AV2" s="199">
        <f>'Submission form'!$T39</f>
        <v>0</v>
      </c>
      <c r="AW2" s="199">
        <f>'Submission form'!$X39</f>
        <v>0</v>
      </c>
      <c r="AX2" s="199">
        <f>'Submission form'!$AB39</f>
        <v>0</v>
      </c>
      <c r="AY2" s="199">
        <f>'Submission form'!$AH39</f>
        <v>0</v>
      </c>
      <c r="AZ2" s="199">
        <f>'Submission form'!$AJ39</f>
        <v>0</v>
      </c>
      <c r="BA2" s="199">
        <f>'Submission form'!$H41</f>
        <v>0</v>
      </c>
      <c r="BB2" s="199">
        <f>'Submission form'!$L41</f>
        <v>0</v>
      </c>
      <c r="BC2" s="199">
        <f>'Submission form'!$P41</f>
        <v>0</v>
      </c>
      <c r="BD2" s="199">
        <f>'Submission form'!$T41</f>
        <v>0</v>
      </c>
      <c r="BE2" s="199">
        <f>'Submission form'!$X41</f>
        <v>0</v>
      </c>
      <c r="BF2" s="199">
        <f>'Submission form'!$AB41</f>
        <v>0</v>
      </c>
      <c r="BG2" s="199">
        <f>'Submission form'!$AH41</f>
        <v>0</v>
      </c>
      <c r="BH2" s="199">
        <f>'Submission form'!$AJ41</f>
        <v>0</v>
      </c>
      <c r="BI2" s="199">
        <f>'Submission form'!$H43</f>
        <v>0</v>
      </c>
      <c r="BJ2" s="199">
        <f>'Submission form'!$L43</f>
        <v>0</v>
      </c>
      <c r="BK2" s="199">
        <f>'Submission form'!$P43</f>
        <v>0</v>
      </c>
      <c r="BL2" s="199">
        <f>'Submission form'!$T43</f>
        <v>0</v>
      </c>
      <c r="BM2" s="199">
        <f>'Submission form'!$X43</f>
        <v>0</v>
      </c>
      <c r="BN2" s="199">
        <f>'Submission form'!$AB43</f>
        <v>0</v>
      </c>
      <c r="BO2" s="199">
        <f>'Submission form'!$AH43</f>
        <v>0</v>
      </c>
      <c r="BP2" s="199">
        <f>'Submission form'!$AJ43</f>
        <v>0</v>
      </c>
      <c r="BQ2" s="199">
        <f>'Submission form'!$H45</f>
        <v>0</v>
      </c>
      <c r="BR2" s="199">
        <f>'Submission form'!$L45</f>
        <v>0</v>
      </c>
      <c r="BS2" s="199">
        <f>'Submission form'!$P45</f>
        <v>0</v>
      </c>
      <c r="BT2" s="199">
        <f>'Submission form'!$T45</f>
        <v>0</v>
      </c>
      <c r="BU2" s="199">
        <f>'Submission form'!$X45</f>
        <v>0</v>
      </c>
      <c r="BV2" s="199">
        <f>'Submission form'!$AB45</f>
        <v>0</v>
      </c>
      <c r="BW2" s="199">
        <f>'Submission form'!$AH45</f>
        <v>0</v>
      </c>
      <c r="BX2" s="199">
        <f>'Submission form'!$AJ45</f>
        <v>0</v>
      </c>
      <c r="BY2" s="199">
        <f>'Submission form'!$H47</f>
        <v>0</v>
      </c>
      <c r="BZ2" s="199">
        <f>'Submission form'!$L47</f>
        <v>0</v>
      </c>
      <c r="CA2" s="199">
        <f>'Submission form'!$P47</f>
        <v>0</v>
      </c>
      <c r="CB2" s="199">
        <f>'Submission form'!$T47</f>
        <v>0</v>
      </c>
      <c r="CC2" s="199">
        <f>'Submission form'!$X47</f>
        <v>0</v>
      </c>
      <c r="CD2" s="199">
        <f>'Submission form'!$AB47</f>
        <v>0</v>
      </c>
      <c r="CE2" s="199">
        <f>'Submission form'!$AH47</f>
        <v>0</v>
      </c>
      <c r="CF2" s="199">
        <f>'Submission form'!$AJ47</f>
        <v>0</v>
      </c>
      <c r="CG2" s="199">
        <f>'Submission form'!$H49</f>
        <v>0</v>
      </c>
      <c r="CH2" s="199">
        <f>'Submission form'!$L49</f>
        <v>0</v>
      </c>
      <c r="CI2" s="199">
        <f>'Submission form'!$P49</f>
        <v>0</v>
      </c>
      <c r="CJ2" s="199">
        <f>'Submission form'!$T49</f>
        <v>0</v>
      </c>
      <c r="CK2" s="199">
        <f>'Submission form'!$X49</f>
        <v>0</v>
      </c>
      <c r="CL2" s="199">
        <f>'Submission form'!$AB49</f>
        <v>0</v>
      </c>
      <c r="CM2" s="199">
        <f>'Submission form'!$AH49</f>
        <v>0</v>
      </c>
      <c r="CN2" s="199">
        <f>'Submission form'!$AJ49</f>
        <v>0</v>
      </c>
      <c r="CO2" s="199">
        <f>'Submission form'!$H51</f>
        <v>0</v>
      </c>
      <c r="CP2" s="199">
        <f>'Submission form'!$L51</f>
        <v>0</v>
      </c>
      <c r="CQ2" s="199">
        <f>'Submission form'!$P51</f>
        <v>0</v>
      </c>
      <c r="CR2" s="199">
        <f>'Submission form'!$T51</f>
        <v>0</v>
      </c>
      <c r="CS2" s="199">
        <f>'Submission form'!$X51</f>
        <v>0</v>
      </c>
      <c r="CT2" s="199">
        <f>'Submission form'!$AB51</f>
        <v>0</v>
      </c>
      <c r="CU2" s="199">
        <f>'Submission form'!$AH51</f>
        <v>0</v>
      </c>
      <c r="CV2" s="199">
        <f>'Submission form'!$AJ51</f>
        <v>0</v>
      </c>
      <c r="CW2" s="199">
        <f>'Submission form'!$H53</f>
        <v>0</v>
      </c>
      <c r="CX2" s="199">
        <f>'Submission form'!$L53</f>
        <v>0</v>
      </c>
      <c r="CY2" s="199">
        <f>'Submission form'!$P53</f>
        <v>0</v>
      </c>
      <c r="CZ2" s="199">
        <f>'Submission form'!$T53</f>
        <v>0</v>
      </c>
      <c r="DA2" s="199">
        <f>'Submission form'!$X53</f>
        <v>0</v>
      </c>
      <c r="DB2" s="199">
        <f>'Submission form'!$AB53</f>
        <v>0</v>
      </c>
      <c r="DC2" s="199">
        <f>'Submission form'!$AH53</f>
        <v>0</v>
      </c>
      <c r="DD2" s="199">
        <f>'Submission form'!$AJ53</f>
        <v>0</v>
      </c>
      <c r="DE2" s="199">
        <f>'Submission form'!$H55</f>
        <v>0</v>
      </c>
      <c r="DF2" s="199">
        <f>'Submission form'!$L55</f>
        <v>0</v>
      </c>
      <c r="DG2" s="199">
        <f>'Submission form'!$P55</f>
        <v>0</v>
      </c>
      <c r="DH2" s="199">
        <f>'Submission form'!$T55</f>
        <v>0</v>
      </c>
      <c r="DI2" s="199">
        <f>'Submission form'!$X55</f>
        <v>0</v>
      </c>
      <c r="DJ2" s="199">
        <f>'Submission form'!$AB55</f>
        <v>0</v>
      </c>
      <c r="DK2" s="199">
        <f>'Submission form'!$AH55</f>
        <v>0</v>
      </c>
      <c r="DL2" s="199">
        <f>'Submission form'!$AJ55</f>
        <v>0</v>
      </c>
      <c r="DM2" s="199">
        <f>'Submission form'!$H57</f>
        <v>0</v>
      </c>
      <c r="DN2" s="199">
        <f>'Submission form'!$L57</f>
        <v>0</v>
      </c>
      <c r="DO2" s="199">
        <f>'Submission form'!$P57</f>
        <v>0</v>
      </c>
      <c r="DP2" s="199">
        <f>'Submission form'!$T57</f>
        <v>0</v>
      </c>
      <c r="DQ2" s="199">
        <f>'Submission form'!$X57</f>
        <v>0</v>
      </c>
      <c r="DR2" s="199">
        <f>'Submission form'!$AB57</f>
        <v>0</v>
      </c>
      <c r="DS2" s="199">
        <f>'Submission form'!$AH57</f>
        <v>0</v>
      </c>
      <c r="DT2" s="199">
        <f>'Submission form'!$AJ57</f>
        <v>0</v>
      </c>
      <c r="DU2" s="199">
        <f>'Submission form'!$H59</f>
        <v>0</v>
      </c>
      <c r="DV2" s="199">
        <f>'Submission form'!$L59</f>
        <v>0</v>
      </c>
      <c r="DW2" s="199">
        <f>'Submission form'!$P59</f>
        <v>0</v>
      </c>
      <c r="DX2" s="199">
        <f>'Submission form'!$T59</f>
        <v>0</v>
      </c>
      <c r="DY2" s="199">
        <f>'Submission form'!$X59</f>
        <v>0</v>
      </c>
      <c r="DZ2" s="199">
        <f>'Submission form'!$AB59</f>
        <v>0</v>
      </c>
      <c r="EA2" s="199">
        <f>'Submission form'!$AH59</f>
        <v>0</v>
      </c>
      <c r="EB2" s="199">
        <f>'Submission form'!$AJ59</f>
        <v>0</v>
      </c>
      <c r="EC2" s="199">
        <f>'Submission form'!$H61</f>
        <v>0</v>
      </c>
      <c r="ED2" s="199">
        <f>'Submission form'!$L61</f>
        <v>0</v>
      </c>
      <c r="EE2" s="199">
        <f>'Submission form'!$P61</f>
        <v>0</v>
      </c>
      <c r="EF2" s="199">
        <f>'Submission form'!$T61</f>
        <v>0</v>
      </c>
      <c r="EG2" s="199">
        <f>'Submission form'!$X61</f>
        <v>0</v>
      </c>
      <c r="EH2" s="199">
        <f>'Submission form'!$AB61</f>
        <v>0</v>
      </c>
      <c r="EI2" s="199">
        <f>'Submission form'!$AH61</f>
        <v>0</v>
      </c>
      <c r="EJ2" s="199">
        <f>'Submission form'!$AJ61</f>
        <v>0</v>
      </c>
      <c r="EK2" s="199">
        <f>'Submission form'!$H63</f>
        <v>0</v>
      </c>
      <c r="EL2" s="199">
        <f>'Submission form'!$L63</f>
        <v>0</v>
      </c>
      <c r="EM2" s="199">
        <f>'Submission form'!$P63</f>
        <v>0</v>
      </c>
      <c r="EN2" s="199">
        <f>'Submission form'!$T63</f>
        <v>0</v>
      </c>
      <c r="EO2" s="199">
        <f>'Submission form'!$X63</f>
        <v>0</v>
      </c>
      <c r="EP2" s="199">
        <f>'Submission form'!$AB63</f>
        <v>0</v>
      </c>
      <c r="EQ2" s="199">
        <f>'Submission form'!$AH63</f>
        <v>0</v>
      </c>
      <c r="ER2" s="199">
        <f>'Submission form'!$AJ63</f>
        <v>0</v>
      </c>
      <c r="ES2" s="199">
        <f>'Submission form'!$H65</f>
        <v>0</v>
      </c>
      <c r="ET2" s="199">
        <f>'Submission form'!$L65</f>
        <v>0</v>
      </c>
      <c r="EU2" s="199">
        <f>'Submission form'!$P65</f>
        <v>0</v>
      </c>
      <c r="EV2" s="199">
        <f>'Submission form'!$T65</f>
        <v>0</v>
      </c>
      <c r="EW2" s="199">
        <f>'Submission form'!$X65</f>
        <v>0</v>
      </c>
      <c r="EX2" s="199">
        <f>'Submission form'!$AB65</f>
        <v>0</v>
      </c>
      <c r="EY2" s="199">
        <f>'Submission form'!$AH65</f>
        <v>0</v>
      </c>
      <c r="EZ2" s="199">
        <f>'Submission form'!$AJ65</f>
        <v>0</v>
      </c>
      <c r="FA2" s="199">
        <f>'Submission form'!$H67</f>
        <v>0</v>
      </c>
      <c r="FB2" s="199">
        <f>'Submission form'!$L67</f>
        <v>0</v>
      </c>
      <c r="FC2" s="199">
        <f>'Submission form'!$P67</f>
        <v>0</v>
      </c>
      <c r="FD2" s="199">
        <f>'Submission form'!$T67</f>
        <v>0</v>
      </c>
      <c r="FE2" s="199">
        <f>'Submission form'!$X67</f>
        <v>0</v>
      </c>
      <c r="FF2" s="199">
        <f>'Submission form'!$AB67</f>
        <v>0</v>
      </c>
      <c r="FG2" s="199">
        <f>'Submission form'!$AH67</f>
        <v>0</v>
      </c>
      <c r="FH2" s="199">
        <f>'Submission form'!$AJ67</f>
        <v>0</v>
      </c>
      <c r="FI2" s="199">
        <f>'Submission form'!$H69</f>
        <v>0</v>
      </c>
      <c r="FJ2" s="199">
        <f>'Submission form'!$L69</f>
        <v>0</v>
      </c>
      <c r="FK2" s="199">
        <f>'Submission form'!$P69</f>
        <v>0</v>
      </c>
      <c r="FL2" s="199">
        <f>'Submission form'!$T69</f>
        <v>0</v>
      </c>
      <c r="FM2" s="199">
        <f>'Submission form'!$X69</f>
        <v>0</v>
      </c>
      <c r="FN2" s="199">
        <f>'Submission form'!$AB69</f>
        <v>0</v>
      </c>
      <c r="FO2" s="199">
        <f>'Submission form'!$AH69</f>
        <v>0</v>
      </c>
      <c r="FP2" s="199">
        <f>'Submission form'!$AJ69</f>
        <v>0</v>
      </c>
      <c r="FQ2" s="199">
        <f>'Submission form'!$H71</f>
        <v>0</v>
      </c>
      <c r="FR2" s="199">
        <f>'Submission form'!$L71</f>
        <v>0</v>
      </c>
      <c r="FS2" s="199">
        <f>'Submission form'!$P71</f>
        <v>0</v>
      </c>
      <c r="FT2" s="199">
        <f>'Submission form'!$T71</f>
        <v>0</v>
      </c>
      <c r="FU2" s="199">
        <f>'Submission form'!$X71</f>
        <v>0</v>
      </c>
      <c r="FV2" s="199">
        <f>'Submission form'!$AB71</f>
        <v>0</v>
      </c>
      <c r="FW2" s="199">
        <f>'Submission form'!$AH71</f>
        <v>0</v>
      </c>
      <c r="FX2" s="199">
        <f>'Submission form'!$AJ71</f>
        <v>0</v>
      </c>
      <c r="FY2">
        <f>'Submission form'!AB76</f>
        <v>0</v>
      </c>
      <c r="FZ2" s="199">
        <f>'Submission form'!H73</f>
        <v>0</v>
      </c>
      <c r="GA2" s="199">
        <f>'Submission form'!L73</f>
        <v>0</v>
      </c>
      <c r="GB2" s="199">
        <f>'Submission form'!P73</f>
        <v>0</v>
      </c>
      <c r="GC2" s="199">
        <f>'Submission form'!T73</f>
        <v>0</v>
      </c>
      <c r="GD2" s="199">
        <f>'Submission form'!X73</f>
        <v>0</v>
      </c>
      <c r="GE2" s="199">
        <f>'Submission form'!AH73</f>
        <v>0</v>
      </c>
      <c r="GF2" s="199">
        <f>'Submission form'!AJ73</f>
        <v>0</v>
      </c>
      <c r="GG2">
        <f>'Submission form'!$B$83</f>
        <v>0</v>
      </c>
      <c r="GH2">
        <f>'Submission form'!$H$83</f>
        <v>0</v>
      </c>
      <c r="GI2">
        <f>'Submission form'!$L$83</f>
        <v>0</v>
      </c>
      <c r="GJ2">
        <f>'Submission form'!$P$83</f>
        <v>0</v>
      </c>
      <c r="GK2">
        <f>'Submission form'!$T$83</f>
        <v>0</v>
      </c>
      <c r="GL2">
        <f>'Submission form'!$X$83</f>
        <v>0</v>
      </c>
      <c r="GM2">
        <f>'Submission form'!$AB$83</f>
        <v>0</v>
      </c>
      <c r="GN2">
        <f>'Submission form'!$AF$83</f>
        <v>0</v>
      </c>
      <c r="GO2">
        <f>'Submission form'!$B$85</f>
        <v>0</v>
      </c>
      <c r="GP2">
        <f>'Submission form'!$H$85</f>
        <v>0</v>
      </c>
      <c r="GQ2">
        <f>'Submission form'!$L$85</f>
        <v>0</v>
      </c>
      <c r="GR2">
        <f>'Submission form'!$P$85</f>
        <v>0</v>
      </c>
      <c r="GS2">
        <f>'Submission form'!$T$85</f>
        <v>0</v>
      </c>
      <c r="GT2">
        <f>'Submission form'!$X$85</f>
        <v>0</v>
      </c>
      <c r="GU2">
        <f>'Submission form'!$AB$85</f>
        <v>0</v>
      </c>
      <c r="GV2">
        <f>'Submission form'!$AF$85</f>
        <v>0</v>
      </c>
      <c r="GW2">
        <f>'Submission form'!$B$103</f>
        <v>0</v>
      </c>
      <c r="GX2">
        <f>'Submission form'!$H$103</f>
        <v>0</v>
      </c>
      <c r="GY2">
        <f>'Submission form'!$L$103</f>
        <v>0</v>
      </c>
      <c r="GZ2">
        <f>'Submission form'!$P$103</f>
        <v>0</v>
      </c>
      <c r="HA2">
        <f>'Submission form'!$T$103</f>
        <v>0</v>
      </c>
      <c r="HB2">
        <f>'Submission form'!$X$103</f>
        <v>0</v>
      </c>
      <c r="HC2">
        <f>'Submission form'!$AB$103</f>
        <v>0</v>
      </c>
      <c r="HD2">
        <f>'Submission form'!$AF$103</f>
        <v>0</v>
      </c>
      <c r="HE2" s="199">
        <f>'Submission form'!$B$107</f>
        <v>0</v>
      </c>
      <c r="HF2" s="199">
        <f>'Submission form'!$H$107</f>
        <v>0</v>
      </c>
      <c r="HG2" s="199">
        <f>'Submission form'!$L$107</f>
        <v>0</v>
      </c>
      <c r="HH2" s="199">
        <f>'Submission form'!$P$107</f>
        <v>0</v>
      </c>
      <c r="HI2" s="199">
        <f>'Submission form'!$T$107</f>
        <v>0</v>
      </c>
      <c r="HJ2" s="199">
        <f>'Submission form'!$X$107</f>
        <v>0</v>
      </c>
      <c r="HK2" s="199">
        <f>'Submission form'!$AB$107</f>
        <v>0</v>
      </c>
      <c r="HL2" s="199">
        <f>'Submission form'!$AF$107</f>
        <v>0</v>
      </c>
      <c r="HM2" s="199">
        <f>'Submission form'!$B$109</f>
        <v>0</v>
      </c>
      <c r="HN2" s="199">
        <f>'Submission form'!$H$109</f>
        <v>0</v>
      </c>
      <c r="HO2" s="199">
        <f>'Submission form'!$L$109</f>
        <v>0</v>
      </c>
      <c r="HP2" s="199">
        <f>'Submission form'!$P$109</f>
        <v>0</v>
      </c>
      <c r="HQ2" s="199">
        <f>'Submission form'!$T$109</f>
        <v>0</v>
      </c>
      <c r="HR2" s="199">
        <f>'Submission form'!$X$109</f>
        <v>0</v>
      </c>
      <c r="HS2" s="199">
        <f>'Submission form'!$AB$109</f>
        <v>0</v>
      </c>
      <c r="HT2" s="199">
        <f>'Submission form'!$AF$109</f>
        <v>0</v>
      </c>
      <c r="HU2" s="199">
        <f>'Submission form'!$B$111</f>
        <v>0</v>
      </c>
      <c r="HV2" s="199">
        <f>'Submission form'!$H$111</f>
        <v>0</v>
      </c>
      <c r="HW2" s="199">
        <f>'Submission form'!$L$111</f>
        <v>0</v>
      </c>
      <c r="HX2" s="199">
        <f>'Submission form'!$P$111</f>
        <v>0</v>
      </c>
      <c r="HY2" s="199">
        <f>'Submission form'!$T$111</f>
        <v>0</v>
      </c>
      <c r="HZ2" s="199">
        <f>'Submission form'!$X$111</f>
        <v>0</v>
      </c>
      <c r="IA2" s="199">
        <f>'Submission form'!$AB$111</f>
        <v>0</v>
      </c>
      <c r="IB2" s="199">
        <f>'Submission form'!$AF$111</f>
        <v>0</v>
      </c>
      <c r="IC2" s="199">
        <f>'Submission form'!$B$113</f>
        <v>0</v>
      </c>
      <c r="ID2" s="199">
        <f>'Submission form'!$H$113</f>
        <v>0</v>
      </c>
      <c r="IE2" s="199">
        <f>'Submission form'!$L$113</f>
        <v>0</v>
      </c>
      <c r="IF2" s="199">
        <f>'Submission form'!$P$113</f>
        <v>0</v>
      </c>
      <c r="IG2" s="199">
        <f>'Submission form'!$T$113</f>
        <v>0</v>
      </c>
      <c r="IH2" s="199">
        <f>'Submission form'!$X$113</f>
        <v>0</v>
      </c>
      <c r="II2" s="199">
        <f>'Submission form'!$AB$113</f>
        <v>0</v>
      </c>
      <c r="IJ2" s="199">
        <f>'Submission form'!$AF$113</f>
        <v>0</v>
      </c>
      <c r="IK2" s="199" t="str">
        <f>'Submission form'!AH83</f>
        <v>Please provide information of further roles here</v>
      </c>
      <c r="IL2">
        <f>'Submission form'!$B$123</f>
        <v>0</v>
      </c>
      <c r="IM2">
        <f>'Submission form'!$H$123</f>
        <v>0</v>
      </c>
      <c r="IN2">
        <f>'Submission form'!$L$123</f>
        <v>0</v>
      </c>
      <c r="IO2">
        <f>'Submission form'!$P$123</f>
        <v>0</v>
      </c>
      <c r="IP2">
        <f>'Submission form'!$T$123</f>
        <v>0</v>
      </c>
      <c r="IQ2">
        <f>'Submission form'!$X$123</f>
        <v>0</v>
      </c>
      <c r="IR2">
        <f>'Submission form'!$AB$123</f>
        <v>0</v>
      </c>
      <c r="IS2">
        <f>'Submission form'!$AF$123</f>
        <v>0</v>
      </c>
      <c r="IT2">
        <f>'Submission form'!$B$125</f>
        <v>0</v>
      </c>
      <c r="IU2">
        <f>'Submission form'!$H$125</f>
        <v>0</v>
      </c>
      <c r="IV2">
        <f>'Submission form'!$L$125</f>
        <v>0</v>
      </c>
      <c r="IW2">
        <f>'Submission form'!$P$125</f>
        <v>0</v>
      </c>
      <c r="IX2">
        <f>'Submission form'!$T$125</f>
        <v>0</v>
      </c>
      <c r="IY2">
        <f>'Submission form'!$X$125</f>
        <v>0</v>
      </c>
      <c r="IZ2">
        <f>'Submission form'!$AB$125</f>
        <v>0</v>
      </c>
      <c r="JA2">
        <f>'Submission form'!$AF$125</f>
        <v>0</v>
      </c>
      <c r="JB2">
        <f>'Submission form'!$B$143</f>
        <v>0</v>
      </c>
      <c r="JC2">
        <f>'Submission form'!$H$143</f>
        <v>0</v>
      </c>
      <c r="JD2">
        <f>'Submission form'!$L$143</f>
        <v>0</v>
      </c>
      <c r="JE2">
        <f>'Submission form'!$P$143</f>
        <v>0</v>
      </c>
      <c r="JF2">
        <f>'Submission form'!$T$143</f>
        <v>0</v>
      </c>
      <c r="JG2">
        <f>'Submission form'!$X$143</f>
        <v>0</v>
      </c>
      <c r="JH2">
        <f>'Submission form'!$AB$143</f>
        <v>0</v>
      </c>
      <c r="JI2">
        <f>'Submission form'!$AF$143</f>
        <v>0</v>
      </c>
      <c r="JJ2" s="199">
        <f>'Submission form'!$B$147</f>
        <v>0</v>
      </c>
      <c r="JK2" s="199">
        <f>'Submission form'!$H$147</f>
        <v>0</v>
      </c>
      <c r="JL2" s="199">
        <f>'Submission form'!$L$147</f>
        <v>0</v>
      </c>
      <c r="JM2" s="199">
        <f>'Submission form'!$P$147</f>
        <v>0</v>
      </c>
      <c r="JN2" s="199">
        <f>'Submission form'!$T$147</f>
        <v>0</v>
      </c>
      <c r="JO2" s="199">
        <f>'Submission form'!$X$147</f>
        <v>0</v>
      </c>
      <c r="JP2" s="199">
        <f>'Submission form'!$AB$147</f>
        <v>0</v>
      </c>
      <c r="JQ2" s="199">
        <f>'Submission form'!$AF$147</f>
        <v>0</v>
      </c>
      <c r="JR2" s="199">
        <f>'Submission form'!$B$149</f>
        <v>0</v>
      </c>
      <c r="JS2" s="199">
        <f>'Submission form'!$H$149</f>
        <v>0</v>
      </c>
      <c r="JT2" s="199">
        <f>'Submission form'!$L$149</f>
        <v>0</v>
      </c>
      <c r="JU2" s="199">
        <f>'Submission form'!$P$149</f>
        <v>0</v>
      </c>
      <c r="JV2" s="199">
        <f>'Submission form'!$T$149</f>
        <v>0</v>
      </c>
      <c r="JW2" s="199">
        <f>'Submission form'!$X$149</f>
        <v>0</v>
      </c>
      <c r="JX2" s="199">
        <f>'Submission form'!$AB$149</f>
        <v>0</v>
      </c>
      <c r="JY2" s="199">
        <f>'Submission form'!$AF$149</f>
        <v>0</v>
      </c>
      <c r="JZ2" s="199">
        <f>'Submission form'!$B$151</f>
        <v>0</v>
      </c>
      <c r="KA2" s="199">
        <f>'Submission form'!$H$151</f>
        <v>0</v>
      </c>
      <c r="KB2" s="199">
        <f>'Submission form'!$L$151</f>
        <v>0</v>
      </c>
      <c r="KC2" s="199">
        <f>'Submission form'!$P$151</f>
        <v>0</v>
      </c>
      <c r="KD2" s="199">
        <f>'Submission form'!$T$151</f>
        <v>0</v>
      </c>
      <c r="KE2" s="199">
        <f>'Submission form'!$X$151</f>
        <v>0</v>
      </c>
      <c r="KF2" s="199">
        <f>'Submission form'!$AB$151</f>
        <v>0</v>
      </c>
      <c r="KG2" s="199">
        <f>'Submission form'!$AF$151</f>
        <v>0</v>
      </c>
      <c r="KH2" s="199">
        <f>'Submission form'!$B$153</f>
        <v>0</v>
      </c>
      <c r="KI2" s="199">
        <f>'Submission form'!$H$153</f>
        <v>0</v>
      </c>
      <c r="KJ2" s="199">
        <f>'Submission form'!$L$153</f>
        <v>0</v>
      </c>
      <c r="KK2" s="199">
        <f>'Submission form'!$P$153</f>
        <v>0</v>
      </c>
      <c r="KL2" s="199">
        <f>'Submission form'!$T$153</f>
        <v>0</v>
      </c>
      <c r="KM2" s="199">
        <f>'Submission form'!$X$153</f>
        <v>0</v>
      </c>
      <c r="KN2" s="199">
        <f>'Submission form'!$AB$153</f>
        <v>0</v>
      </c>
      <c r="KO2" s="199">
        <f>'Submission form'!$AF$153</f>
        <v>0</v>
      </c>
      <c r="KP2" s="199" t="str">
        <f>'Submission form'!AH123</f>
        <v>Please provide information of further roles here</v>
      </c>
      <c r="KQ2" s="199">
        <f>'Submission form'!$H$165</f>
        <v>0</v>
      </c>
      <c r="KR2" s="199">
        <f>'Submission form'!$L$165</f>
        <v>0</v>
      </c>
      <c r="KS2" s="199">
        <f>'Submission form'!$P$165</f>
        <v>0</v>
      </c>
      <c r="KT2" s="199">
        <f>'Submission form'!$T$165</f>
        <v>0</v>
      </c>
      <c r="KU2" s="199">
        <f>'Submission form'!$X$165</f>
        <v>0</v>
      </c>
      <c r="KV2" s="199">
        <f>'Submission form'!$AH$165</f>
        <v>0</v>
      </c>
      <c r="KW2" s="199">
        <f>'Submission form'!$AJ$165</f>
        <v>0</v>
      </c>
      <c r="KX2" s="199">
        <f>'Submission form'!$H$167</f>
        <v>0</v>
      </c>
      <c r="KY2" s="199">
        <f>'Submission form'!$L$167</f>
        <v>0</v>
      </c>
      <c r="KZ2" s="199">
        <f>'Submission form'!$P$167</f>
        <v>0</v>
      </c>
      <c r="LA2" s="199">
        <f>'Submission form'!$T$167</f>
        <v>0</v>
      </c>
      <c r="LB2" s="199">
        <f>'Submission form'!$X$167</f>
        <v>0</v>
      </c>
      <c r="LC2" s="199">
        <f>'Submission form'!$AH$167</f>
        <v>0</v>
      </c>
      <c r="LD2" s="199">
        <f>'Submission form'!$AJ$167</f>
        <v>0</v>
      </c>
      <c r="LE2" s="199">
        <f>'Submission form'!$H$169</f>
        <v>0</v>
      </c>
      <c r="LF2" s="199">
        <f>'Submission form'!$L$169</f>
        <v>0</v>
      </c>
      <c r="LG2" s="199">
        <f>'Submission form'!$P$169</f>
        <v>0</v>
      </c>
      <c r="LH2" s="199">
        <f>'Submission form'!$T$169</f>
        <v>0</v>
      </c>
      <c r="LI2" s="199">
        <f>'Submission form'!$X$169</f>
        <v>0</v>
      </c>
      <c r="LJ2" s="199">
        <f>'Submission form'!$AH$169</f>
        <v>0</v>
      </c>
      <c r="LK2" s="199">
        <f>'Submission form'!$AJ$169</f>
        <v>0</v>
      </c>
      <c r="LL2" s="199">
        <f>'Submission form'!$H$171</f>
        <v>0</v>
      </c>
      <c r="LM2" s="199">
        <f>'Submission form'!$L$171</f>
        <v>0</v>
      </c>
      <c r="LN2" s="199">
        <f>'Submission form'!$P$171</f>
        <v>0</v>
      </c>
      <c r="LO2" s="199">
        <f>'Submission form'!$T$171</f>
        <v>0</v>
      </c>
      <c r="LP2" s="199">
        <f>'Submission form'!$X$171</f>
        <v>0</v>
      </c>
      <c r="LQ2" s="199">
        <f>'Submission form'!$AH$171</f>
        <v>0</v>
      </c>
      <c r="LR2" s="199">
        <f>'Submission form'!$AJ$171</f>
        <v>0</v>
      </c>
      <c r="LS2" s="199">
        <f>'Submission form'!$H$173</f>
        <v>0</v>
      </c>
      <c r="LT2" s="199">
        <f>'Submission form'!$L$173</f>
        <v>0</v>
      </c>
      <c r="LU2" s="199">
        <f>'Submission form'!$P$173</f>
        <v>0</v>
      </c>
      <c r="LV2" s="199">
        <f>'Submission form'!$T$173</f>
        <v>0</v>
      </c>
      <c r="LW2" s="199">
        <f>'Submission form'!$X$173</f>
        <v>0</v>
      </c>
      <c r="LX2" s="199">
        <f>'Submission form'!$AH$173</f>
        <v>0</v>
      </c>
      <c r="LY2" s="199">
        <f>'Submission form'!$AJ$173</f>
        <v>0</v>
      </c>
      <c r="LZ2" s="199">
        <f>'Submission form'!$H$175</f>
        <v>0</v>
      </c>
      <c r="MA2" s="199">
        <f>'Submission form'!$L$175</f>
        <v>0</v>
      </c>
      <c r="MB2" s="199">
        <f>'Submission form'!$P$175</f>
        <v>0</v>
      </c>
      <c r="MC2" s="199">
        <f>'Submission form'!$T$175</f>
        <v>0</v>
      </c>
      <c r="MD2" s="199">
        <f>'Submission form'!$X$175</f>
        <v>0</v>
      </c>
      <c r="ME2" s="199">
        <f>'Submission form'!$AH$175</f>
        <v>0</v>
      </c>
      <c r="MF2" s="199">
        <f>'Submission form'!$AJ$175</f>
        <v>0</v>
      </c>
      <c r="MG2" s="199">
        <f>'Submission form'!$H$177</f>
        <v>0</v>
      </c>
      <c r="MH2" s="199">
        <f>'Submission form'!$L$177</f>
        <v>0</v>
      </c>
      <c r="MI2" s="199">
        <f>'Submission form'!$P$177</f>
        <v>0</v>
      </c>
      <c r="MJ2" s="199">
        <f>'Submission form'!$T$177</f>
        <v>0</v>
      </c>
      <c r="MK2" s="199">
        <f>'Submission form'!$X$177</f>
        <v>0</v>
      </c>
      <c r="ML2" s="199">
        <f>'Submission form'!$AH$177</f>
        <v>0</v>
      </c>
      <c r="MM2" s="199">
        <f>'Submission form'!$AJ$177</f>
        <v>0</v>
      </c>
      <c r="MN2">
        <f>'Submission form'!A185</f>
        <v>0</v>
      </c>
    </row>
  </sheetData>
  <phoneticPr fontId="8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B06F-E3FD-4CF2-8331-DC5C58A23362}">
  <sheetPr codeName="Sheet2"/>
  <dimension ref="A3:W1259"/>
  <sheetViews>
    <sheetView topLeftCell="B1" workbookViewId="0">
      <selection activeCell="G4" sqref="G4"/>
    </sheetView>
  </sheetViews>
  <sheetFormatPr defaultColWidth="8.88671875" defaultRowHeight="13.8"/>
  <cols>
    <col min="1" max="3" width="8.88671875" style="184"/>
    <col min="4" max="4" width="47.6640625" style="184" bestFit="1" customWidth="1"/>
    <col min="5" max="5" width="8.88671875" style="184"/>
    <col min="6" max="7" width="18.44140625" style="184" customWidth="1"/>
    <col min="8" max="8" width="10.88671875" style="184" customWidth="1"/>
    <col min="9" max="16384" width="8.88671875" style="184"/>
  </cols>
  <sheetData>
    <row r="3" spans="1:23">
      <c r="B3" s="424" t="s">
        <v>2916</v>
      </c>
      <c r="C3" s="424"/>
      <c r="D3" s="424"/>
      <c r="E3" s="424"/>
      <c r="F3" s="424"/>
      <c r="G3" s="424"/>
      <c r="H3" s="424"/>
      <c r="J3" s="186" t="s">
        <v>2931</v>
      </c>
      <c r="K3" s="186" t="s">
        <v>3069</v>
      </c>
      <c r="L3" s="186" t="s">
        <v>3195</v>
      </c>
      <c r="M3" s="186" t="s">
        <v>3009</v>
      </c>
      <c r="N3" s="186" t="s">
        <v>3196</v>
      </c>
      <c r="O3" s="186" t="s">
        <v>3068</v>
      </c>
      <c r="P3" s="186" t="s">
        <v>3206</v>
      </c>
      <c r="Q3" s="186" t="s">
        <v>3007</v>
      </c>
      <c r="T3" s="186" t="s">
        <v>3090</v>
      </c>
      <c r="W3" s="186" t="s">
        <v>3179</v>
      </c>
    </row>
    <row r="4" spans="1:23" ht="14.4">
      <c r="A4" s="184" t="s">
        <v>3106</v>
      </c>
      <c r="B4" s="184" t="s">
        <v>2917</v>
      </c>
      <c r="C4" s="184" t="s">
        <v>2845</v>
      </c>
      <c r="D4" s="184" t="s">
        <v>2976</v>
      </c>
      <c r="E4" s="184" t="s">
        <v>2846</v>
      </c>
      <c r="F4" s="184" t="s">
        <v>2847</v>
      </c>
      <c r="G4" s="184" t="s">
        <v>3098</v>
      </c>
      <c r="H4" s="184" t="s">
        <v>3094</v>
      </c>
      <c r="J4" s="185" t="s">
        <v>382</v>
      </c>
      <c r="K4" s="184" t="s">
        <v>381</v>
      </c>
      <c r="L4" s="184" t="s">
        <v>3197</v>
      </c>
      <c r="M4" s="184" t="s">
        <v>3010</v>
      </c>
      <c r="N4" s="184" t="s">
        <v>3214</v>
      </c>
      <c r="O4" s="187" t="s">
        <v>3020</v>
      </c>
      <c r="P4" s="187" t="s">
        <v>3207</v>
      </c>
      <c r="Q4" s="187" t="s">
        <v>3019</v>
      </c>
      <c r="T4" s="184" t="s">
        <v>3091</v>
      </c>
      <c r="W4" s="184" t="s">
        <v>3180</v>
      </c>
    </row>
    <row r="5" spans="1:23" ht="15">
      <c r="A5" s="184" t="s">
        <v>3107</v>
      </c>
      <c r="B5" s="184" t="s">
        <v>2918</v>
      </c>
      <c r="C5" s="184">
        <v>5</v>
      </c>
      <c r="D5" s="173">
        <v>18057</v>
      </c>
      <c r="E5" s="184" t="s">
        <v>2922</v>
      </c>
      <c r="F5" s="184" t="s">
        <v>2926</v>
      </c>
      <c r="G5" s="184" t="s">
        <v>2929</v>
      </c>
      <c r="H5" s="184" t="s">
        <v>3095</v>
      </c>
      <c r="J5" s="185" t="s">
        <v>338</v>
      </c>
      <c r="K5" s="184" t="s">
        <v>337</v>
      </c>
      <c r="L5" s="184" t="s">
        <v>2804</v>
      </c>
      <c r="M5" s="184" t="s">
        <v>2805</v>
      </c>
      <c r="N5" s="184" t="s">
        <v>3215</v>
      </c>
      <c r="O5" s="187" t="s">
        <v>3021</v>
      </c>
      <c r="P5" s="187" t="s">
        <v>3207</v>
      </c>
      <c r="Q5" s="187" t="s">
        <v>3019</v>
      </c>
      <c r="T5" s="184" t="s">
        <v>3092</v>
      </c>
      <c r="W5" s="184" t="s">
        <v>3181</v>
      </c>
    </row>
    <row r="6" spans="1:23" ht="15">
      <c r="A6" s="184" t="s">
        <v>3108</v>
      </c>
      <c r="B6" s="184" t="s">
        <v>2919</v>
      </c>
      <c r="C6" s="184">
        <v>6</v>
      </c>
      <c r="D6" s="173">
        <v>22443</v>
      </c>
      <c r="E6" s="184" t="s">
        <v>2923</v>
      </c>
      <c r="F6" s="184" t="s">
        <v>2927</v>
      </c>
      <c r="G6" s="184" t="s">
        <v>2930</v>
      </c>
      <c r="H6" s="184" t="s">
        <v>3096</v>
      </c>
      <c r="J6" s="185" t="s">
        <v>1446</v>
      </c>
      <c r="K6" s="184" t="s">
        <v>1445</v>
      </c>
      <c r="L6" s="184" t="s">
        <v>2574</v>
      </c>
      <c r="M6" s="184" t="s">
        <v>2575</v>
      </c>
      <c r="N6" s="184" t="s">
        <v>3216</v>
      </c>
      <c r="O6" s="187" t="s">
        <v>3023</v>
      </c>
      <c r="P6" s="187" t="s">
        <v>3208</v>
      </c>
      <c r="Q6" s="187" t="s">
        <v>3022</v>
      </c>
      <c r="W6" s="184" t="s">
        <v>3182</v>
      </c>
    </row>
    <row r="7" spans="1:23" ht="15">
      <c r="B7" s="184" t="s">
        <v>2920</v>
      </c>
      <c r="C7" s="184">
        <v>7</v>
      </c>
      <c r="D7" s="173">
        <v>27421</v>
      </c>
      <c r="E7" s="184" t="s">
        <v>2925</v>
      </c>
      <c r="F7" s="184" t="s">
        <v>2928</v>
      </c>
      <c r="H7" s="184" t="s">
        <v>3097</v>
      </c>
      <c r="J7" s="185" t="s">
        <v>736</v>
      </c>
      <c r="K7" s="184" t="s">
        <v>735</v>
      </c>
      <c r="L7" s="184" t="s">
        <v>2714</v>
      </c>
      <c r="M7" s="184" t="s">
        <v>2715</v>
      </c>
      <c r="N7" s="184" t="s">
        <v>3217</v>
      </c>
      <c r="O7" s="187" t="s">
        <v>3025</v>
      </c>
      <c r="P7" s="187" t="s">
        <v>3211</v>
      </c>
      <c r="Q7" s="187" t="s">
        <v>3024</v>
      </c>
      <c r="W7" s="184" t="s">
        <v>3183</v>
      </c>
    </row>
    <row r="8" spans="1:23" ht="15">
      <c r="C8" s="183" t="s">
        <v>2921</v>
      </c>
      <c r="D8" s="173">
        <v>31352</v>
      </c>
      <c r="E8" s="184" t="s">
        <v>2970</v>
      </c>
      <c r="F8" s="184" t="s">
        <v>2971</v>
      </c>
      <c r="H8" s="184" t="s">
        <v>2971</v>
      </c>
      <c r="J8" s="185" t="s">
        <v>1095</v>
      </c>
      <c r="K8" s="184" t="s">
        <v>1094</v>
      </c>
      <c r="L8" s="184" t="s">
        <v>3198</v>
      </c>
      <c r="M8" s="184" t="s">
        <v>3011</v>
      </c>
      <c r="N8" s="184" t="s">
        <v>3218</v>
      </c>
      <c r="O8" s="187" t="s">
        <v>3027</v>
      </c>
      <c r="P8" s="187" t="s">
        <v>3210</v>
      </c>
      <c r="Q8" s="187" t="s">
        <v>3026</v>
      </c>
      <c r="W8" s="184" t="s">
        <v>14</v>
      </c>
    </row>
    <row r="9" spans="1:23" ht="14.4">
      <c r="E9" s="184" t="s">
        <v>2924</v>
      </c>
      <c r="J9" s="185" t="s">
        <v>1418</v>
      </c>
      <c r="K9" s="184" t="s">
        <v>1417</v>
      </c>
      <c r="L9" s="184" t="s">
        <v>2640</v>
      </c>
      <c r="M9" s="184" t="s">
        <v>2641</v>
      </c>
      <c r="N9" s="184" t="s">
        <v>3219</v>
      </c>
      <c r="O9" s="187" t="s">
        <v>3028</v>
      </c>
      <c r="P9" s="187" t="s">
        <v>3210</v>
      </c>
      <c r="Q9" s="187" t="s">
        <v>3026</v>
      </c>
      <c r="W9" s="184" t="s">
        <v>15</v>
      </c>
    </row>
    <row r="10" spans="1:23" ht="14.4">
      <c r="E10" s="184" t="s">
        <v>2971</v>
      </c>
      <c r="J10" s="185" t="s">
        <v>785</v>
      </c>
      <c r="K10" s="184" t="s">
        <v>784</v>
      </c>
      <c r="L10" s="184" t="s">
        <v>2672</v>
      </c>
      <c r="M10" s="184" t="s">
        <v>2673</v>
      </c>
      <c r="N10" s="184" t="s">
        <v>3220</v>
      </c>
      <c r="O10" s="187" t="s">
        <v>3029</v>
      </c>
      <c r="P10" s="187" t="s">
        <v>3211</v>
      </c>
      <c r="Q10" s="187" t="s">
        <v>3024</v>
      </c>
    </row>
    <row r="11" spans="1:23" ht="14.4">
      <c r="J11" s="185" t="s">
        <v>2207</v>
      </c>
      <c r="K11" s="184" t="s">
        <v>2206</v>
      </c>
      <c r="L11" s="184" t="s">
        <v>2588</v>
      </c>
      <c r="M11" s="184" t="s">
        <v>2589</v>
      </c>
      <c r="N11" s="184" t="s">
        <v>3221</v>
      </c>
      <c r="O11" s="187" t="s">
        <v>3030</v>
      </c>
      <c r="P11" s="187" t="s">
        <v>3210</v>
      </c>
      <c r="Q11" s="187" t="s">
        <v>3026</v>
      </c>
    </row>
    <row r="12" spans="1:23" ht="14.4">
      <c r="J12" s="185" t="s">
        <v>1135</v>
      </c>
      <c r="K12" s="184" t="s">
        <v>1134</v>
      </c>
      <c r="L12" s="184" t="s">
        <v>2590</v>
      </c>
      <c r="M12" s="184" t="s">
        <v>2591</v>
      </c>
      <c r="N12" s="184" t="s">
        <v>3219</v>
      </c>
      <c r="O12" s="187" t="s">
        <v>3028</v>
      </c>
      <c r="P12" s="187" t="s">
        <v>3210</v>
      </c>
      <c r="Q12" s="187" t="s">
        <v>3026</v>
      </c>
    </row>
    <row r="13" spans="1:23" ht="14.4">
      <c r="J13" s="185" t="s">
        <v>1123</v>
      </c>
      <c r="K13" s="184" t="s">
        <v>1122</v>
      </c>
      <c r="L13" s="184" t="s">
        <v>2590</v>
      </c>
      <c r="M13" s="184" t="s">
        <v>2591</v>
      </c>
      <c r="N13" s="184" t="s">
        <v>3219</v>
      </c>
      <c r="O13" s="187" t="s">
        <v>3028</v>
      </c>
      <c r="P13" s="187" t="s">
        <v>3210</v>
      </c>
      <c r="Q13" s="187" t="s">
        <v>3026</v>
      </c>
    </row>
    <row r="14" spans="1:23" ht="14.4">
      <c r="J14" s="185" t="s">
        <v>572</v>
      </c>
      <c r="K14" s="184" t="s">
        <v>571</v>
      </c>
      <c r="L14" s="184" t="s">
        <v>2744</v>
      </c>
      <c r="M14" s="184" t="s">
        <v>2745</v>
      </c>
      <c r="N14" s="184" t="s">
        <v>3222</v>
      </c>
      <c r="O14" s="187" t="s">
        <v>3032</v>
      </c>
      <c r="P14" s="187" t="s">
        <v>3209</v>
      </c>
      <c r="Q14" s="187" t="s">
        <v>3031</v>
      </c>
    </row>
    <row r="15" spans="1:23" ht="14.4">
      <c r="J15" s="185" t="s">
        <v>938</v>
      </c>
      <c r="K15" s="184" t="s">
        <v>937</v>
      </c>
      <c r="L15" s="184" t="s">
        <v>3199</v>
      </c>
      <c r="M15" s="184" t="s">
        <v>3012</v>
      </c>
      <c r="N15" s="184" t="s">
        <v>3223</v>
      </c>
      <c r="O15" s="187" t="s">
        <v>3034</v>
      </c>
      <c r="P15" s="187" t="s">
        <v>3212</v>
      </c>
      <c r="Q15" s="187" t="s">
        <v>3033</v>
      </c>
    </row>
    <row r="16" spans="1:23" ht="14.4">
      <c r="J16" s="185" t="s">
        <v>474</v>
      </c>
      <c r="K16" s="184" t="s">
        <v>473</v>
      </c>
      <c r="L16" s="184" t="s">
        <v>2564</v>
      </c>
      <c r="M16" s="184" t="s">
        <v>2565</v>
      </c>
      <c r="N16" s="184" t="s">
        <v>3224</v>
      </c>
      <c r="O16" s="187" t="s">
        <v>3035</v>
      </c>
      <c r="P16" s="187" t="s">
        <v>3209</v>
      </c>
      <c r="Q16" s="187" t="s">
        <v>3031</v>
      </c>
    </row>
    <row r="17" spans="10:17" ht="14.4">
      <c r="J17" s="185" t="s">
        <v>829</v>
      </c>
      <c r="K17" s="184" t="s">
        <v>828</v>
      </c>
      <c r="L17" s="184" t="s">
        <v>2712</v>
      </c>
      <c r="M17" s="184" t="s">
        <v>2713</v>
      </c>
      <c r="N17" s="184" t="s">
        <v>3225</v>
      </c>
      <c r="O17" s="187" t="s">
        <v>3036</v>
      </c>
      <c r="P17" s="187" t="s">
        <v>3211</v>
      </c>
      <c r="Q17" s="187" t="s">
        <v>3024</v>
      </c>
    </row>
    <row r="18" spans="10:17" ht="14.4">
      <c r="J18" s="185" t="s">
        <v>1462</v>
      </c>
      <c r="K18" s="184" t="s">
        <v>1461</v>
      </c>
      <c r="L18" s="184" t="s">
        <v>2574</v>
      </c>
      <c r="M18" s="184" t="s">
        <v>2575</v>
      </c>
      <c r="N18" s="184" t="s">
        <v>3216</v>
      </c>
      <c r="O18" s="187" t="s">
        <v>3023</v>
      </c>
      <c r="P18" s="187" t="s">
        <v>3208</v>
      </c>
      <c r="Q18" s="187" t="s">
        <v>3022</v>
      </c>
    </row>
    <row r="19" spans="10:17" ht="14.4">
      <c r="J19" s="185" t="s">
        <v>1829</v>
      </c>
      <c r="K19" s="184" t="s">
        <v>1828</v>
      </c>
      <c r="L19" s="184" t="s">
        <v>2770</v>
      </c>
      <c r="M19" s="184" t="s">
        <v>2771</v>
      </c>
      <c r="N19" s="184" t="s">
        <v>3214</v>
      </c>
      <c r="O19" s="187" t="s">
        <v>3020</v>
      </c>
      <c r="P19" s="187" t="s">
        <v>3207</v>
      </c>
      <c r="Q19" s="187" t="s">
        <v>3019</v>
      </c>
    </row>
    <row r="20" spans="10:17" ht="14.4">
      <c r="J20" s="185" t="s">
        <v>2436</v>
      </c>
      <c r="K20" s="184" t="s">
        <v>2435</v>
      </c>
      <c r="L20" s="184" t="s">
        <v>2616</v>
      </c>
      <c r="M20" s="184" t="s">
        <v>2617</v>
      </c>
      <c r="N20" s="184" t="s">
        <v>3226</v>
      </c>
      <c r="O20" s="187" t="s">
        <v>3038</v>
      </c>
      <c r="P20" s="187" t="s">
        <v>3213</v>
      </c>
      <c r="Q20" s="187" t="s">
        <v>3037</v>
      </c>
    </row>
    <row r="21" spans="10:17" ht="14.4">
      <c r="J21" s="185" t="s">
        <v>813</v>
      </c>
      <c r="K21" s="184" t="s">
        <v>812</v>
      </c>
      <c r="L21" s="184" t="s">
        <v>2672</v>
      </c>
      <c r="M21" s="184" t="s">
        <v>2673</v>
      </c>
      <c r="N21" s="184" t="s">
        <v>3220</v>
      </c>
      <c r="O21" s="187" t="s">
        <v>3029</v>
      </c>
      <c r="P21" s="187" t="s">
        <v>3211</v>
      </c>
      <c r="Q21" s="187" t="s">
        <v>3024</v>
      </c>
    </row>
    <row r="22" spans="10:17" ht="14.4">
      <c r="J22" s="185" t="s">
        <v>2476</v>
      </c>
      <c r="K22" s="184" t="s">
        <v>2475</v>
      </c>
      <c r="L22" s="184" t="s">
        <v>3200</v>
      </c>
      <c r="M22" s="184" t="s">
        <v>3013</v>
      </c>
      <c r="N22" s="184" t="s">
        <v>3227</v>
      </c>
      <c r="O22" s="187" t="s">
        <v>3039</v>
      </c>
      <c r="P22" s="187" t="s">
        <v>3210</v>
      </c>
      <c r="Q22" s="187" t="s">
        <v>3026</v>
      </c>
    </row>
    <row r="23" spans="10:17" ht="14.4">
      <c r="J23" s="185" t="s">
        <v>1614</v>
      </c>
      <c r="K23" s="184" t="s">
        <v>1613</v>
      </c>
      <c r="L23" s="184" t="s">
        <v>2652</v>
      </c>
      <c r="M23" s="184" t="s">
        <v>2653</v>
      </c>
      <c r="N23" s="184" t="s">
        <v>3228</v>
      </c>
      <c r="O23" s="187" t="s">
        <v>3040</v>
      </c>
      <c r="P23" s="187" t="s">
        <v>3209</v>
      </c>
      <c r="Q23" s="187" t="s">
        <v>3031</v>
      </c>
    </row>
    <row r="24" spans="10:17" ht="14.4">
      <c r="J24" s="185" t="s">
        <v>1524</v>
      </c>
      <c r="K24" s="184" t="s">
        <v>1523</v>
      </c>
      <c r="L24" s="184" t="s">
        <v>2570</v>
      </c>
      <c r="M24" s="184" t="s">
        <v>2571</v>
      </c>
      <c r="N24" s="184" t="s">
        <v>3229</v>
      </c>
      <c r="O24" s="187" t="s">
        <v>3041</v>
      </c>
      <c r="P24" s="187" t="s">
        <v>3209</v>
      </c>
      <c r="Q24" s="187" t="s">
        <v>3031</v>
      </c>
    </row>
    <row r="25" spans="10:17" ht="14.4">
      <c r="J25" s="185" t="s">
        <v>2548</v>
      </c>
      <c r="K25" s="184" t="s">
        <v>2547</v>
      </c>
      <c r="L25" s="184" t="s">
        <v>2672</v>
      </c>
      <c r="M25" s="184" t="s">
        <v>2673</v>
      </c>
      <c r="N25" s="184" t="s">
        <v>3220</v>
      </c>
      <c r="O25" s="187" t="s">
        <v>3029</v>
      </c>
      <c r="P25" s="187" t="s">
        <v>3211</v>
      </c>
      <c r="Q25" s="187" t="s">
        <v>3024</v>
      </c>
    </row>
    <row r="26" spans="10:17" ht="14.4">
      <c r="J26" s="185" t="s">
        <v>799</v>
      </c>
      <c r="K26" s="184" t="s">
        <v>798</v>
      </c>
      <c r="L26" s="184" t="s">
        <v>2672</v>
      </c>
      <c r="M26" s="184" t="s">
        <v>2673</v>
      </c>
      <c r="N26" s="184" t="s">
        <v>3220</v>
      </c>
      <c r="O26" s="187" t="s">
        <v>3029</v>
      </c>
      <c r="P26" s="187" t="s">
        <v>3211</v>
      </c>
      <c r="Q26" s="187" t="s">
        <v>3024</v>
      </c>
    </row>
    <row r="27" spans="10:17" ht="14.4">
      <c r="J27" s="185" t="s">
        <v>2408</v>
      </c>
      <c r="K27" s="184" t="s">
        <v>2407</v>
      </c>
      <c r="L27" s="184" t="s">
        <v>2664</v>
      </c>
      <c r="M27" s="184" t="s">
        <v>2665</v>
      </c>
      <c r="N27" s="184" t="s">
        <v>3230</v>
      </c>
      <c r="O27" s="187" t="s">
        <v>3042</v>
      </c>
      <c r="P27" s="187" t="s">
        <v>3210</v>
      </c>
      <c r="Q27" s="187" t="s">
        <v>3026</v>
      </c>
    </row>
    <row r="28" spans="10:17" ht="14.4">
      <c r="J28" s="185" t="s">
        <v>276</v>
      </c>
      <c r="K28" s="184" t="s">
        <v>275</v>
      </c>
      <c r="L28" s="184" t="s">
        <v>2814</v>
      </c>
      <c r="M28" s="184" t="s">
        <v>2815</v>
      </c>
      <c r="N28" s="184" t="s">
        <v>3231</v>
      </c>
      <c r="O28" s="187" t="s">
        <v>3043</v>
      </c>
      <c r="P28" s="187" t="s">
        <v>3213</v>
      </c>
      <c r="Q28" s="187" t="s">
        <v>3037</v>
      </c>
    </row>
    <row r="29" spans="10:17" ht="14.4">
      <c r="J29" s="185" t="s">
        <v>1185</v>
      </c>
      <c r="K29" s="184" t="s">
        <v>1184</v>
      </c>
      <c r="L29" s="184" t="s">
        <v>3198</v>
      </c>
      <c r="M29" s="184" t="s">
        <v>3011</v>
      </c>
      <c r="N29" s="184" t="s">
        <v>3218</v>
      </c>
      <c r="O29" s="187" t="s">
        <v>3027</v>
      </c>
      <c r="P29" s="187" t="s">
        <v>3210</v>
      </c>
      <c r="Q29" s="187" t="s">
        <v>3026</v>
      </c>
    </row>
    <row r="30" spans="10:17" ht="14.4">
      <c r="J30" s="185" t="s">
        <v>2424</v>
      </c>
      <c r="K30" s="184" t="s">
        <v>2423</v>
      </c>
      <c r="L30" s="184" t="s">
        <v>2616</v>
      </c>
      <c r="M30" s="184" t="s">
        <v>2617</v>
      </c>
      <c r="N30" s="184" t="s">
        <v>3226</v>
      </c>
      <c r="O30" s="187" t="s">
        <v>3038</v>
      </c>
      <c r="P30" s="187" t="s">
        <v>3213</v>
      </c>
      <c r="Q30" s="187" t="s">
        <v>3037</v>
      </c>
    </row>
    <row r="31" spans="10:17" ht="14.4">
      <c r="J31" s="185" t="s">
        <v>2932</v>
      </c>
      <c r="K31" s="184" t="s">
        <v>3070</v>
      </c>
      <c r="L31" s="184" t="s">
        <v>2580</v>
      </c>
      <c r="M31" s="184" t="s">
        <v>2581</v>
      </c>
      <c r="N31" s="184" t="s">
        <v>3230</v>
      </c>
      <c r="O31" s="187" t="s">
        <v>3042</v>
      </c>
      <c r="P31" s="187" t="s">
        <v>3210</v>
      </c>
      <c r="Q31" s="187" t="s">
        <v>3026</v>
      </c>
    </row>
    <row r="32" spans="10:17" ht="14.4">
      <c r="J32" s="185" t="s">
        <v>2015</v>
      </c>
      <c r="K32" s="184" t="s">
        <v>2014</v>
      </c>
      <c r="L32" s="184" t="s">
        <v>2698</v>
      </c>
      <c r="M32" s="184" t="s">
        <v>2699</v>
      </c>
      <c r="N32" s="184" t="s">
        <v>3232</v>
      </c>
      <c r="O32" s="187" t="s">
        <v>3044</v>
      </c>
      <c r="P32" s="187" t="s">
        <v>3209</v>
      </c>
      <c r="Q32" s="187" t="s">
        <v>3031</v>
      </c>
    </row>
    <row r="33" spans="10:17" ht="14.4">
      <c r="J33" s="185" t="s">
        <v>2041</v>
      </c>
      <c r="K33" s="184" t="s">
        <v>2040</v>
      </c>
      <c r="L33" s="184" t="s">
        <v>2568</v>
      </c>
      <c r="M33" s="184" t="s">
        <v>2569</v>
      </c>
      <c r="N33" s="184" t="s">
        <v>3233</v>
      </c>
      <c r="O33" s="187" t="s">
        <v>3045</v>
      </c>
      <c r="P33" s="187" t="s">
        <v>3212</v>
      </c>
      <c r="Q33" s="187" t="s">
        <v>3033</v>
      </c>
    </row>
    <row r="34" spans="10:17" ht="14.4">
      <c r="J34" s="185" t="s">
        <v>2053</v>
      </c>
      <c r="K34" s="184" t="s">
        <v>2052</v>
      </c>
      <c r="L34" s="184" t="s">
        <v>2568</v>
      </c>
      <c r="M34" s="184" t="s">
        <v>2569</v>
      </c>
      <c r="N34" s="184" t="s">
        <v>3233</v>
      </c>
      <c r="O34" s="187" t="s">
        <v>3045</v>
      </c>
      <c r="P34" s="187" t="s">
        <v>3212</v>
      </c>
      <c r="Q34" s="187" t="s">
        <v>3033</v>
      </c>
    </row>
    <row r="35" spans="10:17" ht="14.4">
      <c r="J35" s="185" t="s">
        <v>1280</v>
      </c>
      <c r="K35" s="184" t="s">
        <v>1279</v>
      </c>
      <c r="L35" s="184" t="s">
        <v>2608</v>
      </c>
      <c r="M35" s="184" t="s">
        <v>2609</v>
      </c>
      <c r="N35" s="184" t="s">
        <v>3234</v>
      </c>
      <c r="O35" s="187" t="s">
        <v>3046</v>
      </c>
      <c r="P35" s="187" t="s">
        <v>3208</v>
      </c>
      <c r="Q35" s="187" t="s">
        <v>3022</v>
      </c>
    </row>
    <row r="36" spans="10:17" ht="14.4">
      <c r="J36" s="185" t="s">
        <v>1390</v>
      </c>
      <c r="K36" s="184" t="s">
        <v>1389</v>
      </c>
      <c r="L36" s="184" t="s">
        <v>2600</v>
      </c>
      <c r="M36" s="184" t="s">
        <v>2601</v>
      </c>
      <c r="N36" s="184" t="s">
        <v>3219</v>
      </c>
      <c r="O36" s="187" t="s">
        <v>3028</v>
      </c>
      <c r="P36" s="187" t="s">
        <v>3210</v>
      </c>
      <c r="Q36" s="187" t="s">
        <v>3026</v>
      </c>
    </row>
    <row r="37" spans="10:17" ht="14.4">
      <c r="J37" s="185" t="s">
        <v>622</v>
      </c>
      <c r="K37" s="184" t="s">
        <v>621</v>
      </c>
      <c r="L37" s="184" t="s">
        <v>3201</v>
      </c>
      <c r="M37" s="184" t="s">
        <v>3014</v>
      </c>
      <c r="N37" s="184" t="s">
        <v>3235</v>
      </c>
      <c r="O37" s="187" t="s">
        <v>3047</v>
      </c>
      <c r="P37" s="187" t="s">
        <v>3209</v>
      </c>
      <c r="Q37" s="187" t="s">
        <v>3031</v>
      </c>
    </row>
    <row r="38" spans="10:17" ht="14.4">
      <c r="J38" s="185" t="s">
        <v>1360</v>
      </c>
      <c r="K38" s="184" t="s">
        <v>1359</v>
      </c>
      <c r="L38" s="184" t="s">
        <v>2690</v>
      </c>
      <c r="M38" s="184" t="s">
        <v>2691</v>
      </c>
      <c r="N38" s="184" t="s">
        <v>3231</v>
      </c>
      <c r="O38" s="187" t="s">
        <v>3043</v>
      </c>
      <c r="P38" s="187" t="s">
        <v>3213</v>
      </c>
      <c r="Q38" s="187" t="s">
        <v>3037</v>
      </c>
    </row>
    <row r="39" spans="10:17" ht="14.4">
      <c r="J39" s="185" t="s">
        <v>1584</v>
      </c>
      <c r="K39" s="184" t="s">
        <v>1583</v>
      </c>
      <c r="L39" s="184" t="s">
        <v>2730</v>
      </c>
      <c r="M39" s="184" t="s">
        <v>2731</v>
      </c>
      <c r="N39" s="184" t="s">
        <v>3214</v>
      </c>
      <c r="O39" s="187" t="s">
        <v>3020</v>
      </c>
      <c r="P39" s="187" t="s">
        <v>3207</v>
      </c>
      <c r="Q39" s="187" t="s">
        <v>3019</v>
      </c>
    </row>
    <row r="40" spans="10:17" ht="14.4">
      <c r="J40" s="185" t="s">
        <v>1955</v>
      </c>
      <c r="K40" s="184" t="s">
        <v>1954</v>
      </c>
      <c r="L40" s="184" t="s">
        <v>2680</v>
      </c>
      <c r="M40" s="184" t="s">
        <v>2681</v>
      </c>
      <c r="N40" s="184" t="s">
        <v>3236</v>
      </c>
      <c r="O40" s="187" t="s">
        <v>3048</v>
      </c>
      <c r="P40" s="187" t="s">
        <v>3209</v>
      </c>
      <c r="Q40" s="187" t="s">
        <v>3031</v>
      </c>
    </row>
    <row r="41" spans="10:17" ht="14.4">
      <c r="J41" s="185" t="s">
        <v>1953</v>
      </c>
      <c r="K41" s="184" t="s">
        <v>1952</v>
      </c>
      <c r="L41" s="184" t="s">
        <v>2680</v>
      </c>
      <c r="M41" s="184" t="s">
        <v>2681</v>
      </c>
      <c r="N41" s="184" t="s">
        <v>3236</v>
      </c>
      <c r="O41" s="187" t="s">
        <v>3048</v>
      </c>
      <c r="P41" s="187" t="s">
        <v>3209</v>
      </c>
      <c r="Q41" s="187" t="s">
        <v>3031</v>
      </c>
    </row>
    <row r="42" spans="10:17" ht="14.4">
      <c r="J42" s="185" t="s">
        <v>2933</v>
      </c>
      <c r="K42" s="184" t="s">
        <v>1986</v>
      </c>
      <c r="L42" s="184" t="s">
        <v>2580</v>
      </c>
      <c r="M42" s="184" t="s">
        <v>2581</v>
      </c>
      <c r="N42" s="184" t="s">
        <v>3230</v>
      </c>
      <c r="O42" s="187" t="s">
        <v>3042</v>
      </c>
      <c r="P42" s="187" t="s">
        <v>3210</v>
      </c>
      <c r="Q42" s="187" t="s">
        <v>3026</v>
      </c>
    </row>
    <row r="43" spans="10:17" ht="14.4">
      <c r="J43" s="185" t="s">
        <v>2531</v>
      </c>
      <c r="K43" s="184" t="s">
        <v>2530</v>
      </c>
      <c r="L43" s="184" t="s">
        <v>3202</v>
      </c>
      <c r="M43" s="184" t="s">
        <v>3015</v>
      </c>
      <c r="N43" s="184" t="s">
        <v>3237</v>
      </c>
      <c r="O43" s="187" t="s">
        <v>3049</v>
      </c>
      <c r="P43" s="187" t="s">
        <v>3211</v>
      </c>
      <c r="Q43" s="187" t="s">
        <v>3024</v>
      </c>
    </row>
    <row r="44" spans="10:17" ht="14.4">
      <c r="J44" s="185" t="s">
        <v>1476</v>
      </c>
      <c r="K44" s="184" t="s">
        <v>1475</v>
      </c>
      <c r="L44" s="184" t="s">
        <v>3200</v>
      </c>
      <c r="M44" s="184" t="s">
        <v>3013</v>
      </c>
      <c r="N44" s="184" t="s">
        <v>3227</v>
      </c>
      <c r="O44" s="187" t="s">
        <v>3039</v>
      </c>
      <c r="P44" s="187" t="s">
        <v>3210</v>
      </c>
      <c r="Q44" s="187" t="s">
        <v>3026</v>
      </c>
    </row>
    <row r="45" spans="10:17" ht="14.4">
      <c r="J45" s="185" t="s">
        <v>1965</v>
      </c>
      <c r="K45" s="184" t="s">
        <v>1964</v>
      </c>
      <c r="L45" s="184" t="s">
        <v>2680</v>
      </c>
      <c r="M45" s="184" t="s">
        <v>2681</v>
      </c>
      <c r="N45" s="184" t="s">
        <v>3236</v>
      </c>
      <c r="O45" s="187" t="s">
        <v>3048</v>
      </c>
      <c r="P45" s="187" t="s">
        <v>3209</v>
      </c>
      <c r="Q45" s="187" t="s">
        <v>3031</v>
      </c>
    </row>
    <row r="46" spans="10:17" ht="14.4">
      <c r="J46" s="185" t="s">
        <v>1957</v>
      </c>
      <c r="K46" s="184" t="s">
        <v>1956</v>
      </c>
      <c r="L46" s="184" t="s">
        <v>2680</v>
      </c>
      <c r="M46" s="184" t="s">
        <v>2681</v>
      </c>
      <c r="N46" s="184" t="s">
        <v>3236</v>
      </c>
      <c r="O46" s="187" t="s">
        <v>3048</v>
      </c>
      <c r="P46" s="187" t="s">
        <v>3209</v>
      </c>
      <c r="Q46" s="187" t="s">
        <v>3031</v>
      </c>
    </row>
    <row r="47" spans="10:17" ht="14.4">
      <c r="J47" s="185" t="s">
        <v>2533</v>
      </c>
      <c r="K47" s="184" t="s">
        <v>2532</v>
      </c>
      <c r="L47" s="184" t="s">
        <v>2588</v>
      </c>
      <c r="M47" s="184" t="s">
        <v>2589</v>
      </c>
      <c r="N47" s="184" t="s">
        <v>3221</v>
      </c>
      <c r="O47" s="187" t="s">
        <v>3030</v>
      </c>
      <c r="P47" s="187" t="s">
        <v>3210</v>
      </c>
      <c r="Q47" s="187" t="s">
        <v>3026</v>
      </c>
    </row>
    <row r="48" spans="10:17" ht="14.4">
      <c r="J48" s="185" t="s">
        <v>2169</v>
      </c>
      <c r="K48" s="184" t="s">
        <v>2168</v>
      </c>
      <c r="L48" s="184" t="s">
        <v>2588</v>
      </c>
      <c r="M48" s="184" t="s">
        <v>2589</v>
      </c>
      <c r="N48" s="184" t="s">
        <v>3221</v>
      </c>
      <c r="O48" s="187" t="s">
        <v>3030</v>
      </c>
      <c r="P48" s="187" t="s">
        <v>3210</v>
      </c>
      <c r="Q48" s="187" t="s">
        <v>3026</v>
      </c>
    </row>
    <row r="49" spans="10:17" ht="14.4">
      <c r="J49" s="185" t="s">
        <v>2235</v>
      </c>
      <c r="K49" s="184" t="s">
        <v>2234</v>
      </c>
      <c r="L49" s="184" t="s">
        <v>2588</v>
      </c>
      <c r="M49" s="184" t="s">
        <v>2589</v>
      </c>
      <c r="N49" s="184" t="s">
        <v>3221</v>
      </c>
      <c r="O49" s="187" t="s">
        <v>3030</v>
      </c>
      <c r="P49" s="187" t="s">
        <v>3210</v>
      </c>
      <c r="Q49" s="187" t="s">
        <v>3026</v>
      </c>
    </row>
    <row r="50" spans="10:17" ht="14.4">
      <c r="J50" s="185" t="s">
        <v>262</v>
      </c>
      <c r="K50" s="184" t="s">
        <v>261</v>
      </c>
      <c r="L50" s="184" t="s">
        <v>2594</v>
      </c>
      <c r="M50" s="184" t="s">
        <v>2595</v>
      </c>
      <c r="N50" s="184" t="s">
        <v>3231</v>
      </c>
      <c r="O50" s="187" t="s">
        <v>3043</v>
      </c>
      <c r="P50" s="187" t="s">
        <v>3213</v>
      </c>
      <c r="Q50" s="187" t="s">
        <v>3037</v>
      </c>
    </row>
    <row r="51" spans="10:17" ht="14.4">
      <c r="J51" s="185" t="s">
        <v>857</v>
      </c>
      <c r="K51" s="184" t="s">
        <v>856</v>
      </c>
      <c r="L51" s="184" t="s">
        <v>2676</v>
      </c>
      <c r="M51" s="184" t="s">
        <v>2677</v>
      </c>
      <c r="N51" s="184" t="s">
        <v>3225</v>
      </c>
      <c r="O51" s="187" t="s">
        <v>3036</v>
      </c>
      <c r="P51" s="187" t="s">
        <v>3211</v>
      </c>
      <c r="Q51" s="187" t="s">
        <v>3024</v>
      </c>
    </row>
    <row r="52" spans="10:17" ht="14.4">
      <c r="J52" s="185" t="s">
        <v>1255</v>
      </c>
      <c r="K52" s="184" t="s">
        <v>1254</v>
      </c>
      <c r="L52" s="184" t="s">
        <v>2610</v>
      </c>
      <c r="M52" s="184" t="s">
        <v>2611</v>
      </c>
      <c r="N52" s="184" t="s">
        <v>3238</v>
      </c>
      <c r="O52" s="187" t="s">
        <v>3050</v>
      </c>
      <c r="P52" s="187" t="s">
        <v>3208</v>
      </c>
      <c r="Q52" s="187" t="s">
        <v>3022</v>
      </c>
    </row>
    <row r="53" spans="10:17" ht="14.4">
      <c r="J53" s="185" t="s">
        <v>2047</v>
      </c>
      <c r="K53" s="184" t="s">
        <v>2046</v>
      </c>
      <c r="L53" s="184" t="s">
        <v>2568</v>
      </c>
      <c r="M53" s="184" t="s">
        <v>2569</v>
      </c>
      <c r="N53" s="184" t="s">
        <v>3233</v>
      </c>
      <c r="O53" s="187" t="s">
        <v>3045</v>
      </c>
      <c r="P53" s="187" t="s">
        <v>3212</v>
      </c>
      <c r="Q53" s="187" t="s">
        <v>3033</v>
      </c>
    </row>
    <row r="54" spans="10:17" ht="14.4">
      <c r="J54" s="185" t="s">
        <v>797</v>
      </c>
      <c r="K54" s="184" t="s">
        <v>796</v>
      </c>
      <c r="L54" s="184" t="s">
        <v>2672</v>
      </c>
      <c r="M54" s="184" t="s">
        <v>2673</v>
      </c>
      <c r="N54" s="184" t="s">
        <v>3220</v>
      </c>
      <c r="O54" s="187" t="s">
        <v>3029</v>
      </c>
      <c r="P54" s="187" t="s">
        <v>3211</v>
      </c>
      <c r="Q54" s="187" t="s">
        <v>3024</v>
      </c>
    </row>
    <row r="55" spans="10:17" ht="14.4">
      <c r="J55" s="185" t="s">
        <v>1201</v>
      </c>
      <c r="K55" s="184" t="s">
        <v>1200</v>
      </c>
      <c r="L55" s="184" t="s">
        <v>3198</v>
      </c>
      <c r="M55" s="184" t="s">
        <v>3011</v>
      </c>
      <c r="N55" s="184" t="s">
        <v>3218</v>
      </c>
      <c r="O55" s="187" t="s">
        <v>3027</v>
      </c>
      <c r="P55" s="187" t="s">
        <v>3210</v>
      </c>
      <c r="Q55" s="187" t="s">
        <v>3026</v>
      </c>
    </row>
    <row r="56" spans="10:17" ht="14.4">
      <c r="J56" s="185" t="s">
        <v>1408</v>
      </c>
      <c r="K56" s="184" t="s">
        <v>1407</v>
      </c>
      <c r="L56" s="184" t="s">
        <v>2600</v>
      </c>
      <c r="M56" s="184" t="s">
        <v>2601</v>
      </c>
      <c r="N56" s="184" t="s">
        <v>3219</v>
      </c>
      <c r="O56" s="187" t="s">
        <v>3028</v>
      </c>
      <c r="P56" s="187" t="s">
        <v>3210</v>
      </c>
      <c r="Q56" s="187" t="s">
        <v>3026</v>
      </c>
    </row>
    <row r="57" spans="10:17" ht="14.4">
      <c r="J57" s="185" t="s">
        <v>956</v>
      </c>
      <c r="K57" s="184" t="s">
        <v>955</v>
      </c>
      <c r="L57" s="184" t="s">
        <v>3199</v>
      </c>
      <c r="M57" s="184" t="s">
        <v>3012</v>
      </c>
      <c r="N57" s="184" t="s">
        <v>3223</v>
      </c>
      <c r="O57" s="187" t="s">
        <v>3034</v>
      </c>
      <c r="P57" s="187" t="s">
        <v>3212</v>
      </c>
      <c r="Q57" s="187" t="s">
        <v>3033</v>
      </c>
    </row>
    <row r="58" spans="10:17" ht="14.4">
      <c r="J58" s="185" t="s">
        <v>1935</v>
      </c>
      <c r="K58" s="184" t="s">
        <v>1934</v>
      </c>
      <c r="L58" s="184" t="s">
        <v>2680</v>
      </c>
      <c r="M58" s="184" t="s">
        <v>2681</v>
      </c>
      <c r="N58" s="184" t="s">
        <v>3236</v>
      </c>
      <c r="O58" s="187" t="s">
        <v>3048</v>
      </c>
      <c r="P58" s="187" t="s">
        <v>3209</v>
      </c>
      <c r="Q58" s="187" t="s">
        <v>3031</v>
      </c>
    </row>
    <row r="59" spans="10:17" ht="14.4">
      <c r="J59" s="185" t="s">
        <v>1857</v>
      </c>
      <c r="K59" s="184" t="s">
        <v>1856</v>
      </c>
      <c r="L59" s="184" t="s">
        <v>2562</v>
      </c>
      <c r="M59" s="184" t="s">
        <v>2563</v>
      </c>
      <c r="N59" s="184" t="s">
        <v>3239</v>
      </c>
      <c r="O59" s="187" t="s">
        <v>3051</v>
      </c>
      <c r="P59" s="187" t="s">
        <v>3212</v>
      </c>
      <c r="Q59" s="187" t="s">
        <v>3033</v>
      </c>
    </row>
    <row r="60" spans="10:17" ht="14.4">
      <c r="J60" s="185" t="s">
        <v>1530</v>
      </c>
      <c r="K60" s="184" t="s">
        <v>1529</v>
      </c>
      <c r="L60" s="184" t="s">
        <v>2570</v>
      </c>
      <c r="M60" s="184" t="s">
        <v>2571</v>
      </c>
      <c r="N60" s="184" t="s">
        <v>3229</v>
      </c>
      <c r="O60" s="187" t="s">
        <v>3041</v>
      </c>
      <c r="P60" s="187" t="s">
        <v>3209</v>
      </c>
      <c r="Q60" s="187" t="s">
        <v>3031</v>
      </c>
    </row>
    <row r="61" spans="10:17" ht="14.4">
      <c r="J61" s="185" t="s">
        <v>2934</v>
      </c>
      <c r="K61" s="184" t="s">
        <v>3071</v>
      </c>
      <c r="L61" s="184" t="s">
        <v>2590</v>
      </c>
      <c r="M61" s="184" t="s">
        <v>2591</v>
      </c>
      <c r="N61" s="184" t="s">
        <v>3219</v>
      </c>
      <c r="O61" s="187" t="s">
        <v>3028</v>
      </c>
      <c r="P61" s="187" t="s">
        <v>3210</v>
      </c>
      <c r="Q61" s="187" t="s">
        <v>3026</v>
      </c>
    </row>
    <row r="62" spans="10:17" ht="14.4">
      <c r="J62" s="185" t="s">
        <v>2935</v>
      </c>
      <c r="K62" s="184" t="s">
        <v>1128</v>
      </c>
      <c r="L62" s="184" t="s">
        <v>2590</v>
      </c>
      <c r="M62" s="184" t="s">
        <v>2591</v>
      </c>
      <c r="N62" s="184" t="s">
        <v>3219</v>
      </c>
      <c r="O62" s="187" t="s">
        <v>3028</v>
      </c>
      <c r="P62" s="187" t="s">
        <v>3210</v>
      </c>
      <c r="Q62" s="187" t="s">
        <v>3026</v>
      </c>
    </row>
    <row r="63" spans="10:17" ht="14.4">
      <c r="J63" s="185" t="s">
        <v>2255</v>
      </c>
      <c r="K63" s="184" t="s">
        <v>2254</v>
      </c>
      <c r="L63" s="184" t="s">
        <v>2604</v>
      </c>
      <c r="M63" s="184" t="s">
        <v>2605</v>
      </c>
      <c r="N63" s="184" t="s">
        <v>3240</v>
      </c>
      <c r="O63" s="187" t="s">
        <v>3052</v>
      </c>
      <c r="P63" s="187" t="s">
        <v>3210</v>
      </c>
      <c r="Q63" s="187" t="s">
        <v>3026</v>
      </c>
    </row>
    <row r="64" spans="10:17" ht="14.4">
      <c r="J64" s="185" t="s">
        <v>891</v>
      </c>
      <c r="K64" s="184" t="s">
        <v>890</v>
      </c>
      <c r="L64" s="184" t="s">
        <v>3203</v>
      </c>
      <c r="M64" s="184" t="s">
        <v>3016</v>
      </c>
      <c r="N64" s="184" t="s">
        <v>3241</v>
      </c>
      <c r="O64" s="187" t="s">
        <v>3053</v>
      </c>
      <c r="P64" s="187" t="s">
        <v>3212</v>
      </c>
      <c r="Q64" s="187" t="s">
        <v>3033</v>
      </c>
    </row>
    <row r="65" spans="10:17" ht="14.4">
      <c r="J65" s="185" t="s">
        <v>895</v>
      </c>
      <c r="K65" s="184" t="s">
        <v>894</v>
      </c>
      <c r="L65" s="184" t="s">
        <v>3203</v>
      </c>
      <c r="M65" s="184" t="s">
        <v>3016</v>
      </c>
      <c r="N65" s="184" t="s">
        <v>3241</v>
      </c>
      <c r="O65" s="187" t="s">
        <v>3053</v>
      </c>
      <c r="P65" s="187" t="s">
        <v>3212</v>
      </c>
      <c r="Q65" s="187" t="s">
        <v>3033</v>
      </c>
    </row>
    <row r="66" spans="10:17" ht="14.4">
      <c r="J66" s="185" t="s">
        <v>889</v>
      </c>
      <c r="K66" s="184" t="s">
        <v>888</v>
      </c>
      <c r="L66" s="184" t="s">
        <v>3203</v>
      </c>
      <c r="M66" s="184" t="s">
        <v>3016</v>
      </c>
      <c r="N66" s="184" t="s">
        <v>3241</v>
      </c>
      <c r="O66" s="187" t="s">
        <v>3053</v>
      </c>
      <c r="P66" s="187" t="s">
        <v>3212</v>
      </c>
      <c r="Q66" s="187" t="s">
        <v>3033</v>
      </c>
    </row>
    <row r="67" spans="10:17" ht="14.4">
      <c r="J67" s="185" t="s">
        <v>893</v>
      </c>
      <c r="K67" s="184" t="s">
        <v>892</v>
      </c>
      <c r="L67" s="184" t="s">
        <v>3203</v>
      </c>
      <c r="M67" s="184" t="s">
        <v>3016</v>
      </c>
      <c r="N67" s="184" t="s">
        <v>3241</v>
      </c>
      <c r="O67" s="187" t="s">
        <v>3053</v>
      </c>
      <c r="P67" s="187" t="s">
        <v>3212</v>
      </c>
      <c r="Q67" s="187" t="s">
        <v>3033</v>
      </c>
    </row>
    <row r="68" spans="10:17" ht="14.4">
      <c r="J68" s="185" t="s">
        <v>897</v>
      </c>
      <c r="K68" s="184" t="s">
        <v>896</v>
      </c>
      <c r="L68" s="184" t="s">
        <v>3203</v>
      </c>
      <c r="M68" s="184" t="s">
        <v>3016</v>
      </c>
      <c r="N68" s="184" t="s">
        <v>3241</v>
      </c>
      <c r="O68" s="187" t="s">
        <v>3053</v>
      </c>
      <c r="P68" s="187" t="s">
        <v>3212</v>
      </c>
      <c r="Q68" s="187" t="s">
        <v>3033</v>
      </c>
    </row>
    <row r="69" spans="10:17" ht="14.4">
      <c r="J69" s="185" t="s">
        <v>887</v>
      </c>
      <c r="K69" s="184" t="s">
        <v>886</v>
      </c>
      <c r="L69" s="184" t="s">
        <v>3203</v>
      </c>
      <c r="M69" s="184" t="s">
        <v>3016</v>
      </c>
      <c r="N69" s="184" t="s">
        <v>3241</v>
      </c>
      <c r="O69" s="187" t="s">
        <v>3053</v>
      </c>
      <c r="P69" s="187" t="s">
        <v>3212</v>
      </c>
      <c r="Q69" s="187" t="s">
        <v>3033</v>
      </c>
    </row>
    <row r="70" spans="10:17" ht="14.4">
      <c r="J70" s="185" t="s">
        <v>2391</v>
      </c>
      <c r="K70" s="184" t="s">
        <v>2390</v>
      </c>
      <c r="L70" s="184" t="s">
        <v>2670</v>
      </c>
      <c r="M70" s="184" t="s">
        <v>2671</v>
      </c>
      <c r="N70" s="184" t="s">
        <v>3242</v>
      </c>
      <c r="O70" s="187" t="s">
        <v>3054</v>
      </c>
      <c r="P70" s="187" t="s">
        <v>3212</v>
      </c>
      <c r="Q70" s="187" t="s">
        <v>3033</v>
      </c>
    </row>
    <row r="71" spans="10:17" ht="14.4">
      <c r="J71" s="185" t="s">
        <v>2339</v>
      </c>
      <c r="K71" s="184" t="s">
        <v>2338</v>
      </c>
      <c r="L71" s="184" t="s">
        <v>2670</v>
      </c>
      <c r="M71" s="184" t="s">
        <v>2671</v>
      </c>
      <c r="N71" s="184" t="s">
        <v>3242</v>
      </c>
      <c r="O71" s="187" t="s">
        <v>3054</v>
      </c>
      <c r="P71" s="187" t="s">
        <v>3212</v>
      </c>
      <c r="Q71" s="187" t="s">
        <v>3033</v>
      </c>
    </row>
    <row r="72" spans="10:17" ht="14.4">
      <c r="J72" s="185" t="s">
        <v>2351</v>
      </c>
      <c r="K72" s="184" t="s">
        <v>2350</v>
      </c>
      <c r="L72" s="184" t="s">
        <v>2670</v>
      </c>
      <c r="M72" s="184" t="s">
        <v>2671</v>
      </c>
      <c r="N72" s="184" t="s">
        <v>3242</v>
      </c>
      <c r="O72" s="187" t="s">
        <v>3054</v>
      </c>
      <c r="P72" s="187" t="s">
        <v>3212</v>
      </c>
      <c r="Q72" s="187" t="s">
        <v>3033</v>
      </c>
    </row>
    <row r="73" spans="10:17" ht="14.4">
      <c r="J73" s="185" t="s">
        <v>2375</v>
      </c>
      <c r="K73" s="184" t="s">
        <v>2374</v>
      </c>
      <c r="L73" s="184" t="s">
        <v>2670</v>
      </c>
      <c r="M73" s="184" t="s">
        <v>2671</v>
      </c>
      <c r="N73" s="184" t="s">
        <v>3242</v>
      </c>
      <c r="O73" s="187" t="s">
        <v>3054</v>
      </c>
      <c r="P73" s="187" t="s">
        <v>3212</v>
      </c>
      <c r="Q73" s="187" t="s">
        <v>3033</v>
      </c>
    </row>
    <row r="74" spans="10:17" ht="14.4">
      <c r="J74" s="185" t="s">
        <v>2353</v>
      </c>
      <c r="K74" s="184" t="s">
        <v>2352</v>
      </c>
      <c r="L74" s="184" t="s">
        <v>2670</v>
      </c>
      <c r="M74" s="184" t="s">
        <v>2671</v>
      </c>
      <c r="N74" s="184" t="s">
        <v>3242</v>
      </c>
      <c r="O74" s="187" t="s">
        <v>3054</v>
      </c>
      <c r="P74" s="187" t="s">
        <v>3212</v>
      </c>
      <c r="Q74" s="187" t="s">
        <v>3033</v>
      </c>
    </row>
    <row r="75" spans="10:17" ht="14.4">
      <c r="J75" s="185" t="s">
        <v>2361</v>
      </c>
      <c r="K75" s="184" t="s">
        <v>2360</v>
      </c>
      <c r="L75" s="184" t="s">
        <v>2670</v>
      </c>
      <c r="M75" s="184" t="s">
        <v>2671</v>
      </c>
      <c r="N75" s="184" t="s">
        <v>3242</v>
      </c>
      <c r="O75" s="187" t="s">
        <v>3054</v>
      </c>
      <c r="P75" s="187" t="s">
        <v>3212</v>
      </c>
      <c r="Q75" s="187" t="s">
        <v>3033</v>
      </c>
    </row>
    <row r="76" spans="10:17" ht="14.4">
      <c r="J76" s="185" t="s">
        <v>2349</v>
      </c>
      <c r="K76" s="184" t="s">
        <v>2348</v>
      </c>
      <c r="L76" s="184" t="s">
        <v>2670</v>
      </c>
      <c r="M76" s="184" t="s">
        <v>2671</v>
      </c>
      <c r="N76" s="184" t="s">
        <v>3242</v>
      </c>
      <c r="O76" s="187" t="s">
        <v>3054</v>
      </c>
      <c r="P76" s="187" t="s">
        <v>3212</v>
      </c>
      <c r="Q76" s="187" t="s">
        <v>3033</v>
      </c>
    </row>
    <row r="77" spans="10:17" ht="14.4">
      <c r="J77" s="185" t="s">
        <v>314</v>
      </c>
      <c r="K77" s="184" t="s">
        <v>313</v>
      </c>
      <c r="L77" s="184" t="s">
        <v>2764</v>
      </c>
      <c r="M77" s="184" t="s">
        <v>2765</v>
      </c>
      <c r="N77" s="184" t="s">
        <v>3215</v>
      </c>
      <c r="O77" s="187" t="s">
        <v>3021</v>
      </c>
      <c r="P77" s="187" t="s">
        <v>3207</v>
      </c>
      <c r="Q77" s="187" t="s">
        <v>3019</v>
      </c>
    </row>
    <row r="78" spans="10:17" ht="14.4">
      <c r="J78" s="185" t="s">
        <v>1642</v>
      </c>
      <c r="K78" s="184" t="s">
        <v>1641</v>
      </c>
      <c r="L78" s="184" t="s">
        <v>2678</v>
      </c>
      <c r="M78" s="184" t="s">
        <v>2679</v>
      </c>
      <c r="N78" s="184" t="s">
        <v>3243</v>
      </c>
      <c r="O78" s="187" t="s">
        <v>3055</v>
      </c>
      <c r="P78" s="187" t="s">
        <v>3208</v>
      </c>
      <c r="Q78" s="187" t="s">
        <v>3022</v>
      </c>
    </row>
    <row r="79" spans="10:17" ht="14.4">
      <c r="J79" s="185" t="s">
        <v>767</v>
      </c>
      <c r="K79" s="184" t="s">
        <v>766</v>
      </c>
      <c r="L79" s="184" t="s">
        <v>2638</v>
      </c>
      <c r="M79" s="184" t="s">
        <v>2639</v>
      </c>
      <c r="N79" s="184" t="s">
        <v>3244</v>
      </c>
      <c r="O79" s="187" t="s">
        <v>3056</v>
      </c>
      <c r="P79" s="187" t="s">
        <v>3211</v>
      </c>
      <c r="Q79" s="187" t="s">
        <v>3024</v>
      </c>
    </row>
    <row r="80" spans="10:17" ht="14.4">
      <c r="J80" s="185" t="s">
        <v>212</v>
      </c>
      <c r="K80" s="184" t="s">
        <v>211</v>
      </c>
      <c r="L80" s="184" t="s">
        <v>2774</v>
      </c>
      <c r="M80" s="184" t="s">
        <v>2775</v>
      </c>
      <c r="N80" s="184" t="s">
        <v>3245</v>
      </c>
      <c r="O80" s="187" t="s">
        <v>3057</v>
      </c>
      <c r="P80" s="187" t="s">
        <v>3213</v>
      </c>
      <c r="Q80" s="187" t="s">
        <v>3037</v>
      </c>
    </row>
    <row r="81" spans="10:17" ht="14.4">
      <c r="J81" s="185" t="s">
        <v>2311</v>
      </c>
      <c r="K81" s="184" t="s">
        <v>2310</v>
      </c>
      <c r="L81" s="184" t="s">
        <v>2654</v>
      </c>
      <c r="M81" s="184" t="s">
        <v>2655</v>
      </c>
      <c r="N81" s="184" t="s">
        <v>3246</v>
      </c>
      <c r="O81" s="187" t="s">
        <v>3058</v>
      </c>
      <c r="P81" s="187" t="s">
        <v>3208</v>
      </c>
      <c r="Q81" s="187" t="s">
        <v>3022</v>
      </c>
    </row>
    <row r="82" spans="10:17" ht="14.4">
      <c r="J82" s="185" t="s">
        <v>384</v>
      </c>
      <c r="K82" s="184" t="s">
        <v>383</v>
      </c>
      <c r="L82" s="184" t="s">
        <v>3197</v>
      </c>
      <c r="M82" s="184" t="s">
        <v>3010</v>
      </c>
      <c r="N82" s="184" t="s">
        <v>3214</v>
      </c>
      <c r="O82" s="187" t="s">
        <v>3020</v>
      </c>
      <c r="P82" s="187" t="s">
        <v>3207</v>
      </c>
      <c r="Q82" s="187" t="s">
        <v>3019</v>
      </c>
    </row>
    <row r="83" spans="10:17" ht="14.4">
      <c r="J83" s="185" t="s">
        <v>1855</v>
      </c>
      <c r="K83" s="184" t="s">
        <v>1854</v>
      </c>
      <c r="L83" s="184" t="s">
        <v>2562</v>
      </c>
      <c r="M83" s="184" t="s">
        <v>2563</v>
      </c>
      <c r="N83" s="184" t="s">
        <v>3239</v>
      </c>
      <c r="O83" s="187" t="s">
        <v>3051</v>
      </c>
      <c r="P83" s="187" t="s">
        <v>3212</v>
      </c>
      <c r="Q83" s="187" t="s">
        <v>3033</v>
      </c>
    </row>
    <row r="84" spans="10:17" ht="14.4">
      <c r="J84" s="185" t="s">
        <v>218</v>
      </c>
      <c r="K84" s="184" t="s">
        <v>217</v>
      </c>
      <c r="L84" s="184" t="s">
        <v>2774</v>
      </c>
      <c r="M84" s="184" t="s">
        <v>2775</v>
      </c>
      <c r="N84" s="184" t="s">
        <v>3245</v>
      </c>
      <c r="O84" s="187" t="s">
        <v>3057</v>
      </c>
      <c r="P84" s="187" t="s">
        <v>3213</v>
      </c>
      <c r="Q84" s="187" t="s">
        <v>3037</v>
      </c>
    </row>
    <row r="85" spans="10:17" ht="14.4">
      <c r="J85" s="185" t="s">
        <v>1646</v>
      </c>
      <c r="K85" s="184" t="s">
        <v>1645</v>
      </c>
      <c r="L85" s="184" t="s">
        <v>2678</v>
      </c>
      <c r="M85" s="184" t="s">
        <v>2679</v>
      </c>
      <c r="N85" s="184" t="s">
        <v>3243</v>
      </c>
      <c r="O85" s="187" t="s">
        <v>3055</v>
      </c>
      <c r="P85" s="187" t="s">
        <v>3208</v>
      </c>
      <c r="Q85" s="187" t="s">
        <v>3022</v>
      </c>
    </row>
    <row r="86" spans="10:17" ht="14.4">
      <c r="J86" s="185" t="s">
        <v>1093</v>
      </c>
      <c r="K86" s="184" t="s">
        <v>1092</v>
      </c>
      <c r="L86" s="184" t="s">
        <v>3198</v>
      </c>
      <c r="M86" s="184" t="s">
        <v>3011</v>
      </c>
      <c r="N86" s="184" t="s">
        <v>3218</v>
      </c>
      <c r="O86" s="187" t="s">
        <v>3027</v>
      </c>
      <c r="P86" s="187" t="s">
        <v>3210</v>
      </c>
      <c r="Q86" s="187" t="s">
        <v>3026</v>
      </c>
    </row>
    <row r="87" spans="10:17" ht="14.4">
      <c r="J87" s="185" t="s">
        <v>1811</v>
      </c>
      <c r="K87" s="184" t="s">
        <v>1810</v>
      </c>
      <c r="L87" s="184" t="s">
        <v>2770</v>
      </c>
      <c r="M87" s="184" t="s">
        <v>2771</v>
      </c>
      <c r="N87" s="184" t="s">
        <v>3214</v>
      </c>
      <c r="O87" s="187" t="s">
        <v>3020</v>
      </c>
      <c r="P87" s="187" t="s">
        <v>3207</v>
      </c>
      <c r="Q87" s="187" t="s">
        <v>3019</v>
      </c>
    </row>
    <row r="88" spans="10:17" ht="14.4">
      <c r="J88" s="185" t="s">
        <v>512</v>
      </c>
      <c r="K88" s="184" t="s">
        <v>511</v>
      </c>
      <c r="L88" s="184" t="s">
        <v>2808</v>
      </c>
      <c r="M88" s="184" t="s">
        <v>2809</v>
      </c>
      <c r="N88" s="184" t="s">
        <v>3224</v>
      </c>
      <c r="O88" s="187" t="s">
        <v>3035</v>
      </c>
      <c r="P88" s="187" t="s">
        <v>3209</v>
      </c>
      <c r="Q88" s="187" t="s">
        <v>3031</v>
      </c>
    </row>
    <row r="89" spans="10:17" ht="14.4">
      <c r="J89" s="185" t="s">
        <v>1652</v>
      </c>
      <c r="K89" s="184" t="s">
        <v>1651</v>
      </c>
      <c r="L89" s="184" t="s">
        <v>2678</v>
      </c>
      <c r="M89" s="184" t="s">
        <v>2679</v>
      </c>
      <c r="N89" s="184" t="s">
        <v>3243</v>
      </c>
      <c r="O89" s="187" t="s">
        <v>3055</v>
      </c>
      <c r="P89" s="187" t="s">
        <v>3208</v>
      </c>
      <c r="Q89" s="187" t="s">
        <v>3022</v>
      </c>
    </row>
    <row r="90" spans="10:17" ht="14.4">
      <c r="J90" s="185" t="s">
        <v>2057</v>
      </c>
      <c r="K90" s="184" t="s">
        <v>2056</v>
      </c>
      <c r="L90" s="184" t="s">
        <v>2568</v>
      </c>
      <c r="M90" s="184" t="s">
        <v>2569</v>
      </c>
      <c r="N90" s="184" t="s">
        <v>3233</v>
      </c>
      <c r="O90" s="187" t="s">
        <v>3045</v>
      </c>
      <c r="P90" s="187" t="s">
        <v>3212</v>
      </c>
      <c r="Q90" s="187" t="s">
        <v>3033</v>
      </c>
    </row>
    <row r="91" spans="10:17" ht="14.4">
      <c r="J91" s="185" t="s">
        <v>578</v>
      </c>
      <c r="K91" s="184" t="s">
        <v>577</v>
      </c>
      <c r="L91" s="184" t="s">
        <v>3201</v>
      </c>
      <c r="M91" s="184" t="s">
        <v>3014</v>
      </c>
      <c r="N91" s="184" t="s">
        <v>3235</v>
      </c>
      <c r="O91" s="187" t="s">
        <v>3047</v>
      </c>
      <c r="P91" s="187" t="s">
        <v>3209</v>
      </c>
      <c r="Q91" s="187" t="s">
        <v>3031</v>
      </c>
    </row>
    <row r="92" spans="10:17" ht="14.4">
      <c r="J92" s="185" t="s">
        <v>1558</v>
      </c>
      <c r="K92" s="184" t="s">
        <v>1557</v>
      </c>
      <c r="L92" s="184" t="s">
        <v>2730</v>
      </c>
      <c r="M92" s="184" t="s">
        <v>2731</v>
      </c>
      <c r="N92" s="184" t="s">
        <v>3214</v>
      </c>
      <c r="O92" s="187" t="s">
        <v>3020</v>
      </c>
      <c r="P92" s="187" t="s">
        <v>3207</v>
      </c>
      <c r="Q92" s="187" t="s">
        <v>3019</v>
      </c>
    </row>
    <row r="93" spans="10:17" ht="14.4">
      <c r="J93" s="185" t="s">
        <v>486</v>
      </c>
      <c r="K93" s="184" t="s">
        <v>485</v>
      </c>
      <c r="L93" s="184" t="s">
        <v>2564</v>
      </c>
      <c r="M93" s="184" t="s">
        <v>2565</v>
      </c>
      <c r="N93" s="184" t="s">
        <v>3224</v>
      </c>
      <c r="O93" s="187" t="s">
        <v>3035</v>
      </c>
      <c r="P93" s="187" t="s">
        <v>3209</v>
      </c>
      <c r="Q93" s="187" t="s">
        <v>3031</v>
      </c>
    </row>
    <row r="94" spans="10:17" ht="14.4">
      <c r="J94" s="185" t="s">
        <v>1608</v>
      </c>
      <c r="K94" s="184" t="s">
        <v>1607</v>
      </c>
      <c r="L94" s="184" t="s">
        <v>2652</v>
      </c>
      <c r="M94" s="184" t="s">
        <v>2653</v>
      </c>
      <c r="N94" s="184" t="s">
        <v>3228</v>
      </c>
      <c r="O94" s="187" t="s">
        <v>3040</v>
      </c>
      <c r="P94" s="187" t="s">
        <v>3209</v>
      </c>
      <c r="Q94" s="187" t="s">
        <v>3031</v>
      </c>
    </row>
    <row r="95" spans="10:17" ht="14.4">
      <c r="J95" s="185" t="s">
        <v>2458</v>
      </c>
      <c r="K95" s="184" t="s">
        <v>2457</v>
      </c>
      <c r="L95" s="184" t="s">
        <v>2800</v>
      </c>
      <c r="M95" s="184" t="s">
        <v>2801</v>
      </c>
      <c r="N95" s="184" t="s">
        <v>3225</v>
      </c>
      <c r="O95" s="187" t="s">
        <v>3036</v>
      </c>
      <c r="P95" s="187" t="s">
        <v>3211</v>
      </c>
      <c r="Q95" s="187" t="s">
        <v>3024</v>
      </c>
    </row>
    <row r="96" spans="10:17" ht="14.4">
      <c r="J96" s="185" t="s">
        <v>1245</v>
      </c>
      <c r="K96" s="184" t="s">
        <v>1244</v>
      </c>
      <c r="L96" s="184" t="s">
        <v>2610</v>
      </c>
      <c r="M96" s="184" t="s">
        <v>2611</v>
      </c>
      <c r="N96" s="184" t="s">
        <v>3238</v>
      </c>
      <c r="O96" s="187" t="s">
        <v>3050</v>
      </c>
      <c r="P96" s="187" t="s">
        <v>3208</v>
      </c>
      <c r="Q96" s="187" t="s">
        <v>3022</v>
      </c>
    </row>
    <row r="97" spans="10:17" ht="14.4">
      <c r="J97" s="185" t="s">
        <v>1949</v>
      </c>
      <c r="K97" s="184" t="s">
        <v>1948</v>
      </c>
      <c r="L97" s="184" t="s">
        <v>2680</v>
      </c>
      <c r="M97" s="184" t="s">
        <v>2681</v>
      </c>
      <c r="N97" s="184" t="s">
        <v>3236</v>
      </c>
      <c r="O97" s="187" t="s">
        <v>3048</v>
      </c>
      <c r="P97" s="187" t="s">
        <v>3209</v>
      </c>
      <c r="Q97" s="187" t="s">
        <v>3031</v>
      </c>
    </row>
    <row r="98" spans="10:17" ht="14.4">
      <c r="J98" s="185" t="s">
        <v>344</v>
      </c>
      <c r="K98" s="184" t="s">
        <v>343</v>
      </c>
      <c r="L98" s="184" t="s">
        <v>2802</v>
      </c>
      <c r="M98" s="184" t="s">
        <v>2803</v>
      </c>
      <c r="N98" s="184" t="s">
        <v>3247</v>
      </c>
      <c r="O98" s="187" t="s">
        <v>3059</v>
      </c>
      <c r="P98" s="187" t="s">
        <v>3207</v>
      </c>
      <c r="Q98" s="187" t="s">
        <v>3019</v>
      </c>
    </row>
    <row r="99" spans="10:17" ht="14.4">
      <c r="J99" s="185" t="s">
        <v>2414</v>
      </c>
      <c r="K99" s="184" t="s">
        <v>2413</v>
      </c>
      <c r="L99" s="184" t="s">
        <v>2664</v>
      </c>
      <c r="M99" s="184" t="s">
        <v>2665</v>
      </c>
      <c r="N99" s="184" t="s">
        <v>3230</v>
      </c>
      <c r="O99" s="187" t="s">
        <v>3042</v>
      </c>
      <c r="P99" s="187" t="s">
        <v>3210</v>
      </c>
      <c r="Q99" s="187" t="s">
        <v>3026</v>
      </c>
    </row>
    <row r="100" spans="10:17" ht="14.4">
      <c r="J100" s="185" t="s">
        <v>1145</v>
      </c>
      <c r="K100" s="184" t="s">
        <v>1144</v>
      </c>
      <c r="L100" s="184" t="s">
        <v>2590</v>
      </c>
      <c r="M100" s="184" t="s">
        <v>2591</v>
      </c>
      <c r="N100" s="184" t="s">
        <v>3219</v>
      </c>
      <c r="O100" s="187" t="s">
        <v>3028</v>
      </c>
      <c r="P100" s="187" t="s">
        <v>3210</v>
      </c>
      <c r="Q100" s="187" t="s">
        <v>3026</v>
      </c>
    </row>
    <row r="101" spans="10:17" ht="14.4">
      <c r="J101" s="185" t="s">
        <v>2454</v>
      </c>
      <c r="K101" s="184" t="s">
        <v>2453</v>
      </c>
      <c r="L101" s="184" t="s">
        <v>2758</v>
      </c>
      <c r="M101" s="184" t="s">
        <v>2759</v>
      </c>
      <c r="N101" s="184" t="s">
        <v>3225</v>
      </c>
      <c r="O101" s="187" t="s">
        <v>3036</v>
      </c>
      <c r="P101" s="187" t="s">
        <v>3211</v>
      </c>
      <c r="Q101" s="187" t="s">
        <v>3024</v>
      </c>
    </row>
    <row r="102" spans="10:17" ht="14.4">
      <c r="J102" s="185" t="s">
        <v>1706</v>
      </c>
      <c r="K102" s="184" t="s">
        <v>1705</v>
      </c>
      <c r="L102" s="184" t="s">
        <v>2612</v>
      </c>
      <c r="M102" s="184" t="s">
        <v>2613</v>
      </c>
      <c r="N102" s="184" t="s">
        <v>3248</v>
      </c>
      <c r="O102" s="187" t="s">
        <v>3060</v>
      </c>
      <c r="P102" s="187" t="s">
        <v>3207</v>
      </c>
      <c r="Q102" s="187" t="s">
        <v>3019</v>
      </c>
    </row>
    <row r="103" spans="10:17" ht="14.4">
      <c r="J103" s="185" t="s">
        <v>1334</v>
      </c>
      <c r="K103" s="184" t="s">
        <v>1333</v>
      </c>
      <c r="L103" s="184" t="s">
        <v>2742</v>
      </c>
      <c r="M103" s="184" t="s">
        <v>2743</v>
      </c>
      <c r="N103" s="184" t="s">
        <v>3226</v>
      </c>
      <c r="O103" s="187" t="s">
        <v>3038</v>
      </c>
      <c r="P103" s="187" t="s">
        <v>3213</v>
      </c>
      <c r="Q103" s="187" t="s">
        <v>3037</v>
      </c>
    </row>
    <row r="104" spans="10:17" ht="14.4">
      <c r="J104" s="185" t="s">
        <v>1548</v>
      </c>
      <c r="K104" s="184" t="s">
        <v>1547</v>
      </c>
      <c r="L104" s="184" t="s">
        <v>2570</v>
      </c>
      <c r="M104" s="184" t="s">
        <v>2571</v>
      </c>
      <c r="N104" s="184" t="s">
        <v>3229</v>
      </c>
      <c r="O104" s="187" t="s">
        <v>3041</v>
      </c>
      <c r="P104" s="187" t="s">
        <v>3209</v>
      </c>
      <c r="Q104" s="187" t="s">
        <v>3031</v>
      </c>
    </row>
    <row r="105" spans="10:17" ht="14.4">
      <c r="J105" s="185" t="s">
        <v>1354</v>
      </c>
      <c r="K105" s="184" t="s">
        <v>1353</v>
      </c>
      <c r="L105" s="184" t="s">
        <v>2748</v>
      </c>
      <c r="M105" s="184" t="s">
        <v>2749</v>
      </c>
      <c r="N105" s="184" t="s">
        <v>3248</v>
      </c>
      <c r="O105" s="187" t="s">
        <v>3060</v>
      </c>
      <c r="P105" s="187" t="s">
        <v>3207</v>
      </c>
      <c r="Q105" s="187" t="s">
        <v>3019</v>
      </c>
    </row>
    <row r="106" spans="10:17" ht="14.4">
      <c r="J106" s="185" t="s">
        <v>2159</v>
      </c>
      <c r="K106" s="184" t="s">
        <v>2158</v>
      </c>
      <c r="L106" s="184" t="s">
        <v>2602</v>
      </c>
      <c r="M106" s="184" t="s">
        <v>2603</v>
      </c>
      <c r="N106" s="184" t="s">
        <v>3248</v>
      </c>
      <c r="O106" s="187" t="s">
        <v>3060</v>
      </c>
      <c r="P106" s="187" t="s">
        <v>3207</v>
      </c>
      <c r="Q106" s="187" t="s">
        <v>3019</v>
      </c>
    </row>
    <row r="107" spans="10:17" ht="14.4">
      <c r="J107" s="185" t="s">
        <v>877</v>
      </c>
      <c r="K107" s="184" t="s">
        <v>876</v>
      </c>
      <c r="L107" s="184" t="s">
        <v>2718</v>
      </c>
      <c r="M107" s="184" t="s">
        <v>2719</v>
      </c>
      <c r="N107" s="184" t="s">
        <v>3244</v>
      </c>
      <c r="O107" s="187" t="s">
        <v>3056</v>
      </c>
      <c r="P107" s="187" t="s">
        <v>3211</v>
      </c>
      <c r="Q107" s="187" t="s">
        <v>3024</v>
      </c>
    </row>
    <row r="108" spans="10:17" ht="14.4">
      <c r="J108" s="185" t="s">
        <v>79</v>
      </c>
      <c r="K108" s="184" t="s">
        <v>78</v>
      </c>
      <c r="L108" s="184" t="s">
        <v>2812</v>
      </c>
      <c r="M108" s="184" t="s">
        <v>2813</v>
      </c>
      <c r="N108" s="184" t="s">
        <v>3245</v>
      </c>
      <c r="O108" s="187" t="s">
        <v>3057</v>
      </c>
      <c r="P108" s="187" t="s">
        <v>3213</v>
      </c>
      <c r="Q108" s="187" t="s">
        <v>3037</v>
      </c>
    </row>
    <row r="109" spans="10:17" ht="14.4">
      <c r="J109" s="185" t="s">
        <v>81</v>
      </c>
      <c r="K109" s="184" t="s">
        <v>80</v>
      </c>
      <c r="L109" s="184" t="s">
        <v>2812</v>
      </c>
      <c r="M109" s="184" t="s">
        <v>2813</v>
      </c>
      <c r="N109" s="184" t="s">
        <v>3245</v>
      </c>
      <c r="O109" s="187" t="s">
        <v>3057</v>
      </c>
      <c r="P109" s="187" t="s">
        <v>3213</v>
      </c>
      <c r="Q109" s="187" t="s">
        <v>3037</v>
      </c>
    </row>
    <row r="110" spans="10:17" ht="14.4">
      <c r="J110" s="185" t="s">
        <v>77</v>
      </c>
      <c r="K110" s="184" t="s">
        <v>76</v>
      </c>
      <c r="L110" s="184" t="s">
        <v>2812</v>
      </c>
      <c r="M110" s="184" t="s">
        <v>2813</v>
      </c>
      <c r="N110" s="184" t="s">
        <v>3245</v>
      </c>
      <c r="O110" s="187" t="s">
        <v>3057</v>
      </c>
      <c r="P110" s="187" t="s">
        <v>3213</v>
      </c>
      <c r="Q110" s="187" t="s">
        <v>3037</v>
      </c>
    </row>
    <row r="111" spans="10:17" ht="14.4">
      <c r="J111" s="185" t="s">
        <v>2035</v>
      </c>
      <c r="K111" s="184" t="s">
        <v>2034</v>
      </c>
      <c r="L111" s="184" t="s">
        <v>2568</v>
      </c>
      <c r="M111" s="184" t="s">
        <v>2569</v>
      </c>
      <c r="N111" s="184" t="s">
        <v>3233</v>
      </c>
      <c r="O111" s="187" t="s">
        <v>3045</v>
      </c>
      <c r="P111" s="187" t="s">
        <v>3212</v>
      </c>
      <c r="Q111" s="187" t="s">
        <v>3033</v>
      </c>
    </row>
    <row r="112" spans="10:17" ht="14.4">
      <c r="J112" s="185" t="s">
        <v>93</v>
      </c>
      <c r="K112" s="184" t="s">
        <v>92</v>
      </c>
      <c r="L112" s="184" t="s">
        <v>2820</v>
      </c>
      <c r="M112" s="184" t="s">
        <v>2821</v>
      </c>
      <c r="N112" s="184" t="s">
        <v>3245</v>
      </c>
      <c r="O112" s="187" t="s">
        <v>3057</v>
      </c>
      <c r="P112" s="187" t="s">
        <v>3213</v>
      </c>
      <c r="Q112" s="187" t="s">
        <v>3037</v>
      </c>
    </row>
    <row r="113" spans="10:17" ht="14.4">
      <c r="J113" s="185" t="s">
        <v>87</v>
      </c>
      <c r="K113" s="184" t="s">
        <v>86</v>
      </c>
      <c r="L113" s="184" t="s">
        <v>2820</v>
      </c>
      <c r="M113" s="184" t="s">
        <v>2821</v>
      </c>
      <c r="N113" s="184" t="s">
        <v>3245</v>
      </c>
      <c r="O113" s="187" t="s">
        <v>3057</v>
      </c>
      <c r="P113" s="187" t="s">
        <v>3213</v>
      </c>
      <c r="Q113" s="187" t="s">
        <v>3037</v>
      </c>
    </row>
    <row r="114" spans="10:17" ht="14.4">
      <c r="J114" s="185" t="s">
        <v>89</v>
      </c>
      <c r="K114" s="184" t="s">
        <v>88</v>
      </c>
      <c r="L114" s="184" t="s">
        <v>2820</v>
      </c>
      <c r="M114" s="184" t="s">
        <v>2821</v>
      </c>
      <c r="N114" s="184" t="s">
        <v>3245</v>
      </c>
      <c r="O114" s="187" t="s">
        <v>3057</v>
      </c>
      <c r="P114" s="187" t="s">
        <v>3213</v>
      </c>
      <c r="Q114" s="187" t="s">
        <v>3037</v>
      </c>
    </row>
    <row r="115" spans="10:17" ht="14.4">
      <c r="J115" s="185" t="s">
        <v>85</v>
      </c>
      <c r="K115" s="184" t="s">
        <v>84</v>
      </c>
      <c r="L115" s="184" t="s">
        <v>2820</v>
      </c>
      <c r="M115" s="184" t="s">
        <v>2821</v>
      </c>
      <c r="N115" s="184" t="s">
        <v>3245</v>
      </c>
      <c r="O115" s="187" t="s">
        <v>3057</v>
      </c>
      <c r="P115" s="187" t="s">
        <v>3213</v>
      </c>
      <c r="Q115" s="187" t="s">
        <v>3037</v>
      </c>
    </row>
    <row r="116" spans="10:17" ht="14.4">
      <c r="J116" s="185" t="s">
        <v>1229</v>
      </c>
      <c r="K116" s="184" t="s">
        <v>1228</v>
      </c>
      <c r="L116" s="184" t="s">
        <v>2620</v>
      </c>
      <c r="M116" s="184" t="s">
        <v>2621</v>
      </c>
      <c r="N116" s="184" t="s">
        <v>3249</v>
      </c>
      <c r="O116" s="187" t="s">
        <v>3061</v>
      </c>
      <c r="P116" s="187" t="s">
        <v>3208</v>
      </c>
      <c r="Q116" s="187" t="s">
        <v>3022</v>
      </c>
    </row>
    <row r="117" spans="10:17" ht="14.4">
      <c r="J117" s="185" t="s">
        <v>2123</v>
      </c>
      <c r="K117" s="184" t="s">
        <v>2122</v>
      </c>
      <c r="L117" s="184" t="s">
        <v>2694</v>
      </c>
      <c r="M117" s="184" t="s">
        <v>2695</v>
      </c>
      <c r="N117" s="184" t="s">
        <v>3250</v>
      </c>
      <c r="O117" s="187" t="s">
        <v>3062</v>
      </c>
      <c r="P117" s="187" t="s">
        <v>3209</v>
      </c>
      <c r="Q117" s="187" t="s">
        <v>3031</v>
      </c>
    </row>
    <row r="118" spans="10:17" ht="14.4">
      <c r="J118" s="185" t="s">
        <v>53</v>
      </c>
      <c r="K118" s="184" t="s">
        <v>52</v>
      </c>
      <c r="L118" s="184" t="s">
        <v>2660</v>
      </c>
      <c r="M118" s="184" t="s">
        <v>2661</v>
      </c>
      <c r="N118" s="184" t="s">
        <v>3248</v>
      </c>
      <c r="O118" s="187" t="s">
        <v>3060</v>
      </c>
      <c r="P118" s="187" t="s">
        <v>3207</v>
      </c>
      <c r="Q118" s="187" t="s">
        <v>3019</v>
      </c>
    </row>
    <row r="119" spans="10:17" ht="14.4">
      <c r="J119" s="185" t="s">
        <v>701</v>
      </c>
      <c r="K119" s="184" t="s">
        <v>700</v>
      </c>
      <c r="L119" s="184" t="s">
        <v>2714</v>
      </c>
      <c r="M119" s="184" t="s">
        <v>2715</v>
      </c>
      <c r="N119" s="184" t="s">
        <v>3217</v>
      </c>
      <c r="O119" s="187" t="s">
        <v>3025</v>
      </c>
      <c r="P119" s="187" t="s">
        <v>3211</v>
      </c>
      <c r="Q119" s="187" t="s">
        <v>3024</v>
      </c>
    </row>
    <row r="120" spans="10:17" ht="14.4">
      <c r="J120" s="185" t="s">
        <v>105</v>
      </c>
      <c r="K120" s="184" t="s">
        <v>104</v>
      </c>
      <c r="L120" s="184" t="s">
        <v>2662</v>
      </c>
      <c r="M120" s="184" t="s">
        <v>2663</v>
      </c>
      <c r="N120" s="184" t="s">
        <v>3231</v>
      </c>
      <c r="O120" s="187" t="s">
        <v>3043</v>
      </c>
      <c r="P120" s="187" t="s">
        <v>3213</v>
      </c>
      <c r="Q120" s="187" t="s">
        <v>3037</v>
      </c>
    </row>
    <row r="121" spans="10:17" ht="14.4">
      <c r="J121" s="185" t="s">
        <v>1520</v>
      </c>
      <c r="K121" s="184" t="s">
        <v>1519</v>
      </c>
      <c r="L121" s="184" t="s">
        <v>2570</v>
      </c>
      <c r="M121" s="184" t="s">
        <v>2571</v>
      </c>
      <c r="N121" s="184" t="s">
        <v>3229</v>
      </c>
      <c r="O121" s="187" t="s">
        <v>3041</v>
      </c>
      <c r="P121" s="187" t="s">
        <v>3209</v>
      </c>
      <c r="Q121" s="187" t="s">
        <v>3031</v>
      </c>
    </row>
    <row r="122" spans="10:17" ht="14.4">
      <c r="J122" s="185" t="s">
        <v>2031</v>
      </c>
      <c r="K122" s="184" t="s">
        <v>2030</v>
      </c>
      <c r="L122" s="184" t="s">
        <v>2698</v>
      </c>
      <c r="M122" s="184" t="s">
        <v>2699</v>
      </c>
      <c r="N122" s="184" t="s">
        <v>3232</v>
      </c>
      <c r="O122" s="187" t="s">
        <v>3044</v>
      </c>
      <c r="P122" s="187" t="s">
        <v>3209</v>
      </c>
      <c r="Q122" s="187" t="s">
        <v>3031</v>
      </c>
    </row>
    <row r="123" spans="10:17" ht="14.4">
      <c r="J123" s="185" t="s">
        <v>516</v>
      </c>
      <c r="K123" s="184" t="s">
        <v>515</v>
      </c>
      <c r="L123" s="184" t="s">
        <v>2808</v>
      </c>
      <c r="M123" s="184" t="s">
        <v>2809</v>
      </c>
      <c r="N123" s="184" t="s">
        <v>3224</v>
      </c>
      <c r="O123" s="187" t="s">
        <v>3035</v>
      </c>
      <c r="P123" s="187" t="s">
        <v>3209</v>
      </c>
      <c r="Q123" s="187" t="s">
        <v>3031</v>
      </c>
    </row>
    <row r="124" spans="10:17" ht="14.4">
      <c r="J124" s="185" t="s">
        <v>1221</v>
      </c>
      <c r="K124" s="184" t="s">
        <v>1220</v>
      </c>
      <c r="L124" s="184" t="s">
        <v>2620</v>
      </c>
      <c r="M124" s="184" t="s">
        <v>2621</v>
      </c>
      <c r="N124" s="184" t="s">
        <v>3249</v>
      </c>
      <c r="O124" s="187" t="s">
        <v>3061</v>
      </c>
      <c r="P124" s="187" t="s">
        <v>3208</v>
      </c>
      <c r="Q124" s="187" t="s">
        <v>3022</v>
      </c>
    </row>
    <row r="125" spans="10:17" ht="14.4">
      <c r="J125" s="185" t="s">
        <v>1510</v>
      </c>
      <c r="K125" s="184" t="s">
        <v>1509</v>
      </c>
      <c r="L125" s="184" t="s">
        <v>2570</v>
      </c>
      <c r="M125" s="184" t="s">
        <v>2571</v>
      </c>
      <c r="N125" s="184" t="s">
        <v>3229</v>
      </c>
      <c r="O125" s="187" t="s">
        <v>3041</v>
      </c>
      <c r="P125" s="187" t="s">
        <v>3209</v>
      </c>
      <c r="Q125" s="187" t="s">
        <v>3031</v>
      </c>
    </row>
    <row r="126" spans="10:17" ht="14.4">
      <c r="J126" s="185" t="s">
        <v>2936</v>
      </c>
      <c r="K126" s="184" t="s">
        <v>3072</v>
      </c>
      <c r="L126" s="184" t="s">
        <v>3200</v>
      </c>
      <c r="M126" s="184" t="s">
        <v>3013</v>
      </c>
      <c r="N126" s="184" t="s">
        <v>3227</v>
      </c>
      <c r="O126" s="187" t="s">
        <v>3039</v>
      </c>
      <c r="P126" s="187" t="s">
        <v>3210</v>
      </c>
      <c r="Q126" s="187" t="s">
        <v>3026</v>
      </c>
    </row>
    <row r="127" spans="10:17" ht="14.4">
      <c r="J127" s="185" t="s">
        <v>2105</v>
      </c>
      <c r="K127" s="184" t="s">
        <v>2104</v>
      </c>
      <c r="L127" s="184" t="s">
        <v>2694</v>
      </c>
      <c r="M127" s="184" t="s">
        <v>2695</v>
      </c>
      <c r="N127" s="184" t="s">
        <v>3250</v>
      </c>
      <c r="O127" s="187" t="s">
        <v>3062</v>
      </c>
      <c r="P127" s="187" t="s">
        <v>3209</v>
      </c>
      <c r="Q127" s="187" t="s">
        <v>3031</v>
      </c>
    </row>
    <row r="128" spans="10:17" ht="14.4">
      <c r="J128" s="185" t="s">
        <v>1486</v>
      </c>
      <c r="K128" s="184" t="s">
        <v>1485</v>
      </c>
      <c r="L128" s="184" t="s">
        <v>3200</v>
      </c>
      <c r="M128" s="184" t="s">
        <v>3013</v>
      </c>
      <c r="N128" s="184" t="s">
        <v>3227</v>
      </c>
      <c r="O128" s="187" t="s">
        <v>3039</v>
      </c>
      <c r="P128" s="187" t="s">
        <v>3210</v>
      </c>
      <c r="Q128" s="187" t="s">
        <v>3026</v>
      </c>
    </row>
    <row r="129" spans="10:17" ht="14.4">
      <c r="J129" s="185" t="s">
        <v>1815</v>
      </c>
      <c r="K129" s="184" t="s">
        <v>1814</v>
      </c>
      <c r="L129" s="184" t="s">
        <v>2770</v>
      </c>
      <c r="M129" s="184" t="s">
        <v>2771</v>
      </c>
      <c r="N129" s="184" t="s">
        <v>3214</v>
      </c>
      <c r="O129" s="187" t="s">
        <v>3020</v>
      </c>
      <c r="P129" s="187" t="s">
        <v>3207</v>
      </c>
      <c r="Q129" s="187" t="s">
        <v>3019</v>
      </c>
    </row>
    <row r="130" spans="10:17" ht="14.4">
      <c r="J130" s="185" t="s">
        <v>1825</v>
      </c>
      <c r="K130" s="184" t="s">
        <v>1824</v>
      </c>
      <c r="L130" s="184" t="s">
        <v>2770</v>
      </c>
      <c r="M130" s="184" t="s">
        <v>2771</v>
      </c>
      <c r="N130" s="184" t="s">
        <v>3214</v>
      </c>
      <c r="O130" s="187" t="s">
        <v>3020</v>
      </c>
      <c r="P130" s="187" t="s">
        <v>3207</v>
      </c>
      <c r="Q130" s="187" t="s">
        <v>3019</v>
      </c>
    </row>
    <row r="131" spans="10:17" ht="14.4">
      <c r="J131" s="185" t="s">
        <v>1817</v>
      </c>
      <c r="K131" s="184" t="s">
        <v>1816</v>
      </c>
      <c r="L131" s="184" t="s">
        <v>2770</v>
      </c>
      <c r="M131" s="184" t="s">
        <v>2771</v>
      </c>
      <c r="N131" s="184" t="s">
        <v>3214</v>
      </c>
      <c r="O131" s="187" t="s">
        <v>3020</v>
      </c>
      <c r="P131" s="187" t="s">
        <v>3207</v>
      </c>
      <c r="Q131" s="187" t="s">
        <v>3019</v>
      </c>
    </row>
    <row r="132" spans="10:17" ht="14.4">
      <c r="J132" s="185" t="s">
        <v>1809</v>
      </c>
      <c r="K132" s="184" t="s">
        <v>1808</v>
      </c>
      <c r="L132" s="184" t="s">
        <v>2770</v>
      </c>
      <c r="M132" s="184" t="s">
        <v>2771</v>
      </c>
      <c r="N132" s="184" t="s">
        <v>3214</v>
      </c>
      <c r="O132" s="187" t="s">
        <v>3020</v>
      </c>
      <c r="P132" s="187" t="s">
        <v>3207</v>
      </c>
      <c r="Q132" s="187" t="s">
        <v>3019</v>
      </c>
    </row>
    <row r="133" spans="10:17" ht="14.4">
      <c r="J133" s="185" t="s">
        <v>2329</v>
      </c>
      <c r="K133" s="184" t="s">
        <v>2328</v>
      </c>
      <c r="L133" s="184" t="s">
        <v>2654</v>
      </c>
      <c r="M133" s="184" t="s">
        <v>2655</v>
      </c>
      <c r="N133" s="184" t="s">
        <v>3246</v>
      </c>
      <c r="O133" s="187" t="s">
        <v>3058</v>
      </c>
      <c r="P133" s="187" t="s">
        <v>3208</v>
      </c>
      <c r="Q133" s="187" t="s">
        <v>3022</v>
      </c>
    </row>
    <row r="134" spans="10:17" ht="14.4">
      <c r="J134" s="185" t="s">
        <v>1821</v>
      </c>
      <c r="K134" s="184" t="s">
        <v>1820</v>
      </c>
      <c r="L134" s="184" t="s">
        <v>2770</v>
      </c>
      <c r="M134" s="184" t="s">
        <v>2771</v>
      </c>
      <c r="N134" s="184" t="s">
        <v>3214</v>
      </c>
      <c r="O134" s="187" t="s">
        <v>3020</v>
      </c>
      <c r="P134" s="187" t="s">
        <v>3207</v>
      </c>
      <c r="Q134" s="187" t="s">
        <v>3019</v>
      </c>
    </row>
    <row r="135" spans="10:17" ht="14.4">
      <c r="J135" s="185" t="s">
        <v>837</v>
      </c>
      <c r="K135" s="184" t="s">
        <v>836</v>
      </c>
      <c r="L135" s="184" t="s">
        <v>2712</v>
      </c>
      <c r="M135" s="184" t="s">
        <v>2713</v>
      </c>
      <c r="N135" s="184" t="s">
        <v>3225</v>
      </c>
      <c r="O135" s="187" t="s">
        <v>3036</v>
      </c>
      <c r="P135" s="187" t="s">
        <v>3211</v>
      </c>
      <c r="Q135" s="187" t="s">
        <v>3024</v>
      </c>
    </row>
    <row r="136" spans="10:17" ht="14.4">
      <c r="J136" s="185" t="s">
        <v>240</v>
      </c>
      <c r="K136" s="184" t="s">
        <v>239</v>
      </c>
      <c r="L136" s="184" t="s">
        <v>2750</v>
      </c>
      <c r="M136" s="184" t="s">
        <v>2751</v>
      </c>
      <c r="N136" s="184" t="s">
        <v>3231</v>
      </c>
      <c r="O136" s="187" t="s">
        <v>3043</v>
      </c>
      <c r="P136" s="187" t="s">
        <v>3213</v>
      </c>
      <c r="Q136" s="187" t="s">
        <v>3037</v>
      </c>
    </row>
    <row r="137" spans="10:17" ht="14.4">
      <c r="J137" s="185" t="s">
        <v>1590</v>
      </c>
      <c r="K137" s="184" t="s">
        <v>1589</v>
      </c>
      <c r="L137" s="184" t="s">
        <v>2730</v>
      </c>
      <c r="M137" s="184" t="s">
        <v>2731</v>
      </c>
      <c r="N137" s="184" t="s">
        <v>3214</v>
      </c>
      <c r="O137" s="187" t="s">
        <v>3020</v>
      </c>
      <c r="P137" s="187" t="s">
        <v>3207</v>
      </c>
      <c r="Q137" s="187" t="s">
        <v>3019</v>
      </c>
    </row>
    <row r="138" spans="10:17" ht="14.4">
      <c r="J138" s="185" t="s">
        <v>1752</v>
      </c>
      <c r="K138" s="184" t="s">
        <v>1751</v>
      </c>
      <c r="L138" s="184" t="s">
        <v>2642</v>
      </c>
      <c r="M138" s="184" t="s">
        <v>2643</v>
      </c>
      <c r="N138" s="184" t="s">
        <v>3251</v>
      </c>
      <c r="O138" s="187" t="s">
        <v>3063</v>
      </c>
      <c r="P138" s="187" t="s">
        <v>3211</v>
      </c>
      <c r="Q138" s="187" t="s">
        <v>3024</v>
      </c>
    </row>
    <row r="139" spans="10:17" ht="14.4">
      <c r="J139" s="185" t="s">
        <v>109</v>
      </c>
      <c r="K139" s="184" t="s">
        <v>108</v>
      </c>
      <c r="L139" s="184" t="s">
        <v>2662</v>
      </c>
      <c r="M139" s="184" t="s">
        <v>2663</v>
      </c>
      <c r="N139" s="184" t="s">
        <v>3231</v>
      </c>
      <c r="O139" s="187" t="s">
        <v>3043</v>
      </c>
      <c r="P139" s="187" t="s">
        <v>3213</v>
      </c>
      <c r="Q139" s="187" t="s">
        <v>3037</v>
      </c>
    </row>
    <row r="140" spans="10:17" ht="14.4">
      <c r="J140" s="185" t="s">
        <v>909</v>
      </c>
      <c r="K140" s="184" t="s">
        <v>908</v>
      </c>
      <c r="L140" s="184" t="s">
        <v>3199</v>
      </c>
      <c r="M140" s="184" t="s">
        <v>3012</v>
      </c>
      <c r="N140" s="184" t="s">
        <v>3223</v>
      </c>
      <c r="O140" s="187" t="s">
        <v>3034</v>
      </c>
      <c r="P140" s="187" t="s">
        <v>3212</v>
      </c>
      <c r="Q140" s="187" t="s">
        <v>3033</v>
      </c>
    </row>
    <row r="141" spans="10:17" ht="14.4">
      <c r="J141" s="185" t="s">
        <v>901</v>
      </c>
      <c r="K141" s="184" t="s">
        <v>900</v>
      </c>
      <c r="L141" s="184" t="s">
        <v>3199</v>
      </c>
      <c r="M141" s="184" t="s">
        <v>3012</v>
      </c>
      <c r="N141" s="184" t="s">
        <v>3223</v>
      </c>
      <c r="O141" s="187" t="s">
        <v>3034</v>
      </c>
      <c r="P141" s="187" t="s">
        <v>3212</v>
      </c>
      <c r="Q141" s="187" t="s">
        <v>3033</v>
      </c>
    </row>
    <row r="142" spans="10:17" ht="14.4">
      <c r="J142" s="185" t="s">
        <v>903</v>
      </c>
      <c r="K142" s="184" t="s">
        <v>902</v>
      </c>
      <c r="L142" s="184" t="s">
        <v>3199</v>
      </c>
      <c r="M142" s="184" t="s">
        <v>3012</v>
      </c>
      <c r="N142" s="184" t="s">
        <v>3223</v>
      </c>
      <c r="O142" s="187" t="s">
        <v>3034</v>
      </c>
      <c r="P142" s="187" t="s">
        <v>3212</v>
      </c>
      <c r="Q142" s="187" t="s">
        <v>3033</v>
      </c>
    </row>
    <row r="143" spans="10:17" ht="14.4">
      <c r="J143" s="185" t="s">
        <v>905</v>
      </c>
      <c r="K143" s="184" t="s">
        <v>904</v>
      </c>
      <c r="L143" s="184" t="s">
        <v>3199</v>
      </c>
      <c r="M143" s="184" t="s">
        <v>3012</v>
      </c>
      <c r="N143" s="184" t="s">
        <v>3223</v>
      </c>
      <c r="O143" s="187" t="s">
        <v>3034</v>
      </c>
      <c r="P143" s="187" t="s">
        <v>3212</v>
      </c>
      <c r="Q143" s="187" t="s">
        <v>3033</v>
      </c>
    </row>
    <row r="144" spans="10:17" ht="14.4">
      <c r="J144" s="185" t="s">
        <v>2452</v>
      </c>
      <c r="K144" s="184" t="s">
        <v>2451</v>
      </c>
      <c r="L144" s="184" t="s">
        <v>2758</v>
      </c>
      <c r="M144" s="184" t="s">
        <v>2759</v>
      </c>
      <c r="N144" s="184" t="s">
        <v>3225</v>
      </c>
      <c r="O144" s="187" t="s">
        <v>3036</v>
      </c>
      <c r="P144" s="187" t="s">
        <v>3211</v>
      </c>
      <c r="Q144" s="187" t="s">
        <v>3024</v>
      </c>
    </row>
    <row r="145" spans="10:17" ht="14.4">
      <c r="J145" s="185" t="s">
        <v>948</v>
      </c>
      <c r="K145" s="184" t="s">
        <v>947</v>
      </c>
      <c r="L145" s="184" t="s">
        <v>3199</v>
      </c>
      <c r="M145" s="184" t="s">
        <v>3012</v>
      </c>
      <c r="N145" s="184" t="s">
        <v>3223</v>
      </c>
      <c r="O145" s="187" t="s">
        <v>3034</v>
      </c>
      <c r="P145" s="187" t="s">
        <v>3212</v>
      </c>
      <c r="Q145" s="187" t="s">
        <v>3033</v>
      </c>
    </row>
    <row r="146" spans="10:17" ht="14.4">
      <c r="J146" s="185" t="s">
        <v>1468</v>
      </c>
      <c r="K146" s="184" t="s">
        <v>1467</v>
      </c>
      <c r="L146" s="184" t="s">
        <v>2574</v>
      </c>
      <c r="M146" s="184" t="s">
        <v>2575</v>
      </c>
      <c r="N146" s="184" t="s">
        <v>3216</v>
      </c>
      <c r="O146" s="187" t="s">
        <v>3023</v>
      </c>
      <c r="P146" s="187" t="s">
        <v>3208</v>
      </c>
      <c r="Q146" s="187" t="s">
        <v>3022</v>
      </c>
    </row>
    <row r="147" spans="10:17" ht="14.4">
      <c r="J147" s="185" t="s">
        <v>128</v>
      </c>
      <c r="K147" s="184" t="s">
        <v>127</v>
      </c>
      <c r="L147" s="184" t="s">
        <v>2598</v>
      </c>
      <c r="M147" s="184" t="s">
        <v>2599</v>
      </c>
      <c r="N147" s="184" t="s">
        <v>3245</v>
      </c>
      <c r="O147" s="187" t="s">
        <v>3057</v>
      </c>
      <c r="P147" s="187" t="s">
        <v>3213</v>
      </c>
      <c r="Q147" s="187" t="s">
        <v>3037</v>
      </c>
    </row>
    <row r="148" spans="10:17" ht="14.4">
      <c r="J148" s="185" t="s">
        <v>1322</v>
      </c>
      <c r="K148" s="184" t="s">
        <v>1321</v>
      </c>
      <c r="L148" s="184" t="s">
        <v>2578</v>
      </c>
      <c r="M148" s="184" t="s">
        <v>2579</v>
      </c>
      <c r="N148" s="184" t="s">
        <v>3252</v>
      </c>
      <c r="O148" s="187" t="s">
        <v>3064</v>
      </c>
      <c r="P148" s="187" t="s">
        <v>3208</v>
      </c>
      <c r="Q148" s="187" t="s">
        <v>3022</v>
      </c>
    </row>
    <row r="149" spans="10:17" ht="14.4">
      <c r="J149" s="185" t="s">
        <v>346</v>
      </c>
      <c r="K149" s="184" t="s">
        <v>345</v>
      </c>
      <c r="L149" s="184" t="s">
        <v>2802</v>
      </c>
      <c r="M149" s="184" t="s">
        <v>2803</v>
      </c>
      <c r="N149" s="184" t="s">
        <v>3247</v>
      </c>
      <c r="O149" s="187" t="s">
        <v>3059</v>
      </c>
      <c r="P149" s="187" t="s">
        <v>3207</v>
      </c>
      <c r="Q149" s="187" t="s">
        <v>3019</v>
      </c>
    </row>
    <row r="150" spans="10:17" ht="14.4">
      <c r="J150" s="185" t="s">
        <v>554</v>
      </c>
      <c r="K150" s="184" t="s">
        <v>553</v>
      </c>
      <c r="L150" s="184" t="s">
        <v>3204</v>
      </c>
      <c r="M150" s="184" t="s">
        <v>3017</v>
      </c>
      <c r="N150" s="184" t="s">
        <v>3253</v>
      </c>
      <c r="O150" s="187" t="s">
        <v>3065</v>
      </c>
      <c r="P150" s="187" t="s">
        <v>3209</v>
      </c>
      <c r="Q150" s="187" t="s">
        <v>3031</v>
      </c>
    </row>
    <row r="151" spans="10:17" ht="14.4">
      <c r="J151" s="185" t="s">
        <v>446</v>
      </c>
      <c r="K151" s="184" t="s">
        <v>445</v>
      </c>
      <c r="L151" s="184" t="s">
        <v>2700</v>
      </c>
      <c r="M151" s="184" t="s">
        <v>2701</v>
      </c>
      <c r="N151" s="184" t="s">
        <v>3214</v>
      </c>
      <c r="O151" s="187" t="s">
        <v>3020</v>
      </c>
      <c r="P151" s="187" t="s">
        <v>3207</v>
      </c>
      <c r="Q151" s="187" t="s">
        <v>3019</v>
      </c>
    </row>
    <row r="152" spans="10:17" ht="14.4">
      <c r="J152" s="185" t="s">
        <v>1083</v>
      </c>
      <c r="K152" s="184" t="s">
        <v>1082</v>
      </c>
      <c r="L152" s="184" t="s">
        <v>2686</v>
      </c>
      <c r="M152" s="184" t="s">
        <v>2687</v>
      </c>
      <c r="N152" s="184" t="s">
        <v>3230</v>
      </c>
      <c r="O152" s="187" t="s">
        <v>3042</v>
      </c>
      <c r="P152" s="187" t="s">
        <v>3210</v>
      </c>
      <c r="Q152" s="187" t="s">
        <v>3026</v>
      </c>
    </row>
    <row r="153" spans="10:17" ht="14.4">
      <c r="J153" s="185" t="s">
        <v>1077</v>
      </c>
      <c r="K153" s="184" t="s">
        <v>1076</v>
      </c>
      <c r="L153" s="184" t="s">
        <v>2686</v>
      </c>
      <c r="M153" s="184" t="s">
        <v>2687</v>
      </c>
      <c r="N153" s="184" t="s">
        <v>3230</v>
      </c>
      <c r="O153" s="187" t="s">
        <v>3042</v>
      </c>
      <c r="P153" s="187" t="s">
        <v>3210</v>
      </c>
      <c r="Q153" s="187" t="s">
        <v>3026</v>
      </c>
    </row>
    <row r="154" spans="10:17" ht="14.4">
      <c r="J154" s="185" t="s">
        <v>1452</v>
      </c>
      <c r="K154" s="184" t="s">
        <v>1451</v>
      </c>
      <c r="L154" s="184" t="s">
        <v>2574</v>
      </c>
      <c r="M154" s="184" t="s">
        <v>2575</v>
      </c>
      <c r="N154" s="184" t="s">
        <v>3216</v>
      </c>
      <c r="O154" s="187" t="s">
        <v>3023</v>
      </c>
      <c r="P154" s="187" t="s">
        <v>3208</v>
      </c>
      <c r="Q154" s="187" t="s">
        <v>3022</v>
      </c>
    </row>
    <row r="155" spans="10:17" ht="14.4">
      <c r="J155" s="185" t="s">
        <v>1674</v>
      </c>
      <c r="K155" s="184" t="s">
        <v>1673</v>
      </c>
      <c r="L155" s="184" t="s">
        <v>2678</v>
      </c>
      <c r="M155" s="184" t="s">
        <v>2679</v>
      </c>
      <c r="N155" s="184" t="s">
        <v>3243</v>
      </c>
      <c r="O155" s="187" t="s">
        <v>3055</v>
      </c>
      <c r="P155" s="187" t="s">
        <v>3208</v>
      </c>
      <c r="Q155" s="187" t="s">
        <v>3022</v>
      </c>
    </row>
    <row r="156" spans="10:17" ht="14.4">
      <c r="J156" s="185" t="s">
        <v>2059</v>
      </c>
      <c r="K156" s="184" t="s">
        <v>2058</v>
      </c>
      <c r="L156" s="184" t="s">
        <v>2568</v>
      </c>
      <c r="M156" s="184" t="s">
        <v>2569</v>
      </c>
      <c r="N156" s="184" t="s">
        <v>3233</v>
      </c>
      <c r="O156" s="187" t="s">
        <v>3045</v>
      </c>
      <c r="P156" s="187" t="s">
        <v>3212</v>
      </c>
      <c r="Q156" s="187" t="s">
        <v>3033</v>
      </c>
    </row>
    <row r="157" spans="10:17" ht="14.4">
      <c r="J157" s="185" t="s">
        <v>1881</v>
      </c>
      <c r="K157" s="184" t="s">
        <v>1880</v>
      </c>
      <c r="L157" s="184" t="s">
        <v>2562</v>
      </c>
      <c r="M157" s="184" t="s">
        <v>2563</v>
      </c>
      <c r="N157" s="184" t="s">
        <v>3239</v>
      </c>
      <c r="O157" s="187" t="s">
        <v>3051</v>
      </c>
      <c r="P157" s="187" t="s">
        <v>3212</v>
      </c>
      <c r="Q157" s="187" t="s">
        <v>3033</v>
      </c>
    </row>
    <row r="158" spans="10:17" ht="14.4">
      <c r="J158" s="185" t="s">
        <v>2069</v>
      </c>
      <c r="K158" s="184" t="s">
        <v>2068</v>
      </c>
      <c r="L158" s="184" t="s">
        <v>2568</v>
      </c>
      <c r="M158" s="184" t="s">
        <v>2569</v>
      </c>
      <c r="N158" s="184" t="s">
        <v>3233</v>
      </c>
      <c r="O158" s="187" t="s">
        <v>3045</v>
      </c>
      <c r="P158" s="187" t="s">
        <v>3212</v>
      </c>
      <c r="Q158" s="187" t="s">
        <v>3033</v>
      </c>
    </row>
    <row r="159" spans="10:17" ht="14.4">
      <c r="J159" s="185" t="s">
        <v>1053</v>
      </c>
      <c r="K159" s="184" t="s">
        <v>1052</v>
      </c>
      <c r="L159" s="184" t="s">
        <v>3199</v>
      </c>
      <c r="M159" s="184" t="s">
        <v>3012</v>
      </c>
      <c r="N159" s="184" t="s">
        <v>3223</v>
      </c>
      <c r="O159" s="187" t="s">
        <v>3034</v>
      </c>
      <c r="P159" s="187" t="s">
        <v>3212</v>
      </c>
      <c r="Q159" s="187" t="s">
        <v>3033</v>
      </c>
    </row>
    <row r="160" spans="10:17" ht="14.4">
      <c r="J160" s="185" t="s">
        <v>182</v>
      </c>
      <c r="K160" s="184" t="s">
        <v>181</v>
      </c>
      <c r="L160" s="184" t="s">
        <v>2566</v>
      </c>
      <c r="M160" s="184" t="s">
        <v>2567</v>
      </c>
      <c r="N160" s="184" t="s">
        <v>3231</v>
      </c>
      <c r="O160" s="187" t="s">
        <v>3043</v>
      </c>
      <c r="P160" s="187" t="s">
        <v>3213</v>
      </c>
      <c r="Q160" s="187" t="s">
        <v>3037</v>
      </c>
    </row>
    <row r="161" spans="10:17" ht="14.4">
      <c r="J161" s="185" t="s">
        <v>2520</v>
      </c>
      <c r="K161" s="184" t="s">
        <v>2519</v>
      </c>
      <c r="L161" s="184" t="s">
        <v>2584</v>
      </c>
      <c r="M161" s="184" t="s">
        <v>2585</v>
      </c>
      <c r="N161" s="184" t="s">
        <v>3220</v>
      </c>
      <c r="O161" s="187" t="s">
        <v>3029</v>
      </c>
      <c r="P161" s="187" t="s">
        <v>3211</v>
      </c>
      <c r="Q161" s="187" t="s">
        <v>3024</v>
      </c>
    </row>
    <row r="162" spans="10:17" ht="14.4">
      <c r="J162" s="185" t="s">
        <v>2323</v>
      </c>
      <c r="K162" s="184" t="s">
        <v>2322</v>
      </c>
      <c r="L162" s="184" t="s">
        <v>2654</v>
      </c>
      <c r="M162" s="184" t="s">
        <v>2655</v>
      </c>
      <c r="N162" s="184" t="s">
        <v>3246</v>
      </c>
      <c r="O162" s="187" t="s">
        <v>3058</v>
      </c>
      <c r="P162" s="187" t="s">
        <v>3208</v>
      </c>
      <c r="Q162" s="187" t="s">
        <v>3022</v>
      </c>
    </row>
    <row r="163" spans="10:17" ht="14.4">
      <c r="J163" s="185" t="s">
        <v>2319</v>
      </c>
      <c r="K163" s="184" t="s">
        <v>2318</v>
      </c>
      <c r="L163" s="184" t="s">
        <v>2654</v>
      </c>
      <c r="M163" s="184" t="s">
        <v>2655</v>
      </c>
      <c r="N163" s="184" t="s">
        <v>3246</v>
      </c>
      <c r="O163" s="187" t="s">
        <v>3058</v>
      </c>
      <c r="P163" s="187" t="s">
        <v>3208</v>
      </c>
      <c r="Q163" s="187" t="s">
        <v>3022</v>
      </c>
    </row>
    <row r="164" spans="10:17" ht="14.4">
      <c r="J164" s="185" t="s">
        <v>2299</v>
      </c>
      <c r="K164" s="184" t="s">
        <v>2298</v>
      </c>
      <c r="L164" s="184" t="s">
        <v>2654</v>
      </c>
      <c r="M164" s="184" t="s">
        <v>2655</v>
      </c>
      <c r="N164" s="184" t="s">
        <v>3246</v>
      </c>
      <c r="O164" s="187" t="s">
        <v>3058</v>
      </c>
      <c r="P164" s="187" t="s">
        <v>3208</v>
      </c>
      <c r="Q164" s="187" t="s">
        <v>3022</v>
      </c>
    </row>
    <row r="165" spans="10:17" ht="14.4">
      <c r="J165" s="185" t="s">
        <v>2297</v>
      </c>
      <c r="K165" s="184" t="s">
        <v>2296</v>
      </c>
      <c r="L165" s="184" t="s">
        <v>2654</v>
      </c>
      <c r="M165" s="184" t="s">
        <v>2655</v>
      </c>
      <c r="N165" s="184" t="s">
        <v>3246</v>
      </c>
      <c r="O165" s="187" t="s">
        <v>3058</v>
      </c>
      <c r="P165" s="187" t="s">
        <v>3208</v>
      </c>
      <c r="Q165" s="187" t="s">
        <v>3022</v>
      </c>
    </row>
    <row r="166" spans="10:17" ht="14.4">
      <c r="J166" s="185" t="s">
        <v>1157</v>
      </c>
      <c r="K166" s="184" t="s">
        <v>1156</v>
      </c>
      <c r="L166" s="184" t="s">
        <v>2632</v>
      </c>
      <c r="M166" s="184" t="s">
        <v>2633</v>
      </c>
      <c r="N166" s="184" t="s">
        <v>3218</v>
      </c>
      <c r="O166" s="187" t="s">
        <v>3027</v>
      </c>
      <c r="P166" s="187" t="s">
        <v>3210</v>
      </c>
      <c r="Q166" s="187" t="s">
        <v>3026</v>
      </c>
    </row>
    <row r="167" spans="10:17" ht="14.4">
      <c r="J167" s="185" t="s">
        <v>1961</v>
      </c>
      <c r="K167" s="184" t="s">
        <v>1960</v>
      </c>
      <c r="L167" s="184" t="s">
        <v>2680</v>
      </c>
      <c r="M167" s="184" t="s">
        <v>2681</v>
      </c>
      <c r="N167" s="184" t="s">
        <v>3236</v>
      </c>
      <c r="O167" s="187" t="s">
        <v>3048</v>
      </c>
      <c r="P167" s="187" t="s">
        <v>3209</v>
      </c>
      <c r="Q167" s="187" t="s">
        <v>3031</v>
      </c>
    </row>
    <row r="168" spans="10:17" ht="14.4">
      <c r="J168" s="185" t="s">
        <v>1979</v>
      </c>
      <c r="K168" s="184" t="s">
        <v>1978</v>
      </c>
      <c r="L168" s="184" t="s">
        <v>2580</v>
      </c>
      <c r="M168" s="184" t="s">
        <v>2581</v>
      </c>
      <c r="N168" s="184" t="s">
        <v>3230</v>
      </c>
      <c r="O168" s="187" t="s">
        <v>3042</v>
      </c>
      <c r="P168" s="187" t="s">
        <v>3210</v>
      </c>
      <c r="Q168" s="187" t="s">
        <v>3026</v>
      </c>
    </row>
    <row r="169" spans="10:17" ht="14.4">
      <c r="J169" s="185" t="s">
        <v>1560</v>
      </c>
      <c r="K169" s="184" t="s">
        <v>1559</v>
      </c>
      <c r="L169" s="184" t="s">
        <v>2730</v>
      </c>
      <c r="M169" s="184" t="s">
        <v>2731</v>
      </c>
      <c r="N169" s="184" t="s">
        <v>3214</v>
      </c>
      <c r="O169" s="187" t="s">
        <v>3020</v>
      </c>
      <c r="P169" s="187" t="s">
        <v>3207</v>
      </c>
      <c r="Q169" s="187" t="s">
        <v>3019</v>
      </c>
    </row>
    <row r="170" spans="10:17" ht="14.4">
      <c r="J170" s="185" t="s">
        <v>150</v>
      </c>
      <c r="K170" s="184" t="s">
        <v>149</v>
      </c>
      <c r="L170" s="184" t="s">
        <v>2696</v>
      </c>
      <c r="M170" s="184" t="s">
        <v>2697</v>
      </c>
      <c r="N170" s="184" t="s">
        <v>3245</v>
      </c>
      <c r="O170" s="187" t="s">
        <v>3057</v>
      </c>
      <c r="P170" s="187" t="s">
        <v>3213</v>
      </c>
      <c r="Q170" s="187" t="s">
        <v>3037</v>
      </c>
    </row>
    <row r="171" spans="10:17" ht="14.4">
      <c r="J171" s="185" t="s">
        <v>152</v>
      </c>
      <c r="K171" s="184" t="s">
        <v>151</v>
      </c>
      <c r="L171" s="184" t="s">
        <v>2696</v>
      </c>
      <c r="M171" s="184" t="s">
        <v>2697</v>
      </c>
      <c r="N171" s="184" t="s">
        <v>3245</v>
      </c>
      <c r="O171" s="187" t="s">
        <v>3057</v>
      </c>
      <c r="P171" s="187" t="s">
        <v>3213</v>
      </c>
      <c r="Q171" s="187" t="s">
        <v>3037</v>
      </c>
    </row>
    <row r="172" spans="10:17" ht="14.4">
      <c r="J172" s="185" t="s">
        <v>609</v>
      </c>
      <c r="K172" s="184" t="s">
        <v>608</v>
      </c>
      <c r="L172" s="184" t="s">
        <v>2822</v>
      </c>
      <c r="M172" s="184" t="s">
        <v>2823</v>
      </c>
      <c r="N172" s="184" t="s">
        <v>3222</v>
      </c>
      <c r="O172" s="187" t="s">
        <v>3032</v>
      </c>
      <c r="P172" s="187" t="s">
        <v>3209</v>
      </c>
      <c r="Q172" s="187" t="s">
        <v>3031</v>
      </c>
    </row>
    <row r="173" spans="10:17" ht="14.4">
      <c r="J173" s="185" t="s">
        <v>113</v>
      </c>
      <c r="K173" s="184" t="s">
        <v>112</v>
      </c>
      <c r="L173" s="184" t="s">
        <v>2824</v>
      </c>
      <c r="M173" s="184" t="s">
        <v>2825</v>
      </c>
      <c r="N173" s="184" t="s">
        <v>3231</v>
      </c>
      <c r="O173" s="187" t="s">
        <v>3043</v>
      </c>
      <c r="P173" s="187" t="s">
        <v>3213</v>
      </c>
      <c r="Q173" s="187" t="s">
        <v>3037</v>
      </c>
    </row>
    <row r="174" spans="10:17" ht="14.4">
      <c r="J174" s="185" t="s">
        <v>885</v>
      </c>
      <c r="K174" s="184" t="s">
        <v>884</v>
      </c>
      <c r="L174" s="184" t="s">
        <v>2718</v>
      </c>
      <c r="M174" s="184" t="s">
        <v>2719</v>
      </c>
      <c r="N174" s="184" t="s">
        <v>3244</v>
      </c>
      <c r="O174" s="187" t="s">
        <v>3056</v>
      </c>
      <c r="P174" s="187" t="s">
        <v>3211</v>
      </c>
      <c r="Q174" s="187" t="s">
        <v>3024</v>
      </c>
    </row>
    <row r="175" spans="10:17" ht="14.4">
      <c r="J175" s="185" t="s">
        <v>1933</v>
      </c>
      <c r="K175" s="184" t="s">
        <v>1932</v>
      </c>
      <c r="L175" s="184" t="s">
        <v>2680</v>
      </c>
      <c r="M175" s="184" t="s">
        <v>2681</v>
      </c>
      <c r="N175" s="184" t="s">
        <v>3236</v>
      </c>
      <c r="O175" s="187" t="s">
        <v>3048</v>
      </c>
      <c r="P175" s="187" t="s">
        <v>3209</v>
      </c>
      <c r="Q175" s="187" t="s">
        <v>3031</v>
      </c>
    </row>
    <row r="176" spans="10:17" ht="14.4">
      <c r="J176" s="185" t="s">
        <v>1696</v>
      </c>
      <c r="K176" s="184" t="s">
        <v>1695</v>
      </c>
      <c r="L176" s="184" t="s">
        <v>2612</v>
      </c>
      <c r="M176" s="184" t="s">
        <v>2613</v>
      </c>
      <c r="N176" s="184" t="s">
        <v>3248</v>
      </c>
      <c r="O176" s="187" t="s">
        <v>3060</v>
      </c>
      <c r="P176" s="187" t="s">
        <v>3207</v>
      </c>
      <c r="Q176" s="187" t="s">
        <v>3019</v>
      </c>
    </row>
    <row r="177" spans="10:17" ht="14.4">
      <c r="J177" s="185" t="s">
        <v>326</v>
      </c>
      <c r="K177" s="184" t="s">
        <v>325</v>
      </c>
      <c r="L177" s="184" t="s">
        <v>2810</v>
      </c>
      <c r="M177" s="184" t="s">
        <v>2811</v>
      </c>
      <c r="N177" s="184" t="s">
        <v>3214</v>
      </c>
      <c r="O177" s="187" t="s">
        <v>3020</v>
      </c>
      <c r="P177" s="187" t="s">
        <v>3207</v>
      </c>
      <c r="Q177" s="187" t="s">
        <v>3019</v>
      </c>
    </row>
    <row r="178" spans="10:17" ht="14.4">
      <c r="J178" s="185" t="s">
        <v>2315</v>
      </c>
      <c r="K178" s="184" t="s">
        <v>2314</v>
      </c>
      <c r="L178" s="184" t="s">
        <v>2654</v>
      </c>
      <c r="M178" s="184" t="s">
        <v>2655</v>
      </c>
      <c r="N178" s="184" t="s">
        <v>3246</v>
      </c>
      <c r="O178" s="187" t="s">
        <v>3058</v>
      </c>
      <c r="P178" s="187" t="s">
        <v>3208</v>
      </c>
      <c r="Q178" s="187" t="s">
        <v>3022</v>
      </c>
    </row>
    <row r="179" spans="10:17" ht="14.4">
      <c r="J179" s="185" t="s">
        <v>732</v>
      </c>
      <c r="K179" s="184" t="s">
        <v>731</v>
      </c>
      <c r="L179" s="184" t="s">
        <v>2714</v>
      </c>
      <c r="M179" s="184" t="s">
        <v>2715</v>
      </c>
      <c r="N179" s="184" t="s">
        <v>3217</v>
      </c>
      <c r="O179" s="187" t="s">
        <v>3025</v>
      </c>
      <c r="P179" s="187" t="s">
        <v>3211</v>
      </c>
      <c r="Q179" s="187" t="s">
        <v>3024</v>
      </c>
    </row>
    <row r="180" spans="10:17" ht="14.4">
      <c r="J180" s="185" t="s">
        <v>2542</v>
      </c>
      <c r="K180" s="184" t="s">
        <v>718</v>
      </c>
      <c r="L180" s="184" t="s">
        <v>2714</v>
      </c>
      <c r="M180" s="184" t="s">
        <v>2715</v>
      </c>
      <c r="N180" s="184" t="s">
        <v>3217</v>
      </c>
      <c r="O180" s="187" t="s">
        <v>3025</v>
      </c>
      <c r="P180" s="187" t="s">
        <v>3211</v>
      </c>
      <c r="Q180" s="187" t="s">
        <v>3024</v>
      </c>
    </row>
    <row r="181" spans="10:17" ht="14.4">
      <c r="J181" s="185" t="s">
        <v>722</v>
      </c>
      <c r="K181" s="184" t="s">
        <v>721</v>
      </c>
      <c r="L181" s="184" t="s">
        <v>2714</v>
      </c>
      <c r="M181" s="184" t="s">
        <v>2715</v>
      </c>
      <c r="N181" s="184" t="s">
        <v>3217</v>
      </c>
      <c r="O181" s="187" t="s">
        <v>3025</v>
      </c>
      <c r="P181" s="187" t="s">
        <v>3211</v>
      </c>
      <c r="Q181" s="187" t="s">
        <v>3024</v>
      </c>
    </row>
    <row r="182" spans="10:17" ht="14.4">
      <c r="J182" s="185" t="s">
        <v>699</v>
      </c>
      <c r="K182" s="184" t="s">
        <v>698</v>
      </c>
      <c r="L182" s="184" t="s">
        <v>2714</v>
      </c>
      <c r="M182" s="184" t="s">
        <v>2715</v>
      </c>
      <c r="N182" s="184" t="s">
        <v>3217</v>
      </c>
      <c r="O182" s="187" t="s">
        <v>3025</v>
      </c>
      <c r="P182" s="187" t="s">
        <v>3211</v>
      </c>
      <c r="Q182" s="187" t="s">
        <v>3024</v>
      </c>
    </row>
    <row r="183" spans="10:17" ht="14.4">
      <c r="J183" s="185" t="s">
        <v>1097</v>
      </c>
      <c r="K183" s="184" t="s">
        <v>1096</v>
      </c>
      <c r="L183" s="184" t="s">
        <v>3198</v>
      </c>
      <c r="M183" s="184" t="s">
        <v>3011</v>
      </c>
      <c r="N183" s="184" t="s">
        <v>3218</v>
      </c>
      <c r="O183" s="187" t="s">
        <v>3027</v>
      </c>
      <c r="P183" s="187" t="s">
        <v>3210</v>
      </c>
      <c r="Q183" s="187" t="s">
        <v>3026</v>
      </c>
    </row>
    <row r="184" spans="10:17" ht="14.4">
      <c r="J184" s="185" t="s">
        <v>160</v>
      </c>
      <c r="K184" s="184" t="s">
        <v>159</v>
      </c>
      <c r="L184" s="184" t="s">
        <v>2762</v>
      </c>
      <c r="M184" s="184" t="s">
        <v>2763</v>
      </c>
      <c r="N184" s="184" t="s">
        <v>3231</v>
      </c>
      <c r="O184" s="187" t="s">
        <v>3043</v>
      </c>
      <c r="P184" s="187" t="s">
        <v>3213</v>
      </c>
      <c r="Q184" s="187" t="s">
        <v>3037</v>
      </c>
    </row>
    <row r="185" spans="10:17" ht="14.4">
      <c r="J185" s="185" t="s">
        <v>1849</v>
      </c>
      <c r="K185" s="184" t="s">
        <v>1848</v>
      </c>
      <c r="L185" s="184" t="s">
        <v>2562</v>
      </c>
      <c r="M185" s="184" t="s">
        <v>2563</v>
      </c>
      <c r="N185" s="184" t="s">
        <v>3239</v>
      </c>
      <c r="O185" s="187" t="s">
        <v>3051</v>
      </c>
      <c r="P185" s="187" t="s">
        <v>3212</v>
      </c>
      <c r="Q185" s="187" t="s">
        <v>3033</v>
      </c>
    </row>
    <row r="186" spans="10:17" ht="14.4">
      <c r="J186" s="185" t="s">
        <v>522</v>
      </c>
      <c r="K186" s="184" t="s">
        <v>521</v>
      </c>
      <c r="L186" s="184" t="s">
        <v>2738</v>
      </c>
      <c r="M186" s="184" t="s">
        <v>2739</v>
      </c>
      <c r="N186" s="184" t="s">
        <v>3222</v>
      </c>
      <c r="O186" s="187" t="s">
        <v>3032</v>
      </c>
      <c r="P186" s="187" t="s">
        <v>3209</v>
      </c>
      <c r="Q186" s="187" t="s">
        <v>3031</v>
      </c>
    </row>
    <row r="187" spans="10:17" ht="14.4">
      <c r="J187" s="185" t="s">
        <v>526</v>
      </c>
      <c r="K187" s="184" t="s">
        <v>525</v>
      </c>
      <c r="L187" s="184" t="s">
        <v>2738</v>
      </c>
      <c r="M187" s="184" t="s">
        <v>2739</v>
      </c>
      <c r="N187" s="184" t="s">
        <v>3222</v>
      </c>
      <c r="O187" s="187" t="s">
        <v>3032</v>
      </c>
      <c r="P187" s="187" t="s">
        <v>3209</v>
      </c>
      <c r="Q187" s="187" t="s">
        <v>3031</v>
      </c>
    </row>
    <row r="188" spans="10:17" ht="14.4">
      <c r="J188" s="185" t="s">
        <v>711</v>
      </c>
      <c r="K188" s="184" t="s">
        <v>710</v>
      </c>
      <c r="L188" s="184" t="s">
        <v>2714</v>
      </c>
      <c r="M188" s="184" t="s">
        <v>2715</v>
      </c>
      <c r="N188" s="184" t="s">
        <v>3217</v>
      </c>
      <c r="O188" s="187" t="s">
        <v>3025</v>
      </c>
      <c r="P188" s="187" t="s">
        <v>3211</v>
      </c>
      <c r="Q188" s="187" t="s">
        <v>3024</v>
      </c>
    </row>
    <row r="189" spans="10:17" ht="14.4">
      <c r="J189" s="185" t="s">
        <v>2221</v>
      </c>
      <c r="K189" s="184" t="s">
        <v>2220</v>
      </c>
      <c r="L189" s="184" t="s">
        <v>2588</v>
      </c>
      <c r="M189" s="184" t="s">
        <v>2589</v>
      </c>
      <c r="N189" s="184" t="s">
        <v>3221</v>
      </c>
      <c r="O189" s="187" t="s">
        <v>3030</v>
      </c>
      <c r="P189" s="187" t="s">
        <v>3210</v>
      </c>
      <c r="Q189" s="187" t="s">
        <v>3026</v>
      </c>
    </row>
    <row r="190" spans="10:17" ht="14.4">
      <c r="J190" s="185" t="s">
        <v>2233</v>
      </c>
      <c r="K190" s="184" t="s">
        <v>2232</v>
      </c>
      <c r="L190" s="184" t="s">
        <v>2588</v>
      </c>
      <c r="M190" s="184" t="s">
        <v>2589</v>
      </c>
      <c r="N190" s="184" t="s">
        <v>3221</v>
      </c>
      <c r="O190" s="187" t="s">
        <v>3030</v>
      </c>
      <c r="P190" s="187" t="s">
        <v>3210</v>
      </c>
      <c r="Q190" s="187" t="s">
        <v>3026</v>
      </c>
    </row>
    <row r="191" spans="10:17" ht="14.4">
      <c r="J191" s="185" t="s">
        <v>2464</v>
      </c>
      <c r="K191" s="184" t="s">
        <v>2463</v>
      </c>
      <c r="L191" s="184" t="s">
        <v>2800</v>
      </c>
      <c r="M191" s="184" t="s">
        <v>2801</v>
      </c>
      <c r="N191" s="184" t="s">
        <v>3225</v>
      </c>
      <c r="O191" s="187" t="s">
        <v>3036</v>
      </c>
      <c r="P191" s="187" t="s">
        <v>3211</v>
      </c>
      <c r="Q191" s="187" t="s">
        <v>3024</v>
      </c>
    </row>
    <row r="192" spans="10:17" ht="14.4">
      <c r="J192" s="185" t="s">
        <v>2265</v>
      </c>
      <c r="K192" s="184" t="s">
        <v>2264</v>
      </c>
      <c r="L192" s="184" t="s">
        <v>2604</v>
      </c>
      <c r="M192" s="184" t="s">
        <v>2605</v>
      </c>
      <c r="N192" s="184" t="s">
        <v>3240</v>
      </c>
      <c r="O192" s="187" t="s">
        <v>3052</v>
      </c>
      <c r="P192" s="187" t="s">
        <v>3210</v>
      </c>
      <c r="Q192" s="187" t="s">
        <v>3026</v>
      </c>
    </row>
    <row r="193" spans="10:17" ht="14.4">
      <c r="J193" s="185" t="s">
        <v>2426</v>
      </c>
      <c r="K193" s="184" t="s">
        <v>2425</v>
      </c>
      <c r="L193" s="184" t="s">
        <v>2616</v>
      </c>
      <c r="M193" s="184" t="s">
        <v>2617</v>
      </c>
      <c r="N193" s="184" t="s">
        <v>3226</v>
      </c>
      <c r="O193" s="187" t="s">
        <v>3038</v>
      </c>
      <c r="P193" s="187" t="s">
        <v>3213</v>
      </c>
      <c r="Q193" s="187" t="s">
        <v>3037</v>
      </c>
    </row>
    <row r="194" spans="10:17" ht="14.4">
      <c r="J194" s="185" t="s">
        <v>2215</v>
      </c>
      <c r="K194" s="184" t="s">
        <v>2214</v>
      </c>
      <c r="L194" s="184" t="s">
        <v>2588</v>
      </c>
      <c r="M194" s="184" t="s">
        <v>2589</v>
      </c>
      <c r="N194" s="184" t="s">
        <v>3221</v>
      </c>
      <c r="O194" s="187" t="s">
        <v>3030</v>
      </c>
      <c r="P194" s="187" t="s">
        <v>3210</v>
      </c>
      <c r="Q194" s="187" t="s">
        <v>3026</v>
      </c>
    </row>
    <row r="195" spans="10:17" ht="14.4">
      <c r="J195" s="185" t="s">
        <v>518</v>
      </c>
      <c r="K195" s="184" t="s">
        <v>517</v>
      </c>
      <c r="L195" s="184" t="s">
        <v>2808</v>
      </c>
      <c r="M195" s="184" t="s">
        <v>2809</v>
      </c>
      <c r="N195" s="184" t="s">
        <v>3224</v>
      </c>
      <c r="O195" s="187" t="s">
        <v>3035</v>
      </c>
      <c r="P195" s="187" t="s">
        <v>3209</v>
      </c>
      <c r="Q195" s="187" t="s">
        <v>3031</v>
      </c>
    </row>
    <row r="196" spans="10:17" ht="14.4">
      <c r="J196" s="185" t="s">
        <v>695</v>
      </c>
      <c r="K196" s="184" t="s">
        <v>694</v>
      </c>
      <c r="L196" s="184" t="s">
        <v>3202</v>
      </c>
      <c r="M196" s="184" t="s">
        <v>3015</v>
      </c>
      <c r="N196" s="184" t="s">
        <v>3237</v>
      </c>
      <c r="O196" s="187" t="s">
        <v>3049</v>
      </c>
      <c r="P196" s="187" t="s">
        <v>3211</v>
      </c>
      <c r="Q196" s="187" t="s">
        <v>3024</v>
      </c>
    </row>
    <row r="197" spans="10:17" ht="14.4">
      <c r="J197" s="185" t="s">
        <v>204</v>
      </c>
      <c r="K197" s="184" t="s">
        <v>203</v>
      </c>
      <c r="L197" s="184" t="s">
        <v>2576</v>
      </c>
      <c r="M197" s="184" t="s">
        <v>2577</v>
      </c>
      <c r="N197" s="184" t="s">
        <v>3248</v>
      </c>
      <c r="O197" s="187" t="s">
        <v>3060</v>
      </c>
      <c r="P197" s="187" t="s">
        <v>3207</v>
      </c>
      <c r="Q197" s="187" t="s">
        <v>3019</v>
      </c>
    </row>
    <row r="198" spans="10:17" ht="14.4">
      <c r="J198" s="185" t="s">
        <v>198</v>
      </c>
      <c r="K198" s="184" t="s">
        <v>197</v>
      </c>
      <c r="L198" s="184" t="s">
        <v>2576</v>
      </c>
      <c r="M198" s="184" t="s">
        <v>2577</v>
      </c>
      <c r="N198" s="184" t="s">
        <v>3248</v>
      </c>
      <c r="O198" s="187" t="s">
        <v>3060</v>
      </c>
      <c r="P198" s="187" t="s">
        <v>3207</v>
      </c>
      <c r="Q198" s="187" t="s">
        <v>3019</v>
      </c>
    </row>
    <row r="199" spans="10:17" ht="14.4">
      <c r="J199" s="185" t="s">
        <v>190</v>
      </c>
      <c r="K199" s="184" t="s">
        <v>189</v>
      </c>
      <c r="L199" s="184" t="s">
        <v>2576</v>
      </c>
      <c r="M199" s="184" t="s">
        <v>2577</v>
      </c>
      <c r="N199" s="184" t="s">
        <v>3248</v>
      </c>
      <c r="O199" s="187" t="s">
        <v>3060</v>
      </c>
      <c r="P199" s="187" t="s">
        <v>3207</v>
      </c>
      <c r="Q199" s="187" t="s">
        <v>3019</v>
      </c>
    </row>
    <row r="200" spans="10:17" ht="14.4">
      <c r="J200" s="185" t="s">
        <v>222</v>
      </c>
      <c r="K200" s="184" t="s">
        <v>221</v>
      </c>
      <c r="L200" s="184" t="s">
        <v>2774</v>
      </c>
      <c r="M200" s="184" t="s">
        <v>2775</v>
      </c>
      <c r="N200" s="184" t="s">
        <v>3245</v>
      </c>
      <c r="O200" s="187" t="s">
        <v>3057</v>
      </c>
      <c r="P200" s="187" t="s">
        <v>3213</v>
      </c>
      <c r="Q200" s="187" t="s">
        <v>3037</v>
      </c>
    </row>
    <row r="201" spans="10:17" ht="14.4">
      <c r="J201" s="185" t="s">
        <v>1897</v>
      </c>
      <c r="K201" s="184" t="s">
        <v>1896</v>
      </c>
      <c r="L201" s="184" t="s">
        <v>2562</v>
      </c>
      <c r="M201" s="184" t="s">
        <v>2563</v>
      </c>
      <c r="N201" s="184" t="s">
        <v>3239</v>
      </c>
      <c r="O201" s="187" t="s">
        <v>3051</v>
      </c>
      <c r="P201" s="187" t="s">
        <v>3212</v>
      </c>
      <c r="Q201" s="187" t="s">
        <v>3033</v>
      </c>
    </row>
    <row r="202" spans="10:17" ht="14.4">
      <c r="J202" s="185" t="s">
        <v>1426</v>
      </c>
      <c r="K202" s="184" t="s">
        <v>1425</v>
      </c>
      <c r="L202" s="184" t="s">
        <v>2640</v>
      </c>
      <c r="M202" s="184" t="s">
        <v>2641</v>
      </c>
      <c r="N202" s="184" t="s">
        <v>3219</v>
      </c>
      <c r="O202" s="187" t="s">
        <v>3028</v>
      </c>
      <c r="P202" s="187" t="s">
        <v>3210</v>
      </c>
      <c r="Q202" s="187" t="s">
        <v>3026</v>
      </c>
    </row>
    <row r="203" spans="10:17" ht="14.4">
      <c r="J203" s="185" t="s">
        <v>2516</v>
      </c>
      <c r="K203" s="184" t="s">
        <v>983</v>
      </c>
      <c r="L203" s="184" t="s">
        <v>3199</v>
      </c>
      <c r="M203" s="184" t="s">
        <v>3012</v>
      </c>
      <c r="N203" s="184" t="s">
        <v>3223</v>
      </c>
      <c r="O203" s="187" t="s">
        <v>3034</v>
      </c>
      <c r="P203" s="187" t="s">
        <v>3212</v>
      </c>
      <c r="Q203" s="187" t="s">
        <v>3033</v>
      </c>
    </row>
    <row r="204" spans="10:17" ht="14.4">
      <c r="J204" s="185" t="s">
        <v>1111</v>
      </c>
      <c r="K204" s="184" t="s">
        <v>1110</v>
      </c>
      <c r="L204" s="184" t="s">
        <v>3198</v>
      </c>
      <c r="M204" s="184" t="s">
        <v>3011</v>
      </c>
      <c r="N204" s="184" t="s">
        <v>3218</v>
      </c>
      <c r="O204" s="187" t="s">
        <v>3027</v>
      </c>
      <c r="P204" s="187" t="s">
        <v>3210</v>
      </c>
      <c r="Q204" s="187" t="s">
        <v>3026</v>
      </c>
    </row>
    <row r="205" spans="10:17" ht="14.4">
      <c r="J205" s="185" t="s">
        <v>286</v>
      </c>
      <c r="K205" s="184" t="s">
        <v>285</v>
      </c>
      <c r="L205" s="184" t="s">
        <v>2752</v>
      </c>
      <c r="M205" s="184" t="s">
        <v>2753</v>
      </c>
      <c r="N205" s="184" t="s">
        <v>3226</v>
      </c>
      <c r="O205" s="187" t="s">
        <v>3038</v>
      </c>
      <c r="P205" s="187" t="s">
        <v>3213</v>
      </c>
      <c r="Q205" s="187" t="s">
        <v>3037</v>
      </c>
    </row>
    <row r="206" spans="10:17" ht="14.4">
      <c r="J206" s="185" t="s">
        <v>2377</v>
      </c>
      <c r="K206" s="184" t="s">
        <v>2376</v>
      </c>
      <c r="L206" s="184" t="s">
        <v>2670</v>
      </c>
      <c r="M206" s="184" t="s">
        <v>2671</v>
      </c>
      <c r="N206" s="184" t="s">
        <v>3242</v>
      </c>
      <c r="O206" s="187" t="s">
        <v>3054</v>
      </c>
      <c r="P206" s="187" t="s">
        <v>3212</v>
      </c>
      <c r="Q206" s="187" t="s">
        <v>3033</v>
      </c>
    </row>
    <row r="207" spans="10:17" ht="14.4">
      <c r="J207" s="185" t="s">
        <v>2371</v>
      </c>
      <c r="K207" s="184" t="s">
        <v>2370</v>
      </c>
      <c r="L207" s="184" t="s">
        <v>2670</v>
      </c>
      <c r="M207" s="184" t="s">
        <v>2671</v>
      </c>
      <c r="N207" s="184" t="s">
        <v>3242</v>
      </c>
      <c r="O207" s="187" t="s">
        <v>3054</v>
      </c>
      <c r="P207" s="187" t="s">
        <v>3212</v>
      </c>
      <c r="Q207" s="187" t="s">
        <v>3033</v>
      </c>
    </row>
    <row r="208" spans="10:17" ht="14.4">
      <c r="J208" s="185" t="s">
        <v>2448</v>
      </c>
      <c r="K208" s="184" t="s">
        <v>2447</v>
      </c>
      <c r="L208" s="184" t="s">
        <v>2758</v>
      </c>
      <c r="M208" s="184" t="s">
        <v>2759</v>
      </c>
      <c r="N208" s="184" t="s">
        <v>3225</v>
      </c>
      <c r="O208" s="187" t="s">
        <v>3036</v>
      </c>
      <c r="P208" s="187" t="s">
        <v>3211</v>
      </c>
      <c r="Q208" s="187" t="s">
        <v>3024</v>
      </c>
    </row>
    <row r="209" spans="10:17" ht="14.4">
      <c r="J209" s="185" t="s">
        <v>1402</v>
      </c>
      <c r="K209" s="184" t="s">
        <v>1401</v>
      </c>
      <c r="L209" s="184" t="s">
        <v>2600</v>
      </c>
      <c r="M209" s="184" t="s">
        <v>2601</v>
      </c>
      <c r="N209" s="184" t="s">
        <v>3219</v>
      </c>
      <c r="O209" s="187" t="s">
        <v>3028</v>
      </c>
      <c r="P209" s="187" t="s">
        <v>3210</v>
      </c>
      <c r="Q209" s="187" t="s">
        <v>3026</v>
      </c>
    </row>
    <row r="210" spans="10:17" ht="14.4">
      <c r="J210" s="185" t="s">
        <v>1209</v>
      </c>
      <c r="K210" s="184" t="s">
        <v>1208</v>
      </c>
      <c r="L210" s="184" t="s">
        <v>2620</v>
      </c>
      <c r="M210" s="184" t="s">
        <v>2621</v>
      </c>
      <c r="N210" s="184" t="s">
        <v>3249</v>
      </c>
      <c r="O210" s="187" t="s">
        <v>3061</v>
      </c>
      <c r="P210" s="187" t="s">
        <v>3208</v>
      </c>
      <c r="Q210" s="187" t="s">
        <v>3022</v>
      </c>
    </row>
    <row r="211" spans="10:17" ht="14.4">
      <c r="J211" s="185" t="s">
        <v>2389</v>
      </c>
      <c r="K211" s="184" t="s">
        <v>2388</v>
      </c>
      <c r="L211" s="184" t="s">
        <v>2670</v>
      </c>
      <c r="M211" s="184" t="s">
        <v>2671</v>
      </c>
      <c r="N211" s="184" t="s">
        <v>3242</v>
      </c>
      <c r="O211" s="187" t="s">
        <v>3054</v>
      </c>
      <c r="P211" s="187" t="s">
        <v>3212</v>
      </c>
      <c r="Q211" s="187" t="s">
        <v>3033</v>
      </c>
    </row>
    <row r="212" spans="10:17" ht="14.4">
      <c r="J212" s="185" t="s">
        <v>322</v>
      </c>
      <c r="K212" s="184" t="s">
        <v>321</v>
      </c>
      <c r="L212" s="184" t="s">
        <v>2810</v>
      </c>
      <c r="M212" s="184" t="s">
        <v>2811</v>
      </c>
      <c r="N212" s="184" t="s">
        <v>3214</v>
      </c>
      <c r="O212" s="187" t="s">
        <v>3020</v>
      </c>
      <c r="P212" s="187" t="s">
        <v>3207</v>
      </c>
      <c r="Q212" s="187" t="s">
        <v>3019</v>
      </c>
    </row>
    <row r="213" spans="10:17" ht="14.4">
      <c r="J213" s="185" t="s">
        <v>2367</v>
      </c>
      <c r="K213" s="184" t="s">
        <v>2366</v>
      </c>
      <c r="L213" s="184" t="s">
        <v>2670</v>
      </c>
      <c r="M213" s="184" t="s">
        <v>2671</v>
      </c>
      <c r="N213" s="184" t="s">
        <v>3242</v>
      </c>
      <c r="O213" s="187" t="s">
        <v>3054</v>
      </c>
      <c r="P213" s="187" t="s">
        <v>3212</v>
      </c>
      <c r="Q213" s="187" t="s">
        <v>3033</v>
      </c>
    </row>
    <row r="214" spans="10:17" ht="14.4">
      <c r="J214" s="185" t="s">
        <v>2422</v>
      </c>
      <c r="K214" s="184" t="s">
        <v>2421</v>
      </c>
      <c r="L214" s="184" t="s">
        <v>2616</v>
      </c>
      <c r="M214" s="184" t="s">
        <v>2617</v>
      </c>
      <c r="N214" s="184" t="s">
        <v>3226</v>
      </c>
      <c r="O214" s="187" t="s">
        <v>3038</v>
      </c>
      <c r="P214" s="187" t="s">
        <v>3213</v>
      </c>
      <c r="Q214" s="187" t="s">
        <v>3037</v>
      </c>
    </row>
    <row r="215" spans="10:17" ht="14.4">
      <c r="J215" s="185" t="s">
        <v>1406</v>
      </c>
      <c r="K215" s="184" t="s">
        <v>1405</v>
      </c>
      <c r="L215" s="184" t="s">
        <v>2600</v>
      </c>
      <c r="M215" s="184" t="s">
        <v>2601</v>
      </c>
      <c r="N215" s="184" t="s">
        <v>3219</v>
      </c>
      <c r="O215" s="187" t="s">
        <v>3028</v>
      </c>
      <c r="P215" s="187" t="s">
        <v>3210</v>
      </c>
      <c r="Q215" s="187" t="s">
        <v>3026</v>
      </c>
    </row>
    <row r="216" spans="10:17" ht="14.4">
      <c r="J216" s="185" t="s">
        <v>1694</v>
      </c>
      <c r="K216" s="184" t="s">
        <v>1693</v>
      </c>
      <c r="L216" s="184" t="s">
        <v>2612</v>
      </c>
      <c r="M216" s="184" t="s">
        <v>2613</v>
      </c>
      <c r="N216" s="184" t="s">
        <v>3248</v>
      </c>
      <c r="O216" s="187" t="s">
        <v>3060</v>
      </c>
      <c r="P216" s="187" t="s">
        <v>3207</v>
      </c>
      <c r="Q216" s="187" t="s">
        <v>3019</v>
      </c>
    </row>
    <row r="217" spans="10:17" ht="14.4">
      <c r="J217" s="185" t="s">
        <v>1580</v>
      </c>
      <c r="K217" s="184" t="s">
        <v>1579</v>
      </c>
      <c r="L217" s="184" t="s">
        <v>2730</v>
      </c>
      <c r="M217" s="184" t="s">
        <v>2731</v>
      </c>
      <c r="N217" s="184" t="s">
        <v>3214</v>
      </c>
      <c r="O217" s="187" t="s">
        <v>3020</v>
      </c>
      <c r="P217" s="187" t="s">
        <v>3207</v>
      </c>
      <c r="Q217" s="187" t="s">
        <v>3019</v>
      </c>
    </row>
    <row r="218" spans="10:17" ht="14.4">
      <c r="J218" s="185" t="s">
        <v>1478</v>
      </c>
      <c r="K218" s="184" t="s">
        <v>1477</v>
      </c>
      <c r="L218" s="184" t="s">
        <v>3200</v>
      </c>
      <c r="M218" s="184" t="s">
        <v>3013</v>
      </c>
      <c r="N218" s="184" t="s">
        <v>3227</v>
      </c>
      <c r="O218" s="187" t="s">
        <v>3039</v>
      </c>
      <c r="P218" s="187" t="s">
        <v>3210</v>
      </c>
      <c r="Q218" s="187" t="s">
        <v>3026</v>
      </c>
    </row>
    <row r="219" spans="10:17" ht="14.4">
      <c r="J219" s="185" t="s">
        <v>1837</v>
      </c>
      <c r="K219" s="184" t="s">
        <v>1836</v>
      </c>
      <c r="L219" s="184" t="s">
        <v>2562</v>
      </c>
      <c r="M219" s="184" t="s">
        <v>2563</v>
      </c>
      <c r="N219" s="184" t="s">
        <v>3239</v>
      </c>
      <c r="O219" s="187" t="s">
        <v>3051</v>
      </c>
      <c r="P219" s="187" t="s">
        <v>3212</v>
      </c>
      <c r="Q219" s="187" t="s">
        <v>3033</v>
      </c>
    </row>
    <row r="220" spans="10:17" ht="14.4">
      <c r="J220" s="185" t="s">
        <v>734</v>
      </c>
      <c r="K220" s="184" t="s">
        <v>733</v>
      </c>
      <c r="L220" s="184" t="s">
        <v>2714</v>
      </c>
      <c r="M220" s="184" t="s">
        <v>2715</v>
      </c>
      <c r="N220" s="184" t="s">
        <v>3217</v>
      </c>
      <c r="O220" s="187" t="s">
        <v>3025</v>
      </c>
      <c r="P220" s="187" t="s">
        <v>3211</v>
      </c>
      <c r="Q220" s="187" t="s">
        <v>3024</v>
      </c>
    </row>
    <row r="221" spans="10:17" ht="14.4">
      <c r="J221" s="185" t="s">
        <v>801</v>
      </c>
      <c r="K221" s="184" t="s">
        <v>800</v>
      </c>
      <c r="L221" s="184" t="s">
        <v>2672</v>
      </c>
      <c r="M221" s="184" t="s">
        <v>2673</v>
      </c>
      <c r="N221" s="184" t="s">
        <v>3220</v>
      </c>
      <c r="O221" s="187" t="s">
        <v>3029</v>
      </c>
      <c r="P221" s="187" t="s">
        <v>3211</v>
      </c>
      <c r="Q221" s="187" t="s">
        <v>3024</v>
      </c>
    </row>
    <row r="222" spans="10:17" ht="14.4">
      <c r="J222" s="185" t="s">
        <v>1983</v>
      </c>
      <c r="K222" s="184" t="s">
        <v>1982</v>
      </c>
      <c r="L222" s="184" t="s">
        <v>2580</v>
      </c>
      <c r="M222" s="184" t="s">
        <v>2581</v>
      </c>
      <c r="N222" s="184" t="s">
        <v>3230</v>
      </c>
      <c r="O222" s="187" t="s">
        <v>3042</v>
      </c>
      <c r="P222" s="187" t="s">
        <v>3210</v>
      </c>
      <c r="Q222" s="187" t="s">
        <v>3026</v>
      </c>
    </row>
    <row r="223" spans="10:17" ht="14.4">
      <c r="J223" s="185" t="s">
        <v>2003</v>
      </c>
      <c r="K223" s="184" t="s">
        <v>2002</v>
      </c>
      <c r="L223" s="184" t="s">
        <v>2580</v>
      </c>
      <c r="M223" s="184" t="s">
        <v>2581</v>
      </c>
      <c r="N223" s="184" t="s">
        <v>3230</v>
      </c>
      <c r="O223" s="187" t="s">
        <v>3042</v>
      </c>
      <c r="P223" s="187" t="s">
        <v>3210</v>
      </c>
      <c r="Q223" s="187" t="s">
        <v>3026</v>
      </c>
    </row>
    <row r="224" spans="10:17" ht="14.4">
      <c r="J224" s="185" t="s">
        <v>1205</v>
      </c>
      <c r="K224" s="184" t="s">
        <v>1204</v>
      </c>
      <c r="L224" s="184" t="s">
        <v>3198</v>
      </c>
      <c r="M224" s="184" t="s">
        <v>3011</v>
      </c>
      <c r="N224" s="184" t="s">
        <v>3218</v>
      </c>
      <c r="O224" s="187" t="s">
        <v>3027</v>
      </c>
      <c r="P224" s="187" t="s">
        <v>3210</v>
      </c>
      <c r="Q224" s="187" t="s">
        <v>3026</v>
      </c>
    </row>
    <row r="225" spans="10:17" ht="14.4">
      <c r="J225" s="185" t="s">
        <v>1576</v>
      </c>
      <c r="K225" s="184" t="s">
        <v>1575</v>
      </c>
      <c r="L225" s="184" t="s">
        <v>2730</v>
      </c>
      <c r="M225" s="184" t="s">
        <v>2731</v>
      </c>
      <c r="N225" s="184" t="s">
        <v>3214</v>
      </c>
      <c r="O225" s="187" t="s">
        <v>3020</v>
      </c>
      <c r="P225" s="187" t="s">
        <v>3207</v>
      </c>
      <c r="Q225" s="187" t="s">
        <v>3019</v>
      </c>
    </row>
    <row r="226" spans="10:17" ht="14.4">
      <c r="J226" s="185" t="s">
        <v>1304</v>
      </c>
      <c r="K226" s="184" t="s">
        <v>1303</v>
      </c>
      <c r="L226" s="184" t="s">
        <v>2578</v>
      </c>
      <c r="M226" s="184" t="s">
        <v>2579</v>
      </c>
      <c r="N226" s="184" t="s">
        <v>3252</v>
      </c>
      <c r="O226" s="187" t="s">
        <v>3064</v>
      </c>
      <c r="P226" s="187" t="s">
        <v>3208</v>
      </c>
      <c r="Q226" s="187" t="s">
        <v>3022</v>
      </c>
    </row>
    <row r="227" spans="10:17" ht="14.4">
      <c r="J227" s="185" t="s">
        <v>1788</v>
      </c>
      <c r="K227" s="184" t="s">
        <v>1787</v>
      </c>
      <c r="L227" s="184" t="s">
        <v>2614</v>
      </c>
      <c r="M227" s="184" t="s">
        <v>2615</v>
      </c>
      <c r="N227" s="184" t="s">
        <v>3226</v>
      </c>
      <c r="O227" s="187" t="s">
        <v>3038</v>
      </c>
      <c r="P227" s="187" t="s">
        <v>3213</v>
      </c>
      <c r="Q227" s="187" t="s">
        <v>3037</v>
      </c>
    </row>
    <row r="228" spans="10:17" ht="14.4">
      <c r="J228" s="185" t="s">
        <v>242</v>
      </c>
      <c r="K228" s="184" t="s">
        <v>241</v>
      </c>
      <c r="L228" s="184" t="s">
        <v>2750</v>
      </c>
      <c r="M228" s="184" t="s">
        <v>2751</v>
      </c>
      <c r="N228" s="184" t="s">
        <v>3231</v>
      </c>
      <c r="O228" s="187" t="s">
        <v>3043</v>
      </c>
      <c r="P228" s="187" t="s">
        <v>3213</v>
      </c>
      <c r="Q228" s="187" t="s">
        <v>3037</v>
      </c>
    </row>
    <row r="229" spans="10:17" ht="14.4">
      <c r="J229" s="185" t="s">
        <v>1903</v>
      </c>
      <c r="K229" s="184" t="s">
        <v>1902</v>
      </c>
      <c r="L229" s="184" t="s">
        <v>2562</v>
      </c>
      <c r="M229" s="184" t="s">
        <v>2563</v>
      </c>
      <c r="N229" s="184" t="s">
        <v>3239</v>
      </c>
      <c r="O229" s="187" t="s">
        <v>3051</v>
      </c>
      <c r="P229" s="187" t="s">
        <v>3212</v>
      </c>
      <c r="Q229" s="187" t="s">
        <v>3033</v>
      </c>
    </row>
    <row r="230" spans="10:17" ht="14.4">
      <c r="J230" s="185" t="s">
        <v>1380</v>
      </c>
      <c r="K230" s="184" t="s">
        <v>1379</v>
      </c>
      <c r="L230" s="184" t="s">
        <v>2690</v>
      </c>
      <c r="M230" s="184" t="s">
        <v>2691</v>
      </c>
      <c r="N230" s="184" t="s">
        <v>3231</v>
      </c>
      <c r="O230" s="187" t="s">
        <v>3043</v>
      </c>
      <c r="P230" s="187" t="s">
        <v>3213</v>
      </c>
      <c r="Q230" s="187" t="s">
        <v>3037</v>
      </c>
    </row>
    <row r="231" spans="10:17" ht="14.4">
      <c r="J231" s="185" t="s">
        <v>835</v>
      </c>
      <c r="K231" s="184" t="s">
        <v>834</v>
      </c>
      <c r="L231" s="184" t="s">
        <v>2712</v>
      </c>
      <c r="M231" s="184" t="s">
        <v>2713</v>
      </c>
      <c r="N231" s="184" t="s">
        <v>3225</v>
      </c>
      <c r="O231" s="187" t="s">
        <v>3036</v>
      </c>
      <c r="P231" s="187" t="s">
        <v>3211</v>
      </c>
      <c r="Q231" s="187" t="s">
        <v>3024</v>
      </c>
    </row>
    <row r="232" spans="10:17" ht="14.4">
      <c r="J232" s="185" t="s">
        <v>843</v>
      </c>
      <c r="K232" s="184" t="s">
        <v>842</v>
      </c>
      <c r="L232" s="184" t="s">
        <v>2712</v>
      </c>
      <c r="M232" s="184" t="s">
        <v>2713</v>
      </c>
      <c r="N232" s="184" t="s">
        <v>3225</v>
      </c>
      <c r="O232" s="187" t="s">
        <v>3036</v>
      </c>
      <c r="P232" s="187" t="s">
        <v>3211</v>
      </c>
      <c r="Q232" s="187" t="s">
        <v>3024</v>
      </c>
    </row>
    <row r="233" spans="10:17" ht="14.4">
      <c r="J233" s="185" t="s">
        <v>841</v>
      </c>
      <c r="K233" s="184" t="s">
        <v>840</v>
      </c>
      <c r="L233" s="184" t="s">
        <v>2712</v>
      </c>
      <c r="M233" s="184" t="s">
        <v>2713</v>
      </c>
      <c r="N233" s="184" t="s">
        <v>3225</v>
      </c>
      <c r="O233" s="187" t="s">
        <v>3036</v>
      </c>
      <c r="P233" s="187" t="s">
        <v>3211</v>
      </c>
      <c r="Q233" s="187" t="s">
        <v>3024</v>
      </c>
    </row>
    <row r="234" spans="10:17" ht="14.4">
      <c r="J234" s="185" t="s">
        <v>1264</v>
      </c>
      <c r="K234" s="184" t="s">
        <v>1263</v>
      </c>
      <c r="L234" s="184" t="s">
        <v>2610</v>
      </c>
      <c r="M234" s="184" t="s">
        <v>2611</v>
      </c>
      <c r="N234" s="184" t="s">
        <v>3238</v>
      </c>
      <c r="O234" s="187" t="s">
        <v>3050</v>
      </c>
      <c r="P234" s="187" t="s">
        <v>3208</v>
      </c>
      <c r="Q234" s="187" t="s">
        <v>3022</v>
      </c>
    </row>
    <row r="235" spans="10:17" ht="14.4">
      <c r="J235" s="185" t="s">
        <v>1249</v>
      </c>
      <c r="K235" s="184" t="s">
        <v>1248</v>
      </c>
      <c r="L235" s="184" t="s">
        <v>2610</v>
      </c>
      <c r="M235" s="184" t="s">
        <v>2611</v>
      </c>
      <c r="N235" s="184" t="s">
        <v>3238</v>
      </c>
      <c r="O235" s="187" t="s">
        <v>3050</v>
      </c>
      <c r="P235" s="187" t="s">
        <v>3208</v>
      </c>
      <c r="Q235" s="187" t="s">
        <v>3022</v>
      </c>
    </row>
    <row r="236" spans="10:17" ht="14.4">
      <c r="J236" s="185" t="s">
        <v>1392</v>
      </c>
      <c r="K236" s="184" t="s">
        <v>1391</v>
      </c>
      <c r="L236" s="184" t="s">
        <v>2600</v>
      </c>
      <c r="M236" s="184" t="s">
        <v>2601</v>
      </c>
      <c r="N236" s="184" t="s">
        <v>3219</v>
      </c>
      <c r="O236" s="187" t="s">
        <v>3028</v>
      </c>
      <c r="P236" s="187" t="s">
        <v>3210</v>
      </c>
      <c r="Q236" s="187" t="s">
        <v>3026</v>
      </c>
    </row>
    <row r="237" spans="10:17" ht="14.4">
      <c r="J237" s="185" t="s">
        <v>1841</v>
      </c>
      <c r="K237" s="184" t="s">
        <v>1840</v>
      </c>
      <c r="L237" s="184" t="s">
        <v>2562</v>
      </c>
      <c r="M237" s="184" t="s">
        <v>2563</v>
      </c>
      <c r="N237" s="184" t="s">
        <v>3239</v>
      </c>
      <c r="O237" s="187" t="s">
        <v>3051</v>
      </c>
      <c r="P237" s="187" t="s">
        <v>3212</v>
      </c>
      <c r="Q237" s="187" t="s">
        <v>3033</v>
      </c>
    </row>
    <row r="238" spans="10:17" ht="14.4">
      <c r="J238" s="185" t="s">
        <v>1778</v>
      </c>
      <c r="K238" s="184" t="s">
        <v>1777</v>
      </c>
      <c r="L238" s="184" t="s">
        <v>2614</v>
      </c>
      <c r="M238" s="184" t="s">
        <v>2615</v>
      </c>
      <c r="N238" s="184" t="s">
        <v>3226</v>
      </c>
      <c r="O238" s="187" t="s">
        <v>3038</v>
      </c>
      <c r="P238" s="187" t="s">
        <v>3213</v>
      </c>
      <c r="Q238" s="187" t="s">
        <v>3037</v>
      </c>
    </row>
    <row r="239" spans="10:17" ht="14.4">
      <c r="J239" s="185" t="s">
        <v>2155</v>
      </c>
      <c r="K239" s="184" t="s">
        <v>2154</v>
      </c>
      <c r="L239" s="184" t="s">
        <v>2602</v>
      </c>
      <c r="M239" s="184" t="s">
        <v>2603</v>
      </c>
      <c r="N239" s="184" t="s">
        <v>3248</v>
      </c>
      <c r="O239" s="187" t="s">
        <v>3060</v>
      </c>
      <c r="P239" s="187" t="s">
        <v>3207</v>
      </c>
      <c r="Q239" s="187" t="s">
        <v>3019</v>
      </c>
    </row>
    <row r="240" spans="10:17" ht="14.4">
      <c r="J240" s="185" t="s">
        <v>1794</v>
      </c>
      <c r="K240" s="184" t="s">
        <v>1793</v>
      </c>
      <c r="L240" s="184" t="s">
        <v>2614</v>
      </c>
      <c r="M240" s="184" t="s">
        <v>2615</v>
      </c>
      <c r="N240" s="184" t="s">
        <v>3226</v>
      </c>
      <c r="O240" s="187" t="s">
        <v>3038</v>
      </c>
      <c r="P240" s="187" t="s">
        <v>3213</v>
      </c>
      <c r="Q240" s="187" t="s">
        <v>3037</v>
      </c>
    </row>
    <row r="241" spans="10:17" ht="14.4">
      <c r="J241" s="185" t="s">
        <v>1616</v>
      </c>
      <c r="K241" s="184" t="s">
        <v>1615</v>
      </c>
      <c r="L241" s="184" t="s">
        <v>2652</v>
      </c>
      <c r="M241" s="184" t="s">
        <v>2653</v>
      </c>
      <c r="N241" s="184" t="s">
        <v>3228</v>
      </c>
      <c r="O241" s="187" t="s">
        <v>3040</v>
      </c>
      <c r="P241" s="187" t="s">
        <v>3209</v>
      </c>
      <c r="Q241" s="187" t="s">
        <v>3031</v>
      </c>
    </row>
    <row r="242" spans="10:17" ht="14.4">
      <c r="J242" s="185" t="s">
        <v>1989</v>
      </c>
      <c r="K242" s="184" t="s">
        <v>1988</v>
      </c>
      <c r="L242" s="184" t="s">
        <v>2580</v>
      </c>
      <c r="M242" s="184" t="s">
        <v>2581</v>
      </c>
      <c r="N242" s="184" t="s">
        <v>3230</v>
      </c>
      <c r="O242" s="187" t="s">
        <v>3042</v>
      </c>
      <c r="P242" s="187" t="s">
        <v>3210</v>
      </c>
      <c r="Q242" s="187" t="s">
        <v>3026</v>
      </c>
    </row>
    <row r="243" spans="10:17" ht="14.4">
      <c r="J243" s="185" t="s">
        <v>2434</v>
      </c>
      <c r="K243" s="184" t="s">
        <v>2433</v>
      </c>
      <c r="L243" s="184" t="s">
        <v>2616</v>
      </c>
      <c r="M243" s="184" t="s">
        <v>2617</v>
      </c>
      <c r="N243" s="184" t="s">
        <v>3226</v>
      </c>
      <c r="O243" s="187" t="s">
        <v>3038</v>
      </c>
      <c r="P243" s="187" t="s">
        <v>3213</v>
      </c>
      <c r="Q243" s="187" t="s">
        <v>3037</v>
      </c>
    </row>
    <row r="244" spans="10:17" ht="14.4">
      <c r="J244" s="185" t="s">
        <v>679</v>
      </c>
      <c r="K244" s="184" t="s">
        <v>678</v>
      </c>
      <c r="L244" s="184" t="s">
        <v>3202</v>
      </c>
      <c r="M244" s="184" t="s">
        <v>3015</v>
      </c>
      <c r="N244" s="184" t="s">
        <v>3237</v>
      </c>
      <c r="O244" s="187" t="s">
        <v>3049</v>
      </c>
      <c r="P244" s="187" t="s">
        <v>3211</v>
      </c>
      <c r="Q244" s="187" t="s">
        <v>3024</v>
      </c>
    </row>
    <row r="245" spans="10:17" ht="14.4">
      <c r="J245" s="185" t="s">
        <v>2335</v>
      </c>
      <c r="K245" s="184" t="s">
        <v>2334</v>
      </c>
      <c r="L245" s="184" t="s">
        <v>2654</v>
      </c>
      <c r="M245" s="184" t="s">
        <v>2655</v>
      </c>
      <c r="N245" s="184" t="s">
        <v>3246</v>
      </c>
      <c r="O245" s="187" t="s">
        <v>3058</v>
      </c>
      <c r="P245" s="187" t="s">
        <v>3208</v>
      </c>
      <c r="Q245" s="187" t="s">
        <v>3022</v>
      </c>
    </row>
    <row r="246" spans="10:17" ht="14.4">
      <c r="J246" s="185" t="s">
        <v>946</v>
      </c>
      <c r="K246" s="184" t="s">
        <v>945</v>
      </c>
      <c r="L246" s="184" t="s">
        <v>3199</v>
      </c>
      <c r="M246" s="184" t="s">
        <v>3012</v>
      </c>
      <c r="N246" s="184" t="s">
        <v>3223</v>
      </c>
      <c r="O246" s="187" t="s">
        <v>3034</v>
      </c>
      <c r="P246" s="187" t="s">
        <v>3212</v>
      </c>
      <c r="Q246" s="187" t="s">
        <v>3033</v>
      </c>
    </row>
    <row r="247" spans="10:17" ht="14.4">
      <c r="J247" s="185" t="s">
        <v>1805</v>
      </c>
      <c r="K247" s="184" t="s">
        <v>1804</v>
      </c>
      <c r="L247" s="184" t="s">
        <v>2614</v>
      </c>
      <c r="M247" s="184" t="s">
        <v>2615</v>
      </c>
      <c r="N247" s="184" t="s">
        <v>3226</v>
      </c>
      <c r="O247" s="187" t="s">
        <v>3038</v>
      </c>
      <c r="P247" s="187" t="s">
        <v>3213</v>
      </c>
      <c r="Q247" s="187" t="s">
        <v>3037</v>
      </c>
    </row>
    <row r="248" spans="10:17" ht="14.4">
      <c r="J248" s="185" t="s">
        <v>2500</v>
      </c>
      <c r="K248" s="184" t="s">
        <v>124</v>
      </c>
      <c r="L248" s="184" t="s">
        <v>2598</v>
      </c>
      <c r="M248" s="184" t="s">
        <v>2599</v>
      </c>
      <c r="N248" s="184" t="s">
        <v>3245</v>
      </c>
      <c r="O248" s="187" t="s">
        <v>3057</v>
      </c>
      <c r="P248" s="187" t="s">
        <v>3213</v>
      </c>
      <c r="Q248" s="187" t="s">
        <v>3037</v>
      </c>
    </row>
    <row r="249" spans="10:17" ht="14.4">
      <c r="J249" s="185" t="s">
        <v>121</v>
      </c>
      <c r="K249" s="184" t="s">
        <v>120</v>
      </c>
      <c r="L249" s="184" t="s">
        <v>2598</v>
      </c>
      <c r="M249" s="184" t="s">
        <v>2599</v>
      </c>
      <c r="N249" s="184" t="s">
        <v>3245</v>
      </c>
      <c r="O249" s="187" t="s">
        <v>3057</v>
      </c>
      <c r="P249" s="187" t="s">
        <v>3213</v>
      </c>
      <c r="Q249" s="187" t="s">
        <v>3037</v>
      </c>
    </row>
    <row r="250" spans="10:17" ht="14.4">
      <c r="J250" s="185" t="s">
        <v>130</v>
      </c>
      <c r="K250" s="184" t="s">
        <v>129</v>
      </c>
      <c r="L250" s="184" t="s">
        <v>2598</v>
      </c>
      <c r="M250" s="184" t="s">
        <v>2599</v>
      </c>
      <c r="N250" s="184" t="s">
        <v>3245</v>
      </c>
      <c r="O250" s="187" t="s">
        <v>3057</v>
      </c>
      <c r="P250" s="187" t="s">
        <v>3213</v>
      </c>
      <c r="Q250" s="187" t="s">
        <v>3037</v>
      </c>
    </row>
    <row r="251" spans="10:17" ht="14.4">
      <c r="J251" s="185" t="s">
        <v>111</v>
      </c>
      <c r="K251" s="184" t="s">
        <v>110</v>
      </c>
      <c r="L251" s="184" t="s">
        <v>2662</v>
      </c>
      <c r="M251" s="184" t="s">
        <v>2663</v>
      </c>
      <c r="N251" s="184" t="s">
        <v>3231</v>
      </c>
      <c r="O251" s="187" t="s">
        <v>3043</v>
      </c>
      <c r="P251" s="187" t="s">
        <v>3213</v>
      </c>
      <c r="Q251" s="187" t="s">
        <v>3037</v>
      </c>
    </row>
    <row r="252" spans="10:17" ht="14.4">
      <c r="J252" s="185" t="s">
        <v>1239</v>
      </c>
      <c r="K252" s="184" t="s">
        <v>1238</v>
      </c>
      <c r="L252" s="184" t="s">
        <v>2620</v>
      </c>
      <c r="M252" s="184" t="s">
        <v>2621</v>
      </c>
      <c r="N252" s="184" t="s">
        <v>3249</v>
      </c>
      <c r="O252" s="187" t="s">
        <v>3061</v>
      </c>
      <c r="P252" s="187" t="s">
        <v>3208</v>
      </c>
      <c r="Q252" s="187" t="s">
        <v>3022</v>
      </c>
    </row>
    <row r="253" spans="10:17" ht="14.4">
      <c r="J253" s="185" t="s">
        <v>1973</v>
      </c>
      <c r="K253" s="184" t="s">
        <v>1972</v>
      </c>
      <c r="L253" s="184" t="s">
        <v>2580</v>
      </c>
      <c r="M253" s="184" t="s">
        <v>2581</v>
      </c>
      <c r="N253" s="184" t="s">
        <v>3230</v>
      </c>
      <c r="O253" s="187" t="s">
        <v>3042</v>
      </c>
      <c r="P253" s="187" t="s">
        <v>3210</v>
      </c>
      <c r="Q253" s="187" t="s">
        <v>3026</v>
      </c>
    </row>
    <row r="254" spans="10:17" ht="14.4">
      <c r="J254" s="185" t="s">
        <v>1147</v>
      </c>
      <c r="K254" s="184" t="s">
        <v>1146</v>
      </c>
      <c r="L254" s="184" t="s">
        <v>2590</v>
      </c>
      <c r="M254" s="184" t="s">
        <v>2591</v>
      </c>
      <c r="N254" s="184" t="s">
        <v>3219</v>
      </c>
      <c r="O254" s="187" t="s">
        <v>3028</v>
      </c>
      <c r="P254" s="187" t="s">
        <v>3210</v>
      </c>
      <c r="Q254" s="187" t="s">
        <v>3026</v>
      </c>
    </row>
    <row r="255" spans="10:17" ht="14.4">
      <c r="J255" s="185" t="s">
        <v>1137</v>
      </c>
      <c r="K255" s="184" t="s">
        <v>1136</v>
      </c>
      <c r="L255" s="184" t="s">
        <v>2590</v>
      </c>
      <c r="M255" s="184" t="s">
        <v>2591</v>
      </c>
      <c r="N255" s="184" t="s">
        <v>3219</v>
      </c>
      <c r="O255" s="187" t="s">
        <v>3028</v>
      </c>
      <c r="P255" s="187" t="s">
        <v>3210</v>
      </c>
      <c r="Q255" s="187" t="s">
        <v>3026</v>
      </c>
    </row>
    <row r="256" spans="10:17" ht="14.4">
      <c r="J256" s="185" t="s">
        <v>492</v>
      </c>
      <c r="K256" s="184" t="s">
        <v>491</v>
      </c>
      <c r="L256" s="184" t="s">
        <v>2564</v>
      </c>
      <c r="M256" s="184" t="s">
        <v>2565</v>
      </c>
      <c r="N256" s="184" t="s">
        <v>3224</v>
      </c>
      <c r="O256" s="187" t="s">
        <v>3035</v>
      </c>
      <c r="P256" s="187" t="s">
        <v>3209</v>
      </c>
      <c r="Q256" s="187" t="s">
        <v>3031</v>
      </c>
    </row>
    <row r="257" spans="10:17" ht="14.4">
      <c r="J257" s="185" t="s">
        <v>1366</v>
      </c>
      <c r="K257" s="184" t="s">
        <v>1365</v>
      </c>
      <c r="L257" s="184" t="s">
        <v>2690</v>
      </c>
      <c r="M257" s="184" t="s">
        <v>2691</v>
      </c>
      <c r="N257" s="184" t="s">
        <v>3231</v>
      </c>
      <c r="O257" s="187" t="s">
        <v>3043</v>
      </c>
      <c r="P257" s="187" t="s">
        <v>3213</v>
      </c>
      <c r="Q257" s="187" t="s">
        <v>3037</v>
      </c>
    </row>
    <row r="258" spans="10:17" ht="14.4">
      <c r="J258" s="185" t="s">
        <v>412</v>
      </c>
      <c r="K258" s="184" t="s">
        <v>411</v>
      </c>
      <c r="L258" s="184" t="s">
        <v>2740</v>
      </c>
      <c r="M258" s="184" t="s">
        <v>2741</v>
      </c>
      <c r="N258" s="184" t="s">
        <v>3215</v>
      </c>
      <c r="O258" s="187" t="s">
        <v>3021</v>
      </c>
      <c r="P258" s="187" t="s">
        <v>3207</v>
      </c>
      <c r="Q258" s="187" t="s">
        <v>3019</v>
      </c>
    </row>
    <row r="259" spans="10:17" ht="14.4">
      <c r="J259" s="185" t="s">
        <v>1945</v>
      </c>
      <c r="K259" s="184" t="s">
        <v>1944</v>
      </c>
      <c r="L259" s="184" t="s">
        <v>2680</v>
      </c>
      <c r="M259" s="184" t="s">
        <v>2681</v>
      </c>
      <c r="N259" s="184" t="s">
        <v>3236</v>
      </c>
      <c r="O259" s="187" t="s">
        <v>3048</v>
      </c>
      <c r="P259" s="187" t="s">
        <v>3209</v>
      </c>
      <c r="Q259" s="187" t="s">
        <v>3031</v>
      </c>
    </row>
    <row r="260" spans="10:17" ht="14.4">
      <c r="J260" s="185" t="s">
        <v>2525</v>
      </c>
      <c r="K260" s="184" t="s">
        <v>2524</v>
      </c>
      <c r="L260" s="184" t="s">
        <v>2628</v>
      </c>
      <c r="M260" s="184" t="s">
        <v>2629</v>
      </c>
      <c r="N260" s="184" t="s">
        <v>3244</v>
      </c>
      <c r="O260" s="187" t="s">
        <v>3056</v>
      </c>
      <c r="P260" s="187" t="s">
        <v>3211</v>
      </c>
      <c r="Q260" s="187" t="s">
        <v>3024</v>
      </c>
    </row>
    <row r="261" spans="10:17" ht="14.4">
      <c r="J261" s="185" t="s">
        <v>2071</v>
      </c>
      <c r="K261" s="184" t="s">
        <v>2070</v>
      </c>
      <c r="L261" s="184" t="s">
        <v>2568</v>
      </c>
      <c r="M261" s="184" t="s">
        <v>2569</v>
      </c>
      <c r="N261" s="184" t="s">
        <v>3233</v>
      </c>
      <c r="O261" s="187" t="s">
        <v>3045</v>
      </c>
      <c r="P261" s="187" t="s">
        <v>3212</v>
      </c>
      <c r="Q261" s="187" t="s">
        <v>3033</v>
      </c>
    </row>
    <row r="262" spans="10:17" ht="14.4">
      <c r="J262" s="185" t="s">
        <v>2149</v>
      </c>
      <c r="K262" s="184" t="s">
        <v>2148</v>
      </c>
      <c r="L262" s="184" t="s">
        <v>2602</v>
      </c>
      <c r="M262" s="184" t="s">
        <v>2603</v>
      </c>
      <c r="N262" s="184" t="s">
        <v>3248</v>
      </c>
      <c r="O262" s="187" t="s">
        <v>3060</v>
      </c>
      <c r="P262" s="187" t="s">
        <v>3207</v>
      </c>
      <c r="Q262" s="187" t="s">
        <v>3019</v>
      </c>
    </row>
    <row r="263" spans="10:17" ht="14.4">
      <c r="J263" s="185" t="s">
        <v>1368</v>
      </c>
      <c r="K263" s="184" t="s">
        <v>1367</v>
      </c>
      <c r="L263" s="184" t="s">
        <v>2690</v>
      </c>
      <c r="M263" s="184" t="s">
        <v>2691</v>
      </c>
      <c r="N263" s="184" t="s">
        <v>3231</v>
      </c>
      <c r="O263" s="187" t="s">
        <v>3043</v>
      </c>
      <c r="P263" s="187" t="s">
        <v>3213</v>
      </c>
      <c r="Q263" s="187" t="s">
        <v>3037</v>
      </c>
    </row>
    <row r="264" spans="10:17" ht="14.4">
      <c r="J264" s="185" t="s">
        <v>1943</v>
      </c>
      <c r="K264" s="184" t="s">
        <v>1942</v>
      </c>
      <c r="L264" s="184" t="s">
        <v>2680</v>
      </c>
      <c r="M264" s="184" t="s">
        <v>2681</v>
      </c>
      <c r="N264" s="184" t="s">
        <v>3236</v>
      </c>
      <c r="O264" s="187" t="s">
        <v>3048</v>
      </c>
      <c r="P264" s="187" t="s">
        <v>3209</v>
      </c>
      <c r="Q264" s="187" t="s">
        <v>3031</v>
      </c>
    </row>
    <row r="265" spans="10:17" ht="14.4">
      <c r="J265" s="185" t="s">
        <v>922</v>
      </c>
      <c r="K265" s="184" t="s">
        <v>921</v>
      </c>
      <c r="L265" s="184" t="s">
        <v>3203</v>
      </c>
      <c r="M265" s="184" t="s">
        <v>3016</v>
      </c>
      <c r="N265" s="184" t="s">
        <v>3241</v>
      </c>
      <c r="O265" s="187" t="s">
        <v>3053</v>
      </c>
      <c r="P265" s="187" t="s">
        <v>3212</v>
      </c>
      <c r="Q265" s="187" t="s">
        <v>3033</v>
      </c>
    </row>
    <row r="266" spans="10:17" ht="14.4">
      <c r="J266" s="185" t="s">
        <v>2097</v>
      </c>
      <c r="K266" s="184" t="s">
        <v>2096</v>
      </c>
      <c r="L266" s="184" t="s">
        <v>2568</v>
      </c>
      <c r="M266" s="184" t="s">
        <v>2569</v>
      </c>
      <c r="N266" s="184" t="s">
        <v>3233</v>
      </c>
      <c r="O266" s="187" t="s">
        <v>3045</v>
      </c>
      <c r="P266" s="187" t="s">
        <v>3212</v>
      </c>
      <c r="Q266" s="187" t="s">
        <v>3033</v>
      </c>
    </row>
    <row r="267" spans="10:17" ht="14.4">
      <c r="J267" s="185" t="s">
        <v>75</v>
      </c>
      <c r="K267" s="184" t="s">
        <v>74</v>
      </c>
      <c r="L267" s="184" t="s">
        <v>2658</v>
      </c>
      <c r="M267" s="184" t="s">
        <v>2659</v>
      </c>
      <c r="N267" s="184" t="s">
        <v>3248</v>
      </c>
      <c r="O267" s="187" t="s">
        <v>3060</v>
      </c>
      <c r="P267" s="187" t="s">
        <v>3207</v>
      </c>
      <c r="Q267" s="187" t="s">
        <v>3019</v>
      </c>
    </row>
    <row r="268" spans="10:17" ht="14.4">
      <c r="J268" s="185" t="s">
        <v>1288</v>
      </c>
      <c r="K268" s="184" t="s">
        <v>1287</v>
      </c>
      <c r="L268" s="184" t="s">
        <v>2608</v>
      </c>
      <c r="M268" s="184" t="s">
        <v>2609</v>
      </c>
      <c r="N268" s="184" t="s">
        <v>3234</v>
      </c>
      <c r="O268" s="187" t="s">
        <v>3046</v>
      </c>
      <c r="P268" s="187" t="s">
        <v>3208</v>
      </c>
      <c r="Q268" s="187" t="s">
        <v>3022</v>
      </c>
    </row>
    <row r="269" spans="10:17" ht="14.4">
      <c r="J269" s="185" t="s">
        <v>1197</v>
      </c>
      <c r="K269" s="184" t="s">
        <v>1196</v>
      </c>
      <c r="L269" s="184" t="s">
        <v>3198</v>
      </c>
      <c r="M269" s="184" t="s">
        <v>3011</v>
      </c>
      <c r="N269" s="184" t="s">
        <v>3218</v>
      </c>
      <c r="O269" s="187" t="s">
        <v>3027</v>
      </c>
      <c r="P269" s="187" t="s">
        <v>3210</v>
      </c>
      <c r="Q269" s="187" t="s">
        <v>3026</v>
      </c>
    </row>
    <row r="270" spans="10:17" ht="14.4">
      <c r="J270" s="185" t="s">
        <v>2937</v>
      </c>
      <c r="K270" s="184" t="s">
        <v>1998</v>
      </c>
      <c r="L270" s="184" t="s">
        <v>2580</v>
      </c>
      <c r="M270" s="184" t="s">
        <v>2581</v>
      </c>
      <c r="N270" s="184" t="s">
        <v>3230</v>
      </c>
      <c r="O270" s="187" t="s">
        <v>3042</v>
      </c>
      <c r="P270" s="187" t="s">
        <v>3210</v>
      </c>
      <c r="Q270" s="187" t="s">
        <v>3026</v>
      </c>
    </row>
    <row r="271" spans="10:17" ht="14.4">
      <c r="J271" s="185" t="s">
        <v>1103</v>
      </c>
      <c r="K271" s="184" t="s">
        <v>1102</v>
      </c>
      <c r="L271" s="184" t="s">
        <v>3198</v>
      </c>
      <c r="M271" s="184" t="s">
        <v>3011</v>
      </c>
      <c r="N271" s="184" t="s">
        <v>3218</v>
      </c>
      <c r="O271" s="187" t="s">
        <v>3027</v>
      </c>
      <c r="P271" s="187" t="s">
        <v>3210</v>
      </c>
      <c r="Q271" s="187" t="s">
        <v>3026</v>
      </c>
    </row>
    <row r="272" spans="10:17" ht="14.4">
      <c r="J272" s="185" t="s">
        <v>202</v>
      </c>
      <c r="K272" s="184" t="s">
        <v>201</v>
      </c>
      <c r="L272" s="184" t="s">
        <v>2576</v>
      </c>
      <c r="M272" s="184" t="s">
        <v>2577</v>
      </c>
      <c r="N272" s="184" t="s">
        <v>3248</v>
      </c>
      <c r="O272" s="187" t="s">
        <v>3060</v>
      </c>
      <c r="P272" s="187" t="s">
        <v>3207</v>
      </c>
      <c r="Q272" s="187" t="s">
        <v>3019</v>
      </c>
    </row>
    <row r="273" spans="10:17" ht="14.4">
      <c r="J273" s="185" t="s">
        <v>2245</v>
      </c>
      <c r="K273" s="184" t="s">
        <v>2244</v>
      </c>
      <c r="L273" s="184" t="s">
        <v>2604</v>
      </c>
      <c r="M273" s="184" t="s">
        <v>2605</v>
      </c>
      <c r="N273" s="184" t="s">
        <v>3240</v>
      </c>
      <c r="O273" s="187" t="s">
        <v>3052</v>
      </c>
      <c r="P273" s="187" t="s">
        <v>3210</v>
      </c>
      <c r="Q273" s="187" t="s">
        <v>3026</v>
      </c>
    </row>
    <row r="274" spans="10:17" ht="14.4">
      <c r="J274" s="185" t="s">
        <v>853</v>
      </c>
      <c r="K274" s="184" t="s">
        <v>852</v>
      </c>
      <c r="L274" s="184" t="s">
        <v>2628</v>
      </c>
      <c r="M274" s="184" t="s">
        <v>2629</v>
      </c>
      <c r="N274" s="184" t="s">
        <v>3244</v>
      </c>
      <c r="O274" s="187" t="s">
        <v>3056</v>
      </c>
      <c r="P274" s="187" t="s">
        <v>3211</v>
      </c>
      <c r="Q274" s="187" t="s">
        <v>3024</v>
      </c>
    </row>
    <row r="275" spans="10:17" ht="14.4">
      <c r="J275" s="185" t="s">
        <v>985</v>
      </c>
      <c r="K275" s="184" t="s">
        <v>984</v>
      </c>
      <c r="L275" s="184" t="s">
        <v>3199</v>
      </c>
      <c r="M275" s="184" t="s">
        <v>3012</v>
      </c>
      <c r="N275" s="184" t="s">
        <v>3223</v>
      </c>
      <c r="O275" s="187" t="s">
        <v>3034</v>
      </c>
      <c r="P275" s="187" t="s">
        <v>3212</v>
      </c>
      <c r="Q275" s="187" t="s">
        <v>3033</v>
      </c>
    </row>
    <row r="276" spans="10:17" ht="14.4">
      <c r="J276" s="185" t="s">
        <v>839</v>
      </c>
      <c r="K276" s="184" t="s">
        <v>838</v>
      </c>
      <c r="L276" s="184" t="s">
        <v>2712</v>
      </c>
      <c r="M276" s="184" t="s">
        <v>2713</v>
      </c>
      <c r="N276" s="184" t="s">
        <v>3225</v>
      </c>
      <c r="O276" s="187" t="s">
        <v>3036</v>
      </c>
      <c r="P276" s="187" t="s">
        <v>3211</v>
      </c>
      <c r="Q276" s="187" t="s">
        <v>3024</v>
      </c>
    </row>
    <row r="277" spans="10:17" ht="14.4">
      <c r="J277" s="185" t="s">
        <v>2511</v>
      </c>
      <c r="K277" s="184" t="s">
        <v>2510</v>
      </c>
      <c r="L277" s="184" t="s">
        <v>2628</v>
      </c>
      <c r="M277" s="184" t="s">
        <v>2629</v>
      </c>
      <c r="N277" s="184" t="s">
        <v>3244</v>
      </c>
      <c r="O277" s="187" t="s">
        <v>3056</v>
      </c>
      <c r="P277" s="187" t="s">
        <v>3211</v>
      </c>
      <c r="Q277" s="187" t="s">
        <v>3024</v>
      </c>
    </row>
    <row r="278" spans="10:17" ht="14.4">
      <c r="J278" s="185" t="s">
        <v>2544</v>
      </c>
      <c r="K278" s="184" t="s">
        <v>2543</v>
      </c>
      <c r="L278" s="184" t="s">
        <v>2628</v>
      </c>
      <c r="M278" s="184" t="s">
        <v>2629</v>
      </c>
      <c r="N278" s="184" t="s">
        <v>3244</v>
      </c>
      <c r="O278" s="187" t="s">
        <v>3056</v>
      </c>
      <c r="P278" s="187" t="s">
        <v>3211</v>
      </c>
      <c r="Q278" s="187" t="s">
        <v>3024</v>
      </c>
    </row>
    <row r="279" spans="10:17" ht="14.4">
      <c r="J279" s="185" t="s">
        <v>2522</v>
      </c>
      <c r="K279" s="184" t="s">
        <v>2521</v>
      </c>
      <c r="L279" s="184" t="s">
        <v>2628</v>
      </c>
      <c r="M279" s="184" t="s">
        <v>2629</v>
      </c>
      <c r="N279" s="184" t="s">
        <v>3244</v>
      </c>
      <c r="O279" s="187" t="s">
        <v>3056</v>
      </c>
      <c r="P279" s="187" t="s">
        <v>3211</v>
      </c>
      <c r="Q279" s="187" t="s">
        <v>3024</v>
      </c>
    </row>
    <row r="280" spans="10:17" ht="14.4">
      <c r="J280" s="185" t="s">
        <v>1504</v>
      </c>
      <c r="K280" s="184" t="s">
        <v>1503</v>
      </c>
      <c r="L280" s="184" t="s">
        <v>2570</v>
      </c>
      <c r="M280" s="184" t="s">
        <v>2571</v>
      </c>
      <c r="N280" s="184" t="s">
        <v>3229</v>
      </c>
      <c r="O280" s="187" t="s">
        <v>3041</v>
      </c>
      <c r="P280" s="187" t="s">
        <v>3209</v>
      </c>
      <c r="Q280" s="187" t="s">
        <v>3031</v>
      </c>
    </row>
    <row r="281" spans="10:17" ht="14.4">
      <c r="J281" s="185" t="s">
        <v>1440</v>
      </c>
      <c r="K281" s="184" t="s">
        <v>1439</v>
      </c>
      <c r="L281" s="184" t="s">
        <v>2574</v>
      </c>
      <c r="M281" s="184" t="s">
        <v>2575</v>
      </c>
      <c r="N281" s="184" t="s">
        <v>3216</v>
      </c>
      <c r="O281" s="187" t="s">
        <v>3023</v>
      </c>
      <c r="P281" s="187" t="s">
        <v>3208</v>
      </c>
      <c r="Q281" s="187" t="s">
        <v>3022</v>
      </c>
    </row>
    <row r="282" spans="10:17" ht="14.4">
      <c r="J282" s="185" t="s">
        <v>196</v>
      </c>
      <c r="K282" s="184" t="s">
        <v>195</v>
      </c>
      <c r="L282" s="184" t="s">
        <v>2576</v>
      </c>
      <c r="M282" s="184" t="s">
        <v>2577</v>
      </c>
      <c r="N282" s="184" t="s">
        <v>3248</v>
      </c>
      <c r="O282" s="187" t="s">
        <v>3060</v>
      </c>
      <c r="P282" s="187" t="s">
        <v>3207</v>
      </c>
      <c r="Q282" s="187" t="s">
        <v>3019</v>
      </c>
    </row>
    <row r="283" spans="10:17" ht="14.4">
      <c r="J283" s="185" t="s">
        <v>2938</v>
      </c>
      <c r="K283" s="184" t="s">
        <v>539</v>
      </c>
      <c r="L283" s="184" t="s">
        <v>3201</v>
      </c>
      <c r="M283" s="184" t="s">
        <v>3014</v>
      </c>
      <c r="N283" s="184" t="s">
        <v>3235</v>
      </c>
      <c r="O283" s="187" t="s">
        <v>3047</v>
      </c>
      <c r="P283" s="187" t="s">
        <v>3209</v>
      </c>
      <c r="Q283" s="187" t="s">
        <v>3031</v>
      </c>
    </row>
    <row r="284" spans="10:17" ht="14.4">
      <c r="J284" s="185" t="s">
        <v>534</v>
      </c>
      <c r="K284" s="184" t="s">
        <v>533</v>
      </c>
      <c r="L284" s="184" t="s">
        <v>3201</v>
      </c>
      <c r="M284" s="184" t="s">
        <v>3014</v>
      </c>
      <c r="N284" s="184" t="s">
        <v>3235</v>
      </c>
      <c r="O284" s="187" t="s">
        <v>3047</v>
      </c>
      <c r="P284" s="187" t="s">
        <v>3209</v>
      </c>
      <c r="Q284" s="187" t="s">
        <v>3031</v>
      </c>
    </row>
    <row r="285" spans="10:17" ht="14.4">
      <c r="J285" s="185" t="s">
        <v>528</v>
      </c>
      <c r="K285" s="184" t="s">
        <v>527</v>
      </c>
      <c r="L285" s="184" t="s">
        <v>3201</v>
      </c>
      <c r="M285" s="184" t="s">
        <v>3014</v>
      </c>
      <c r="N285" s="184" t="s">
        <v>3235</v>
      </c>
      <c r="O285" s="187" t="s">
        <v>3047</v>
      </c>
      <c r="P285" s="187" t="s">
        <v>3209</v>
      </c>
      <c r="Q285" s="187" t="s">
        <v>3031</v>
      </c>
    </row>
    <row r="286" spans="10:17" ht="14.4">
      <c r="J286" s="185" t="s">
        <v>51</v>
      </c>
      <c r="K286" s="184" t="s">
        <v>50</v>
      </c>
      <c r="L286" s="184" t="s">
        <v>2660</v>
      </c>
      <c r="M286" s="184" t="s">
        <v>2661</v>
      </c>
      <c r="N286" s="184" t="s">
        <v>3248</v>
      </c>
      <c r="O286" s="187" t="s">
        <v>3060</v>
      </c>
      <c r="P286" s="187" t="s">
        <v>3207</v>
      </c>
      <c r="Q286" s="187" t="s">
        <v>3019</v>
      </c>
    </row>
    <row r="287" spans="10:17" ht="14.4">
      <c r="J287" s="185" t="s">
        <v>1019</v>
      </c>
      <c r="K287" s="184" t="s">
        <v>1018</v>
      </c>
      <c r="L287" s="184" t="s">
        <v>3203</v>
      </c>
      <c r="M287" s="184" t="s">
        <v>3016</v>
      </c>
      <c r="N287" s="184" t="s">
        <v>3241</v>
      </c>
      <c r="O287" s="187" t="s">
        <v>3053</v>
      </c>
      <c r="P287" s="187" t="s">
        <v>3212</v>
      </c>
      <c r="Q287" s="187" t="s">
        <v>3033</v>
      </c>
    </row>
    <row r="288" spans="10:17" ht="14.4">
      <c r="J288" s="185" t="s">
        <v>1225</v>
      </c>
      <c r="K288" s="184" t="s">
        <v>1224</v>
      </c>
      <c r="L288" s="184" t="s">
        <v>2620</v>
      </c>
      <c r="M288" s="184" t="s">
        <v>2621</v>
      </c>
      <c r="N288" s="184" t="s">
        <v>3249</v>
      </c>
      <c r="O288" s="187" t="s">
        <v>3061</v>
      </c>
      <c r="P288" s="187" t="s">
        <v>3208</v>
      </c>
      <c r="Q288" s="187" t="s">
        <v>3022</v>
      </c>
    </row>
    <row r="289" spans="10:17" ht="14.4">
      <c r="J289" s="185" t="s">
        <v>2001</v>
      </c>
      <c r="K289" s="184" t="s">
        <v>2000</v>
      </c>
      <c r="L289" s="184" t="s">
        <v>2580</v>
      </c>
      <c r="M289" s="184" t="s">
        <v>2581</v>
      </c>
      <c r="N289" s="184" t="s">
        <v>3230</v>
      </c>
      <c r="O289" s="187" t="s">
        <v>3042</v>
      </c>
      <c r="P289" s="187" t="s">
        <v>3210</v>
      </c>
      <c r="Q289" s="187" t="s">
        <v>3026</v>
      </c>
    </row>
    <row r="290" spans="10:17" ht="14.4">
      <c r="J290" s="185" t="s">
        <v>845</v>
      </c>
      <c r="K290" s="184" t="s">
        <v>844</v>
      </c>
      <c r="L290" s="184" t="s">
        <v>2628</v>
      </c>
      <c r="M290" s="184" t="s">
        <v>2629</v>
      </c>
      <c r="N290" s="184" t="s">
        <v>3244</v>
      </c>
      <c r="O290" s="187" t="s">
        <v>3056</v>
      </c>
      <c r="P290" s="187" t="s">
        <v>3211</v>
      </c>
      <c r="Q290" s="187" t="s">
        <v>3024</v>
      </c>
    </row>
    <row r="291" spans="10:17" ht="14.4">
      <c r="J291" s="185" t="s">
        <v>1807</v>
      </c>
      <c r="K291" s="184" t="s">
        <v>1806</v>
      </c>
      <c r="L291" s="184" t="s">
        <v>2614</v>
      </c>
      <c r="M291" s="184" t="s">
        <v>2615</v>
      </c>
      <c r="N291" s="184" t="s">
        <v>3226</v>
      </c>
      <c r="O291" s="187" t="s">
        <v>3038</v>
      </c>
      <c r="P291" s="187" t="s">
        <v>3213</v>
      </c>
      <c r="Q291" s="187" t="s">
        <v>3037</v>
      </c>
    </row>
    <row r="292" spans="10:17" ht="14.4">
      <c r="J292" s="185" t="s">
        <v>232</v>
      </c>
      <c r="K292" s="184" t="s">
        <v>231</v>
      </c>
      <c r="L292" s="184" t="s">
        <v>2790</v>
      </c>
      <c r="M292" s="184" t="s">
        <v>2791</v>
      </c>
      <c r="N292" s="184" t="s">
        <v>3226</v>
      </c>
      <c r="O292" s="187" t="s">
        <v>3038</v>
      </c>
      <c r="P292" s="187" t="s">
        <v>3213</v>
      </c>
      <c r="Q292" s="187" t="s">
        <v>3037</v>
      </c>
    </row>
    <row r="293" spans="10:17" ht="14.4">
      <c r="J293" s="185" t="s">
        <v>466</v>
      </c>
      <c r="K293" s="184" t="s">
        <v>465</v>
      </c>
      <c r="L293" s="184" t="s">
        <v>2706</v>
      </c>
      <c r="M293" s="184" t="s">
        <v>2707</v>
      </c>
      <c r="N293" s="184" t="s">
        <v>3224</v>
      </c>
      <c r="O293" s="187" t="s">
        <v>3035</v>
      </c>
      <c r="P293" s="187" t="s">
        <v>3209</v>
      </c>
      <c r="Q293" s="187" t="s">
        <v>3031</v>
      </c>
    </row>
    <row r="294" spans="10:17" ht="14.4">
      <c r="J294" s="185" t="s">
        <v>1564</v>
      </c>
      <c r="K294" s="184" t="s">
        <v>1563</v>
      </c>
      <c r="L294" s="184" t="s">
        <v>2730</v>
      </c>
      <c r="M294" s="184" t="s">
        <v>2731</v>
      </c>
      <c r="N294" s="184" t="s">
        <v>3214</v>
      </c>
      <c r="O294" s="187" t="s">
        <v>3020</v>
      </c>
      <c r="P294" s="187" t="s">
        <v>3207</v>
      </c>
      <c r="Q294" s="187" t="s">
        <v>3019</v>
      </c>
    </row>
    <row r="295" spans="10:17" ht="14.4">
      <c r="J295" s="185" t="s">
        <v>496</v>
      </c>
      <c r="K295" s="184" t="s">
        <v>495</v>
      </c>
      <c r="L295" s="184" t="s">
        <v>3202</v>
      </c>
      <c r="M295" s="184" t="s">
        <v>3015</v>
      </c>
      <c r="N295" s="184" t="s">
        <v>3237</v>
      </c>
      <c r="O295" s="187" t="s">
        <v>3049</v>
      </c>
      <c r="P295" s="187" t="s">
        <v>3211</v>
      </c>
      <c r="Q295" s="187" t="s">
        <v>3024</v>
      </c>
    </row>
    <row r="296" spans="10:17" ht="14.4">
      <c r="J296" s="185" t="s">
        <v>2085</v>
      </c>
      <c r="K296" s="184" t="s">
        <v>2084</v>
      </c>
      <c r="L296" s="184" t="s">
        <v>2568</v>
      </c>
      <c r="M296" s="184" t="s">
        <v>2569</v>
      </c>
      <c r="N296" s="184" t="s">
        <v>3233</v>
      </c>
      <c r="O296" s="187" t="s">
        <v>3045</v>
      </c>
      <c r="P296" s="187" t="s">
        <v>3212</v>
      </c>
      <c r="Q296" s="187" t="s">
        <v>3033</v>
      </c>
    </row>
    <row r="297" spans="10:17" ht="14.4">
      <c r="J297" s="185" t="s">
        <v>1887</v>
      </c>
      <c r="K297" s="184" t="s">
        <v>1886</v>
      </c>
      <c r="L297" s="184" t="s">
        <v>2562</v>
      </c>
      <c r="M297" s="184" t="s">
        <v>2563</v>
      </c>
      <c r="N297" s="184" t="s">
        <v>3239</v>
      </c>
      <c r="O297" s="187" t="s">
        <v>3051</v>
      </c>
      <c r="P297" s="187" t="s">
        <v>3212</v>
      </c>
      <c r="Q297" s="187" t="s">
        <v>3033</v>
      </c>
    </row>
    <row r="298" spans="10:17" ht="14.4">
      <c r="J298" s="185" t="s">
        <v>1905</v>
      </c>
      <c r="K298" s="184" t="s">
        <v>1904</v>
      </c>
      <c r="L298" s="184" t="s">
        <v>2562</v>
      </c>
      <c r="M298" s="184" t="s">
        <v>2563</v>
      </c>
      <c r="N298" s="184" t="s">
        <v>3239</v>
      </c>
      <c r="O298" s="187" t="s">
        <v>3051</v>
      </c>
      <c r="P298" s="187" t="s">
        <v>3212</v>
      </c>
      <c r="Q298" s="187" t="s">
        <v>3033</v>
      </c>
    </row>
    <row r="299" spans="10:17" ht="14.4">
      <c r="J299" s="185" t="s">
        <v>1632</v>
      </c>
      <c r="K299" s="184" t="s">
        <v>1631</v>
      </c>
      <c r="L299" s="184" t="s">
        <v>2678</v>
      </c>
      <c r="M299" s="184" t="s">
        <v>2679</v>
      </c>
      <c r="N299" s="184" t="s">
        <v>3243</v>
      </c>
      <c r="O299" s="187" t="s">
        <v>3055</v>
      </c>
      <c r="P299" s="187" t="s">
        <v>3208</v>
      </c>
      <c r="Q299" s="187" t="s">
        <v>3022</v>
      </c>
    </row>
    <row r="300" spans="10:17" ht="14.4">
      <c r="J300" s="185" t="s">
        <v>532</v>
      </c>
      <c r="K300" s="184" t="s">
        <v>531</v>
      </c>
      <c r="L300" s="184" t="s">
        <v>3201</v>
      </c>
      <c r="M300" s="184" t="s">
        <v>3014</v>
      </c>
      <c r="N300" s="184" t="s">
        <v>3235</v>
      </c>
      <c r="O300" s="187" t="s">
        <v>3047</v>
      </c>
      <c r="P300" s="187" t="s">
        <v>3209</v>
      </c>
      <c r="Q300" s="187" t="s">
        <v>3031</v>
      </c>
    </row>
    <row r="301" spans="10:17" ht="14.4">
      <c r="J301" s="185" t="s">
        <v>348</v>
      </c>
      <c r="K301" s="184" t="s">
        <v>347</v>
      </c>
      <c r="L301" s="184" t="s">
        <v>2802</v>
      </c>
      <c r="M301" s="184" t="s">
        <v>2803</v>
      </c>
      <c r="N301" s="184" t="s">
        <v>3247</v>
      </c>
      <c r="O301" s="187" t="s">
        <v>3059</v>
      </c>
      <c r="P301" s="187" t="s">
        <v>3207</v>
      </c>
      <c r="Q301" s="187" t="s">
        <v>3019</v>
      </c>
    </row>
    <row r="302" spans="10:17" ht="14.4">
      <c r="J302" s="185" t="s">
        <v>1388</v>
      </c>
      <c r="K302" s="184" t="s">
        <v>1387</v>
      </c>
      <c r="L302" s="184" t="s">
        <v>2600</v>
      </c>
      <c r="M302" s="184" t="s">
        <v>2601</v>
      </c>
      <c r="N302" s="184" t="s">
        <v>3219</v>
      </c>
      <c r="O302" s="187" t="s">
        <v>3028</v>
      </c>
      <c r="P302" s="187" t="s">
        <v>3210</v>
      </c>
      <c r="Q302" s="187" t="s">
        <v>3026</v>
      </c>
    </row>
    <row r="303" spans="10:17" ht="14.4">
      <c r="J303" s="185" t="s">
        <v>803</v>
      </c>
      <c r="K303" s="184" t="s">
        <v>802</v>
      </c>
      <c r="L303" s="184" t="s">
        <v>2672</v>
      </c>
      <c r="M303" s="184" t="s">
        <v>2673</v>
      </c>
      <c r="N303" s="184" t="s">
        <v>3220</v>
      </c>
      <c r="O303" s="187" t="s">
        <v>3029</v>
      </c>
      <c r="P303" s="187" t="s">
        <v>3211</v>
      </c>
      <c r="Q303" s="187" t="s">
        <v>3024</v>
      </c>
    </row>
    <row r="304" spans="10:17" ht="14.4">
      <c r="J304" s="185" t="s">
        <v>793</v>
      </c>
      <c r="K304" s="184" t="s">
        <v>792</v>
      </c>
      <c r="L304" s="184" t="s">
        <v>2672</v>
      </c>
      <c r="M304" s="184" t="s">
        <v>2673</v>
      </c>
      <c r="N304" s="184" t="s">
        <v>3220</v>
      </c>
      <c r="O304" s="187" t="s">
        <v>3029</v>
      </c>
      <c r="P304" s="187" t="s">
        <v>3211</v>
      </c>
      <c r="Q304" s="187" t="s">
        <v>3024</v>
      </c>
    </row>
    <row r="305" spans="10:17" ht="14.4">
      <c r="J305" s="185" t="s">
        <v>1692</v>
      </c>
      <c r="K305" s="184" t="s">
        <v>1691</v>
      </c>
      <c r="L305" s="184" t="s">
        <v>2612</v>
      </c>
      <c r="M305" s="184" t="s">
        <v>2613</v>
      </c>
      <c r="N305" s="184" t="s">
        <v>3248</v>
      </c>
      <c r="O305" s="187" t="s">
        <v>3060</v>
      </c>
      <c r="P305" s="187" t="s">
        <v>3207</v>
      </c>
      <c r="Q305" s="187" t="s">
        <v>3019</v>
      </c>
    </row>
    <row r="306" spans="10:17" ht="14.4">
      <c r="J306" s="185" t="s">
        <v>2175</v>
      </c>
      <c r="K306" s="184" t="s">
        <v>2174</v>
      </c>
      <c r="L306" s="184" t="s">
        <v>2588</v>
      </c>
      <c r="M306" s="184" t="s">
        <v>2589</v>
      </c>
      <c r="N306" s="184" t="s">
        <v>3221</v>
      </c>
      <c r="O306" s="187" t="s">
        <v>3030</v>
      </c>
      <c r="P306" s="187" t="s">
        <v>3210</v>
      </c>
      <c r="Q306" s="187" t="s">
        <v>3026</v>
      </c>
    </row>
    <row r="307" spans="10:17" ht="14.4">
      <c r="J307" s="185" t="s">
        <v>2181</v>
      </c>
      <c r="K307" s="184" t="s">
        <v>2180</v>
      </c>
      <c r="L307" s="184" t="s">
        <v>2588</v>
      </c>
      <c r="M307" s="184" t="s">
        <v>2589</v>
      </c>
      <c r="N307" s="184" t="s">
        <v>3221</v>
      </c>
      <c r="O307" s="187" t="s">
        <v>3030</v>
      </c>
      <c r="P307" s="187" t="s">
        <v>3210</v>
      </c>
      <c r="Q307" s="187" t="s">
        <v>3026</v>
      </c>
    </row>
    <row r="308" spans="10:17" ht="14.4">
      <c r="J308" s="185" t="s">
        <v>83</v>
      </c>
      <c r="K308" s="184" t="s">
        <v>82</v>
      </c>
      <c r="L308" s="184" t="s">
        <v>2812</v>
      </c>
      <c r="M308" s="184" t="s">
        <v>2813</v>
      </c>
      <c r="N308" s="184" t="s">
        <v>3245</v>
      </c>
      <c r="O308" s="187" t="s">
        <v>3057</v>
      </c>
      <c r="P308" s="187" t="s">
        <v>3213</v>
      </c>
      <c r="Q308" s="187" t="s">
        <v>3037</v>
      </c>
    </row>
    <row r="309" spans="10:17" ht="14.4">
      <c r="J309" s="185" t="s">
        <v>1398</v>
      </c>
      <c r="K309" s="184" t="s">
        <v>1397</v>
      </c>
      <c r="L309" s="184" t="s">
        <v>2600</v>
      </c>
      <c r="M309" s="184" t="s">
        <v>2601</v>
      </c>
      <c r="N309" s="184" t="s">
        <v>3219</v>
      </c>
      <c r="O309" s="187" t="s">
        <v>3028</v>
      </c>
      <c r="P309" s="187" t="s">
        <v>3210</v>
      </c>
      <c r="Q309" s="187" t="s">
        <v>3026</v>
      </c>
    </row>
    <row r="310" spans="10:17" ht="14.4">
      <c r="J310" s="185" t="s">
        <v>2131</v>
      </c>
      <c r="K310" s="184" t="s">
        <v>2130</v>
      </c>
      <c r="L310" s="184" t="s">
        <v>2694</v>
      </c>
      <c r="M310" s="184" t="s">
        <v>2695</v>
      </c>
      <c r="N310" s="184" t="s">
        <v>3250</v>
      </c>
      <c r="O310" s="187" t="s">
        <v>3062</v>
      </c>
      <c r="P310" s="187" t="s">
        <v>3209</v>
      </c>
      <c r="Q310" s="187" t="s">
        <v>3031</v>
      </c>
    </row>
    <row r="311" spans="10:17" ht="14.4">
      <c r="J311" s="185" t="s">
        <v>2191</v>
      </c>
      <c r="K311" s="184" t="s">
        <v>2190</v>
      </c>
      <c r="L311" s="184" t="s">
        <v>2588</v>
      </c>
      <c r="M311" s="184" t="s">
        <v>2589</v>
      </c>
      <c r="N311" s="184" t="s">
        <v>3221</v>
      </c>
      <c r="O311" s="187" t="s">
        <v>3030</v>
      </c>
      <c r="P311" s="187" t="s">
        <v>3210</v>
      </c>
      <c r="Q311" s="187" t="s">
        <v>3026</v>
      </c>
    </row>
    <row r="312" spans="10:17" ht="14.4">
      <c r="J312" s="185" t="s">
        <v>791</v>
      </c>
      <c r="K312" s="184" t="s">
        <v>790</v>
      </c>
      <c r="L312" s="184" t="s">
        <v>2672</v>
      </c>
      <c r="M312" s="184" t="s">
        <v>2673</v>
      </c>
      <c r="N312" s="184" t="s">
        <v>3220</v>
      </c>
      <c r="O312" s="187" t="s">
        <v>3029</v>
      </c>
      <c r="P312" s="187" t="s">
        <v>3211</v>
      </c>
      <c r="Q312" s="187" t="s">
        <v>3024</v>
      </c>
    </row>
    <row r="313" spans="10:17" ht="14.4">
      <c r="J313" s="185" t="s">
        <v>2501</v>
      </c>
      <c r="K313" s="184" t="s">
        <v>618</v>
      </c>
      <c r="L313" s="184" t="s">
        <v>3201</v>
      </c>
      <c r="M313" s="184" t="s">
        <v>3014</v>
      </c>
      <c r="N313" s="184" t="s">
        <v>3235</v>
      </c>
      <c r="O313" s="187" t="s">
        <v>3047</v>
      </c>
      <c r="P313" s="187" t="s">
        <v>3209</v>
      </c>
      <c r="Q313" s="187" t="s">
        <v>3031</v>
      </c>
    </row>
    <row r="314" spans="10:17" ht="14.4">
      <c r="J314" s="185" t="s">
        <v>827</v>
      </c>
      <c r="K314" s="184" t="s">
        <v>826</v>
      </c>
      <c r="L314" s="184" t="s">
        <v>2712</v>
      </c>
      <c r="M314" s="184" t="s">
        <v>2713</v>
      </c>
      <c r="N314" s="184" t="s">
        <v>3225</v>
      </c>
      <c r="O314" s="187" t="s">
        <v>3036</v>
      </c>
      <c r="P314" s="187" t="s">
        <v>3211</v>
      </c>
      <c r="Q314" s="187" t="s">
        <v>3024</v>
      </c>
    </row>
    <row r="315" spans="10:17" ht="14.4">
      <c r="J315" s="185" t="s">
        <v>264</v>
      </c>
      <c r="K315" s="184" t="s">
        <v>263</v>
      </c>
      <c r="L315" s="184" t="s">
        <v>2594</v>
      </c>
      <c r="M315" s="184" t="s">
        <v>2595</v>
      </c>
      <c r="N315" s="184" t="s">
        <v>3231</v>
      </c>
      <c r="O315" s="187" t="s">
        <v>3043</v>
      </c>
      <c r="P315" s="187" t="s">
        <v>3213</v>
      </c>
      <c r="Q315" s="187" t="s">
        <v>3037</v>
      </c>
    </row>
    <row r="316" spans="10:17" ht="14.4">
      <c r="J316" s="185" t="s">
        <v>1605</v>
      </c>
      <c r="K316" s="184" t="s">
        <v>1604</v>
      </c>
      <c r="L316" s="184" t="s">
        <v>2652</v>
      </c>
      <c r="M316" s="184" t="s">
        <v>2653</v>
      </c>
      <c r="N316" s="184" t="s">
        <v>3228</v>
      </c>
      <c r="O316" s="187" t="s">
        <v>3040</v>
      </c>
      <c r="P316" s="187" t="s">
        <v>3209</v>
      </c>
      <c r="Q316" s="187" t="s">
        <v>3031</v>
      </c>
    </row>
    <row r="317" spans="10:17" ht="14.4">
      <c r="J317" s="185" t="s">
        <v>1601</v>
      </c>
      <c r="K317" s="184" t="s">
        <v>1600</v>
      </c>
      <c r="L317" s="184" t="s">
        <v>2652</v>
      </c>
      <c r="M317" s="184" t="s">
        <v>2653</v>
      </c>
      <c r="N317" s="184" t="s">
        <v>3228</v>
      </c>
      <c r="O317" s="187" t="s">
        <v>3040</v>
      </c>
      <c r="P317" s="187" t="s">
        <v>3209</v>
      </c>
      <c r="Q317" s="187" t="s">
        <v>3031</v>
      </c>
    </row>
    <row r="318" spans="10:17" ht="14.4">
      <c r="J318" s="185" t="s">
        <v>1610</v>
      </c>
      <c r="K318" s="184" t="s">
        <v>1609</v>
      </c>
      <c r="L318" s="184" t="s">
        <v>2652</v>
      </c>
      <c r="M318" s="184" t="s">
        <v>2653</v>
      </c>
      <c r="N318" s="184" t="s">
        <v>3228</v>
      </c>
      <c r="O318" s="187" t="s">
        <v>3040</v>
      </c>
      <c r="P318" s="187" t="s">
        <v>3209</v>
      </c>
      <c r="Q318" s="187" t="s">
        <v>3031</v>
      </c>
    </row>
    <row r="319" spans="10:17" ht="14.4">
      <c r="J319" s="185" t="s">
        <v>2153</v>
      </c>
      <c r="K319" s="184" t="s">
        <v>2152</v>
      </c>
      <c r="L319" s="184" t="s">
        <v>2602</v>
      </c>
      <c r="M319" s="184" t="s">
        <v>2603</v>
      </c>
      <c r="N319" s="184" t="s">
        <v>3248</v>
      </c>
      <c r="O319" s="187" t="s">
        <v>3060</v>
      </c>
      <c r="P319" s="187" t="s">
        <v>3207</v>
      </c>
      <c r="Q319" s="187" t="s">
        <v>3019</v>
      </c>
    </row>
    <row r="320" spans="10:17" ht="14.4">
      <c r="J320" s="185" t="s">
        <v>2293</v>
      </c>
      <c r="K320" s="184" t="s">
        <v>2292</v>
      </c>
      <c r="L320" s="184" t="s">
        <v>2654</v>
      </c>
      <c r="M320" s="184" t="s">
        <v>2655</v>
      </c>
      <c r="N320" s="184" t="s">
        <v>3246</v>
      </c>
      <c r="O320" s="187" t="s">
        <v>3058</v>
      </c>
      <c r="P320" s="187" t="s">
        <v>3208</v>
      </c>
      <c r="Q320" s="187" t="s">
        <v>3022</v>
      </c>
    </row>
    <row r="321" spans="10:17" ht="14.4">
      <c r="J321" s="185" t="s">
        <v>386</v>
      </c>
      <c r="K321" s="184" t="s">
        <v>385</v>
      </c>
      <c r="L321" s="184" t="s">
        <v>3197</v>
      </c>
      <c r="M321" s="184" t="s">
        <v>3010</v>
      </c>
      <c r="N321" s="184" t="s">
        <v>3214</v>
      </c>
      <c r="O321" s="187" t="s">
        <v>3020</v>
      </c>
      <c r="P321" s="187" t="s">
        <v>3207</v>
      </c>
      <c r="Q321" s="187" t="s">
        <v>3019</v>
      </c>
    </row>
    <row r="322" spans="10:17" ht="14.4">
      <c r="J322" s="185" t="s">
        <v>777</v>
      </c>
      <c r="K322" s="184" t="s">
        <v>776</v>
      </c>
      <c r="L322" s="184" t="s">
        <v>2638</v>
      </c>
      <c r="M322" s="184" t="s">
        <v>2639</v>
      </c>
      <c r="N322" s="184" t="s">
        <v>3244</v>
      </c>
      <c r="O322" s="187" t="s">
        <v>3056</v>
      </c>
      <c r="P322" s="187" t="s">
        <v>3211</v>
      </c>
      <c r="Q322" s="187" t="s">
        <v>3024</v>
      </c>
    </row>
    <row r="323" spans="10:17" ht="14.4">
      <c r="J323" s="185" t="s">
        <v>1133</v>
      </c>
      <c r="K323" s="184" t="s">
        <v>1132</v>
      </c>
      <c r="L323" s="184" t="s">
        <v>2590</v>
      </c>
      <c r="M323" s="184" t="s">
        <v>2591</v>
      </c>
      <c r="N323" s="184" t="s">
        <v>3219</v>
      </c>
      <c r="O323" s="187" t="s">
        <v>3028</v>
      </c>
      <c r="P323" s="187" t="s">
        <v>3210</v>
      </c>
      <c r="Q323" s="187" t="s">
        <v>3026</v>
      </c>
    </row>
    <row r="324" spans="10:17" ht="14.4">
      <c r="J324" s="185" t="s">
        <v>1378</v>
      </c>
      <c r="K324" s="184" t="s">
        <v>1377</v>
      </c>
      <c r="L324" s="184" t="s">
        <v>2690</v>
      </c>
      <c r="M324" s="184" t="s">
        <v>2691</v>
      </c>
      <c r="N324" s="184" t="s">
        <v>3231</v>
      </c>
      <c r="O324" s="187" t="s">
        <v>3043</v>
      </c>
      <c r="P324" s="187" t="s">
        <v>3213</v>
      </c>
      <c r="Q324" s="187" t="s">
        <v>3037</v>
      </c>
    </row>
    <row r="325" spans="10:17" ht="14.4">
      <c r="J325" s="185" t="s">
        <v>1003</v>
      </c>
      <c r="K325" s="184" t="s">
        <v>1002</v>
      </c>
      <c r="L325" s="184" t="s">
        <v>3203</v>
      </c>
      <c r="M325" s="184" t="s">
        <v>3016</v>
      </c>
      <c r="N325" s="184" t="s">
        <v>3241</v>
      </c>
      <c r="O325" s="187" t="s">
        <v>3053</v>
      </c>
      <c r="P325" s="187" t="s">
        <v>3212</v>
      </c>
      <c r="Q325" s="187" t="s">
        <v>3033</v>
      </c>
    </row>
    <row r="326" spans="10:17" ht="14.4">
      <c r="J326" s="185" t="s">
        <v>334</v>
      </c>
      <c r="K326" s="184" t="s">
        <v>333</v>
      </c>
      <c r="L326" s="184" t="s">
        <v>2804</v>
      </c>
      <c r="M326" s="184" t="s">
        <v>2805</v>
      </c>
      <c r="N326" s="184" t="s">
        <v>3215</v>
      </c>
      <c r="O326" s="187" t="s">
        <v>3021</v>
      </c>
      <c r="P326" s="187" t="s">
        <v>3207</v>
      </c>
      <c r="Q326" s="187" t="s">
        <v>3019</v>
      </c>
    </row>
    <row r="327" spans="10:17" ht="14.4">
      <c r="J327" s="185" t="s">
        <v>336</v>
      </c>
      <c r="K327" s="184" t="s">
        <v>335</v>
      </c>
      <c r="L327" s="184" t="s">
        <v>2804</v>
      </c>
      <c r="M327" s="184" t="s">
        <v>2805</v>
      </c>
      <c r="N327" s="184" t="s">
        <v>3215</v>
      </c>
      <c r="O327" s="187" t="s">
        <v>3021</v>
      </c>
      <c r="P327" s="187" t="s">
        <v>3207</v>
      </c>
      <c r="Q327" s="187" t="s">
        <v>3019</v>
      </c>
    </row>
    <row r="328" spans="10:17" ht="14.4">
      <c r="J328" s="185" t="s">
        <v>332</v>
      </c>
      <c r="K328" s="184" t="s">
        <v>331</v>
      </c>
      <c r="L328" s="184" t="s">
        <v>2804</v>
      </c>
      <c r="M328" s="184" t="s">
        <v>2805</v>
      </c>
      <c r="N328" s="184" t="s">
        <v>3215</v>
      </c>
      <c r="O328" s="187" t="s">
        <v>3021</v>
      </c>
      <c r="P328" s="187" t="s">
        <v>3207</v>
      </c>
      <c r="Q328" s="187" t="s">
        <v>3019</v>
      </c>
    </row>
    <row r="329" spans="10:17" ht="14.4">
      <c r="J329" s="185" t="s">
        <v>340</v>
      </c>
      <c r="K329" s="184" t="s">
        <v>339</v>
      </c>
      <c r="L329" s="184" t="s">
        <v>2804</v>
      </c>
      <c r="M329" s="184" t="s">
        <v>2805</v>
      </c>
      <c r="N329" s="184" t="s">
        <v>3215</v>
      </c>
      <c r="O329" s="187" t="s">
        <v>3021</v>
      </c>
      <c r="P329" s="187" t="s">
        <v>3207</v>
      </c>
      <c r="Q329" s="187" t="s">
        <v>3019</v>
      </c>
    </row>
    <row r="330" spans="10:17" ht="14.4">
      <c r="J330" s="185" t="s">
        <v>2271</v>
      </c>
      <c r="K330" s="184" t="s">
        <v>2270</v>
      </c>
      <c r="L330" s="184" t="s">
        <v>2604</v>
      </c>
      <c r="M330" s="184" t="s">
        <v>2605</v>
      </c>
      <c r="N330" s="184" t="s">
        <v>3240</v>
      </c>
      <c r="O330" s="187" t="s">
        <v>3052</v>
      </c>
      <c r="P330" s="187" t="s">
        <v>3210</v>
      </c>
      <c r="Q330" s="187" t="s">
        <v>3026</v>
      </c>
    </row>
    <row r="331" spans="10:17" ht="14.4">
      <c r="J331" s="185" t="s">
        <v>2201</v>
      </c>
      <c r="K331" s="184" t="s">
        <v>2200</v>
      </c>
      <c r="L331" s="184" t="s">
        <v>2588</v>
      </c>
      <c r="M331" s="184" t="s">
        <v>2589</v>
      </c>
      <c r="N331" s="184" t="s">
        <v>3221</v>
      </c>
      <c r="O331" s="187" t="s">
        <v>3030</v>
      </c>
      <c r="P331" s="187" t="s">
        <v>3210</v>
      </c>
      <c r="Q331" s="187" t="s">
        <v>3026</v>
      </c>
    </row>
    <row r="332" spans="10:17" ht="14.4">
      <c r="J332" s="185" t="s">
        <v>1658</v>
      </c>
      <c r="K332" s="184" t="s">
        <v>1657</v>
      </c>
      <c r="L332" s="184" t="s">
        <v>2678</v>
      </c>
      <c r="M332" s="184" t="s">
        <v>2679</v>
      </c>
      <c r="N332" s="184" t="s">
        <v>3243</v>
      </c>
      <c r="O332" s="187" t="s">
        <v>3055</v>
      </c>
      <c r="P332" s="187" t="s">
        <v>3208</v>
      </c>
      <c r="Q332" s="187" t="s">
        <v>3022</v>
      </c>
    </row>
    <row r="333" spans="10:17" ht="14.4">
      <c r="J333" s="185" t="s">
        <v>546</v>
      </c>
      <c r="K333" s="184" t="s">
        <v>545</v>
      </c>
      <c r="L333" s="184" t="s">
        <v>3204</v>
      </c>
      <c r="M333" s="184" t="s">
        <v>3017</v>
      </c>
      <c r="N333" s="184" t="s">
        <v>3253</v>
      </c>
      <c r="O333" s="187" t="s">
        <v>3065</v>
      </c>
      <c r="P333" s="187" t="s">
        <v>3209</v>
      </c>
      <c r="Q333" s="187" t="s">
        <v>3031</v>
      </c>
    </row>
    <row r="334" spans="10:17" ht="14.4">
      <c r="J334" s="185" t="s">
        <v>2151</v>
      </c>
      <c r="K334" s="184" t="s">
        <v>2150</v>
      </c>
      <c r="L334" s="184" t="s">
        <v>2602</v>
      </c>
      <c r="M334" s="184" t="s">
        <v>2603</v>
      </c>
      <c r="N334" s="184" t="s">
        <v>3248</v>
      </c>
      <c r="O334" s="187" t="s">
        <v>3060</v>
      </c>
      <c r="P334" s="187" t="s">
        <v>3207</v>
      </c>
      <c r="Q334" s="187" t="s">
        <v>3019</v>
      </c>
    </row>
    <row r="335" spans="10:17" ht="14.4">
      <c r="J335" s="185" t="s">
        <v>2137</v>
      </c>
      <c r="K335" s="184" t="s">
        <v>2136</v>
      </c>
      <c r="L335" s="184" t="s">
        <v>2602</v>
      </c>
      <c r="M335" s="184" t="s">
        <v>2603</v>
      </c>
      <c r="N335" s="184" t="s">
        <v>3248</v>
      </c>
      <c r="O335" s="187" t="s">
        <v>3060</v>
      </c>
      <c r="P335" s="187" t="s">
        <v>3207</v>
      </c>
      <c r="Q335" s="187" t="s">
        <v>3019</v>
      </c>
    </row>
    <row r="336" spans="10:17" ht="14.4">
      <c r="J336" s="185" t="s">
        <v>1796</v>
      </c>
      <c r="K336" s="184" t="s">
        <v>1795</v>
      </c>
      <c r="L336" s="184" t="s">
        <v>2614</v>
      </c>
      <c r="M336" s="184" t="s">
        <v>2615</v>
      </c>
      <c r="N336" s="184" t="s">
        <v>3226</v>
      </c>
      <c r="O336" s="187" t="s">
        <v>3038</v>
      </c>
      <c r="P336" s="187" t="s">
        <v>3213</v>
      </c>
      <c r="Q336" s="187" t="s">
        <v>3037</v>
      </c>
    </row>
    <row r="337" spans="10:17" ht="14.4">
      <c r="J337" s="185" t="s">
        <v>2141</v>
      </c>
      <c r="K337" s="184" t="s">
        <v>2140</v>
      </c>
      <c r="L337" s="184" t="s">
        <v>2602</v>
      </c>
      <c r="M337" s="184" t="s">
        <v>2603</v>
      </c>
      <c r="N337" s="184" t="s">
        <v>3248</v>
      </c>
      <c r="O337" s="187" t="s">
        <v>3060</v>
      </c>
      <c r="P337" s="187" t="s">
        <v>3207</v>
      </c>
      <c r="Q337" s="187" t="s">
        <v>3019</v>
      </c>
    </row>
    <row r="338" spans="10:17" ht="14.4">
      <c r="J338" s="185" t="s">
        <v>2143</v>
      </c>
      <c r="K338" s="184" t="s">
        <v>2142</v>
      </c>
      <c r="L338" s="184" t="s">
        <v>2602</v>
      </c>
      <c r="M338" s="184" t="s">
        <v>2603</v>
      </c>
      <c r="N338" s="184" t="s">
        <v>3248</v>
      </c>
      <c r="O338" s="187" t="s">
        <v>3060</v>
      </c>
      <c r="P338" s="187" t="s">
        <v>3207</v>
      </c>
      <c r="Q338" s="187" t="s">
        <v>3019</v>
      </c>
    </row>
    <row r="339" spans="10:17" ht="14.4">
      <c r="J339" s="185" t="s">
        <v>2939</v>
      </c>
      <c r="K339" s="184" t="s">
        <v>3073</v>
      </c>
      <c r="L339" s="184" t="s">
        <v>2686</v>
      </c>
      <c r="M339" s="184" t="s">
        <v>2687</v>
      </c>
      <c r="N339" s="184" t="s">
        <v>3230</v>
      </c>
      <c r="O339" s="187" t="s">
        <v>3042</v>
      </c>
      <c r="P339" s="187" t="s">
        <v>3210</v>
      </c>
      <c r="Q339" s="187" t="s">
        <v>3026</v>
      </c>
    </row>
    <row r="340" spans="10:17" ht="14.4">
      <c r="J340" s="185" t="s">
        <v>210</v>
      </c>
      <c r="K340" s="184" t="s">
        <v>209</v>
      </c>
      <c r="L340" s="184" t="s">
        <v>2720</v>
      </c>
      <c r="M340" s="184" t="s">
        <v>2721</v>
      </c>
      <c r="N340" s="184" t="s">
        <v>3226</v>
      </c>
      <c r="O340" s="187" t="s">
        <v>3038</v>
      </c>
      <c r="P340" s="187" t="s">
        <v>3213</v>
      </c>
      <c r="Q340" s="187" t="s">
        <v>3037</v>
      </c>
    </row>
    <row r="341" spans="10:17" ht="14.4">
      <c r="J341" s="185" t="s">
        <v>2446</v>
      </c>
      <c r="K341" s="184" t="s">
        <v>2445</v>
      </c>
      <c r="L341" s="184" t="s">
        <v>2758</v>
      </c>
      <c r="M341" s="184" t="s">
        <v>2759</v>
      </c>
      <c r="N341" s="184" t="s">
        <v>3225</v>
      </c>
      <c r="O341" s="187" t="s">
        <v>3036</v>
      </c>
      <c r="P341" s="187" t="s">
        <v>3211</v>
      </c>
      <c r="Q341" s="187" t="s">
        <v>3024</v>
      </c>
    </row>
    <row r="342" spans="10:17" ht="14.4">
      <c r="J342" s="185" t="s">
        <v>685</v>
      </c>
      <c r="K342" s="184" t="s">
        <v>684</v>
      </c>
      <c r="L342" s="184" t="s">
        <v>3202</v>
      </c>
      <c r="M342" s="184" t="s">
        <v>3015</v>
      </c>
      <c r="N342" s="184" t="s">
        <v>3237</v>
      </c>
      <c r="O342" s="187" t="s">
        <v>3049</v>
      </c>
      <c r="P342" s="187" t="s">
        <v>3211</v>
      </c>
      <c r="Q342" s="187" t="s">
        <v>3024</v>
      </c>
    </row>
    <row r="343" spans="10:17" ht="14.4">
      <c r="J343" s="185" t="s">
        <v>1684</v>
      </c>
      <c r="K343" s="184" t="s">
        <v>1683</v>
      </c>
      <c r="L343" s="184" t="s">
        <v>2612</v>
      </c>
      <c r="M343" s="184" t="s">
        <v>2613</v>
      </c>
      <c r="N343" s="184" t="s">
        <v>3248</v>
      </c>
      <c r="O343" s="187" t="s">
        <v>3060</v>
      </c>
      <c r="P343" s="187" t="s">
        <v>3207</v>
      </c>
      <c r="Q343" s="187" t="s">
        <v>3019</v>
      </c>
    </row>
    <row r="344" spans="10:17" ht="14.4">
      <c r="J344" s="185" t="s">
        <v>1272</v>
      </c>
      <c r="K344" s="184" t="s">
        <v>1271</v>
      </c>
      <c r="L344" s="184" t="s">
        <v>2608</v>
      </c>
      <c r="M344" s="184" t="s">
        <v>2609</v>
      </c>
      <c r="N344" s="184" t="s">
        <v>3234</v>
      </c>
      <c r="O344" s="187" t="s">
        <v>3046</v>
      </c>
      <c r="P344" s="187" t="s">
        <v>3208</v>
      </c>
      <c r="Q344" s="187" t="s">
        <v>3022</v>
      </c>
    </row>
    <row r="345" spans="10:17" ht="14.4">
      <c r="J345" s="185" t="s">
        <v>2283</v>
      </c>
      <c r="K345" s="184" t="s">
        <v>2282</v>
      </c>
      <c r="L345" s="184" t="s">
        <v>2604</v>
      </c>
      <c r="M345" s="184" t="s">
        <v>2605</v>
      </c>
      <c r="N345" s="184" t="s">
        <v>3240</v>
      </c>
      <c r="O345" s="187" t="s">
        <v>3052</v>
      </c>
      <c r="P345" s="187" t="s">
        <v>3210</v>
      </c>
      <c r="Q345" s="187" t="s">
        <v>3026</v>
      </c>
    </row>
    <row r="346" spans="10:17" ht="14.4">
      <c r="J346" s="185" t="s">
        <v>2005</v>
      </c>
      <c r="K346" s="184" t="s">
        <v>2004</v>
      </c>
      <c r="L346" s="184" t="s">
        <v>2580</v>
      </c>
      <c r="M346" s="184" t="s">
        <v>2581</v>
      </c>
      <c r="N346" s="184" t="s">
        <v>3230</v>
      </c>
      <c r="O346" s="187" t="s">
        <v>3042</v>
      </c>
      <c r="P346" s="187" t="s">
        <v>3210</v>
      </c>
      <c r="Q346" s="187" t="s">
        <v>3026</v>
      </c>
    </row>
    <row r="347" spans="10:17" ht="14.4">
      <c r="J347" s="185" t="s">
        <v>1167</v>
      </c>
      <c r="K347" s="184" t="s">
        <v>1166</v>
      </c>
      <c r="L347" s="184" t="s">
        <v>3198</v>
      </c>
      <c r="M347" s="184" t="s">
        <v>3011</v>
      </c>
      <c r="N347" s="184" t="s">
        <v>3218</v>
      </c>
      <c r="O347" s="187" t="s">
        <v>3027</v>
      </c>
      <c r="P347" s="187" t="s">
        <v>3210</v>
      </c>
      <c r="Q347" s="187" t="s">
        <v>3026</v>
      </c>
    </row>
    <row r="348" spans="10:17" ht="14.4">
      <c r="J348" s="185" t="s">
        <v>1710</v>
      </c>
      <c r="K348" s="184" t="s">
        <v>1709</v>
      </c>
      <c r="L348" s="184" t="s">
        <v>2722</v>
      </c>
      <c r="M348" s="184" t="s">
        <v>2723</v>
      </c>
      <c r="N348" s="184" t="s">
        <v>3254</v>
      </c>
      <c r="O348" s="187" t="s">
        <v>3066</v>
      </c>
      <c r="P348" s="187" t="s">
        <v>3209</v>
      </c>
      <c r="Q348" s="187" t="s">
        <v>3031</v>
      </c>
    </row>
    <row r="349" spans="10:17" ht="14.4">
      <c r="J349" s="185" t="s">
        <v>849</v>
      </c>
      <c r="K349" s="184" t="s">
        <v>848</v>
      </c>
      <c r="L349" s="184" t="s">
        <v>2628</v>
      </c>
      <c r="M349" s="184" t="s">
        <v>2629</v>
      </c>
      <c r="N349" s="184" t="s">
        <v>3244</v>
      </c>
      <c r="O349" s="187" t="s">
        <v>3056</v>
      </c>
      <c r="P349" s="187" t="s">
        <v>3211</v>
      </c>
      <c r="Q349" s="187" t="s">
        <v>3024</v>
      </c>
    </row>
    <row r="350" spans="10:17" ht="14.4">
      <c r="J350" s="185" t="s">
        <v>769</v>
      </c>
      <c r="K350" s="184" t="s">
        <v>768</v>
      </c>
      <c r="L350" s="184" t="s">
        <v>2638</v>
      </c>
      <c r="M350" s="184" t="s">
        <v>2639</v>
      </c>
      <c r="N350" s="184" t="s">
        <v>3244</v>
      </c>
      <c r="O350" s="187" t="s">
        <v>3056</v>
      </c>
      <c r="P350" s="187" t="s">
        <v>3211</v>
      </c>
      <c r="Q350" s="187" t="s">
        <v>3024</v>
      </c>
    </row>
    <row r="351" spans="10:17" ht="14.4">
      <c r="J351" s="185" t="s">
        <v>2309</v>
      </c>
      <c r="K351" s="184" t="s">
        <v>2308</v>
      </c>
      <c r="L351" s="184" t="s">
        <v>2654</v>
      </c>
      <c r="M351" s="184" t="s">
        <v>2655</v>
      </c>
      <c r="N351" s="184" t="s">
        <v>3246</v>
      </c>
      <c r="O351" s="187" t="s">
        <v>3058</v>
      </c>
      <c r="P351" s="187" t="s">
        <v>3208</v>
      </c>
      <c r="Q351" s="187" t="s">
        <v>3022</v>
      </c>
    </row>
    <row r="352" spans="10:17" ht="14.4">
      <c r="J352" s="185" t="s">
        <v>2011</v>
      </c>
      <c r="K352" s="184" t="s">
        <v>2010</v>
      </c>
      <c r="L352" s="184" t="s">
        <v>2698</v>
      </c>
      <c r="M352" s="184" t="s">
        <v>2699</v>
      </c>
      <c r="N352" s="184" t="s">
        <v>3232</v>
      </c>
      <c r="O352" s="187" t="s">
        <v>3044</v>
      </c>
      <c r="P352" s="187" t="s">
        <v>3209</v>
      </c>
      <c r="Q352" s="187" t="s">
        <v>3031</v>
      </c>
    </row>
    <row r="353" spans="10:17" ht="14.4">
      <c r="J353" s="185" t="s">
        <v>1865</v>
      </c>
      <c r="K353" s="184" t="s">
        <v>1864</v>
      </c>
      <c r="L353" s="184" t="s">
        <v>2562</v>
      </c>
      <c r="M353" s="184" t="s">
        <v>2563</v>
      </c>
      <c r="N353" s="184" t="s">
        <v>3239</v>
      </c>
      <c r="O353" s="187" t="s">
        <v>3051</v>
      </c>
      <c r="P353" s="187" t="s">
        <v>3212</v>
      </c>
      <c r="Q353" s="187" t="s">
        <v>3033</v>
      </c>
    </row>
    <row r="354" spans="10:17" ht="14.4">
      <c r="J354" s="185" t="s">
        <v>500</v>
      </c>
      <c r="K354" s="184" t="s">
        <v>499</v>
      </c>
      <c r="L354" s="184" t="s">
        <v>3202</v>
      </c>
      <c r="M354" s="184" t="s">
        <v>3015</v>
      </c>
      <c r="N354" s="184" t="s">
        <v>3237</v>
      </c>
      <c r="O354" s="187" t="s">
        <v>3049</v>
      </c>
      <c r="P354" s="187" t="s">
        <v>3211</v>
      </c>
      <c r="Q354" s="187" t="s">
        <v>3024</v>
      </c>
    </row>
    <row r="355" spans="10:17" ht="14.4">
      <c r="J355" s="185" t="s">
        <v>2115</v>
      </c>
      <c r="K355" s="184" t="s">
        <v>2114</v>
      </c>
      <c r="L355" s="184" t="s">
        <v>2694</v>
      </c>
      <c r="M355" s="184" t="s">
        <v>2695</v>
      </c>
      <c r="N355" s="184" t="s">
        <v>3250</v>
      </c>
      <c r="O355" s="187" t="s">
        <v>3062</v>
      </c>
      <c r="P355" s="187" t="s">
        <v>3209</v>
      </c>
      <c r="Q355" s="187" t="s">
        <v>3031</v>
      </c>
    </row>
    <row r="356" spans="10:17" ht="14.4">
      <c r="J356" s="185" t="s">
        <v>560</v>
      </c>
      <c r="K356" s="184" t="s">
        <v>559</v>
      </c>
      <c r="L356" s="184" t="s">
        <v>2828</v>
      </c>
      <c r="M356" s="184" t="s">
        <v>2829</v>
      </c>
      <c r="N356" s="184" t="s">
        <v>3222</v>
      </c>
      <c r="O356" s="187" t="s">
        <v>3032</v>
      </c>
      <c r="P356" s="187" t="s">
        <v>3209</v>
      </c>
      <c r="Q356" s="187" t="s">
        <v>3031</v>
      </c>
    </row>
    <row r="357" spans="10:17" ht="14.4">
      <c r="J357" s="185" t="s">
        <v>2940</v>
      </c>
      <c r="K357" s="184" t="s">
        <v>3074</v>
      </c>
      <c r="L357" s="184" t="s">
        <v>2638</v>
      </c>
      <c r="M357" s="184" t="s">
        <v>2639</v>
      </c>
      <c r="N357" s="184" t="s">
        <v>3244</v>
      </c>
      <c r="O357" s="187" t="s">
        <v>3056</v>
      </c>
      <c r="P357" s="187" t="s">
        <v>3211</v>
      </c>
      <c r="Q357" s="187" t="s">
        <v>3024</v>
      </c>
    </row>
    <row r="358" spans="10:17" ht="14.4">
      <c r="J358" s="185" t="s">
        <v>1907</v>
      </c>
      <c r="K358" s="184" t="s">
        <v>1906</v>
      </c>
      <c r="L358" s="184" t="s">
        <v>2562</v>
      </c>
      <c r="M358" s="184" t="s">
        <v>2563</v>
      </c>
      <c r="N358" s="184" t="s">
        <v>3239</v>
      </c>
      <c r="O358" s="187" t="s">
        <v>3051</v>
      </c>
      <c r="P358" s="187" t="s">
        <v>3212</v>
      </c>
      <c r="Q358" s="187" t="s">
        <v>3033</v>
      </c>
    </row>
    <row r="359" spans="10:17" ht="14.4">
      <c r="J359" s="185" t="s">
        <v>278</v>
      </c>
      <c r="K359" s="184" t="s">
        <v>277</v>
      </c>
      <c r="L359" s="184" t="s">
        <v>2752</v>
      </c>
      <c r="M359" s="184" t="s">
        <v>2753</v>
      </c>
      <c r="N359" s="184" t="s">
        <v>3226</v>
      </c>
      <c r="O359" s="187" t="s">
        <v>3038</v>
      </c>
      <c r="P359" s="187" t="s">
        <v>3213</v>
      </c>
      <c r="Q359" s="187" t="s">
        <v>3037</v>
      </c>
    </row>
    <row r="360" spans="10:17" ht="14.4">
      <c r="J360" s="185" t="s">
        <v>2289</v>
      </c>
      <c r="K360" s="184" t="s">
        <v>2288</v>
      </c>
      <c r="L360" s="184" t="s">
        <v>2604</v>
      </c>
      <c r="M360" s="184" t="s">
        <v>2605</v>
      </c>
      <c r="N360" s="184" t="s">
        <v>3240</v>
      </c>
      <c r="O360" s="187" t="s">
        <v>3052</v>
      </c>
      <c r="P360" s="187" t="s">
        <v>3210</v>
      </c>
      <c r="Q360" s="187" t="s">
        <v>3026</v>
      </c>
    </row>
    <row r="361" spans="10:17" ht="14.4">
      <c r="J361" s="185" t="s">
        <v>1434</v>
      </c>
      <c r="K361" s="184" t="s">
        <v>1433</v>
      </c>
      <c r="L361" s="184" t="s">
        <v>2640</v>
      </c>
      <c r="M361" s="184" t="s">
        <v>2641</v>
      </c>
      <c r="N361" s="184" t="s">
        <v>3219</v>
      </c>
      <c r="O361" s="187" t="s">
        <v>3028</v>
      </c>
      <c r="P361" s="187" t="s">
        <v>3210</v>
      </c>
      <c r="Q361" s="187" t="s">
        <v>3026</v>
      </c>
    </row>
    <row r="362" spans="10:17" ht="14.4">
      <c r="J362" s="185" t="s">
        <v>2406</v>
      </c>
      <c r="K362" s="184" t="s">
        <v>2405</v>
      </c>
      <c r="L362" s="184" t="s">
        <v>2664</v>
      </c>
      <c r="M362" s="184" t="s">
        <v>2665</v>
      </c>
      <c r="N362" s="184" t="s">
        <v>3230</v>
      </c>
      <c r="O362" s="187" t="s">
        <v>3042</v>
      </c>
      <c r="P362" s="187" t="s">
        <v>3210</v>
      </c>
      <c r="Q362" s="187" t="s">
        <v>3026</v>
      </c>
    </row>
    <row r="363" spans="10:17" ht="14.4">
      <c r="J363" s="185" t="s">
        <v>1193</v>
      </c>
      <c r="K363" s="184" t="s">
        <v>1192</v>
      </c>
      <c r="L363" s="184" t="s">
        <v>3198</v>
      </c>
      <c r="M363" s="184" t="s">
        <v>3011</v>
      </c>
      <c r="N363" s="184" t="s">
        <v>3218</v>
      </c>
      <c r="O363" s="187" t="s">
        <v>3027</v>
      </c>
      <c r="P363" s="187" t="s">
        <v>3210</v>
      </c>
      <c r="Q363" s="187" t="s">
        <v>3026</v>
      </c>
    </row>
    <row r="364" spans="10:17" ht="14.4">
      <c r="J364" s="185" t="s">
        <v>1199</v>
      </c>
      <c r="K364" s="184" t="s">
        <v>1198</v>
      </c>
      <c r="L364" s="184" t="s">
        <v>3198</v>
      </c>
      <c r="M364" s="184" t="s">
        <v>3011</v>
      </c>
      <c r="N364" s="184" t="s">
        <v>3218</v>
      </c>
      <c r="O364" s="187" t="s">
        <v>3027</v>
      </c>
      <c r="P364" s="187" t="s">
        <v>3210</v>
      </c>
      <c r="Q364" s="187" t="s">
        <v>3026</v>
      </c>
    </row>
    <row r="365" spans="10:17" ht="14.4">
      <c r="J365" s="185" t="s">
        <v>180</v>
      </c>
      <c r="K365" s="184" t="s">
        <v>179</v>
      </c>
      <c r="L365" s="184" t="s">
        <v>2566</v>
      </c>
      <c r="M365" s="184" t="s">
        <v>2567</v>
      </c>
      <c r="N365" s="184" t="s">
        <v>3231</v>
      </c>
      <c r="O365" s="187" t="s">
        <v>3043</v>
      </c>
      <c r="P365" s="187" t="s">
        <v>3213</v>
      </c>
      <c r="Q365" s="187" t="s">
        <v>3037</v>
      </c>
    </row>
    <row r="366" spans="10:17" ht="14.4">
      <c r="J366" s="185" t="s">
        <v>192</v>
      </c>
      <c r="K366" s="184" t="s">
        <v>191</v>
      </c>
      <c r="L366" s="184" t="s">
        <v>2576</v>
      </c>
      <c r="M366" s="184" t="s">
        <v>2577</v>
      </c>
      <c r="N366" s="184" t="s">
        <v>3248</v>
      </c>
      <c r="O366" s="187" t="s">
        <v>3060</v>
      </c>
      <c r="P366" s="187" t="s">
        <v>3207</v>
      </c>
      <c r="Q366" s="187" t="s">
        <v>3019</v>
      </c>
    </row>
    <row r="367" spans="10:17" ht="14.4">
      <c r="J367" s="185" t="s">
        <v>819</v>
      </c>
      <c r="K367" s="184" t="s">
        <v>818</v>
      </c>
      <c r="L367" s="184" t="s">
        <v>3202</v>
      </c>
      <c r="M367" s="184" t="s">
        <v>3015</v>
      </c>
      <c r="N367" s="184" t="s">
        <v>3237</v>
      </c>
      <c r="O367" s="187" t="s">
        <v>3049</v>
      </c>
      <c r="P367" s="187" t="s">
        <v>3211</v>
      </c>
      <c r="Q367" s="187" t="s">
        <v>3024</v>
      </c>
    </row>
    <row r="368" spans="10:17" ht="14.4">
      <c r="J368" s="185" t="s">
        <v>1508</v>
      </c>
      <c r="K368" s="184" t="s">
        <v>1507</v>
      </c>
      <c r="L368" s="184" t="s">
        <v>2570</v>
      </c>
      <c r="M368" s="184" t="s">
        <v>2571</v>
      </c>
      <c r="N368" s="184" t="s">
        <v>3229</v>
      </c>
      <c r="O368" s="187" t="s">
        <v>3041</v>
      </c>
      <c r="P368" s="187" t="s">
        <v>3209</v>
      </c>
      <c r="Q368" s="187" t="s">
        <v>3031</v>
      </c>
    </row>
    <row r="369" spans="10:17" ht="14.4">
      <c r="J369" s="185" t="s">
        <v>2063</v>
      </c>
      <c r="K369" s="184" t="s">
        <v>2062</v>
      </c>
      <c r="L369" s="184" t="s">
        <v>2568</v>
      </c>
      <c r="M369" s="184" t="s">
        <v>2569</v>
      </c>
      <c r="N369" s="184" t="s">
        <v>3233</v>
      </c>
      <c r="O369" s="187" t="s">
        <v>3045</v>
      </c>
      <c r="P369" s="187" t="s">
        <v>3212</v>
      </c>
      <c r="Q369" s="187" t="s">
        <v>3033</v>
      </c>
    </row>
    <row r="370" spans="10:17" ht="14.4">
      <c r="J370" s="185" t="s">
        <v>713</v>
      </c>
      <c r="K370" s="184" t="s">
        <v>712</v>
      </c>
      <c r="L370" s="184" t="s">
        <v>2714</v>
      </c>
      <c r="M370" s="184" t="s">
        <v>2715</v>
      </c>
      <c r="N370" s="184" t="s">
        <v>3217</v>
      </c>
      <c r="O370" s="187" t="s">
        <v>3025</v>
      </c>
      <c r="P370" s="187" t="s">
        <v>3211</v>
      </c>
      <c r="Q370" s="187" t="s">
        <v>3024</v>
      </c>
    </row>
    <row r="371" spans="10:17" ht="14.4">
      <c r="J371" s="185" t="s">
        <v>705</v>
      </c>
      <c r="K371" s="184" t="s">
        <v>704</v>
      </c>
      <c r="L371" s="184" t="s">
        <v>2714</v>
      </c>
      <c r="M371" s="184" t="s">
        <v>2715</v>
      </c>
      <c r="N371" s="184" t="s">
        <v>3217</v>
      </c>
      <c r="O371" s="187" t="s">
        <v>3025</v>
      </c>
      <c r="P371" s="187" t="s">
        <v>3211</v>
      </c>
      <c r="Q371" s="187" t="s">
        <v>3024</v>
      </c>
    </row>
    <row r="372" spans="10:17" ht="14.4">
      <c r="J372" s="185" t="s">
        <v>2383</v>
      </c>
      <c r="K372" s="184" t="s">
        <v>2382</v>
      </c>
      <c r="L372" s="184" t="s">
        <v>2670</v>
      </c>
      <c r="M372" s="184" t="s">
        <v>2671</v>
      </c>
      <c r="N372" s="184" t="s">
        <v>3242</v>
      </c>
      <c r="O372" s="187" t="s">
        <v>3054</v>
      </c>
      <c r="P372" s="187" t="s">
        <v>3212</v>
      </c>
      <c r="Q372" s="187" t="s">
        <v>3033</v>
      </c>
    </row>
    <row r="373" spans="10:17" ht="14.4">
      <c r="J373" s="185" t="s">
        <v>2357</v>
      </c>
      <c r="K373" s="184" t="s">
        <v>2356</v>
      </c>
      <c r="L373" s="184" t="s">
        <v>2670</v>
      </c>
      <c r="M373" s="184" t="s">
        <v>2671</v>
      </c>
      <c r="N373" s="184" t="s">
        <v>3242</v>
      </c>
      <c r="O373" s="187" t="s">
        <v>3054</v>
      </c>
      <c r="P373" s="187" t="s">
        <v>3212</v>
      </c>
      <c r="Q373" s="187" t="s">
        <v>3033</v>
      </c>
    </row>
    <row r="374" spans="10:17" ht="14.4">
      <c r="J374" s="185" t="s">
        <v>2373</v>
      </c>
      <c r="K374" s="184" t="s">
        <v>2372</v>
      </c>
      <c r="L374" s="184" t="s">
        <v>2670</v>
      </c>
      <c r="M374" s="184" t="s">
        <v>2671</v>
      </c>
      <c r="N374" s="184" t="s">
        <v>3242</v>
      </c>
      <c r="O374" s="187" t="s">
        <v>3054</v>
      </c>
      <c r="P374" s="187" t="s">
        <v>3212</v>
      </c>
      <c r="Q374" s="187" t="s">
        <v>3033</v>
      </c>
    </row>
    <row r="375" spans="10:17" ht="14.4">
      <c r="J375" s="185" t="s">
        <v>871</v>
      </c>
      <c r="K375" s="184" t="s">
        <v>870</v>
      </c>
      <c r="L375" s="184" t="s">
        <v>2582</v>
      </c>
      <c r="M375" s="184" t="s">
        <v>2583</v>
      </c>
      <c r="N375" s="184" t="s">
        <v>3220</v>
      </c>
      <c r="O375" s="187" t="s">
        <v>3029</v>
      </c>
      <c r="P375" s="187" t="s">
        <v>3211</v>
      </c>
      <c r="Q375" s="187" t="s">
        <v>3024</v>
      </c>
    </row>
    <row r="376" spans="10:17" ht="14.4">
      <c r="J376" s="185" t="s">
        <v>2281</v>
      </c>
      <c r="K376" s="184" t="s">
        <v>2280</v>
      </c>
      <c r="L376" s="184" t="s">
        <v>2604</v>
      </c>
      <c r="M376" s="184" t="s">
        <v>2605</v>
      </c>
      <c r="N376" s="184" t="s">
        <v>3240</v>
      </c>
      <c r="O376" s="187" t="s">
        <v>3052</v>
      </c>
      <c r="P376" s="187" t="s">
        <v>3210</v>
      </c>
      <c r="Q376" s="187" t="s">
        <v>3026</v>
      </c>
    </row>
    <row r="377" spans="10:17" ht="14.4">
      <c r="J377" s="185" t="s">
        <v>1598</v>
      </c>
      <c r="K377" s="184" t="s">
        <v>1597</v>
      </c>
      <c r="L377" s="184" t="s">
        <v>2652</v>
      </c>
      <c r="M377" s="184" t="s">
        <v>2653</v>
      </c>
      <c r="N377" s="184" t="s">
        <v>3228</v>
      </c>
      <c r="O377" s="187" t="s">
        <v>3040</v>
      </c>
      <c r="P377" s="187" t="s">
        <v>3209</v>
      </c>
      <c r="Q377" s="187" t="s">
        <v>3031</v>
      </c>
    </row>
    <row r="378" spans="10:17" ht="14.4">
      <c r="J378" s="185" t="s">
        <v>1702</v>
      </c>
      <c r="K378" s="184" t="s">
        <v>1701</v>
      </c>
      <c r="L378" s="184" t="s">
        <v>2612</v>
      </c>
      <c r="M378" s="184" t="s">
        <v>2613</v>
      </c>
      <c r="N378" s="184" t="s">
        <v>3248</v>
      </c>
      <c r="O378" s="187" t="s">
        <v>3060</v>
      </c>
      <c r="P378" s="187" t="s">
        <v>3207</v>
      </c>
      <c r="Q378" s="187" t="s">
        <v>3019</v>
      </c>
    </row>
    <row r="379" spans="10:17" ht="14.4">
      <c r="J379" s="185" t="s">
        <v>1622</v>
      </c>
      <c r="K379" s="184" t="s">
        <v>1621</v>
      </c>
      <c r="L379" s="184" t="s">
        <v>2678</v>
      </c>
      <c r="M379" s="184" t="s">
        <v>2679</v>
      </c>
      <c r="N379" s="184" t="s">
        <v>3243</v>
      </c>
      <c r="O379" s="187" t="s">
        <v>3055</v>
      </c>
      <c r="P379" s="187" t="s">
        <v>3208</v>
      </c>
      <c r="Q379" s="187" t="s">
        <v>3022</v>
      </c>
    </row>
    <row r="380" spans="10:17" ht="14.4">
      <c r="J380" s="185" t="s">
        <v>1664</v>
      </c>
      <c r="K380" s="184" t="s">
        <v>1663</v>
      </c>
      <c r="L380" s="184" t="s">
        <v>2678</v>
      </c>
      <c r="M380" s="184" t="s">
        <v>2679</v>
      </c>
      <c r="N380" s="184" t="s">
        <v>3243</v>
      </c>
      <c r="O380" s="187" t="s">
        <v>3055</v>
      </c>
      <c r="P380" s="187" t="s">
        <v>3208</v>
      </c>
      <c r="Q380" s="187" t="s">
        <v>3022</v>
      </c>
    </row>
    <row r="381" spans="10:17" ht="14.4">
      <c r="J381" s="185" t="s">
        <v>1119</v>
      </c>
      <c r="K381" s="184" t="s">
        <v>1118</v>
      </c>
      <c r="L381" s="184" t="s">
        <v>2590</v>
      </c>
      <c r="M381" s="184" t="s">
        <v>2591</v>
      </c>
      <c r="N381" s="184" t="s">
        <v>3219</v>
      </c>
      <c r="O381" s="187" t="s">
        <v>3028</v>
      </c>
      <c r="P381" s="187" t="s">
        <v>3210</v>
      </c>
      <c r="Q381" s="187" t="s">
        <v>3026</v>
      </c>
    </row>
    <row r="382" spans="10:17" ht="14.4">
      <c r="J382" s="185" t="s">
        <v>1472</v>
      </c>
      <c r="K382" s="184" t="s">
        <v>1471</v>
      </c>
      <c r="L382" s="184" t="s">
        <v>2574</v>
      </c>
      <c r="M382" s="184" t="s">
        <v>2575</v>
      </c>
      <c r="N382" s="184" t="s">
        <v>3216</v>
      </c>
      <c r="O382" s="187" t="s">
        <v>3023</v>
      </c>
      <c r="P382" s="187" t="s">
        <v>3208</v>
      </c>
      <c r="Q382" s="187" t="s">
        <v>3022</v>
      </c>
    </row>
    <row r="383" spans="10:17" ht="14.4">
      <c r="J383" s="185" t="s">
        <v>1013</v>
      </c>
      <c r="K383" s="184" t="s">
        <v>1012</v>
      </c>
      <c r="L383" s="184" t="s">
        <v>3203</v>
      </c>
      <c r="M383" s="184" t="s">
        <v>3016</v>
      </c>
      <c r="N383" s="184" t="s">
        <v>3241</v>
      </c>
      <c r="O383" s="187" t="s">
        <v>3053</v>
      </c>
      <c r="P383" s="187" t="s">
        <v>3212</v>
      </c>
      <c r="Q383" s="187" t="s">
        <v>3033</v>
      </c>
    </row>
    <row r="384" spans="10:17" ht="14.4">
      <c r="J384" s="185" t="s">
        <v>1276</v>
      </c>
      <c r="K384" s="184" t="s">
        <v>1275</v>
      </c>
      <c r="L384" s="184" t="s">
        <v>2608</v>
      </c>
      <c r="M384" s="184" t="s">
        <v>2609</v>
      </c>
      <c r="N384" s="184" t="s">
        <v>3234</v>
      </c>
      <c r="O384" s="187" t="s">
        <v>3046</v>
      </c>
      <c r="P384" s="187" t="s">
        <v>3208</v>
      </c>
      <c r="Q384" s="187" t="s">
        <v>3022</v>
      </c>
    </row>
    <row r="385" spans="10:17" ht="14.4">
      <c r="J385" s="185" t="s">
        <v>1105</v>
      </c>
      <c r="K385" s="184" t="s">
        <v>1104</v>
      </c>
      <c r="L385" s="184" t="s">
        <v>3198</v>
      </c>
      <c r="M385" s="184" t="s">
        <v>3011</v>
      </c>
      <c r="N385" s="184" t="s">
        <v>3218</v>
      </c>
      <c r="O385" s="187" t="s">
        <v>3027</v>
      </c>
      <c r="P385" s="187" t="s">
        <v>3210</v>
      </c>
      <c r="Q385" s="187" t="s">
        <v>3026</v>
      </c>
    </row>
    <row r="386" spans="10:17" ht="14.4">
      <c r="J386" s="185" t="s">
        <v>2484</v>
      </c>
      <c r="K386" s="184" t="s">
        <v>2483</v>
      </c>
      <c r="L386" s="184" t="s">
        <v>3200</v>
      </c>
      <c r="M386" s="184" t="s">
        <v>3013</v>
      </c>
      <c r="N386" s="184" t="s">
        <v>3227</v>
      </c>
      <c r="O386" s="187" t="s">
        <v>3039</v>
      </c>
      <c r="P386" s="187" t="s">
        <v>3210</v>
      </c>
      <c r="Q386" s="187" t="s">
        <v>3026</v>
      </c>
    </row>
    <row r="387" spans="10:17" ht="14.4">
      <c r="J387" s="185" t="s">
        <v>2478</v>
      </c>
      <c r="K387" s="184" t="s">
        <v>2477</v>
      </c>
      <c r="L387" s="184" t="s">
        <v>3200</v>
      </c>
      <c r="M387" s="184" t="s">
        <v>3013</v>
      </c>
      <c r="N387" s="184" t="s">
        <v>3227</v>
      </c>
      <c r="O387" s="187" t="s">
        <v>3039</v>
      </c>
      <c r="P387" s="187" t="s">
        <v>3210</v>
      </c>
      <c r="Q387" s="187" t="s">
        <v>3026</v>
      </c>
    </row>
    <row r="388" spans="10:17" ht="14.4">
      <c r="J388" s="185" t="s">
        <v>99</v>
      </c>
      <c r="K388" s="184" t="s">
        <v>98</v>
      </c>
      <c r="L388" s="184" t="s">
        <v>2662</v>
      </c>
      <c r="M388" s="184" t="s">
        <v>2663</v>
      </c>
      <c r="N388" s="184" t="s">
        <v>3231</v>
      </c>
      <c r="O388" s="187" t="s">
        <v>3043</v>
      </c>
      <c r="P388" s="187" t="s">
        <v>3213</v>
      </c>
      <c r="Q388" s="187" t="s">
        <v>3037</v>
      </c>
    </row>
    <row r="389" spans="10:17" ht="14.4">
      <c r="J389" s="185" t="s">
        <v>2163</v>
      </c>
      <c r="K389" s="184" t="s">
        <v>2162</v>
      </c>
      <c r="L389" s="184" t="s">
        <v>2588</v>
      </c>
      <c r="M389" s="184" t="s">
        <v>2589</v>
      </c>
      <c r="N389" s="184" t="s">
        <v>3221</v>
      </c>
      <c r="O389" s="187" t="s">
        <v>3030</v>
      </c>
      <c r="P389" s="187" t="s">
        <v>3210</v>
      </c>
      <c r="Q389" s="187" t="s">
        <v>3026</v>
      </c>
    </row>
    <row r="390" spans="10:17" ht="14.4">
      <c r="J390" s="185" t="s">
        <v>952</v>
      </c>
      <c r="K390" s="184" t="s">
        <v>951</v>
      </c>
      <c r="L390" s="184" t="s">
        <v>3199</v>
      </c>
      <c r="M390" s="184" t="s">
        <v>3012</v>
      </c>
      <c r="N390" s="184" t="s">
        <v>3223</v>
      </c>
      <c r="O390" s="187" t="s">
        <v>3034</v>
      </c>
      <c r="P390" s="187" t="s">
        <v>3212</v>
      </c>
      <c r="Q390" s="187" t="s">
        <v>3033</v>
      </c>
    </row>
    <row r="391" spans="10:17" ht="14.4">
      <c r="J391" s="185" t="s">
        <v>720</v>
      </c>
      <c r="K391" s="184" t="s">
        <v>719</v>
      </c>
      <c r="L391" s="184" t="s">
        <v>2714</v>
      </c>
      <c r="M391" s="184" t="s">
        <v>2715</v>
      </c>
      <c r="N391" s="184" t="s">
        <v>3217</v>
      </c>
      <c r="O391" s="187" t="s">
        <v>3025</v>
      </c>
      <c r="P391" s="187" t="s">
        <v>3211</v>
      </c>
      <c r="Q391" s="187" t="s">
        <v>3024</v>
      </c>
    </row>
    <row r="392" spans="10:17" ht="14.4">
      <c r="J392" s="185" t="s">
        <v>1748</v>
      </c>
      <c r="K392" s="184" t="s">
        <v>1747</v>
      </c>
      <c r="L392" s="184" t="s">
        <v>2642</v>
      </c>
      <c r="M392" s="184" t="s">
        <v>2643</v>
      </c>
      <c r="N392" s="184" t="s">
        <v>3251</v>
      </c>
      <c r="O392" s="187" t="s">
        <v>3063</v>
      </c>
      <c r="P392" s="187" t="s">
        <v>3211</v>
      </c>
      <c r="Q392" s="187" t="s">
        <v>3024</v>
      </c>
    </row>
    <row r="393" spans="10:17" ht="14.4">
      <c r="J393" s="185" t="s">
        <v>1919</v>
      </c>
      <c r="K393" s="184" t="s">
        <v>1918</v>
      </c>
      <c r="L393" s="184" t="s">
        <v>2626</v>
      </c>
      <c r="M393" s="184" t="s">
        <v>2627</v>
      </c>
      <c r="N393" s="184" t="s">
        <v>3247</v>
      </c>
      <c r="O393" s="187" t="s">
        <v>3059</v>
      </c>
      <c r="P393" s="187" t="s">
        <v>3207</v>
      </c>
      <c r="Q393" s="187" t="s">
        <v>3019</v>
      </c>
    </row>
    <row r="394" spans="10:17" ht="14.4">
      <c r="J394" s="185" t="s">
        <v>2539</v>
      </c>
      <c r="K394" s="184" t="s">
        <v>2538</v>
      </c>
      <c r="L394" s="184" t="s">
        <v>2698</v>
      </c>
      <c r="M394" s="184" t="s">
        <v>2699</v>
      </c>
      <c r="N394" s="184" t="s">
        <v>3232</v>
      </c>
      <c r="O394" s="187" t="s">
        <v>3044</v>
      </c>
      <c r="P394" s="187" t="s">
        <v>3209</v>
      </c>
      <c r="Q394" s="187" t="s">
        <v>3031</v>
      </c>
    </row>
    <row r="395" spans="10:17" ht="14.4">
      <c r="J395" s="185" t="s">
        <v>2093</v>
      </c>
      <c r="K395" s="184" t="s">
        <v>2092</v>
      </c>
      <c r="L395" s="184" t="s">
        <v>2568</v>
      </c>
      <c r="M395" s="184" t="s">
        <v>2569</v>
      </c>
      <c r="N395" s="184" t="s">
        <v>3233</v>
      </c>
      <c r="O395" s="187" t="s">
        <v>3045</v>
      </c>
      <c r="P395" s="187" t="s">
        <v>3212</v>
      </c>
      <c r="Q395" s="187" t="s">
        <v>3033</v>
      </c>
    </row>
    <row r="396" spans="10:17" ht="14.4">
      <c r="J396" s="185" t="s">
        <v>1831</v>
      </c>
      <c r="K396" s="184" t="s">
        <v>1830</v>
      </c>
      <c r="L396" s="184" t="s">
        <v>2770</v>
      </c>
      <c r="M396" s="184" t="s">
        <v>2771</v>
      </c>
      <c r="N396" s="184" t="s">
        <v>3214</v>
      </c>
      <c r="O396" s="187" t="s">
        <v>3020</v>
      </c>
      <c r="P396" s="187" t="s">
        <v>3207</v>
      </c>
      <c r="Q396" s="187" t="s">
        <v>3019</v>
      </c>
    </row>
    <row r="397" spans="10:17" ht="14.4">
      <c r="J397" s="185" t="s">
        <v>452</v>
      </c>
      <c r="K397" s="184" t="s">
        <v>451</v>
      </c>
      <c r="L397" s="184" t="s">
        <v>2700</v>
      </c>
      <c r="M397" s="184" t="s">
        <v>2701</v>
      </c>
      <c r="N397" s="184" t="s">
        <v>3214</v>
      </c>
      <c r="O397" s="187" t="s">
        <v>3020</v>
      </c>
      <c r="P397" s="187" t="s">
        <v>3207</v>
      </c>
      <c r="Q397" s="187" t="s">
        <v>3019</v>
      </c>
    </row>
    <row r="398" spans="10:17" ht="14.4">
      <c r="J398" s="185" t="s">
        <v>2067</v>
      </c>
      <c r="K398" s="184" t="s">
        <v>2066</v>
      </c>
      <c r="L398" s="184" t="s">
        <v>2568</v>
      </c>
      <c r="M398" s="184" t="s">
        <v>2569</v>
      </c>
      <c r="N398" s="184" t="s">
        <v>3233</v>
      </c>
      <c r="O398" s="187" t="s">
        <v>3045</v>
      </c>
      <c r="P398" s="187" t="s">
        <v>3212</v>
      </c>
      <c r="Q398" s="187" t="s">
        <v>3033</v>
      </c>
    </row>
    <row r="399" spans="10:17" ht="14.4">
      <c r="J399" s="185" t="s">
        <v>2482</v>
      </c>
      <c r="K399" s="184" t="s">
        <v>2481</v>
      </c>
      <c r="L399" s="184" t="s">
        <v>3200</v>
      </c>
      <c r="M399" s="184" t="s">
        <v>3013</v>
      </c>
      <c r="N399" s="184" t="s">
        <v>3227</v>
      </c>
      <c r="O399" s="187" t="s">
        <v>3039</v>
      </c>
      <c r="P399" s="187" t="s">
        <v>3210</v>
      </c>
      <c r="Q399" s="187" t="s">
        <v>3026</v>
      </c>
    </row>
    <row r="400" spans="10:17" ht="14.4">
      <c r="J400" s="185" t="s">
        <v>312</v>
      </c>
      <c r="K400" s="184" t="s">
        <v>311</v>
      </c>
      <c r="L400" s="184" t="s">
        <v>2796</v>
      </c>
      <c r="M400" s="184" t="s">
        <v>2797</v>
      </c>
      <c r="N400" s="184" t="s">
        <v>3245</v>
      </c>
      <c r="O400" s="187" t="s">
        <v>3057</v>
      </c>
      <c r="P400" s="187" t="s">
        <v>3213</v>
      </c>
      <c r="Q400" s="187" t="s">
        <v>3037</v>
      </c>
    </row>
    <row r="401" spans="10:17" ht="14.4">
      <c r="J401" s="185" t="s">
        <v>2229</v>
      </c>
      <c r="K401" s="184" t="s">
        <v>2228</v>
      </c>
      <c r="L401" s="184" t="s">
        <v>2588</v>
      </c>
      <c r="M401" s="184" t="s">
        <v>2589</v>
      </c>
      <c r="N401" s="184" t="s">
        <v>3221</v>
      </c>
      <c r="O401" s="187" t="s">
        <v>3030</v>
      </c>
      <c r="P401" s="187" t="s">
        <v>3210</v>
      </c>
      <c r="Q401" s="187" t="s">
        <v>3026</v>
      </c>
    </row>
    <row r="402" spans="10:17" ht="14.4">
      <c r="J402" s="185" t="s">
        <v>883</v>
      </c>
      <c r="K402" s="184" t="s">
        <v>882</v>
      </c>
      <c r="L402" s="184" t="s">
        <v>2718</v>
      </c>
      <c r="M402" s="184" t="s">
        <v>2719</v>
      </c>
      <c r="N402" s="184" t="s">
        <v>3244</v>
      </c>
      <c r="O402" s="187" t="s">
        <v>3056</v>
      </c>
      <c r="P402" s="187" t="s">
        <v>3211</v>
      </c>
      <c r="Q402" s="187" t="s">
        <v>3024</v>
      </c>
    </row>
    <row r="403" spans="10:17" ht="14.4">
      <c r="J403" s="185" t="s">
        <v>1251</v>
      </c>
      <c r="K403" s="184" t="s">
        <v>1250</v>
      </c>
      <c r="L403" s="184" t="s">
        <v>2610</v>
      </c>
      <c r="M403" s="184" t="s">
        <v>2611</v>
      </c>
      <c r="N403" s="184" t="s">
        <v>3238</v>
      </c>
      <c r="O403" s="187" t="s">
        <v>3050</v>
      </c>
      <c r="P403" s="187" t="s">
        <v>3208</v>
      </c>
      <c r="Q403" s="187" t="s">
        <v>3022</v>
      </c>
    </row>
    <row r="404" spans="10:17" ht="14.4">
      <c r="J404" s="185" t="s">
        <v>1474</v>
      </c>
      <c r="K404" s="184" t="s">
        <v>1473</v>
      </c>
      <c r="L404" s="184" t="s">
        <v>2574</v>
      </c>
      <c r="M404" s="184" t="s">
        <v>2575</v>
      </c>
      <c r="N404" s="184" t="s">
        <v>3216</v>
      </c>
      <c r="O404" s="187" t="s">
        <v>3023</v>
      </c>
      <c r="P404" s="187" t="s">
        <v>3208</v>
      </c>
      <c r="Q404" s="187" t="s">
        <v>3022</v>
      </c>
    </row>
    <row r="405" spans="10:17" ht="14.4">
      <c r="J405" s="185" t="s">
        <v>520</v>
      </c>
      <c r="K405" s="184" t="s">
        <v>519</v>
      </c>
      <c r="L405" s="184" t="s">
        <v>2808</v>
      </c>
      <c r="M405" s="184" t="s">
        <v>2809</v>
      </c>
      <c r="N405" s="184" t="s">
        <v>3224</v>
      </c>
      <c r="O405" s="187" t="s">
        <v>3035</v>
      </c>
      <c r="P405" s="187" t="s">
        <v>3209</v>
      </c>
      <c r="Q405" s="187" t="s">
        <v>3031</v>
      </c>
    </row>
    <row r="406" spans="10:17" ht="14.4">
      <c r="J406" s="185" t="s">
        <v>2403</v>
      </c>
      <c r="K406" s="184" t="s">
        <v>2402</v>
      </c>
      <c r="L406" s="184" t="s">
        <v>2664</v>
      </c>
      <c r="M406" s="184" t="s">
        <v>2665</v>
      </c>
      <c r="N406" s="184" t="s">
        <v>3230</v>
      </c>
      <c r="O406" s="187" t="s">
        <v>3042</v>
      </c>
      <c r="P406" s="187" t="s">
        <v>3210</v>
      </c>
      <c r="Q406" s="187" t="s">
        <v>3026</v>
      </c>
    </row>
    <row r="407" spans="10:17" ht="14.4">
      <c r="J407" s="185" t="s">
        <v>410</v>
      </c>
      <c r="K407" s="184" t="s">
        <v>409</v>
      </c>
      <c r="L407" s="184" t="s">
        <v>2740</v>
      </c>
      <c r="M407" s="184" t="s">
        <v>2741</v>
      </c>
      <c r="N407" s="184" t="s">
        <v>3215</v>
      </c>
      <c r="O407" s="187" t="s">
        <v>3021</v>
      </c>
      <c r="P407" s="187" t="s">
        <v>3207</v>
      </c>
      <c r="Q407" s="187" t="s">
        <v>3019</v>
      </c>
    </row>
    <row r="408" spans="10:17" ht="14.4">
      <c r="J408" s="185" t="s">
        <v>1790</v>
      </c>
      <c r="K408" s="184" t="s">
        <v>1789</v>
      </c>
      <c r="L408" s="184" t="s">
        <v>2614</v>
      </c>
      <c r="M408" s="184" t="s">
        <v>2615</v>
      </c>
      <c r="N408" s="184" t="s">
        <v>3226</v>
      </c>
      <c r="O408" s="187" t="s">
        <v>3038</v>
      </c>
      <c r="P408" s="187" t="s">
        <v>3213</v>
      </c>
      <c r="Q408" s="187" t="s">
        <v>3037</v>
      </c>
    </row>
    <row r="409" spans="10:17" ht="14.4">
      <c r="J409" s="185" t="s">
        <v>2021</v>
      </c>
      <c r="K409" s="184" t="s">
        <v>2020</v>
      </c>
      <c r="L409" s="184" t="s">
        <v>2698</v>
      </c>
      <c r="M409" s="184" t="s">
        <v>2699</v>
      </c>
      <c r="N409" s="184" t="s">
        <v>3232</v>
      </c>
      <c r="O409" s="187" t="s">
        <v>3044</v>
      </c>
      <c r="P409" s="187" t="s">
        <v>3209</v>
      </c>
      <c r="Q409" s="187" t="s">
        <v>3031</v>
      </c>
    </row>
    <row r="410" spans="10:17" ht="14.4">
      <c r="J410" s="185" t="s">
        <v>378</v>
      </c>
      <c r="K410" s="184" t="s">
        <v>377</v>
      </c>
      <c r="L410" s="184" t="s">
        <v>2766</v>
      </c>
      <c r="M410" s="184" t="s">
        <v>2767</v>
      </c>
      <c r="N410" s="184" t="s">
        <v>3247</v>
      </c>
      <c r="O410" s="187" t="s">
        <v>3059</v>
      </c>
      <c r="P410" s="187" t="s">
        <v>3207</v>
      </c>
      <c r="Q410" s="187" t="s">
        <v>3019</v>
      </c>
    </row>
    <row r="411" spans="10:17" ht="14.4">
      <c r="J411" s="185" t="s">
        <v>2075</v>
      </c>
      <c r="K411" s="184" t="s">
        <v>2074</v>
      </c>
      <c r="L411" s="184" t="s">
        <v>2568</v>
      </c>
      <c r="M411" s="184" t="s">
        <v>2569</v>
      </c>
      <c r="N411" s="184" t="s">
        <v>3233</v>
      </c>
      <c r="O411" s="187" t="s">
        <v>3045</v>
      </c>
      <c r="P411" s="187" t="s">
        <v>3212</v>
      </c>
      <c r="Q411" s="187" t="s">
        <v>3033</v>
      </c>
    </row>
    <row r="412" spans="10:17" ht="14.4">
      <c r="J412" s="185" t="s">
        <v>1324</v>
      </c>
      <c r="K412" s="184" t="s">
        <v>1323</v>
      </c>
      <c r="L412" s="184" t="s">
        <v>2578</v>
      </c>
      <c r="M412" s="184" t="s">
        <v>2579</v>
      </c>
      <c r="N412" s="184" t="s">
        <v>3252</v>
      </c>
      <c r="O412" s="187" t="s">
        <v>3064</v>
      </c>
      <c r="P412" s="187" t="s">
        <v>3208</v>
      </c>
      <c r="Q412" s="187" t="s">
        <v>3022</v>
      </c>
    </row>
    <row r="413" spans="10:17" ht="14.4">
      <c r="J413" s="185" t="s">
        <v>2165</v>
      </c>
      <c r="K413" s="184" t="s">
        <v>2164</v>
      </c>
      <c r="L413" s="184" t="s">
        <v>2588</v>
      </c>
      <c r="M413" s="184" t="s">
        <v>2589</v>
      </c>
      <c r="N413" s="184" t="s">
        <v>3221</v>
      </c>
      <c r="O413" s="187" t="s">
        <v>3030</v>
      </c>
      <c r="P413" s="187" t="s">
        <v>3210</v>
      </c>
      <c r="Q413" s="187" t="s">
        <v>3026</v>
      </c>
    </row>
    <row r="414" spans="10:17" ht="14.4">
      <c r="J414" s="185" t="s">
        <v>1358</v>
      </c>
      <c r="K414" s="184" t="s">
        <v>1357</v>
      </c>
      <c r="L414" s="184" t="s">
        <v>2748</v>
      </c>
      <c r="M414" s="184" t="s">
        <v>2749</v>
      </c>
      <c r="N414" s="184" t="s">
        <v>3248</v>
      </c>
      <c r="O414" s="187" t="s">
        <v>3060</v>
      </c>
      <c r="P414" s="187" t="s">
        <v>3207</v>
      </c>
      <c r="Q414" s="187" t="s">
        <v>3019</v>
      </c>
    </row>
    <row r="415" spans="10:17" ht="14.4">
      <c r="J415" s="185" t="s">
        <v>1336</v>
      </c>
      <c r="K415" s="184" t="s">
        <v>1335</v>
      </c>
      <c r="L415" s="184" t="s">
        <v>2748</v>
      </c>
      <c r="M415" s="184" t="s">
        <v>2749</v>
      </c>
      <c r="N415" s="184" t="s">
        <v>3248</v>
      </c>
      <c r="O415" s="187" t="s">
        <v>3060</v>
      </c>
      <c r="P415" s="187" t="s">
        <v>3207</v>
      </c>
      <c r="Q415" s="187" t="s">
        <v>3019</v>
      </c>
    </row>
    <row r="416" spans="10:17" ht="14.4">
      <c r="J416" s="185" t="s">
        <v>1340</v>
      </c>
      <c r="K416" s="184" t="s">
        <v>1339</v>
      </c>
      <c r="L416" s="184" t="s">
        <v>2748</v>
      </c>
      <c r="M416" s="184" t="s">
        <v>2749</v>
      </c>
      <c r="N416" s="184" t="s">
        <v>3248</v>
      </c>
      <c r="O416" s="187" t="s">
        <v>3060</v>
      </c>
      <c r="P416" s="187" t="s">
        <v>3207</v>
      </c>
      <c r="Q416" s="187" t="s">
        <v>3019</v>
      </c>
    </row>
    <row r="417" spans="10:17" ht="14.4">
      <c r="J417" s="185" t="s">
        <v>1344</v>
      </c>
      <c r="K417" s="184" t="s">
        <v>1343</v>
      </c>
      <c r="L417" s="184" t="s">
        <v>2748</v>
      </c>
      <c r="M417" s="184" t="s">
        <v>2749</v>
      </c>
      <c r="N417" s="184" t="s">
        <v>3248</v>
      </c>
      <c r="O417" s="187" t="s">
        <v>3060</v>
      </c>
      <c r="P417" s="187" t="s">
        <v>3207</v>
      </c>
      <c r="Q417" s="187" t="s">
        <v>3019</v>
      </c>
    </row>
    <row r="418" spans="10:17" ht="14.4">
      <c r="J418" s="185" t="s">
        <v>2225</v>
      </c>
      <c r="K418" s="184" t="s">
        <v>2224</v>
      </c>
      <c r="L418" s="184" t="s">
        <v>2588</v>
      </c>
      <c r="M418" s="184" t="s">
        <v>2589</v>
      </c>
      <c r="N418" s="184" t="s">
        <v>3221</v>
      </c>
      <c r="O418" s="187" t="s">
        <v>3030</v>
      </c>
      <c r="P418" s="187" t="s">
        <v>3210</v>
      </c>
      <c r="Q418" s="187" t="s">
        <v>3026</v>
      </c>
    </row>
    <row r="419" spans="10:17" ht="14.4">
      <c r="J419" s="185" t="s">
        <v>266</v>
      </c>
      <c r="K419" s="184" t="s">
        <v>265</v>
      </c>
      <c r="L419" s="184" t="s">
        <v>2594</v>
      </c>
      <c r="M419" s="184" t="s">
        <v>2595</v>
      </c>
      <c r="N419" s="184" t="s">
        <v>3231</v>
      </c>
      <c r="O419" s="187" t="s">
        <v>3043</v>
      </c>
      <c r="P419" s="187" t="s">
        <v>3213</v>
      </c>
      <c r="Q419" s="187" t="s">
        <v>3037</v>
      </c>
    </row>
    <row r="420" spans="10:17" ht="14.4">
      <c r="J420" s="185" t="s">
        <v>1268</v>
      </c>
      <c r="K420" s="184" t="s">
        <v>1267</v>
      </c>
      <c r="L420" s="184" t="s">
        <v>2610</v>
      </c>
      <c r="M420" s="184" t="s">
        <v>2611</v>
      </c>
      <c r="N420" s="184" t="s">
        <v>3238</v>
      </c>
      <c r="O420" s="187" t="s">
        <v>3050</v>
      </c>
      <c r="P420" s="187" t="s">
        <v>3208</v>
      </c>
      <c r="Q420" s="187" t="s">
        <v>3022</v>
      </c>
    </row>
    <row r="421" spans="10:17" ht="14.4">
      <c r="J421" s="185" t="s">
        <v>538</v>
      </c>
      <c r="K421" s="184" t="s">
        <v>537</v>
      </c>
      <c r="L421" s="184" t="s">
        <v>3201</v>
      </c>
      <c r="M421" s="184" t="s">
        <v>3014</v>
      </c>
      <c r="N421" s="184" t="s">
        <v>3235</v>
      </c>
      <c r="O421" s="187" t="s">
        <v>3047</v>
      </c>
      <c r="P421" s="187" t="s">
        <v>3209</v>
      </c>
      <c r="Q421" s="187" t="s">
        <v>3031</v>
      </c>
    </row>
    <row r="422" spans="10:17" ht="14.4">
      <c r="J422" s="185" t="s">
        <v>1079</v>
      </c>
      <c r="K422" s="184" t="s">
        <v>1078</v>
      </c>
      <c r="L422" s="184" t="s">
        <v>2686</v>
      </c>
      <c r="M422" s="184" t="s">
        <v>2687</v>
      </c>
      <c r="N422" s="184" t="s">
        <v>3230</v>
      </c>
      <c r="O422" s="187" t="s">
        <v>3042</v>
      </c>
      <c r="P422" s="187" t="s">
        <v>3210</v>
      </c>
      <c r="Q422" s="187" t="s">
        <v>3026</v>
      </c>
    </row>
    <row r="423" spans="10:17" ht="14.4">
      <c r="J423" s="185" t="s">
        <v>2941</v>
      </c>
      <c r="K423" s="184" t="s">
        <v>1465</v>
      </c>
      <c r="L423" s="184" t="s">
        <v>2574</v>
      </c>
      <c r="M423" s="184" t="s">
        <v>2575</v>
      </c>
      <c r="N423" s="184" t="s">
        <v>3216</v>
      </c>
      <c r="O423" s="187" t="s">
        <v>3023</v>
      </c>
      <c r="P423" s="187" t="s">
        <v>3208</v>
      </c>
      <c r="Q423" s="187" t="s">
        <v>3022</v>
      </c>
    </row>
    <row r="424" spans="10:17" ht="14.4">
      <c r="J424" s="185" t="s">
        <v>1754</v>
      </c>
      <c r="K424" s="184" t="s">
        <v>1753</v>
      </c>
      <c r="L424" s="184" t="s">
        <v>2642</v>
      </c>
      <c r="M424" s="184" t="s">
        <v>2643</v>
      </c>
      <c r="N424" s="184" t="s">
        <v>3251</v>
      </c>
      <c r="O424" s="187" t="s">
        <v>3063</v>
      </c>
      <c r="P424" s="187" t="s">
        <v>3211</v>
      </c>
      <c r="Q424" s="187" t="s">
        <v>3024</v>
      </c>
    </row>
    <row r="425" spans="10:17" ht="14.4">
      <c r="J425" s="185" t="s">
        <v>1364</v>
      </c>
      <c r="K425" s="184" t="s">
        <v>1363</v>
      </c>
      <c r="L425" s="184" t="s">
        <v>2690</v>
      </c>
      <c r="M425" s="184" t="s">
        <v>2691</v>
      </c>
      <c r="N425" s="184" t="s">
        <v>3231</v>
      </c>
      <c r="O425" s="187" t="s">
        <v>3043</v>
      </c>
      <c r="P425" s="187" t="s">
        <v>3213</v>
      </c>
      <c r="Q425" s="187" t="s">
        <v>3037</v>
      </c>
    </row>
    <row r="426" spans="10:17" ht="14.4">
      <c r="J426" s="185" t="s">
        <v>1550</v>
      </c>
      <c r="K426" s="184" t="s">
        <v>1549</v>
      </c>
      <c r="L426" s="184" t="s">
        <v>2570</v>
      </c>
      <c r="M426" s="184" t="s">
        <v>2571</v>
      </c>
      <c r="N426" s="184" t="s">
        <v>3229</v>
      </c>
      <c r="O426" s="187" t="s">
        <v>3041</v>
      </c>
      <c r="P426" s="187" t="s">
        <v>3209</v>
      </c>
      <c r="Q426" s="187" t="s">
        <v>3031</v>
      </c>
    </row>
    <row r="427" spans="10:17" ht="14.4">
      <c r="J427" s="185" t="s">
        <v>1101</v>
      </c>
      <c r="K427" s="184" t="s">
        <v>1100</v>
      </c>
      <c r="L427" s="184" t="s">
        <v>3198</v>
      </c>
      <c r="M427" s="184" t="s">
        <v>3011</v>
      </c>
      <c r="N427" s="184" t="s">
        <v>3218</v>
      </c>
      <c r="O427" s="187" t="s">
        <v>3027</v>
      </c>
      <c r="P427" s="187" t="s">
        <v>3210</v>
      </c>
      <c r="Q427" s="187" t="s">
        <v>3026</v>
      </c>
    </row>
    <row r="428" spans="10:17" ht="14.4">
      <c r="J428" s="185" t="s">
        <v>1099</v>
      </c>
      <c r="K428" s="184" t="s">
        <v>1098</v>
      </c>
      <c r="L428" s="184" t="s">
        <v>3198</v>
      </c>
      <c r="M428" s="184" t="s">
        <v>3011</v>
      </c>
      <c r="N428" s="184" t="s">
        <v>3218</v>
      </c>
      <c r="O428" s="187" t="s">
        <v>3027</v>
      </c>
      <c r="P428" s="187" t="s">
        <v>3210</v>
      </c>
      <c r="Q428" s="187" t="s">
        <v>3026</v>
      </c>
    </row>
    <row r="429" spans="10:17" ht="14.4">
      <c r="J429" s="185" t="s">
        <v>536</v>
      </c>
      <c r="K429" s="184" t="s">
        <v>535</v>
      </c>
      <c r="L429" s="184" t="s">
        <v>3201</v>
      </c>
      <c r="M429" s="184" t="s">
        <v>3014</v>
      </c>
      <c r="N429" s="184" t="s">
        <v>3235</v>
      </c>
      <c r="O429" s="187" t="s">
        <v>3047</v>
      </c>
      <c r="P429" s="187" t="s">
        <v>3209</v>
      </c>
      <c r="Q429" s="187" t="s">
        <v>3031</v>
      </c>
    </row>
    <row r="430" spans="10:17" ht="14.4">
      <c r="J430" s="185" t="s">
        <v>432</v>
      </c>
      <c r="K430" s="184" t="s">
        <v>431</v>
      </c>
      <c r="L430" s="184" t="s">
        <v>2740</v>
      </c>
      <c r="M430" s="184" t="s">
        <v>2741</v>
      </c>
      <c r="N430" s="184" t="s">
        <v>3215</v>
      </c>
      <c r="O430" s="187" t="s">
        <v>3021</v>
      </c>
      <c r="P430" s="187" t="s">
        <v>3207</v>
      </c>
      <c r="Q430" s="187" t="s">
        <v>3019</v>
      </c>
    </row>
    <row r="431" spans="10:17" ht="14.4">
      <c r="J431" s="185" t="s">
        <v>1839</v>
      </c>
      <c r="K431" s="184" t="s">
        <v>1838</v>
      </c>
      <c r="L431" s="184" t="s">
        <v>2562</v>
      </c>
      <c r="M431" s="184" t="s">
        <v>2563</v>
      </c>
      <c r="N431" s="184" t="s">
        <v>3239</v>
      </c>
      <c r="O431" s="187" t="s">
        <v>3051</v>
      </c>
      <c r="P431" s="187" t="s">
        <v>3212</v>
      </c>
      <c r="Q431" s="187" t="s">
        <v>3033</v>
      </c>
    </row>
    <row r="432" spans="10:17" ht="14.4">
      <c r="J432" s="185" t="s">
        <v>1534</v>
      </c>
      <c r="K432" s="184" t="s">
        <v>1533</v>
      </c>
      <c r="L432" s="184" t="s">
        <v>2570</v>
      </c>
      <c r="M432" s="184" t="s">
        <v>2571</v>
      </c>
      <c r="N432" s="184" t="s">
        <v>3229</v>
      </c>
      <c r="O432" s="187" t="s">
        <v>3041</v>
      </c>
      <c r="P432" s="187" t="s">
        <v>3209</v>
      </c>
      <c r="Q432" s="187" t="s">
        <v>3031</v>
      </c>
    </row>
    <row r="433" spans="10:17" ht="14.4">
      <c r="J433" s="185" t="s">
        <v>1891</v>
      </c>
      <c r="K433" s="184" t="s">
        <v>1890</v>
      </c>
      <c r="L433" s="184" t="s">
        <v>2562</v>
      </c>
      <c r="M433" s="184" t="s">
        <v>2563</v>
      </c>
      <c r="N433" s="184" t="s">
        <v>3239</v>
      </c>
      <c r="O433" s="187" t="s">
        <v>3051</v>
      </c>
      <c r="P433" s="187" t="s">
        <v>3212</v>
      </c>
      <c r="Q433" s="187" t="s">
        <v>3033</v>
      </c>
    </row>
    <row r="434" spans="10:17" ht="14.4">
      <c r="J434" s="185" t="s">
        <v>2107</v>
      </c>
      <c r="K434" s="184" t="s">
        <v>2106</v>
      </c>
      <c r="L434" s="184" t="s">
        <v>2694</v>
      </c>
      <c r="M434" s="184" t="s">
        <v>2695</v>
      </c>
      <c r="N434" s="184" t="s">
        <v>3250</v>
      </c>
      <c r="O434" s="187" t="s">
        <v>3062</v>
      </c>
      <c r="P434" s="187" t="s">
        <v>3209</v>
      </c>
      <c r="Q434" s="187" t="s">
        <v>3031</v>
      </c>
    </row>
    <row r="435" spans="10:17" ht="14.4">
      <c r="J435" s="185" t="s">
        <v>224</v>
      </c>
      <c r="K435" s="184" t="s">
        <v>223</v>
      </c>
      <c r="L435" s="184" t="s">
        <v>2774</v>
      </c>
      <c r="M435" s="184" t="s">
        <v>2775</v>
      </c>
      <c r="N435" s="184" t="s">
        <v>3245</v>
      </c>
      <c r="O435" s="187" t="s">
        <v>3057</v>
      </c>
      <c r="P435" s="187" t="s">
        <v>3213</v>
      </c>
      <c r="Q435" s="187" t="s">
        <v>3037</v>
      </c>
    </row>
    <row r="436" spans="10:17" ht="14.4">
      <c r="J436" s="185" t="s">
        <v>728</v>
      </c>
      <c r="K436" s="184" t="s">
        <v>727</v>
      </c>
      <c r="L436" s="184" t="s">
        <v>2714</v>
      </c>
      <c r="M436" s="184" t="s">
        <v>2715</v>
      </c>
      <c r="N436" s="184" t="s">
        <v>3217</v>
      </c>
      <c r="O436" s="187" t="s">
        <v>3025</v>
      </c>
      <c r="P436" s="187" t="s">
        <v>3211</v>
      </c>
      <c r="Q436" s="187" t="s">
        <v>3024</v>
      </c>
    </row>
    <row r="437" spans="10:17" ht="14.4">
      <c r="J437" s="185" t="s">
        <v>2029</v>
      </c>
      <c r="K437" s="184" t="s">
        <v>2028</v>
      </c>
      <c r="L437" s="184" t="s">
        <v>2698</v>
      </c>
      <c r="M437" s="184" t="s">
        <v>2699</v>
      </c>
      <c r="N437" s="184" t="s">
        <v>3232</v>
      </c>
      <c r="O437" s="187" t="s">
        <v>3044</v>
      </c>
      <c r="P437" s="187" t="s">
        <v>3209</v>
      </c>
      <c r="Q437" s="187" t="s">
        <v>3031</v>
      </c>
    </row>
    <row r="438" spans="10:17" ht="14.4">
      <c r="J438" s="185" t="s">
        <v>2171</v>
      </c>
      <c r="K438" s="184" t="s">
        <v>2170</v>
      </c>
      <c r="L438" s="184" t="s">
        <v>2588</v>
      </c>
      <c r="M438" s="184" t="s">
        <v>2589</v>
      </c>
      <c r="N438" s="184" t="s">
        <v>3221</v>
      </c>
      <c r="O438" s="187" t="s">
        <v>3030</v>
      </c>
      <c r="P438" s="187" t="s">
        <v>3210</v>
      </c>
      <c r="Q438" s="187" t="s">
        <v>3026</v>
      </c>
    </row>
    <row r="439" spans="10:17" ht="14.4">
      <c r="J439" s="185" t="s">
        <v>2195</v>
      </c>
      <c r="K439" s="184" t="s">
        <v>2194</v>
      </c>
      <c r="L439" s="184" t="s">
        <v>2588</v>
      </c>
      <c r="M439" s="184" t="s">
        <v>2589</v>
      </c>
      <c r="N439" s="184" t="s">
        <v>3221</v>
      </c>
      <c r="O439" s="187" t="s">
        <v>3030</v>
      </c>
      <c r="P439" s="187" t="s">
        <v>3210</v>
      </c>
      <c r="Q439" s="187" t="s">
        <v>3026</v>
      </c>
    </row>
    <row r="440" spans="10:17" ht="14.4">
      <c r="J440" s="185" t="s">
        <v>859</v>
      </c>
      <c r="K440" s="184" t="s">
        <v>858</v>
      </c>
      <c r="L440" s="184" t="s">
        <v>2676</v>
      </c>
      <c r="M440" s="184" t="s">
        <v>2677</v>
      </c>
      <c r="N440" s="184" t="s">
        <v>3225</v>
      </c>
      <c r="O440" s="187" t="s">
        <v>3036</v>
      </c>
      <c r="P440" s="187" t="s">
        <v>3211</v>
      </c>
      <c r="Q440" s="187" t="s">
        <v>3024</v>
      </c>
    </row>
    <row r="441" spans="10:17" ht="14.4">
      <c r="J441" s="185" t="s">
        <v>950</v>
      </c>
      <c r="K441" s="184" t="s">
        <v>949</v>
      </c>
      <c r="L441" s="184" t="s">
        <v>3199</v>
      </c>
      <c r="M441" s="184" t="s">
        <v>3012</v>
      </c>
      <c r="N441" s="184" t="s">
        <v>3223</v>
      </c>
      <c r="O441" s="187" t="s">
        <v>3034</v>
      </c>
      <c r="P441" s="187" t="s">
        <v>3212</v>
      </c>
      <c r="Q441" s="187" t="s">
        <v>3033</v>
      </c>
    </row>
    <row r="442" spans="10:17" ht="14.4">
      <c r="J442" s="185" t="s">
        <v>2301</v>
      </c>
      <c r="K442" s="184" t="s">
        <v>2300</v>
      </c>
      <c r="L442" s="184" t="s">
        <v>2654</v>
      </c>
      <c r="M442" s="184" t="s">
        <v>2655</v>
      </c>
      <c r="N442" s="184" t="s">
        <v>3246</v>
      </c>
      <c r="O442" s="187" t="s">
        <v>3058</v>
      </c>
      <c r="P442" s="187" t="s">
        <v>3208</v>
      </c>
      <c r="Q442" s="187" t="s">
        <v>3022</v>
      </c>
    </row>
    <row r="443" spans="10:17" ht="14.4">
      <c r="J443" s="185" t="s">
        <v>1764</v>
      </c>
      <c r="K443" s="184" t="s">
        <v>1763</v>
      </c>
      <c r="L443" s="184" t="s">
        <v>2642</v>
      </c>
      <c r="M443" s="184" t="s">
        <v>2643</v>
      </c>
      <c r="N443" s="184" t="s">
        <v>3251</v>
      </c>
      <c r="O443" s="187" t="s">
        <v>3063</v>
      </c>
      <c r="P443" s="187" t="s">
        <v>3211</v>
      </c>
      <c r="Q443" s="187" t="s">
        <v>3024</v>
      </c>
    </row>
    <row r="444" spans="10:17" ht="14.4">
      <c r="J444" s="185" t="s">
        <v>1603</v>
      </c>
      <c r="K444" s="184" t="s">
        <v>1602</v>
      </c>
      <c r="L444" s="184" t="s">
        <v>2652</v>
      </c>
      <c r="M444" s="184" t="s">
        <v>2653</v>
      </c>
      <c r="N444" s="184" t="s">
        <v>3228</v>
      </c>
      <c r="O444" s="187" t="s">
        <v>3040</v>
      </c>
      <c r="P444" s="187" t="s">
        <v>3209</v>
      </c>
      <c r="Q444" s="187" t="s">
        <v>3031</v>
      </c>
    </row>
    <row r="445" spans="10:17" ht="14.4">
      <c r="J445" s="185" t="s">
        <v>1680</v>
      </c>
      <c r="K445" s="184" t="s">
        <v>1679</v>
      </c>
      <c r="L445" s="184" t="s">
        <v>2612</v>
      </c>
      <c r="M445" s="184" t="s">
        <v>2613</v>
      </c>
      <c r="N445" s="184" t="s">
        <v>3248</v>
      </c>
      <c r="O445" s="187" t="s">
        <v>3060</v>
      </c>
      <c r="P445" s="187" t="s">
        <v>3207</v>
      </c>
      <c r="Q445" s="187" t="s">
        <v>3019</v>
      </c>
    </row>
    <row r="446" spans="10:17" ht="14.4">
      <c r="J446" s="185" t="s">
        <v>172</v>
      </c>
      <c r="K446" s="184" t="s">
        <v>171</v>
      </c>
      <c r="L446" s="184" t="s">
        <v>2648</v>
      </c>
      <c r="M446" s="184" t="s">
        <v>2649</v>
      </c>
      <c r="N446" s="184" t="s">
        <v>3245</v>
      </c>
      <c r="O446" s="187" t="s">
        <v>3057</v>
      </c>
      <c r="P446" s="187" t="s">
        <v>3213</v>
      </c>
      <c r="Q446" s="187" t="s">
        <v>3037</v>
      </c>
    </row>
    <row r="447" spans="10:17" ht="14.4">
      <c r="J447" s="185" t="s">
        <v>2401</v>
      </c>
      <c r="K447" s="184" t="s">
        <v>2400</v>
      </c>
      <c r="L447" s="184" t="s">
        <v>2664</v>
      </c>
      <c r="M447" s="184" t="s">
        <v>2665</v>
      </c>
      <c r="N447" s="184" t="s">
        <v>3230</v>
      </c>
      <c r="O447" s="187" t="s">
        <v>3042</v>
      </c>
      <c r="P447" s="187" t="s">
        <v>3210</v>
      </c>
      <c r="Q447" s="187" t="s">
        <v>3026</v>
      </c>
    </row>
    <row r="448" spans="10:17" ht="14.4">
      <c r="J448" s="185" t="s">
        <v>932</v>
      </c>
      <c r="K448" s="184" t="s">
        <v>931</v>
      </c>
      <c r="L448" s="184" t="s">
        <v>3199</v>
      </c>
      <c r="M448" s="184" t="s">
        <v>3012</v>
      </c>
      <c r="N448" s="184" t="s">
        <v>3223</v>
      </c>
      <c r="O448" s="187" t="s">
        <v>3034</v>
      </c>
      <c r="P448" s="187" t="s">
        <v>3212</v>
      </c>
      <c r="Q448" s="187" t="s">
        <v>3033</v>
      </c>
    </row>
    <row r="449" spans="10:17" ht="14.4">
      <c r="J449" s="185" t="s">
        <v>2073</v>
      </c>
      <c r="K449" s="184" t="s">
        <v>2072</v>
      </c>
      <c r="L449" s="184" t="s">
        <v>2568</v>
      </c>
      <c r="M449" s="184" t="s">
        <v>2569</v>
      </c>
      <c r="N449" s="184" t="s">
        <v>3233</v>
      </c>
      <c r="O449" s="187" t="s">
        <v>3045</v>
      </c>
      <c r="P449" s="187" t="s">
        <v>3212</v>
      </c>
      <c r="Q449" s="187" t="s">
        <v>3033</v>
      </c>
    </row>
    <row r="450" spans="10:17" ht="14.4">
      <c r="J450" s="185" t="s">
        <v>356</v>
      </c>
      <c r="K450" s="184" t="s">
        <v>355</v>
      </c>
      <c r="L450" s="184" t="s">
        <v>3197</v>
      </c>
      <c r="M450" s="184" t="s">
        <v>3010</v>
      </c>
      <c r="N450" s="184" t="s">
        <v>3214</v>
      </c>
      <c r="O450" s="187" t="s">
        <v>3020</v>
      </c>
      <c r="P450" s="187" t="s">
        <v>3207</v>
      </c>
      <c r="Q450" s="187" t="s">
        <v>3019</v>
      </c>
    </row>
    <row r="451" spans="10:17" ht="14.4">
      <c r="J451" s="185" t="s">
        <v>2942</v>
      </c>
      <c r="K451" s="184" t="s">
        <v>2278</v>
      </c>
      <c r="L451" s="184" t="s">
        <v>2604</v>
      </c>
      <c r="M451" s="184" t="s">
        <v>2605</v>
      </c>
      <c r="N451" s="184" t="s">
        <v>3240</v>
      </c>
      <c r="O451" s="187" t="s">
        <v>3052</v>
      </c>
      <c r="P451" s="187" t="s">
        <v>3210</v>
      </c>
      <c r="Q451" s="187" t="s">
        <v>3026</v>
      </c>
    </row>
    <row r="452" spans="10:17" ht="14.4">
      <c r="J452" s="185" t="s">
        <v>2251</v>
      </c>
      <c r="K452" s="184" t="s">
        <v>2250</v>
      </c>
      <c r="L452" s="184" t="s">
        <v>2604</v>
      </c>
      <c r="M452" s="184" t="s">
        <v>2605</v>
      </c>
      <c r="N452" s="184" t="s">
        <v>3240</v>
      </c>
      <c r="O452" s="187" t="s">
        <v>3052</v>
      </c>
      <c r="P452" s="187" t="s">
        <v>3210</v>
      </c>
      <c r="Q452" s="187" t="s">
        <v>3026</v>
      </c>
    </row>
    <row r="453" spans="10:17" ht="14.4">
      <c r="J453" s="185" t="s">
        <v>691</v>
      </c>
      <c r="K453" s="184" t="s">
        <v>690</v>
      </c>
      <c r="L453" s="184" t="s">
        <v>3202</v>
      </c>
      <c r="M453" s="184" t="s">
        <v>3015</v>
      </c>
      <c r="N453" s="184" t="s">
        <v>3237</v>
      </c>
      <c r="O453" s="187" t="s">
        <v>3049</v>
      </c>
      <c r="P453" s="187" t="s">
        <v>3211</v>
      </c>
      <c r="Q453" s="187" t="s">
        <v>3024</v>
      </c>
    </row>
    <row r="454" spans="10:17" ht="14.4">
      <c r="J454" s="185" t="s">
        <v>916</v>
      </c>
      <c r="K454" s="184" t="s">
        <v>915</v>
      </c>
      <c r="L454" s="184" t="s">
        <v>3203</v>
      </c>
      <c r="M454" s="184" t="s">
        <v>3016</v>
      </c>
      <c r="N454" s="184" t="s">
        <v>3241</v>
      </c>
      <c r="O454" s="187" t="s">
        <v>3053</v>
      </c>
      <c r="P454" s="187" t="s">
        <v>3212</v>
      </c>
      <c r="Q454" s="187" t="s">
        <v>3033</v>
      </c>
    </row>
    <row r="455" spans="10:17" ht="14.4">
      <c r="J455" s="185" t="s">
        <v>912</v>
      </c>
      <c r="K455" s="184" t="s">
        <v>911</v>
      </c>
      <c r="L455" s="184" t="s">
        <v>3203</v>
      </c>
      <c r="M455" s="184" t="s">
        <v>3016</v>
      </c>
      <c r="N455" s="184" t="s">
        <v>3241</v>
      </c>
      <c r="O455" s="187" t="s">
        <v>3053</v>
      </c>
      <c r="P455" s="187" t="s">
        <v>3212</v>
      </c>
      <c r="Q455" s="187" t="s">
        <v>3033</v>
      </c>
    </row>
    <row r="456" spans="10:17" ht="14.4">
      <c r="J456" s="185" t="s">
        <v>2550</v>
      </c>
      <c r="K456" s="184" t="s">
        <v>2549</v>
      </c>
      <c r="L456" s="184" t="s">
        <v>2610</v>
      </c>
      <c r="M456" s="184" t="s">
        <v>2611</v>
      </c>
      <c r="N456" s="184" t="s">
        <v>3238</v>
      </c>
      <c r="O456" s="187" t="s">
        <v>3050</v>
      </c>
      <c r="P456" s="187" t="s">
        <v>3208</v>
      </c>
      <c r="Q456" s="187" t="s">
        <v>3022</v>
      </c>
    </row>
    <row r="457" spans="10:17" ht="14.4">
      <c r="J457" s="185" t="s">
        <v>2416</v>
      </c>
      <c r="K457" s="184" t="s">
        <v>2415</v>
      </c>
      <c r="L457" s="184" t="s">
        <v>2664</v>
      </c>
      <c r="M457" s="184" t="s">
        <v>2665</v>
      </c>
      <c r="N457" s="184" t="s">
        <v>3230</v>
      </c>
      <c r="O457" s="187" t="s">
        <v>3042</v>
      </c>
      <c r="P457" s="187" t="s">
        <v>3210</v>
      </c>
      <c r="Q457" s="187" t="s">
        <v>3026</v>
      </c>
    </row>
    <row r="458" spans="10:17" ht="14.4">
      <c r="J458" s="185" t="s">
        <v>550</v>
      </c>
      <c r="K458" s="184" t="s">
        <v>549</v>
      </c>
      <c r="L458" s="184" t="s">
        <v>3204</v>
      </c>
      <c r="M458" s="184" t="s">
        <v>3017</v>
      </c>
      <c r="N458" s="184" t="s">
        <v>3253</v>
      </c>
      <c r="O458" s="187" t="s">
        <v>3065</v>
      </c>
      <c r="P458" s="187" t="s">
        <v>3209</v>
      </c>
      <c r="Q458" s="187" t="s">
        <v>3031</v>
      </c>
    </row>
    <row r="459" spans="10:17" ht="14.4">
      <c r="J459" s="185" t="s">
        <v>1923</v>
      </c>
      <c r="K459" s="184" t="s">
        <v>1922</v>
      </c>
      <c r="L459" s="184" t="s">
        <v>2626</v>
      </c>
      <c r="M459" s="184" t="s">
        <v>2627</v>
      </c>
      <c r="N459" s="184" t="s">
        <v>3247</v>
      </c>
      <c r="O459" s="187" t="s">
        <v>3059</v>
      </c>
      <c r="P459" s="187" t="s">
        <v>3207</v>
      </c>
      <c r="Q459" s="187" t="s">
        <v>3019</v>
      </c>
    </row>
    <row r="460" spans="10:17" ht="14.4">
      <c r="J460" s="185" t="s">
        <v>1921</v>
      </c>
      <c r="K460" s="184" t="s">
        <v>1920</v>
      </c>
      <c r="L460" s="184" t="s">
        <v>2626</v>
      </c>
      <c r="M460" s="184" t="s">
        <v>2627</v>
      </c>
      <c r="N460" s="184" t="s">
        <v>3247</v>
      </c>
      <c r="O460" s="187" t="s">
        <v>3059</v>
      </c>
      <c r="P460" s="187" t="s">
        <v>3207</v>
      </c>
      <c r="Q460" s="187" t="s">
        <v>3019</v>
      </c>
    </row>
    <row r="461" spans="10:17" ht="14.4">
      <c r="J461" s="185" t="s">
        <v>958</v>
      </c>
      <c r="K461" s="184" t="s">
        <v>957</v>
      </c>
      <c r="L461" s="184" t="s">
        <v>3199</v>
      </c>
      <c r="M461" s="184" t="s">
        <v>3012</v>
      </c>
      <c r="N461" s="184" t="s">
        <v>3223</v>
      </c>
      <c r="O461" s="187" t="s">
        <v>3034</v>
      </c>
      <c r="P461" s="187" t="s">
        <v>3212</v>
      </c>
      <c r="Q461" s="187" t="s">
        <v>3033</v>
      </c>
    </row>
    <row r="462" spans="10:17" ht="14.4">
      <c r="J462" s="185" t="s">
        <v>954</v>
      </c>
      <c r="K462" s="184" t="s">
        <v>953</v>
      </c>
      <c r="L462" s="184" t="s">
        <v>3199</v>
      </c>
      <c r="M462" s="184" t="s">
        <v>3012</v>
      </c>
      <c r="N462" s="184" t="s">
        <v>3223</v>
      </c>
      <c r="O462" s="187" t="s">
        <v>3034</v>
      </c>
      <c r="P462" s="187" t="s">
        <v>3212</v>
      </c>
      <c r="Q462" s="187" t="s">
        <v>3033</v>
      </c>
    </row>
    <row r="463" spans="10:17" ht="14.4">
      <c r="J463" s="185" t="s">
        <v>1893</v>
      </c>
      <c r="K463" s="184" t="s">
        <v>1892</v>
      </c>
      <c r="L463" s="184" t="s">
        <v>2562</v>
      </c>
      <c r="M463" s="184" t="s">
        <v>2563</v>
      </c>
      <c r="N463" s="184" t="s">
        <v>3239</v>
      </c>
      <c r="O463" s="187" t="s">
        <v>3051</v>
      </c>
      <c r="P463" s="187" t="s">
        <v>3212</v>
      </c>
      <c r="Q463" s="187" t="s">
        <v>3033</v>
      </c>
    </row>
    <row r="464" spans="10:17" ht="14.4">
      <c r="J464" s="185" t="s">
        <v>636</v>
      </c>
      <c r="K464" s="184" t="s">
        <v>635</v>
      </c>
      <c r="L464" s="184" t="s">
        <v>2666</v>
      </c>
      <c r="M464" s="184" t="s">
        <v>2667</v>
      </c>
      <c r="N464" s="184" t="s">
        <v>3222</v>
      </c>
      <c r="O464" s="187" t="s">
        <v>3032</v>
      </c>
      <c r="P464" s="187" t="s">
        <v>3209</v>
      </c>
      <c r="Q464" s="187" t="s">
        <v>3031</v>
      </c>
    </row>
    <row r="465" spans="10:17" ht="14.4">
      <c r="J465" s="185" t="s">
        <v>1522</v>
      </c>
      <c r="K465" s="184" t="s">
        <v>1521</v>
      </c>
      <c r="L465" s="184" t="s">
        <v>2570</v>
      </c>
      <c r="M465" s="184" t="s">
        <v>2571</v>
      </c>
      <c r="N465" s="184" t="s">
        <v>3229</v>
      </c>
      <c r="O465" s="187" t="s">
        <v>3041</v>
      </c>
      <c r="P465" s="187" t="s">
        <v>3209</v>
      </c>
      <c r="Q465" s="187" t="s">
        <v>3031</v>
      </c>
    </row>
    <row r="466" spans="10:17" ht="14.4">
      <c r="J466" s="185" t="s">
        <v>2347</v>
      </c>
      <c r="K466" s="184" t="s">
        <v>2346</v>
      </c>
      <c r="L466" s="184" t="s">
        <v>2670</v>
      </c>
      <c r="M466" s="184" t="s">
        <v>2671</v>
      </c>
      <c r="N466" s="184" t="s">
        <v>3242</v>
      </c>
      <c r="O466" s="187" t="s">
        <v>3054</v>
      </c>
      <c r="P466" s="187" t="s">
        <v>3212</v>
      </c>
      <c r="Q466" s="187" t="s">
        <v>3033</v>
      </c>
    </row>
    <row r="467" spans="10:17" ht="14.4">
      <c r="J467" s="185" t="s">
        <v>2343</v>
      </c>
      <c r="K467" s="184" t="s">
        <v>2342</v>
      </c>
      <c r="L467" s="184" t="s">
        <v>2670</v>
      </c>
      <c r="M467" s="184" t="s">
        <v>2671</v>
      </c>
      <c r="N467" s="184" t="s">
        <v>3242</v>
      </c>
      <c r="O467" s="187" t="s">
        <v>3054</v>
      </c>
      <c r="P467" s="187" t="s">
        <v>3212</v>
      </c>
      <c r="Q467" s="187" t="s">
        <v>3033</v>
      </c>
    </row>
    <row r="468" spans="10:17" ht="14.4">
      <c r="J468" s="185" t="s">
        <v>2355</v>
      </c>
      <c r="K468" s="184" t="s">
        <v>2354</v>
      </c>
      <c r="L468" s="184" t="s">
        <v>2670</v>
      </c>
      <c r="M468" s="184" t="s">
        <v>2671</v>
      </c>
      <c r="N468" s="184" t="s">
        <v>3242</v>
      </c>
      <c r="O468" s="187" t="s">
        <v>3054</v>
      </c>
      <c r="P468" s="187" t="s">
        <v>3212</v>
      </c>
      <c r="Q468" s="187" t="s">
        <v>3033</v>
      </c>
    </row>
    <row r="469" spans="10:17" ht="14.4">
      <c r="J469" s="185" t="s">
        <v>2365</v>
      </c>
      <c r="K469" s="184" t="s">
        <v>2364</v>
      </c>
      <c r="L469" s="184" t="s">
        <v>2670</v>
      </c>
      <c r="M469" s="184" t="s">
        <v>2671</v>
      </c>
      <c r="N469" s="184" t="s">
        <v>3242</v>
      </c>
      <c r="O469" s="187" t="s">
        <v>3054</v>
      </c>
      <c r="P469" s="187" t="s">
        <v>3212</v>
      </c>
      <c r="Q469" s="187" t="s">
        <v>3033</v>
      </c>
    </row>
    <row r="470" spans="10:17" ht="14.4">
      <c r="J470" s="185" t="s">
        <v>2395</v>
      </c>
      <c r="K470" s="184" t="s">
        <v>2394</v>
      </c>
      <c r="L470" s="184" t="s">
        <v>2670</v>
      </c>
      <c r="M470" s="184" t="s">
        <v>2671</v>
      </c>
      <c r="N470" s="184" t="s">
        <v>3242</v>
      </c>
      <c r="O470" s="187" t="s">
        <v>3054</v>
      </c>
      <c r="P470" s="187" t="s">
        <v>3212</v>
      </c>
      <c r="Q470" s="187" t="s">
        <v>3033</v>
      </c>
    </row>
    <row r="471" spans="10:17" ht="14.4">
      <c r="J471" s="185" t="s">
        <v>2341</v>
      </c>
      <c r="K471" s="184" t="s">
        <v>2340</v>
      </c>
      <c r="L471" s="184" t="s">
        <v>2670</v>
      </c>
      <c r="M471" s="184" t="s">
        <v>2671</v>
      </c>
      <c r="N471" s="184" t="s">
        <v>3242</v>
      </c>
      <c r="O471" s="187" t="s">
        <v>3054</v>
      </c>
      <c r="P471" s="187" t="s">
        <v>3212</v>
      </c>
      <c r="Q471" s="187" t="s">
        <v>3033</v>
      </c>
    </row>
    <row r="472" spans="10:17" ht="14.4">
      <c r="J472" s="185" t="s">
        <v>2387</v>
      </c>
      <c r="K472" s="184" t="s">
        <v>2386</v>
      </c>
      <c r="L472" s="184" t="s">
        <v>2670</v>
      </c>
      <c r="M472" s="184" t="s">
        <v>2671</v>
      </c>
      <c r="N472" s="184" t="s">
        <v>3242</v>
      </c>
      <c r="O472" s="187" t="s">
        <v>3054</v>
      </c>
      <c r="P472" s="187" t="s">
        <v>3212</v>
      </c>
      <c r="Q472" s="187" t="s">
        <v>3033</v>
      </c>
    </row>
    <row r="473" spans="10:17" ht="14.4">
      <c r="J473" s="185" t="s">
        <v>2345</v>
      </c>
      <c r="K473" s="184" t="s">
        <v>2344</v>
      </c>
      <c r="L473" s="184" t="s">
        <v>2670</v>
      </c>
      <c r="M473" s="184" t="s">
        <v>2671</v>
      </c>
      <c r="N473" s="184" t="s">
        <v>3242</v>
      </c>
      <c r="O473" s="187" t="s">
        <v>3054</v>
      </c>
      <c r="P473" s="187" t="s">
        <v>3212</v>
      </c>
      <c r="Q473" s="187" t="s">
        <v>3033</v>
      </c>
    </row>
    <row r="474" spans="10:17" ht="14.4">
      <c r="J474" s="185" t="s">
        <v>869</v>
      </c>
      <c r="K474" s="184" t="s">
        <v>868</v>
      </c>
      <c r="L474" s="184" t="s">
        <v>2582</v>
      </c>
      <c r="M474" s="184" t="s">
        <v>2583</v>
      </c>
      <c r="N474" s="184" t="s">
        <v>3220</v>
      </c>
      <c r="O474" s="187" t="s">
        <v>3029</v>
      </c>
      <c r="P474" s="187" t="s">
        <v>3211</v>
      </c>
      <c r="Q474" s="187" t="s">
        <v>3024</v>
      </c>
    </row>
    <row r="475" spans="10:17" ht="14.4">
      <c r="J475" s="185" t="s">
        <v>867</v>
      </c>
      <c r="K475" s="184" t="s">
        <v>866</v>
      </c>
      <c r="L475" s="184" t="s">
        <v>2582</v>
      </c>
      <c r="M475" s="184" t="s">
        <v>2583</v>
      </c>
      <c r="N475" s="184" t="s">
        <v>3220</v>
      </c>
      <c r="O475" s="187" t="s">
        <v>3029</v>
      </c>
      <c r="P475" s="187" t="s">
        <v>3211</v>
      </c>
      <c r="Q475" s="187" t="s">
        <v>3024</v>
      </c>
    </row>
    <row r="476" spans="10:17" ht="14.4">
      <c r="J476" s="185" t="s">
        <v>910</v>
      </c>
      <c r="K476" s="184" t="s">
        <v>3075</v>
      </c>
      <c r="L476" s="184" t="s">
        <v>3199</v>
      </c>
      <c r="M476" s="184" t="s">
        <v>3012</v>
      </c>
      <c r="N476" s="184" t="s">
        <v>3223</v>
      </c>
      <c r="O476" s="187" t="s">
        <v>3034</v>
      </c>
      <c r="P476" s="187" t="s">
        <v>3212</v>
      </c>
      <c r="Q476" s="187" t="s">
        <v>3033</v>
      </c>
    </row>
    <row r="477" spans="10:17" ht="14.4">
      <c r="J477" s="185" t="s">
        <v>2503</v>
      </c>
      <c r="K477" s="184" t="s">
        <v>2502</v>
      </c>
      <c r="L477" s="184" t="s">
        <v>3199</v>
      </c>
      <c r="M477" s="184" t="s">
        <v>3012</v>
      </c>
      <c r="N477" s="184" t="s">
        <v>3223</v>
      </c>
      <c r="O477" s="187" t="s">
        <v>3034</v>
      </c>
      <c r="P477" s="187" t="s">
        <v>3212</v>
      </c>
      <c r="Q477" s="187" t="s">
        <v>3033</v>
      </c>
    </row>
    <row r="478" spans="10:17" ht="14.4">
      <c r="J478" s="185" t="s">
        <v>787</v>
      </c>
      <c r="K478" s="184" t="s">
        <v>786</v>
      </c>
      <c r="L478" s="184" t="s">
        <v>2672</v>
      </c>
      <c r="M478" s="184" t="s">
        <v>2673</v>
      </c>
      <c r="N478" s="184" t="s">
        <v>3220</v>
      </c>
      <c r="O478" s="187" t="s">
        <v>3029</v>
      </c>
      <c r="P478" s="187" t="s">
        <v>3211</v>
      </c>
      <c r="Q478" s="187" t="s">
        <v>3024</v>
      </c>
    </row>
    <row r="479" spans="10:17" ht="14.4">
      <c r="J479" s="185" t="s">
        <v>964</v>
      </c>
      <c r="K479" s="184" t="s">
        <v>963</v>
      </c>
      <c r="L479" s="184" t="s">
        <v>3199</v>
      </c>
      <c r="M479" s="184" t="s">
        <v>3012</v>
      </c>
      <c r="N479" s="184" t="s">
        <v>3223</v>
      </c>
      <c r="O479" s="187" t="s">
        <v>3034</v>
      </c>
      <c r="P479" s="187" t="s">
        <v>3212</v>
      </c>
      <c r="Q479" s="187" t="s">
        <v>3033</v>
      </c>
    </row>
    <row r="480" spans="10:17" ht="14.4">
      <c r="J480" s="185" t="s">
        <v>966</v>
      </c>
      <c r="K480" s="184" t="s">
        <v>965</v>
      </c>
      <c r="L480" s="184" t="s">
        <v>3199</v>
      </c>
      <c r="M480" s="184" t="s">
        <v>3012</v>
      </c>
      <c r="N480" s="184" t="s">
        <v>3223</v>
      </c>
      <c r="O480" s="187" t="s">
        <v>3034</v>
      </c>
      <c r="P480" s="187" t="s">
        <v>3212</v>
      </c>
      <c r="Q480" s="187" t="s">
        <v>3033</v>
      </c>
    </row>
    <row r="481" spans="10:17" ht="14.4">
      <c r="J481" s="185" t="s">
        <v>342</v>
      </c>
      <c r="K481" s="184" t="s">
        <v>341</v>
      </c>
      <c r="L481" s="184" t="s">
        <v>2802</v>
      </c>
      <c r="M481" s="184" t="s">
        <v>2803</v>
      </c>
      <c r="N481" s="184" t="s">
        <v>3247</v>
      </c>
      <c r="O481" s="187" t="s">
        <v>3059</v>
      </c>
      <c r="P481" s="187" t="s">
        <v>3207</v>
      </c>
      <c r="Q481" s="187" t="s">
        <v>3019</v>
      </c>
    </row>
    <row r="482" spans="10:17" ht="14.4">
      <c r="J482" s="185" t="s">
        <v>1690</v>
      </c>
      <c r="K482" s="184" t="s">
        <v>1689</v>
      </c>
      <c r="L482" s="184" t="s">
        <v>2612</v>
      </c>
      <c r="M482" s="184" t="s">
        <v>2613</v>
      </c>
      <c r="N482" s="184" t="s">
        <v>3248</v>
      </c>
      <c r="O482" s="187" t="s">
        <v>3060</v>
      </c>
      <c r="P482" s="187" t="s">
        <v>3207</v>
      </c>
      <c r="Q482" s="187" t="s">
        <v>3019</v>
      </c>
    </row>
    <row r="483" spans="10:17" ht="14.4">
      <c r="J483" s="185" t="s">
        <v>1698</v>
      </c>
      <c r="K483" s="184" t="s">
        <v>1697</v>
      </c>
      <c r="L483" s="184" t="s">
        <v>2612</v>
      </c>
      <c r="M483" s="184" t="s">
        <v>2613</v>
      </c>
      <c r="N483" s="184" t="s">
        <v>3248</v>
      </c>
      <c r="O483" s="187" t="s">
        <v>3060</v>
      </c>
      <c r="P483" s="187" t="s">
        <v>3207</v>
      </c>
      <c r="Q483" s="187" t="s">
        <v>3019</v>
      </c>
    </row>
    <row r="484" spans="10:17" ht="14.4">
      <c r="J484" s="185" t="s">
        <v>2418</v>
      </c>
      <c r="K484" s="184" t="s">
        <v>2417</v>
      </c>
      <c r="L484" s="184" t="s">
        <v>2664</v>
      </c>
      <c r="M484" s="184" t="s">
        <v>2665</v>
      </c>
      <c r="N484" s="184" t="s">
        <v>3230</v>
      </c>
      <c r="O484" s="187" t="s">
        <v>3042</v>
      </c>
      <c r="P484" s="187" t="s">
        <v>3210</v>
      </c>
      <c r="Q484" s="187" t="s">
        <v>3026</v>
      </c>
    </row>
    <row r="485" spans="10:17" ht="14.4">
      <c r="J485" s="185" t="s">
        <v>751</v>
      </c>
      <c r="K485" s="184" t="s">
        <v>750</v>
      </c>
      <c r="L485" s="184" t="s">
        <v>2584</v>
      </c>
      <c r="M485" s="184" t="s">
        <v>2585</v>
      </c>
      <c r="N485" s="184" t="s">
        <v>3220</v>
      </c>
      <c r="O485" s="187" t="s">
        <v>3029</v>
      </c>
      <c r="P485" s="187" t="s">
        <v>3211</v>
      </c>
      <c r="Q485" s="187" t="s">
        <v>3024</v>
      </c>
    </row>
    <row r="486" spans="10:17" ht="14.4">
      <c r="J486" s="185" t="s">
        <v>825</v>
      </c>
      <c r="K486" s="184" t="s">
        <v>824</v>
      </c>
      <c r="L486" s="184" t="s">
        <v>3202</v>
      </c>
      <c r="M486" s="184" t="s">
        <v>3015</v>
      </c>
      <c r="N486" s="184" t="s">
        <v>3237</v>
      </c>
      <c r="O486" s="187" t="s">
        <v>3049</v>
      </c>
      <c r="P486" s="187" t="s">
        <v>3211</v>
      </c>
      <c r="Q486" s="187" t="s">
        <v>3024</v>
      </c>
    </row>
    <row r="487" spans="10:17" ht="14.4">
      <c r="J487" s="185" t="s">
        <v>1165</v>
      </c>
      <c r="K487" s="184" t="s">
        <v>1164</v>
      </c>
      <c r="L487" s="184" t="s">
        <v>3198</v>
      </c>
      <c r="M487" s="184" t="s">
        <v>3011</v>
      </c>
      <c r="N487" s="184" t="s">
        <v>3218</v>
      </c>
      <c r="O487" s="187" t="s">
        <v>3027</v>
      </c>
      <c r="P487" s="187" t="s">
        <v>3210</v>
      </c>
      <c r="Q487" s="187" t="s">
        <v>3026</v>
      </c>
    </row>
    <row r="488" spans="10:17" ht="14.4">
      <c r="J488" s="185" t="s">
        <v>881</v>
      </c>
      <c r="K488" s="184" t="s">
        <v>880</v>
      </c>
      <c r="L488" s="184" t="s">
        <v>2718</v>
      </c>
      <c r="M488" s="184" t="s">
        <v>2719</v>
      </c>
      <c r="N488" s="184" t="s">
        <v>3244</v>
      </c>
      <c r="O488" s="187" t="s">
        <v>3056</v>
      </c>
      <c r="P488" s="187" t="s">
        <v>3211</v>
      </c>
      <c r="Q488" s="187" t="s">
        <v>3024</v>
      </c>
    </row>
    <row r="489" spans="10:17" ht="14.4">
      <c r="J489" s="185" t="s">
        <v>976</v>
      </c>
      <c r="K489" s="184" t="s">
        <v>975</v>
      </c>
      <c r="L489" s="184" t="s">
        <v>3203</v>
      </c>
      <c r="M489" s="184" t="s">
        <v>3016</v>
      </c>
      <c r="N489" s="184" t="s">
        <v>3241</v>
      </c>
      <c r="O489" s="187" t="s">
        <v>3053</v>
      </c>
      <c r="P489" s="187" t="s">
        <v>3212</v>
      </c>
      <c r="Q489" s="187" t="s">
        <v>3033</v>
      </c>
    </row>
    <row r="490" spans="10:17" ht="14.4">
      <c r="J490" s="185" t="s">
        <v>978</v>
      </c>
      <c r="K490" s="184" t="s">
        <v>977</v>
      </c>
      <c r="L490" s="184" t="s">
        <v>3203</v>
      </c>
      <c r="M490" s="184" t="s">
        <v>3016</v>
      </c>
      <c r="N490" s="184" t="s">
        <v>3241</v>
      </c>
      <c r="O490" s="187" t="s">
        <v>3053</v>
      </c>
      <c r="P490" s="187" t="s">
        <v>3212</v>
      </c>
      <c r="Q490" s="187" t="s">
        <v>3033</v>
      </c>
    </row>
    <row r="491" spans="10:17" ht="14.4">
      <c r="J491" s="185" t="s">
        <v>980</v>
      </c>
      <c r="K491" s="184" t="s">
        <v>979</v>
      </c>
      <c r="L491" s="184" t="s">
        <v>3203</v>
      </c>
      <c r="M491" s="184" t="s">
        <v>3016</v>
      </c>
      <c r="N491" s="184" t="s">
        <v>3241</v>
      </c>
      <c r="O491" s="187" t="s">
        <v>3053</v>
      </c>
      <c r="P491" s="187" t="s">
        <v>3212</v>
      </c>
      <c r="Q491" s="187" t="s">
        <v>3033</v>
      </c>
    </row>
    <row r="492" spans="10:17" ht="14.4">
      <c r="J492" s="185" t="s">
        <v>974</v>
      </c>
      <c r="K492" s="184" t="s">
        <v>973</v>
      </c>
      <c r="L492" s="184" t="s">
        <v>3203</v>
      </c>
      <c r="M492" s="184" t="s">
        <v>3016</v>
      </c>
      <c r="N492" s="184" t="s">
        <v>3241</v>
      </c>
      <c r="O492" s="187" t="s">
        <v>3053</v>
      </c>
      <c r="P492" s="187" t="s">
        <v>3212</v>
      </c>
      <c r="Q492" s="187" t="s">
        <v>3033</v>
      </c>
    </row>
    <row r="493" spans="10:17" ht="14.4">
      <c r="J493" s="185" t="s">
        <v>2101</v>
      </c>
      <c r="K493" s="184" t="s">
        <v>2100</v>
      </c>
      <c r="L493" s="184" t="s">
        <v>2568</v>
      </c>
      <c r="M493" s="184" t="s">
        <v>2569</v>
      </c>
      <c r="N493" s="184" t="s">
        <v>3233</v>
      </c>
      <c r="O493" s="187" t="s">
        <v>3045</v>
      </c>
      <c r="P493" s="187" t="s">
        <v>3212</v>
      </c>
      <c r="Q493" s="187" t="s">
        <v>3033</v>
      </c>
    </row>
    <row r="494" spans="10:17" ht="14.4">
      <c r="J494" s="185" t="s">
        <v>1169</v>
      </c>
      <c r="K494" s="184" t="s">
        <v>1168</v>
      </c>
      <c r="L494" s="184" t="s">
        <v>3198</v>
      </c>
      <c r="M494" s="184" t="s">
        <v>3011</v>
      </c>
      <c r="N494" s="184" t="s">
        <v>3218</v>
      </c>
      <c r="O494" s="187" t="s">
        <v>3027</v>
      </c>
      <c r="P494" s="187" t="s">
        <v>3210</v>
      </c>
      <c r="Q494" s="187" t="s">
        <v>3026</v>
      </c>
    </row>
    <row r="495" spans="10:17" ht="14.4">
      <c r="J495" s="185" t="s">
        <v>1977</v>
      </c>
      <c r="K495" s="184" t="s">
        <v>1976</v>
      </c>
      <c r="L495" s="184" t="s">
        <v>2580</v>
      </c>
      <c r="M495" s="184" t="s">
        <v>2581</v>
      </c>
      <c r="N495" s="184" t="s">
        <v>3230</v>
      </c>
      <c r="O495" s="187" t="s">
        <v>3042</v>
      </c>
      <c r="P495" s="187" t="s">
        <v>3210</v>
      </c>
      <c r="Q495" s="187" t="s">
        <v>3026</v>
      </c>
    </row>
    <row r="496" spans="10:17" ht="14.4">
      <c r="J496" s="185" t="s">
        <v>1975</v>
      </c>
      <c r="K496" s="184" t="s">
        <v>1974</v>
      </c>
      <c r="L496" s="184" t="s">
        <v>2580</v>
      </c>
      <c r="M496" s="184" t="s">
        <v>2581</v>
      </c>
      <c r="N496" s="184" t="s">
        <v>3230</v>
      </c>
      <c r="O496" s="187" t="s">
        <v>3042</v>
      </c>
      <c r="P496" s="187" t="s">
        <v>3210</v>
      </c>
      <c r="Q496" s="187" t="s">
        <v>3026</v>
      </c>
    </row>
    <row r="497" spans="10:17" ht="14.4">
      <c r="J497" s="185" t="s">
        <v>244</v>
      </c>
      <c r="K497" s="184" t="s">
        <v>243</v>
      </c>
      <c r="L497" s="184" t="s">
        <v>2750</v>
      </c>
      <c r="M497" s="184" t="s">
        <v>2751</v>
      </c>
      <c r="N497" s="184" t="s">
        <v>3231</v>
      </c>
      <c r="O497" s="187" t="s">
        <v>3043</v>
      </c>
      <c r="P497" s="187" t="s">
        <v>3213</v>
      </c>
      <c r="Q497" s="187" t="s">
        <v>3037</v>
      </c>
    </row>
    <row r="498" spans="10:17" ht="14.4">
      <c r="J498" s="185" t="s">
        <v>1382</v>
      </c>
      <c r="K498" s="184" t="s">
        <v>1381</v>
      </c>
      <c r="L498" s="184" t="s">
        <v>2690</v>
      </c>
      <c r="M498" s="184" t="s">
        <v>2691</v>
      </c>
      <c r="N498" s="184" t="s">
        <v>3231</v>
      </c>
      <c r="O498" s="187" t="s">
        <v>3043</v>
      </c>
      <c r="P498" s="187" t="s">
        <v>3213</v>
      </c>
      <c r="Q498" s="187" t="s">
        <v>3037</v>
      </c>
    </row>
    <row r="499" spans="10:17" ht="14.4">
      <c r="J499" s="185" t="s">
        <v>968</v>
      </c>
      <c r="K499" s="184" t="s">
        <v>967</v>
      </c>
      <c r="L499" s="184" t="s">
        <v>3199</v>
      </c>
      <c r="M499" s="184" t="s">
        <v>3012</v>
      </c>
      <c r="N499" s="184" t="s">
        <v>3223</v>
      </c>
      <c r="O499" s="187" t="s">
        <v>3034</v>
      </c>
      <c r="P499" s="187" t="s">
        <v>3212</v>
      </c>
      <c r="Q499" s="187" t="s">
        <v>3033</v>
      </c>
    </row>
    <row r="500" spans="10:17" ht="14.4">
      <c r="J500" s="185" t="s">
        <v>398</v>
      </c>
      <c r="K500" s="184" t="s">
        <v>397</v>
      </c>
      <c r="L500" s="184" t="s">
        <v>2596</v>
      </c>
      <c r="M500" s="184" t="s">
        <v>2597</v>
      </c>
      <c r="N500" s="184" t="s">
        <v>3215</v>
      </c>
      <c r="O500" s="187" t="s">
        <v>3021</v>
      </c>
      <c r="P500" s="187" t="s">
        <v>3207</v>
      </c>
      <c r="Q500" s="187" t="s">
        <v>3019</v>
      </c>
    </row>
    <row r="501" spans="10:17" ht="14.4">
      <c r="J501" s="185" t="s">
        <v>2514</v>
      </c>
      <c r="K501" s="184" t="s">
        <v>584</v>
      </c>
      <c r="L501" s="184" t="s">
        <v>3204</v>
      </c>
      <c r="M501" s="184" t="s">
        <v>3017</v>
      </c>
      <c r="N501" s="184" t="s">
        <v>3253</v>
      </c>
      <c r="O501" s="187" t="s">
        <v>3065</v>
      </c>
      <c r="P501" s="187" t="s">
        <v>3209</v>
      </c>
      <c r="Q501" s="187" t="s">
        <v>3031</v>
      </c>
    </row>
    <row r="502" spans="10:17" ht="14.4">
      <c r="J502" s="185" t="s">
        <v>1143</v>
      </c>
      <c r="K502" s="184" t="s">
        <v>1142</v>
      </c>
      <c r="L502" s="184" t="s">
        <v>2590</v>
      </c>
      <c r="M502" s="184" t="s">
        <v>2591</v>
      </c>
      <c r="N502" s="184" t="s">
        <v>3219</v>
      </c>
      <c r="O502" s="187" t="s">
        <v>3028</v>
      </c>
      <c r="P502" s="187" t="s">
        <v>3210</v>
      </c>
      <c r="Q502" s="187" t="s">
        <v>3026</v>
      </c>
    </row>
    <row r="503" spans="10:17" ht="14.4">
      <c r="J503" s="185" t="s">
        <v>1326</v>
      </c>
      <c r="K503" s="184" t="s">
        <v>1325</v>
      </c>
      <c r="L503" s="184" t="s">
        <v>2742</v>
      </c>
      <c r="M503" s="184" t="s">
        <v>2743</v>
      </c>
      <c r="N503" s="184" t="s">
        <v>3226</v>
      </c>
      <c r="O503" s="187" t="s">
        <v>3038</v>
      </c>
      <c r="P503" s="187" t="s">
        <v>3213</v>
      </c>
      <c r="Q503" s="187" t="s">
        <v>3037</v>
      </c>
    </row>
    <row r="504" spans="10:17" ht="14.4">
      <c r="J504" s="185" t="s">
        <v>1332</v>
      </c>
      <c r="K504" s="184" t="s">
        <v>1331</v>
      </c>
      <c r="L504" s="184" t="s">
        <v>2742</v>
      </c>
      <c r="M504" s="184" t="s">
        <v>2743</v>
      </c>
      <c r="N504" s="184" t="s">
        <v>3226</v>
      </c>
      <c r="O504" s="187" t="s">
        <v>3038</v>
      </c>
      <c r="P504" s="187" t="s">
        <v>3213</v>
      </c>
      <c r="Q504" s="187" t="s">
        <v>3037</v>
      </c>
    </row>
    <row r="505" spans="10:17" ht="14.4">
      <c r="J505" s="185" t="s">
        <v>970</v>
      </c>
      <c r="K505" s="184" t="s">
        <v>969</v>
      </c>
      <c r="L505" s="184" t="s">
        <v>3199</v>
      </c>
      <c r="M505" s="184" t="s">
        <v>3012</v>
      </c>
      <c r="N505" s="184" t="s">
        <v>3223</v>
      </c>
      <c r="O505" s="187" t="s">
        <v>3034</v>
      </c>
      <c r="P505" s="187" t="s">
        <v>3212</v>
      </c>
      <c r="Q505" s="187" t="s">
        <v>3033</v>
      </c>
    </row>
    <row r="506" spans="10:17" ht="14.4">
      <c r="J506" s="185" t="s">
        <v>1456</v>
      </c>
      <c r="K506" s="184" t="s">
        <v>1455</v>
      </c>
      <c r="L506" s="184" t="s">
        <v>2574</v>
      </c>
      <c r="M506" s="184" t="s">
        <v>2575</v>
      </c>
      <c r="N506" s="184" t="s">
        <v>3216</v>
      </c>
      <c r="O506" s="187" t="s">
        <v>3023</v>
      </c>
      <c r="P506" s="187" t="s">
        <v>3208</v>
      </c>
      <c r="Q506" s="187" t="s">
        <v>3022</v>
      </c>
    </row>
    <row r="507" spans="10:17" ht="14.4">
      <c r="J507" s="185" t="s">
        <v>1985</v>
      </c>
      <c r="K507" s="184" t="s">
        <v>1984</v>
      </c>
      <c r="L507" s="184" t="s">
        <v>2580</v>
      </c>
      <c r="M507" s="184" t="s">
        <v>2581</v>
      </c>
      <c r="N507" s="184" t="s">
        <v>3230</v>
      </c>
      <c r="O507" s="187" t="s">
        <v>3042</v>
      </c>
      <c r="P507" s="187" t="s">
        <v>3210</v>
      </c>
      <c r="Q507" s="187" t="s">
        <v>3026</v>
      </c>
    </row>
    <row r="508" spans="10:17" ht="14.4">
      <c r="J508" s="185" t="s">
        <v>2275</v>
      </c>
      <c r="K508" s="184" t="s">
        <v>2274</v>
      </c>
      <c r="L508" s="184" t="s">
        <v>2604</v>
      </c>
      <c r="M508" s="184" t="s">
        <v>2605</v>
      </c>
      <c r="N508" s="184" t="s">
        <v>3240</v>
      </c>
      <c r="O508" s="187" t="s">
        <v>3052</v>
      </c>
      <c r="P508" s="187" t="s">
        <v>3210</v>
      </c>
      <c r="Q508" s="187" t="s">
        <v>3026</v>
      </c>
    </row>
    <row r="509" spans="10:17" ht="14.4">
      <c r="J509" s="185" t="s">
        <v>2317</v>
      </c>
      <c r="K509" s="184" t="s">
        <v>2316</v>
      </c>
      <c r="L509" s="184" t="s">
        <v>2654</v>
      </c>
      <c r="M509" s="184" t="s">
        <v>2655</v>
      </c>
      <c r="N509" s="184" t="s">
        <v>3246</v>
      </c>
      <c r="O509" s="187" t="s">
        <v>3058</v>
      </c>
      <c r="P509" s="187" t="s">
        <v>3208</v>
      </c>
      <c r="Q509" s="187" t="s">
        <v>3022</v>
      </c>
    </row>
    <row r="510" spans="10:17" ht="14.4">
      <c r="J510" s="185" t="s">
        <v>1927</v>
      </c>
      <c r="K510" s="184" t="s">
        <v>1926</v>
      </c>
      <c r="L510" s="184" t="s">
        <v>2626</v>
      </c>
      <c r="M510" s="184" t="s">
        <v>2627</v>
      </c>
      <c r="N510" s="184" t="s">
        <v>3247</v>
      </c>
      <c r="O510" s="187" t="s">
        <v>3059</v>
      </c>
      <c r="P510" s="187" t="s">
        <v>3207</v>
      </c>
      <c r="Q510" s="187" t="s">
        <v>3019</v>
      </c>
    </row>
    <row r="511" spans="10:17" ht="14.4">
      <c r="J511" s="185" t="s">
        <v>238</v>
      </c>
      <c r="K511" s="184" t="s">
        <v>237</v>
      </c>
      <c r="L511" s="184" t="s">
        <v>2750</v>
      </c>
      <c r="M511" s="184" t="s">
        <v>2751</v>
      </c>
      <c r="N511" s="184" t="s">
        <v>3231</v>
      </c>
      <c r="O511" s="187" t="s">
        <v>3043</v>
      </c>
      <c r="P511" s="187" t="s">
        <v>3213</v>
      </c>
      <c r="Q511" s="187" t="s">
        <v>3037</v>
      </c>
    </row>
    <row r="512" spans="10:17" ht="14.4">
      <c r="J512" s="185" t="s">
        <v>406</v>
      </c>
      <c r="K512" s="184" t="s">
        <v>405</v>
      </c>
      <c r="L512" s="184" t="s">
        <v>2740</v>
      </c>
      <c r="M512" s="184" t="s">
        <v>2741</v>
      </c>
      <c r="N512" s="184" t="s">
        <v>3215</v>
      </c>
      <c r="O512" s="187" t="s">
        <v>3021</v>
      </c>
      <c r="P512" s="187" t="s">
        <v>3207</v>
      </c>
      <c r="Q512" s="187" t="s">
        <v>3019</v>
      </c>
    </row>
    <row r="513" spans="10:17" ht="14.4">
      <c r="J513" s="185" t="s">
        <v>1151</v>
      </c>
      <c r="K513" s="184" t="s">
        <v>1150</v>
      </c>
      <c r="L513" s="184" t="s">
        <v>2590</v>
      </c>
      <c r="M513" s="184" t="s">
        <v>2591</v>
      </c>
      <c r="N513" s="184" t="s">
        <v>3219</v>
      </c>
      <c r="O513" s="187" t="s">
        <v>3028</v>
      </c>
      <c r="P513" s="187" t="s">
        <v>3210</v>
      </c>
      <c r="Q513" s="187" t="s">
        <v>3026</v>
      </c>
    </row>
    <row r="514" spans="10:17" ht="14.4">
      <c r="J514" s="185" t="s">
        <v>1724</v>
      </c>
      <c r="K514" s="184" t="s">
        <v>1723</v>
      </c>
      <c r="L514" s="184" t="s">
        <v>2722</v>
      </c>
      <c r="M514" s="184" t="s">
        <v>2723</v>
      </c>
      <c r="N514" s="184" t="s">
        <v>3254</v>
      </c>
      <c r="O514" s="187" t="s">
        <v>3066</v>
      </c>
      <c r="P514" s="187" t="s">
        <v>3209</v>
      </c>
      <c r="Q514" s="187" t="s">
        <v>3031</v>
      </c>
    </row>
    <row r="515" spans="10:17" ht="14.4">
      <c r="J515" s="185" t="s">
        <v>2055</v>
      </c>
      <c r="K515" s="184" t="s">
        <v>2054</v>
      </c>
      <c r="L515" s="184" t="s">
        <v>2568</v>
      </c>
      <c r="M515" s="184" t="s">
        <v>2569</v>
      </c>
      <c r="N515" s="184" t="s">
        <v>3233</v>
      </c>
      <c r="O515" s="187" t="s">
        <v>3045</v>
      </c>
      <c r="P515" s="187" t="s">
        <v>3212</v>
      </c>
      <c r="Q515" s="187" t="s">
        <v>3033</v>
      </c>
    </row>
    <row r="516" spans="10:17" ht="14.4">
      <c r="J516" s="185" t="s">
        <v>2183</v>
      </c>
      <c r="K516" s="184" t="s">
        <v>2182</v>
      </c>
      <c r="L516" s="184" t="s">
        <v>2588</v>
      </c>
      <c r="M516" s="184" t="s">
        <v>2589</v>
      </c>
      <c r="N516" s="184" t="s">
        <v>3221</v>
      </c>
      <c r="O516" s="187" t="s">
        <v>3030</v>
      </c>
      <c r="P516" s="187" t="s">
        <v>3210</v>
      </c>
      <c r="Q516" s="187" t="s">
        <v>3026</v>
      </c>
    </row>
    <row r="517" spans="10:17" ht="14.4">
      <c r="J517" s="185" t="s">
        <v>741</v>
      </c>
      <c r="K517" s="184" t="s">
        <v>740</v>
      </c>
      <c r="L517" s="184" t="s">
        <v>2584</v>
      </c>
      <c r="M517" s="184" t="s">
        <v>2585</v>
      </c>
      <c r="N517" s="184" t="s">
        <v>3220</v>
      </c>
      <c r="O517" s="187" t="s">
        <v>3029</v>
      </c>
      <c r="P517" s="187" t="s">
        <v>3211</v>
      </c>
      <c r="Q517" s="187" t="s">
        <v>3024</v>
      </c>
    </row>
    <row r="518" spans="10:17" ht="14.4">
      <c r="J518" s="185" t="s">
        <v>815</v>
      </c>
      <c r="K518" s="184" t="s">
        <v>814</v>
      </c>
      <c r="L518" s="184" t="s">
        <v>2672</v>
      </c>
      <c r="M518" s="184" t="s">
        <v>2673</v>
      </c>
      <c r="N518" s="184" t="s">
        <v>3220</v>
      </c>
      <c r="O518" s="187" t="s">
        <v>3029</v>
      </c>
      <c r="P518" s="187" t="s">
        <v>3211</v>
      </c>
      <c r="Q518" s="187" t="s">
        <v>3024</v>
      </c>
    </row>
    <row r="519" spans="10:17" ht="14.4">
      <c r="J519" s="185" t="s">
        <v>166</v>
      </c>
      <c r="K519" s="184" t="s">
        <v>165</v>
      </c>
      <c r="L519" s="184" t="s">
        <v>2762</v>
      </c>
      <c r="M519" s="184" t="s">
        <v>2763</v>
      </c>
      <c r="N519" s="184" t="s">
        <v>3231</v>
      </c>
      <c r="O519" s="187" t="s">
        <v>3043</v>
      </c>
      <c r="P519" s="187" t="s">
        <v>3213</v>
      </c>
      <c r="Q519" s="187" t="s">
        <v>3037</v>
      </c>
    </row>
    <row r="520" spans="10:17" ht="14.4">
      <c r="J520" s="185" t="s">
        <v>987</v>
      </c>
      <c r="K520" s="184" t="s">
        <v>986</v>
      </c>
      <c r="L520" s="184" t="s">
        <v>3199</v>
      </c>
      <c r="M520" s="184" t="s">
        <v>3012</v>
      </c>
      <c r="N520" s="184" t="s">
        <v>3223</v>
      </c>
      <c r="O520" s="187" t="s">
        <v>3034</v>
      </c>
      <c r="P520" s="187" t="s">
        <v>3212</v>
      </c>
      <c r="Q520" s="187" t="s">
        <v>3033</v>
      </c>
    </row>
    <row r="521" spans="10:17" ht="14.4">
      <c r="J521" s="185" t="s">
        <v>2512</v>
      </c>
      <c r="K521" s="184" t="s">
        <v>1599</v>
      </c>
      <c r="L521" s="184" t="s">
        <v>2652</v>
      </c>
      <c r="M521" s="184" t="s">
        <v>2653</v>
      </c>
      <c r="N521" s="184" t="s">
        <v>3228</v>
      </c>
      <c r="O521" s="187" t="s">
        <v>3040</v>
      </c>
      <c r="P521" s="187" t="s">
        <v>3209</v>
      </c>
      <c r="Q521" s="187" t="s">
        <v>3031</v>
      </c>
    </row>
    <row r="522" spans="10:17" ht="14.4">
      <c r="J522" s="185" t="s">
        <v>2410</v>
      </c>
      <c r="K522" s="184" t="s">
        <v>2409</v>
      </c>
      <c r="L522" s="184" t="s">
        <v>2664</v>
      </c>
      <c r="M522" s="184" t="s">
        <v>2665</v>
      </c>
      <c r="N522" s="184" t="s">
        <v>3230</v>
      </c>
      <c r="O522" s="187" t="s">
        <v>3042</v>
      </c>
      <c r="P522" s="187" t="s">
        <v>3210</v>
      </c>
      <c r="Q522" s="187" t="s">
        <v>3026</v>
      </c>
    </row>
    <row r="523" spans="10:17" ht="14.4">
      <c r="J523" s="185" t="s">
        <v>2065</v>
      </c>
      <c r="K523" s="184" t="s">
        <v>2064</v>
      </c>
      <c r="L523" s="184" t="s">
        <v>2568</v>
      </c>
      <c r="M523" s="184" t="s">
        <v>2569</v>
      </c>
      <c r="N523" s="184" t="s">
        <v>3233</v>
      </c>
      <c r="O523" s="187" t="s">
        <v>3045</v>
      </c>
      <c r="P523" s="187" t="s">
        <v>3212</v>
      </c>
      <c r="Q523" s="187" t="s">
        <v>3033</v>
      </c>
    </row>
    <row r="524" spans="10:17" ht="14.4">
      <c r="J524" s="185" t="s">
        <v>430</v>
      </c>
      <c r="K524" s="184" t="s">
        <v>429</v>
      </c>
      <c r="L524" s="184" t="s">
        <v>2740</v>
      </c>
      <c r="M524" s="184" t="s">
        <v>2741</v>
      </c>
      <c r="N524" s="184" t="s">
        <v>3215</v>
      </c>
      <c r="O524" s="187" t="s">
        <v>3021</v>
      </c>
      <c r="P524" s="187" t="s">
        <v>3207</v>
      </c>
      <c r="Q524" s="187" t="s">
        <v>3019</v>
      </c>
    </row>
    <row r="525" spans="10:17" ht="14.4">
      <c r="J525" s="185" t="s">
        <v>697</v>
      </c>
      <c r="K525" s="184" t="s">
        <v>696</v>
      </c>
      <c r="L525" s="184" t="s">
        <v>3202</v>
      </c>
      <c r="M525" s="184" t="s">
        <v>3015</v>
      </c>
      <c r="N525" s="184" t="s">
        <v>3237</v>
      </c>
      <c r="O525" s="187" t="s">
        <v>3049</v>
      </c>
      <c r="P525" s="187" t="s">
        <v>3211</v>
      </c>
      <c r="Q525" s="187" t="s">
        <v>3024</v>
      </c>
    </row>
    <row r="526" spans="10:17" ht="14.4">
      <c r="J526" s="185" t="s">
        <v>508</v>
      </c>
      <c r="K526" s="184" t="s">
        <v>507</v>
      </c>
      <c r="L526" s="184" t="s">
        <v>2808</v>
      </c>
      <c r="M526" s="184" t="s">
        <v>2809</v>
      </c>
      <c r="N526" s="184" t="s">
        <v>3224</v>
      </c>
      <c r="O526" s="187" t="s">
        <v>3035</v>
      </c>
      <c r="P526" s="187" t="s">
        <v>3209</v>
      </c>
      <c r="Q526" s="187" t="s">
        <v>3031</v>
      </c>
    </row>
    <row r="527" spans="10:17" ht="14.4">
      <c r="J527" s="185" t="s">
        <v>294</v>
      </c>
      <c r="K527" s="184" t="s">
        <v>293</v>
      </c>
      <c r="L527" s="184" t="s">
        <v>2786</v>
      </c>
      <c r="M527" s="184" t="s">
        <v>2787</v>
      </c>
      <c r="N527" s="184" t="s">
        <v>3231</v>
      </c>
      <c r="O527" s="187" t="s">
        <v>3043</v>
      </c>
      <c r="P527" s="187" t="s">
        <v>3213</v>
      </c>
      <c r="Q527" s="187" t="s">
        <v>3037</v>
      </c>
    </row>
    <row r="528" spans="10:17" ht="14.4">
      <c r="J528" s="185" t="s">
        <v>638</v>
      </c>
      <c r="K528" s="184" t="s">
        <v>637</v>
      </c>
      <c r="L528" s="184" t="s">
        <v>2666</v>
      </c>
      <c r="M528" s="184" t="s">
        <v>2667</v>
      </c>
      <c r="N528" s="184" t="s">
        <v>3222</v>
      </c>
      <c r="O528" s="187" t="s">
        <v>3032</v>
      </c>
      <c r="P528" s="187" t="s">
        <v>3209</v>
      </c>
      <c r="Q528" s="187" t="s">
        <v>3031</v>
      </c>
    </row>
    <row r="529" spans="10:17" ht="14.4">
      <c r="J529" s="185" t="s">
        <v>755</v>
      </c>
      <c r="K529" s="184" t="s">
        <v>754</v>
      </c>
      <c r="L529" s="184" t="s">
        <v>2584</v>
      </c>
      <c r="M529" s="184" t="s">
        <v>2585</v>
      </c>
      <c r="N529" s="184" t="s">
        <v>3220</v>
      </c>
      <c r="O529" s="187" t="s">
        <v>3029</v>
      </c>
      <c r="P529" s="187" t="s">
        <v>3211</v>
      </c>
      <c r="Q529" s="187" t="s">
        <v>3024</v>
      </c>
    </row>
    <row r="530" spans="10:17" ht="14.4">
      <c r="J530" s="185" t="s">
        <v>809</v>
      </c>
      <c r="K530" s="184" t="s">
        <v>808</v>
      </c>
      <c r="L530" s="184" t="s">
        <v>2672</v>
      </c>
      <c r="M530" s="184" t="s">
        <v>2673</v>
      </c>
      <c r="N530" s="184" t="s">
        <v>3220</v>
      </c>
      <c r="O530" s="187" t="s">
        <v>3029</v>
      </c>
      <c r="P530" s="187" t="s">
        <v>3211</v>
      </c>
      <c r="Q530" s="187" t="s">
        <v>3024</v>
      </c>
    </row>
    <row r="531" spans="10:17" ht="14.4">
      <c r="J531" s="185" t="s">
        <v>759</v>
      </c>
      <c r="K531" s="184" t="s">
        <v>758</v>
      </c>
      <c r="L531" s="184" t="s">
        <v>2584</v>
      </c>
      <c r="M531" s="184" t="s">
        <v>2585</v>
      </c>
      <c r="N531" s="184" t="s">
        <v>3220</v>
      </c>
      <c r="O531" s="187" t="s">
        <v>3029</v>
      </c>
      <c r="P531" s="187" t="s">
        <v>3211</v>
      </c>
      <c r="Q531" s="187" t="s">
        <v>3024</v>
      </c>
    </row>
    <row r="532" spans="10:17" ht="14.4">
      <c r="J532" s="185" t="s">
        <v>350</v>
      </c>
      <c r="K532" s="184" t="s">
        <v>349</v>
      </c>
      <c r="L532" s="184" t="s">
        <v>2802</v>
      </c>
      <c r="M532" s="184" t="s">
        <v>2803</v>
      </c>
      <c r="N532" s="184" t="s">
        <v>3247</v>
      </c>
      <c r="O532" s="187" t="s">
        <v>3059</v>
      </c>
      <c r="P532" s="187" t="s">
        <v>3207</v>
      </c>
      <c r="Q532" s="187" t="s">
        <v>3019</v>
      </c>
    </row>
    <row r="533" spans="10:17" ht="14.4">
      <c r="J533" s="185" t="s">
        <v>1700</v>
      </c>
      <c r="K533" s="184" t="s">
        <v>1699</v>
      </c>
      <c r="L533" s="184" t="s">
        <v>2612</v>
      </c>
      <c r="M533" s="184" t="s">
        <v>2613</v>
      </c>
      <c r="N533" s="184" t="s">
        <v>3248</v>
      </c>
      <c r="O533" s="187" t="s">
        <v>3060</v>
      </c>
      <c r="P533" s="187" t="s">
        <v>3207</v>
      </c>
      <c r="Q533" s="187" t="s">
        <v>3019</v>
      </c>
    </row>
    <row r="534" spans="10:17" ht="14.4">
      <c r="J534" s="185" t="s">
        <v>1282</v>
      </c>
      <c r="K534" s="184" t="s">
        <v>1281</v>
      </c>
      <c r="L534" s="184" t="s">
        <v>2678</v>
      </c>
      <c r="M534" s="184" t="s">
        <v>2679</v>
      </c>
      <c r="N534" s="184" t="s">
        <v>3243</v>
      </c>
      <c r="O534" s="187" t="s">
        <v>3055</v>
      </c>
      <c r="P534" s="187" t="s">
        <v>3208</v>
      </c>
      <c r="Q534" s="187" t="s">
        <v>3022</v>
      </c>
    </row>
    <row r="535" spans="10:17" ht="14.4">
      <c r="J535" s="185" t="s">
        <v>1568</v>
      </c>
      <c r="K535" s="184" t="s">
        <v>1567</v>
      </c>
      <c r="L535" s="184" t="s">
        <v>2730</v>
      </c>
      <c r="M535" s="184" t="s">
        <v>2731</v>
      </c>
      <c r="N535" s="184" t="s">
        <v>3214</v>
      </c>
      <c r="O535" s="187" t="s">
        <v>3020</v>
      </c>
      <c r="P535" s="187" t="s">
        <v>3207</v>
      </c>
      <c r="Q535" s="187" t="s">
        <v>3019</v>
      </c>
    </row>
    <row r="536" spans="10:17" ht="14.4">
      <c r="J536" s="185" t="s">
        <v>1666</v>
      </c>
      <c r="K536" s="184" t="s">
        <v>1665</v>
      </c>
      <c r="L536" s="184" t="s">
        <v>2678</v>
      </c>
      <c r="M536" s="184" t="s">
        <v>2679</v>
      </c>
      <c r="N536" s="184" t="s">
        <v>3243</v>
      </c>
      <c r="O536" s="187" t="s">
        <v>3055</v>
      </c>
      <c r="P536" s="187" t="s">
        <v>3208</v>
      </c>
      <c r="Q536" s="187" t="s">
        <v>3022</v>
      </c>
    </row>
    <row r="537" spans="10:17" ht="14.4">
      <c r="J537" s="185" t="s">
        <v>115</v>
      </c>
      <c r="K537" s="184" t="s">
        <v>114</v>
      </c>
      <c r="L537" s="184" t="s">
        <v>2824</v>
      </c>
      <c r="M537" s="184" t="s">
        <v>2825</v>
      </c>
      <c r="N537" s="184" t="s">
        <v>3231</v>
      </c>
      <c r="O537" s="187" t="s">
        <v>3043</v>
      </c>
      <c r="P537" s="187" t="s">
        <v>3213</v>
      </c>
      <c r="Q537" s="187" t="s">
        <v>3037</v>
      </c>
    </row>
    <row r="538" spans="10:17" ht="14.4">
      <c r="J538" s="185" t="s">
        <v>1991</v>
      </c>
      <c r="K538" s="184" t="s">
        <v>1990</v>
      </c>
      <c r="L538" s="184" t="s">
        <v>2580</v>
      </c>
      <c r="M538" s="184" t="s">
        <v>2581</v>
      </c>
      <c r="N538" s="184" t="s">
        <v>3230</v>
      </c>
      <c r="O538" s="187" t="s">
        <v>3042</v>
      </c>
      <c r="P538" s="187" t="s">
        <v>3210</v>
      </c>
      <c r="Q538" s="187" t="s">
        <v>3026</v>
      </c>
    </row>
    <row r="539" spans="10:17" ht="14.4">
      <c r="J539" s="185" t="s">
        <v>2009</v>
      </c>
      <c r="K539" s="184" t="s">
        <v>2008</v>
      </c>
      <c r="L539" s="184" t="s">
        <v>2580</v>
      </c>
      <c r="M539" s="184" t="s">
        <v>2581</v>
      </c>
      <c r="N539" s="184" t="s">
        <v>3230</v>
      </c>
      <c r="O539" s="187" t="s">
        <v>3042</v>
      </c>
      <c r="P539" s="187" t="s">
        <v>3210</v>
      </c>
      <c r="Q539" s="187" t="s">
        <v>3026</v>
      </c>
    </row>
    <row r="540" spans="10:17" ht="14.4">
      <c r="J540" s="185" t="s">
        <v>101</v>
      </c>
      <c r="K540" s="184" t="s">
        <v>100</v>
      </c>
      <c r="L540" s="184" t="s">
        <v>2662</v>
      </c>
      <c r="M540" s="184" t="s">
        <v>2663</v>
      </c>
      <c r="N540" s="184" t="s">
        <v>3231</v>
      </c>
      <c r="O540" s="187" t="s">
        <v>3043</v>
      </c>
      <c r="P540" s="187" t="s">
        <v>3213</v>
      </c>
      <c r="Q540" s="187" t="s">
        <v>3037</v>
      </c>
    </row>
    <row r="541" spans="10:17" ht="14.4">
      <c r="J541" s="185" t="s">
        <v>944</v>
      </c>
      <c r="K541" s="184" t="s">
        <v>943</v>
      </c>
      <c r="L541" s="184" t="s">
        <v>3199</v>
      </c>
      <c r="M541" s="184" t="s">
        <v>3012</v>
      </c>
      <c r="N541" s="184" t="s">
        <v>3223</v>
      </c>
      <c r="O541" s="187" t="s">
        <v>3034</v>
      </c>
      <c r="P541" s="187" t="s">
        <v>3212</v>
      </c>
      <c r="Q541" s="187" t="s">
        <v>3033</v>
      </c>
    </row>
    <row r="542" spans="10:17" ht="14.4">
      <c r="J542" s="185" t="s">
        <v>370</v>
      </c>
      <c r="K542" s="184" t="s">
        <v>369</v>
      </c>
      <c r="L542" s="184" t="s">
        <v>2634</v>
      </c>
      <c r="M542" s="184" t="s">
        <v>2635</v>
      </c>
      <c r="N542" s="184" t="s">
        <v>3247</v>
      </c>
      <c r="O542" s="187" t="s">
        <v>3059</v>
      </c>
      <c r="P542" s="187" t="s">
        <v>3207</v>
      </c>
      <c r="Q542" s="187" t="s">
        <v>3019</v>
      </c>
    </row>
    <row r="543" spans="10:17" ht="14.4">
      <c r="J543" s="185" t="s">
        <v>372</v>
      </c>
      <c r="K543" s="184" t="s">
        <v>371</v>
      </c>
      <c r="L543" s="184" t="s">
        <v>2634</v>
      </c>
      <c r="M543" s="184" t="s">
        <v>2635</v>
      </c>
      <c r="N543" s="184" t="s">
        <v>3247</v>
      </c>
      <c r="O543" s="187" t="s">
        <v>3059</v>
      </c>
      <c r="P543" s="187" t="s">
        <v>3207</v>
      </c>
      <c r="Q543" s="187" t="s">
        <v>3019</v>
      </c>
    </row>
    <row r="544" spans="10:17" ht="14.4">
      <c r="J544" s="185" t="s">
        <v>368</v>
      </c>
      <c r="K544" s="184" t="s">
        <v>367</v>
      </c>
      <c r="L544" s="184" t="s">
        <v>2634</v>
      </c>
      <c r="M544" s="184" t="s">
        <v>2635</v>
      </c>
      <c r="N544" s="184" t="s">
        <v>3247</v>
      </c>
      <c r="O544" s="187" t="s">
        <v>3059</v>
      </c>
      <c r="P544" s="187" t="s">
        <v>3207</v>
      </c>
      <c r="Q544" s="187" t="s">
        <v>3019</v>
      </c>
    </row>
    <row r="545" spans="10:17" ht="14.4">
      <c r="J545" s="185" t="s">
        <v>366</v>
      </c>
      <c r="K545" s="184" t="s">
        <v>365</v>
      </c>
      <c r="L545" s="184" t="s">
        <v>2634</v>
      </c>
      <c r="M545" s="184" t="s">
        <v>2635</v>
      </c>
      <c r="N545" s="184" t="s">
        <v>3247</v>
      </c>
      <c r="O545" s="187" t="s">
        <v>3059</v>
      </c>
      <c r="P545" s="187" t="s">
        <v>3207</v>
      </c>
      <c r="Q545" s="187" t="s">
        <v>3019</v>
      </c>
    </row>
    <row r="546" spans="10:17" ht="14.4">
      <c r="J546" s="185" t="s">
        <v>374</v>
      </c>
      <c r="K546" s="184" t="s">
        <v>373</v>
      </c>
      <c r="L546" s="184" t="s">
        <v>2634</v>
      </c>
      <c r="M546" s="184" t="s">
        <v>2635</v>
      </c>
      <c r="N546" s="184" t="s">
        <v>3247</v>
      </c>
      <c r="O546" s="187" t="s">
        <v>3059</v>
      </c>
      <c r="P546" s="187" t="s">
        <v>3207</v>
      </c>
      <c r="Q546" s="187" t="s">
        <v>3019</v>
      </c>
    </row>
    <row r="547" spans="10:17" ht="14.4">
      <c r="J547" s="185" t="s">
        <v>1372</v>
      </c>
      <c r="K547" s="184" t="s">
        <v>1371</v>
      </c>
      <c r="L547" s="184" t="s">
        <v>2690</v>
      </c>
      <c r="M547" s="184" t="s">
        <v>2691</v>
      </c>
      <c r="N547" s="184" t="s">
        <v>3231</v>
      </c>
      <c r="O547" s="187" t="s">
        <v>3043</v>
      </c>
      <c r="P547" s="187" t="s">
        <v>3213</v>
      </c>
      <c r="Q547" s="187" t="s">
        <v>3037</v>
      </c>
    </row>
    <row r="548" spans="10:17" ht="14.4">
      <c r="J548" s="185" t="s">
        <v>738</v>
      </c>
      <c r="K548" s="184" t="s">
        <v>737</v>
      </c>
      <c r="L548" s="184" t="s">
        <v>2714</v>
      </c>
      <c r="M548" s="184" t="s">
        <v>2715</v>
      </c>
      <c r="N548" s="184" t="s">
        <v>3217</v>
      </c>
      <c r="O548" s="187" t="s">
        <v>3025</v>
      </c>
      <c r="P548" s="187" t="s">
        <v>3211</v>
      </c>
      <c r="Q548" s="187" t="s">
        <v>3024</v>
      </c>
    </row>
    <row r="549" spans="10:17" ht="14.4">
      <c r="J549" s="185" t="s">
        <v>95</v>
      </c>
      <c r="K549" s="184" t="s">
        <v>94</v>
      </c>
      <c r="L549" s="184" t="s">
        <v>2662</v>
      </c>
      <c r="M549" s="184" t="s">
        <v>2663</v>
      </c>
      <c r="N549" s="184" t="s">
        <v>3231</v>
      </c>
      <c r="O549" s="187" t="s">
        <v>3043</v>
      </c>
      <c r="P549" s="187" t="s">
        <v>3213</v>
      </c>
      <c r="Q549" s="187" t="s">
        <v>3037</v>
      </c>
    </row>
    <row r="550" spans="10:17" ht="14.4">
      <c r="J550" s="185" t="s">
        <v>260</v>
      </c>
      <c r="K550" s="184" t="s">
        <v>259</v>
      </c>
      <c r="L550" s="184" t="s">
        <v>2594</v>
      </c>
      <c r="M550" s="184" t="s">
        <v>2595</v>
      </c>
      <c r="N550" s="184" t="s">
        <v>3231</v>
      </c>
      <c r="O550" s="187" t="s">
        <v>3043</v>
      </c>
      <c r="P550" s="187" t="s">
        <v>3213</v>
      </c>
      <c r="Q550" s="187" t="s">
        <v>3037</v>
      </c>
    </row>
    <row r="551" spans="10:17" ht="14.4">
      <c r="J551" s="185" t="s">
        <v>156</v>
      </c>
      <c r="K551" s="184" t="s">
        <v>155</v>
      </c>
      <c r="L551" s="184" t="s">
        <v>2696</v>
      </c>
      <c r="M551" s="184" t="s">
        <v>2697</v>
      </c>
      <c r="N551" s="184" t="s">
        <v>3245</v>
      </c>
      <c r="O551" s="187" t="s">
        <v>3057</v>
      </c>
      <c r="P551" s="187" t="s">
        <v>3213</v>
      </c>
      <c r="Q551" s="187" t="s">
        <v>3037</v>
      </c>
    </row>
    <row r="552" spans="10:17" ht="14.4">
      <c r="J552" s="185" t="s">
        <v>142</v>
      </c>
      <c r="K552" s="184" t="s">
        <v>141</v>
      </c>
      <c r="L552" s="184" t="s">
        <v>2696</v>
      </c>
      <c r="M552" s="184" t="s">
        <v>2697</v>
      </c>
      <c r="N552" s="184" t="s">
        <v>3245</v>
      </c>
      <c r="O552" s="187" t="s">
        <v>3057</v>
      </c>
      <c r="P552" s="187" t="s">
        <v>3213</v>
      </c>
      <c r="Q552" s="187" t="s">
        <v>3037</v>
      </c>
    </row>
    <row r="553" spans="10:17" ht="14.4">
      <c r="J553" s="185" t="s">
        <v>757</v>
      </c>
      <c r="K553" s="184" t="s">
        <v>756</v>
      </c>
      <c r="L553" s="184" t="s">
        <v>2584</v>
      </c>
      <c r="M553" s="184" t="s">
        <v>2585</v>
      </c>
      <c r="N553" s="184" t="s">
        <v>3220</v>
      </c>
      <c r="O553" s="187" t="s">
        <v>3029</v>
      </c>
      <c r="P553" s="187" t="s">
        <v>3211</v>
      </c>
      <c r="Q553" s="187" t="s">
        <v>3024</v>
      </c>
    </row>
    <row r="554" spans="10:17" ht="14.4">
      <c r="J554" s="185" t="s">
        <v>2420</v>
      </c>
      <c r="K554" s="184" t="s">
        <v>2419</v>
      </c>
      <c r="L554" s="184" t="s">
        <v>2616</v>
      </c>
      <c r="M554" s="184" t="s">
        <v>2617</v>
      </c>
      <c r="N554" s="184" t="s">
        <v>3226</v>
      </c>
      <c r="O554" s="187" t="s">
        <v>3038</v>
      </c>
      <c r="P554" s="187" t="s">
        <v>3213</v>
      </c>
      <c r="Q554" s="187" t="s">
        <v>3037</v>
      </c>
    </row>
    <row r="555" spans="10:17" ht="14.4">
      <c r="J555" s="185" t="s">
        <v>2025</v>
      </c>
      <c r="K555" s="184" t="s">
        <v>2024</v>
      </c>
      <c r="L555" s="184" t="s">
        <v>2698</v>
      </c>
      <c r="M555" s="184" t="s">
        <v>2699</v>
      </c>
      <c r="N555" s="184" t="s">
        <v>3232</v>
      </c>
      <c r="O555" s="187" t="s">
        <v>3044</v>
      </c>
      <c r="P555" s="187" t="s">
        <v>3209</v>
      </c>
      <c r="Q555" s="187" t="s">
        <v>3031</v>
      </c>
    </row>
    <row r="556" spans="10:17" ht="14.4">
      <c r="J556" s="185" t="s">
        <v>1061</v>
      </c>
      <c r="K556" s="184" t="s">
        <v>1060</v>
      </c>
      <c r="L556" s="184" t="s">
        <v>3199</v>
      </c>
      <c r="M556" s="184" t="s">
        <v>3012</v>
      </c>
      <c r="N556" s="184" t="s">
        <v>3223</v>
      </c>
      <c r="O556" s="187" t="s">
        <v>3034</v>
      </c>
      <c r="P556" s="187" t="s">
        <v>3212</v>
      </c>
      <c r="Q556" s="187" t="s">
        <v>3033</v>
      </c>
    </row>
    <row r="557" spans="10:17" ht="14.4">
      <c r="J557" s="185" t="s">
        <v>2259</v>
      </c>
      <c r="K557" s="184" t="s">
        <v>2258</v>
      </c>
      <c r="L557" s="184" t="s">
        <v>2604</v>
      </c>
      <c r="M557" s="184" t="s">
        <v>2605</v>
      </c>
      <c r="N557" s="184" t="s">
        <v>3240</v>
      </c>
      <c r="O557" s="187" t="s">
        <v>3052</v>
      </c>
      <c r="P557" s="187" t="s">
        <v>3210</v>
      </c>
      <c r="Q557" s="187" t="s">
        <v>3026</v>
      </c>
    </row>
    <row r="558" spans="10:17" ht="14.4">
      <c r="J558" s="185" t="s">
        <v>1153</v>
      </c>
      <c r="K558" s="184" t="s">
        <v>1152</v>
      </c>
      <c r="L558" s="184" t="s">
        <v>2632</v>
      </c>
      <c r="M558" s="184" t="s">
        <v>2633</v>
      </c>
      <c r="N558" s="184" t="s">
        <v>3218</v>
      </c>
      <c r="O558" s="187" t="s">
        <v>3027</v>
      </c>
      <c r="P558" s="187" t="s">
        <v>3210</v>
      </c>
      <c r="Q558" s="187" t="s">
        <v>3026</v>
      </c>
    </row>
    <row r="559" spans="10:17" ht="14.4">
      <c r="J559" s="185" t="s">
        <v>1290</v>
      </c>
      <c r="K559" s="184" t="s">
        <v>1289</v>
      </c>
      <c r="L559" s="184" t="s">
        <v>2608</v>
      </c>
      <c r="M559" s="184" t="s">
        <v>2609</v>
      </c>
      <c r="N559" s="184" t="s">
        <v>3234</v>
      </c>
      <c r="O559" s="187" t="s">
        <v>3046</v>
      </c>
      <c r="P559" s="187" t="s">
        <v>3208</v>
      </c>
      <c r="Q559" s="187" t="s">
        <v>3022</v>
      </c>
    </row>
    <row r="560" spans="10:17" ht="14.4">
      <c r="J560" s="185" t="s">
        <v>689</v>
      </c>
      <c r="K560" s="184" t="s">
        <v>688</v>
      </c>
      <c r="L560" s="184" t="s">
        <v>3202</v>
      </c>
      <c r="M560" s="184" t="s">
        <v>3015</v>
      </c>
      <c r="N560" s="184" t="s">
        <v>3237</v>
      </c>
      <c r="O560" s="187" t="s">
        <v>3049</v>
      </c>
      <c r="P560" s="187" t="s">
        <v>3211</v>
      </c>
      <c r="Q560" s="187" t="s">
        <v>3024</v>
      </c>
    </row>
    <row r="561" spans="10:17" ht="14.4">
      <c r="J561" s="185" t="s">
        <v>687</v>
      </c>
      <c r="K561" s="184" t="s">
        <v>686</v>
      </c>
      <c r="L561" s="184" t="s">
        <v>3202</v>
      </c>
      <c r="M561" s="184" t="s">
        <v>3015</v>
      </c>
      <c r="N561" s="184" t="s">
        <v>3237</v>
      </c>
      <c r="O561" s="187" t="s">
        <v>3049</v>
      </c>
      <c r="P561" s="187" t="s">
        <v>3211</v>
      </c>
      <c r="Q561" s="187" t="s">
        <v>3024</v>
      </c>
    </row>
    <row r="562" spans="10:17" ht="14.4">
      <c r="J562" s="185" t="s">
        <v>1342</v>
      </c>
      <c r="K562" s="184" t="s">
        <v>1341</v>
      </c>
      <c r="L562" s="184" t="s">
        <v>2748</v>
      </c>
      <c r="M562" s="184" t="s">
        <v>2749</v>
      </c>
      <c r="N562" s="184" t="s">
        <v>3248</v>
      </c>
      <c r="O562" s="187" t="s">
        <v>3060</v>
      </c>
      <c r="P562" s="187" t="s">
        <v>3207</v>
      </c>
      <c r="Q562" s="187" t="s">
        <v>3019</v>
      </c>
    </row>
    <row r="563" spans="10:17" ht="14.4">
      <c r="J563" s="185" t="s">
        <v>1233</v>
      </c>
      <c r="K563" s="184" t="s">
        <v>1232</v>
      </c>
      <c r="L563" s="184" t="s">
        <v>2620</v>
      </c>
      <c r="M563" s="184" t="s">
        <v>2621</v>
      </c>
      <c r="N563" s="184" t="s">
        <v>3249</v>
      </c>
      <c r="O563" s="187" t="s">
        <v>3061</v>
      </c>
      <c r="P563" s="187" t="s">
        <v>3208</v>
      </c>
      <c r="Q563" s="187" t="s">
        <v>3022</v>
      </c>
    </row>
    <row r="564" spans="10:17" ht="14.4">
      <c r="J564" s="185" t="s">
        <v>1059</v>
      </c>
      <c r="K564" s="184" t="s">
        <v>1058</v>
      </c>
      <c r="L564" s="184" t="s">
        <v>3199</v>
      </c>
      <c r="M564" s="184" t="s">
        <v>3012</v>
      </c>
      <c r="N564" s="184" t="s">
        <v>3223</v>
      </c>
      <c r="O564" s="187" t="s">
        <v>3034</v>
      </c>
      <c r="P564" s="187" t="s">
        <v>3212</v>
      </c>
      <c r="Q564" s="187" t="s">
        <v>3033</v>
      </c>
    </row>
    <row r="565" spans="10:17" ht="14.4">
      <c r="J565" s="185" t="s">
        <v>2027</v>
      </c>
      <c r="K565" s="184" t="s">
        <v>2026</v>
      </c>
      <c r="L565" s="184" t="s">
        <v>2698</v>
      </c>
      <c r="M565" s="184" t="s">
        <v>2699</v>
      </c>
      <c r="N565" s="184" t="s">
        <v>3232</v>
      </c>
      <c r="O565" s="187" t="s">
        <v>3044</v>
      </c>
      <c r="P565" s="187" t="s">
        <v>3209</v>
      </c>
      <c r="Q565" s="187" t="s">
        <v>3031</v>
      </c>
    </row>
    <row r="566" spans="10:17" ht="14.4">
      <c r="J566" s="185" t="s">
        <v>220</v>
      </c>
      <c r="K566" s="184" t="s">
        <v>219</v>
      </c>
      <c r="L566" s="184" t="s">
        <v>2774</v>
      </c>
      <c r="M566" s="184" t="s">
        <v>2775</v>
      </c>
      <c r="N566" s="184" t="s">
        <v>3245</v>
      </c>
      <c r="O566" s="187" t="s">
        <v>3057</v>
      </c>
      <c r="P566" s="187" t="s">
        <v>3213</v>
      </c>
      <c r="Q566" s="187" t="s">
        <v>3037</v>
      </c>
    </row>
    <row r="567" spans="10:17" ht="14.4">
      <c r="J567" s="185" t="s">
        <v>617</v>
      </c>
      <c r="K567" s="184" t="s">
        <v>616</v>
      </c>
      <c r="L567" s="184" t="s">
        <v>3201</v>
      </c>
      <c r="M567" s="184" t="s">
        <v>3014</v>
      </c>
      <c r="N567" s="184" t="s">
        <v>3235</v>
      </c>
      <c r="O567" s="187" t="s">
        <v>3047</v>
      </c>
      <c r="P567" s="187" t="s">
        <v>3209</v>
      </c>
      <c r="Q567" s="187" t="s">
        <v>3031</v>
      </c>
    </row>
    <row r="568" spans="10:17" ht="14.4">
      <c r="J568" s="185" t="s">
        <v>1422</v>
      </c>
      <c r="K568" s="184" t="s">
        <v>1421</v>
      </c>
      <c r="L568" s="184" t="s">
        <v>2640</v>
      </c>
      <c r="M568" s="184" t="s">
        <v>2641</v>
      </c>
      <c r="N568" s="184" t="s">
        <v>3219</v>
      </c>
      <c r="O568" s="187" t="s">
        <v>3028</v>
      </c>
      <c r="P568" s="187" t="s">
        <v>3210</v>
      </c>
      <c r="Q568" s="187" t="s">
        <v>3026</v>
      </c>
    </row>
    <row r="569" spans="10:17" ht="14.4">
      <c r="J569" s="185" t="s">
        <v>2363</v>
      </c>
      <c r="K569" s="184" t="s">
        <v>2362</v>
      </c>
      <c r="L569" s="184" t="s">
        <v>2670</v>
      </c>
      <c r="M569" s="184" t="s">
        <v>2671</v>
      </c>
      <c r="N569" s="184" t="s">
        <v>3242</v>
      </c>
      <c r="O569" s="187" t="s">
        <v>3054</v>
      </c>
      <c r="P569" s="187" t="s">
        <v>3212</v>
      </c>
      <c r="Q569" s="187" t="s">
        <v>3033</v>
      </c>
    </row>
    <row r="570" spans="10:17" ht="14.4">
      <c r="J570" s="185" t="s">
        <v>2381</v>
      </c>
      <c r="K570" s="184" t="s">
        <v>2380</v>
      </c>
      <c r="L570" s="184" t="s">
        <v>2670</v>
      </c>
      <c r="M570" s="184" t="s">
        <v>2671</v>
      </c>
      <c r="N570" s="184" t="s">
        <v>3242</v>
      </c>
      <c r="O570" s="187" t="s">
        <v>3054</v>
      </c>
      <c r="P570" s="187" t="s">
        <v>3212</v>
      </c>
      <c r="Q570" s="187" t="s">
        <v>3033</v>
      </c>
    </row>
    <row r="571" spans="10:17" ht="14.4">
      <c r="J571" s="185" t="s">
        <v>1859</v>
      </c>
      <c r="K571" s="184" t="s">
        <v>1858</v>
      </c>
      <c r="L571" s="184" t="s">
        <v>2562</v>
      </c>
      <c r="M571" s="184" t="s">
        <v>2563</v>
      </c>
      <c r="N571" s="184" t="s">
        <v>3239</v>
      </c>
      <c r="O571" s="187" t="s">
        <v>3051</v>
      </c>
      <c r="P571" s="187" t="s">
        <v>3212</v>
      </c>
      <c r="Q571" s="187" t="s">
        <v>3033</v>
      </c>
    </row>
    <row r="572" spans="10:17" ht="14.4">
      <c r="J572" s="185" t="s">
        <v>194</v>
      </c>
      <c r="K572" s="184" t="s">
        <v>193</v>
      </c>
      <c r="L572" s="184" t="s">
        <v>2576</v>
      </c>
      <c r="M572" s="184" t="s">
        <v>2577</v>
      </c>
      <c r="N572" s="184" t="s">
        <v>3248</v>
      </c>
      <c r="O572" s="187" t="s">
        <v>3060</v>
      </c>
      <c r="P572" s="187" t="s">
        <v>3207</v>
      </c>
      <c r="Q572" s="187" t="s">
        <v>3019</v>
      </c>
    </row>
    <row r="573" spans="10:17" ht="14.4">
      <c r="J573" s="185" t="s">
        <v>2117</v>
      </c>
      <c r="K573" s="184" t="s">
        <v>2116</v>
      </c>
      <c r="L573" s="184" t="s">
        <v>2694</v>
      </c>
      <c r="M573" s="184" t="s">
        <v>2695</v>
      </c>
      <c r="N573" s="184" t="s">
        <v>3250</v>
      </c>
      <c r="O573" s="187" t="s">
        <v>3062</v>
      </c>
      <c r="P573" s="187" t="s">
        <v>3209</v>
      </c>
      <c r="Q573" s="187" t="s">
        <v>3031</v>
      </c>
    </row>
    <row r="574" spans="10:17" ht="14.4">
      <c r="J574" s="185" t="s">
        <v>1768</v>
      </c>
      <c r="K574" s="184" t="s">
        <v>1767</v>
      </c>
      <c r="L574" s="184" t="s">
        <v>2642</v>
      </c>
      <c r="M574" s="184" t="s">
        <v>2643</v>
      </c>
      <c r="N574" s="184" t="s">
        <v>3251</v>
      </c>
      <c r="O574" s="187" t="s">
        <v>3063</v>
      </c>
      <c r="P574" s="187" t="s">
        <v>3211</v>
      </c>
      <c r="Q574" s="187" t="s">
        <v>3024</v>
      </c>
    </row>
    <row r="575" spans="10:17" ht="14.4">
      <c r="J575" s="185" t="s">
        <v>2313</v>
      </c>
      <c r="K575" s="184" t="s">
        <v>2312</v>
      </c>
      <c r="L575" s="184" t="s">
        <v>2654</v>
      </c>
      <c r="M575" s="184" t="s">
        <v>2655</v>
      </c>
      <c r="N575" s="184" t="s">
        <v>3246</v>
      </c>
      <c r="O575" s="187" t="s">
        <v>3058</v>
      </c>
      <c r="P575" s="187" t="s">
        <v>3208</v>
      </c>
      <c r="Q575" s="187" t="s">
        <v>3022</v>
      </c>
    </row>
    <row r="576" spans="10:17" ht="14.4">
      <c r="J576" s="185" t="s">
        <v>1127</v>
      </c>
      <c r="K576" s="184" t="s">
        <v>1126</v>
      </c>
      <c r="L576" s="184" t="s">
        <v>2590</v>
      </c>
      <c r="M576" s="184" t="s">
        <v>2591</v>
      </c>
      <c r="N576" s="184" t="s">
        <v>3219</v>
      </c>
      <c r="O576" s="187" t="s">
        <v>3028</v>
      </c>
      <c r="P576" s="187" t="s">
        <v>3210</v>
      </c>
      <c r="Q576" s="187" t="s">
        <v>3026</v>
      </c>
    </row>
    <row r="577" spans="10:17" ht="14.4">
      <c r="J577" s="185" t="s">
        <v>899</v>
      </c>
      <c r="K577" s="184" t="s">
        <v>898</v>
      </c>
      <c r="L577" s="184" t="s">
        <v>3199</v>
      </c>
      <c r="M577" s="184" t="s">
        <v>3012</v>
      </c>
      <c r="N577" s="184" t="s">
        <v>3223</v>
      </c>
      <c r="O577" s="187" t="s">
        <v>3034</v>
      </c>
      <c r="P577" s="187" t="s">
        <v>3212</v>
      </c>
      <c r="Q577" s="187" t="s">
        <v>3033</v>
      </c>
    </row>
    <row r="578" spans="10:17" ht="14.4">
      <c r="J578" s="185" t="s">
        <v>1758</v>
      </c>
      <c r="K578" s="184" t="s">
        <v>1757</v>
      </c>
      <c r="L578" s="184" t="s">
        <v>2642</v>
      </c>
      <c r="M578" s="184" t="s">
        <v>2643</v>
      </c>
      <c r="N578" s="184" t="s">
        <v>3251</v>
      </c>
      <c r="O578" s="187" t="s">
        <v>3063</v>
      </c>
      <c r="P578" s="187" t="s">
        <v>3211</v>
      </c>
      <c r="Q578" s="187" t="s">
        <v>3024</v>
      </c>
    </row>
    <row r="579" spans="10:17" ht="14.4">
      <c r="J579" s="185" t="s">
        <v>1498</v>
      </c>
      <c r="K579" s="184" t="s">
        <v>1497</v>
      </c>
      <c r="L579" s="184" t="s">
        <v>2570</v>
      </c>
      <c r="M579" s="184" t="s">
        <v>2571</v>
      </c>
      <c r="N579" s="184" t="s">
        <v>3229</v>
      </c>
      <c r="O579" s="187" t="s">
        <v>3041</v>
      </c>
      <c r="P579" s="187" t="s">
        <v>3209</v>
      </c>
      <c r="Q579" s="187" t="s">
        <v>3031</v>
      </c>
    </row>
    <row r="580" spans="10:17" ht="14.4">
      <c r="J580" s="185" t="s">
        <v>1873</v>
      </c>
      <c r="K580" s="184" t="s">
        <v>1872</v>
      </c>
      <c r="L580" s="184" t="s">
        <v>2562</v>
      </c>
      <c r="M580" s="184" t="s">
        <v>2563</v>
      </c>
      <c r="N580" s="184" t="s">
        <v>3239</v>
      </c>
      <c r="O580" s="187" t="s">
        <v>3051</v>
      </c>
      <c r="P580" s="187" t="s">
        <v>3212</v>
      </c>
      <c r="Q580" s="187" t="s">
        <v>3033</v>
      </c>
    </row>
    <row r="581" spans="10:17" ht="14.4">
      <c r="J581" s="185" t="s">
        <v>556</v>
      </c>
      <c r="K581" s="184" t="s">
        <v>555</v>
      </c>
      <c r="L581" s="184" t="s">
        <v>3204</v>
      </c>
      <c r="M581" s="184" t="s">
        <v>3017</v>
      </c>
      <c r="N581" s="184" t="s">
        <v>3253</v>
      </c>
      <c r="O581" s="187" t="s">
        <v>3065</v>
      </c>
      <c r="P581" s="187" t="s">
        <v>3209</v>
      </c>
      <c r="Q581" s="187" t="s">
        <v>3031</v>
      </c>
    </row>
    <row r="582" spans="10:17" ht="14.4">
      <c r="J582" s="185" t="s">
        <v>206</v>
      </c>
      <c r="K582" s="184" t="s">
        <v>205</v>
      </c>
      <c r="L582" s="184" t="s">
        <v>2720</v>
      </c>
      <c r="M582" s="184" t="s">
        <v>2721</v>
      </c>
      <c r="N582" s="184" t="s">
        <v>3226</v>
      </c>
      <c r="O582" s="187" t="s">
        <v>3038</v>
      </c>
      <c r="P582" s="187" t="s">
        <v>3213</v>
      </c>
      <c r="Q582" s="187" t="s">
        <v>3037</v>
      </c>
    </row>
    <row r="583" spans="10:17" ht="14.4">
      <c r="J583" s="185" t="s">
        <v>1917</v>
      </c>
      <c r="K583" s="184" t="s">
        <v>1916</v>
      </c>
      <c r="L583" s="184" t="s">
        <v>2626</v>
      </c>
      <c r="M583" s="184" t="s">
        <v>2627</v>
      </c>
      <c r="N583" s="184" t="s">
        <v>3247</v>
      </c>
      <c r="O583" s="187" t="s">
        <v>3059</v>
      </c>
      <c r="P583" s="187" t="s">
        <v>3207</v>
      </c>
      <c r="Q583" s="187" t="s">
        <v>3019</v>
      </c>
    </row>
    <row r="584" spans="10:17" ht="14.4">
      <c r="J584" s="185" t="s">
        <v>1776</v>
      </c>
      <c r="K584" s="184" t="s">
        <v>1775</v>
      </c>
      <c r="L584" s="184" t="s">
        <v>2614</v>
      </c>
      <c r="M584" s="184" t="s">
        <v>2615</v>
      </c>
      <c r="N584" s="184" t="s">
        <v>3226</v>
      </c>
      <c r="O584" s="187" t="s">
        <v>3038</v>
      </c>
      <c r="P584" s="187" t="s">
        <v>3213</v>
      </c>
      <c r="Q584" s="187" t="s">
        <v>3037</v>
      </c>
    </row>
    <row r="585" spans="10:17" ht="14.4">
      <c r="J585" s="185" t="s">
        <v>214</v>
      </c>
      <c r="K585" s="184" t="s">
        <v>213</v>
      </c>
      <c r="L585" s="184" t="s">
        <v>2774</v>
      </c>
      <c r="M585" s="184" t="s">
        <v>2775</v>
      </c>
      <c r="N585" s="184" t="s">
        <v>3245</v>
      </c>
      <c r="O585" s="187" t="s">
        <v>3057</v>
      </c>
      <c r="P585" s="187" t="s">
        <v>3213</v>
      </c>
      <c r="Q585" s="187" t="s">
        <v>3037</v>
      </c>
    </row>
    <row r="586" spans="10:17" ht="14.4">
      <c r="J586" s="185" t="s">
        <v>2007</v>
      </c>
      <c r="K586" s="184" t="s">
        <v>2006</v>
      </c>
      <c r="L586" s="184" t="s">
        <v>2580</v>
      </c>
      <c r="M586" s="184" t="s">
        <v>2581</v>
      </c>
      <c r="N586" s="184" t="s">
        <v>3230</v>
      </c>
      <c r="O586" s="187" t="s">
        <v>3042</v>
      </c>
      <c r="P586" s="187" t="s">
        <v>3210</v>
      </c>
      <c r="Q586" s="187" t="s">
        <v>3026</v>
      </c>
    </row>
    <row r="587" spans="10:17" ht="14.4">
      <c r="J587" s="185" t="s">
        <v>316</v>
      </c>
      <c r="K587" s="184" t="s">
        <v>315</v>
      </c>
      <c r="L587" s="184" t="s">
        <v>2650</v>
      </c>
      <c r="M587" s="184" t="s">
        <v>2651</v>
      </c>
      <c r="N587" s="184" t="s">
        <v>3215</v>
      </c>
      <c r="O587" s="187" t="s">
        <v>3021</v>
      </c>
      <c r="P587" s="187" t="s">
        <v>3207</v>
      </c>
      <c r="Q587" s="187" t="s">
        <v>3019</v>
      </c>
    </row>
    <row r="588" spans="10:17" ht="14.4">
      <c r="J588" s="185" t="s">
        <v>2943</v>
      </c>
      <c r="K588" s="184" t="s">
        <v>3076</v>
      </c>
      <c r="L588" s="184" t="s">
        <v>2608</v>
      </c>
      <c r="M588" s="184" t="s">
        <v>2609</v>
      </c>
      <c r="N588" s="184" t="s">
        <v>3234</v>
      </c>
      <c r="O588" s="187" t="s">
        <v>3046</v>
      </c>
      <c r="P588" s="187" t="s">
        <v>3208</v>
      </c>
      <c r="Q588" s="187" t="s">
        <v>3022</v>
      </c>
    </row>
    <row r="589" spans="10:17" ht="14.4">
      <c r="J589" s="185" t="s">
        <v>761</v>
      </c>
      <c r="K589" s="184" t="s">
        <v>760</v>
      </c>
      <c r="L589" s="184" t="s">
        <v>2584</v>
      </c>
      <c r="M589" s="184" t="s">
        <v>2585</v>
      </c>
      <c r="N589" s="184" t="s">
        <v>3220</v>
      </c>
      <c r="O589" s="187" t="s">
        <v>3029</v>
      </c>
      <c r="P589" s="187" t="s">
        <v>3211</v>
      </c>
      <c r="Q589" s="187" t="s">
        <v>3024</v>
      </c>
    </row>
    <row r="590" spans="10:17" ht="14.4">
      <c r="J590" s="185" t="s">
        <v>624</v>
      </c>
      <c r="K590" s="184" t="s">
        <v>623</v>
      </c>
      <c r="L590" s="184" t="s">
        <v>3201</v>
      </c>
      <c r="M590" s="184" t="s">
        <v>3014</v>
      </c>
      <c r="N590" s="184" t="s">
        <v>3235</v>
      </c>
      <c r="O590" s="187" t="s">
        <v>3047</v>
      </c>
      <c r="P590" s="187" t="s">
        <v>3209</v>
      </c>
      <c r="Q590" s="187" t="s">
        <v>3031</v>
      </c>
    </row>
    <row r="591" spans="10:17" ht="14.4">
      <c r="J591" s="185" t="s">
        <v>620</v>
      </c>
      <c r="K591" s="184" t="s">
        <v>619</v>
      </c>
      <c r="L591" s="184" t="s">
        <v>3201</v>
      </c>
      <c r="M591" s="184" t="s">
        <v>3014</v>
      </c>
      <c r="N591" s="184" t="s">
        <v>3235</v>
      </c>
      <c r="O591" s="187" t="s">
        <v>3047</v>
      </c>
      <c r="P591" s="187" t="s">
        <v>3209</v>
      </c>
      <c r="Q591" s="187" t="s">
        <v>3031</v>
      </c>
    </row>
    <row r="592" spans="10:17" ht="14.4">
      <c r="J592" s="185" t="s">
        <v>1009</v>
      </c>
      <c r="K592" s="184" t="s">
        <v>1008</v>
      </c>
      <c r="L592" s="184" t="s">
        <v>3203</v>
      </c>
      <c r="M592" s="184" t="s">
        <v>3016</v>
      </c>
      <c r="N592" s="184" t="s">
        <v>3241</v>
      </c>
      <c r="O592" s="187" t="s">
        <v>3053</v>
      </c>
      <c r="P592" s="187" t="s">
        <v>3212</v>
      </c>
      <c r="Q592" s="187" t="s">
        <v>3033</v>
      </c>
    </row>
    <row r="593" spans="10:17" ht="14.4">
      <c r="J593" s="185" t="s">
        <v>2273</v>
      </c>
      <c r="K593" s="184" t="s">
        <v>2272</v>
      </c>
      <c r="L593" s="184" t="s">
        <v>2604</v>
      </c>
      <c r="M593" s="184" t="s">
        <v>2605</v>
      </c>
      <c r="N593" s="184" t="s">
        <v>3240</v>
      </c>
      <c r="O593" s="187" t="s">
        <v>3052</v>
      </c>
      <c r="P593" s="187" t="s">
        <v>3210</v>
      </c>
      <c r="Q593" s="187" t="s">
        <v>3026</v>
      </c>
    </row>
    <row r="594" spans="10:17" ht="14.4">
      <c r="J594" s="185" t="s">
        <v>562</v>
      </c>
      <c r="K594" s="184" t="s">
        <v>561</v>
      </c>
      <c r="L594" s="184" t="s">
        <v>2744</v>
      </c>
      <c r="M594" s="184" t="s">
        <v>2745</v>
      </c>
      <c r="N594" s="184" t="s">
        <v>3222</v>
      </c>
      <c r="O594" s="187" t="s">
        <v>3032</v>
      </c>
      <c r="P594" s="187" t="s">
        <v>3209</v>
      </c>
      <c r="Q594" s="187" t="s">
        <v>3031</v>
      </c>
    </row>
    <row r="595" spans="10:17" ht="14.4">
      <c r="J595" s="185" t="s">
        <v>490</v>
      </c>
      <c r="K595" s="184" t="s">
        <v>489</v>
      </c>
      <c r="L595" s="184" t="s">
        <v>2564</v>
      </c>
      <c r="M595" s="184" t="s">
        <v>2565</v>
      </c>
      <c r="N595" s="184" t="s">
        <v>3224</v>
      </c>
      <c r="O595" s="187" t="s">
        <v>3035</v>
      </c>
      <c r="P595" s="187" t="s">
        <v>3209</v>
      </c>
      <c r="Q595" s="187" t="s">
        <v>3031</v>
      </c>
    </row>
    <row r="596" spans="10:17" ht="14.4">
      <c r="J596" s="185" t="s">
        <v>482</v>
      </c>
      <c r="K596" s="184" t="s">
        <v>481</v>
      </c>
      <c r="L596" s="184" t="s">
        <v>2564</v>
      </c>
      <c r="M596" s="184" t="s">
        <v>2565</v>
      </c>
      <c r="N596" s="184" t="s">
        <v>3224</v>
      </c>
      <c r="O596" s="187" t="s">
        <v>3035</v>
      </c>
      <c r="P596" s="187" t="s">
        <v>3209</v>
      </c>
      <c r="Q596" s="187" t="s">
        <v>3031</v>
      </c>
    </row>
    <row r="597" spans="10:17" ht="14.4">
      <c r="J597" s="185" t="s">
        <v>484</v>
      </c>
      <c r="K597" s="184" t="s">
        <v>483</v>
      </c>
      <c r="L597" s="184" t="s">
        <v>2564</v>
      </c>
      <c r="M597" s="184" t="s">
        <v>2565</v>
      </c>
      <c r="N597" s="184" t="s">
        <v>3224</v>
      </c>
      <c r="O597" s="187" t="s">
        <v>3035</v>
      </c>
      <c r="P597" s="187" t="s">
        <v>3209</v>
      </c>
      <c r="Q597" s="187" t="s">
        <v>3031</v>
      </c>
    </row>
    <row r="598" spans="10:17" ht="14.4">
      <c r="J598" s="185" t="s">
        <v>480</v>
      </c>
      <c r="K598" s="184" t="s">
        <v>479</v>
      </c>
      <c r="L598" s="184" t="s">
        <v>2564</v>
      </c>
      <c r="M598" s="184" t="s">
        <v>2565</v>
      </c>
      <c r="N598" s="184" t="s">
        <v>3224</v>
      </c>
      <c r="O598" s="187" t="s">
        <v>3035</v>
      </c>
      <c r="P598" s="187" t="s">
        <v>3209</v>
      </c>
      <c r="Q598" s="187" t="s">
        <v>3031</v>
      </c>
    </row>
    <row r="599" spans="10:17" ht="14.4">
      <c r="J599" s="185" t="s">
        <v>304</v>
      </c>
      <c r="K599" s="184" t="s">
        <v>303</v>
      </c>
      <c r="L599" s="184" t="s">
        <v>2786</v>
      </c>
      <c r="M599" s="184" t="s">
        <v>2787</v>
      </c>
      <c r="N599" s="184" t="s">
        <v>3231</v>
      </c>
      <c r="O599" s="187" t="s">
        <v>3043</v>
      </c>
      <c r="P599" s="187" t="s">
        <v>3213</v>
      </c>
      <c r="Q599" s="187" t="s">
        <v>3037</v>
      </c>
    </row>
    <row r="600" spans="10:17" ht="14.4">
      <c r="J600" s="185" t="s">
        <v>681</v>
      </c>
      <c r="K600" s="184" t="s">
        <v>680</v>
      </c>
      <c r="L600" s="184" t="s">
        <v>3202</v>
      </c>
      <c r="M600" s="184" t="s">
        <v>3015</v>
      </c>
      <c r="N600" s="184" t="s">
        <v>3237</v>
      </c>
      <c r="O600" s="187" t="s">
        <v>3049</v>
      </c>
      <c r="P600" s="187" t="s">
        <v>3211</v>
      </c>
      <c r="Q600" s="187" t="s">
        <v>3024</v>
      </c>
    </row>
    <row r="601" spans="10:17" ht="14.4">
      <c r="J601" s="185" t="s">
        <v>2049</v>
      </c>
      <c r="K601" s="184" t="s">
        <v>2048</v>
      </c>
      <c r="L601" s="184" t="s">
        <v>2568</v>
      </c>
      <c r="M601" s="184" t="s">
        <v>2569</v>
      </c>
      <c r="N601" s="184" t="s">
        <v>3233</v>
      </c>
      <c r="O601" s="187" t="s">
        <v>3045</v>
      </c>
      <c r="P601" s="187" t="s">
        <v>3212</v>
      </c>
      <c r="Q601" s="187" t="s">
        <v>3033</v>
      </c>
    </row>
    <row r="602" spans="10:17" ht="14.4">
      <c r="J602" s="185" t="s">
        <v>2043</v>
      </c>
      <c r="K602" s="184" t="s">
        <v>2042</v>
      </c>
      <c r="L602" s="184" t="s">
        <v>2568</v>
      </c>
      <c r="M602" s="184" t="s">
        <v>2569</v>
      </c>
      <c r="N602" s="184" t="s">
        <v>3233</v>
      </c>
      <c r="O602" s="187" t="s">
        <v>3045</v>
      </c>
      <c r="P602" s="187" t="s">
        <v>3212</v>
      </c>
      <c r="Q602" s="187" t="s">
        <v>3033</v>
      </c>
    </row>
    <row r="603" spans="10:17" ht="14.4">
      <c r="J603" s="185" t="s">
        <v>123</v>
      </c>
      <c r="K603" s="184" t="s">
        <v>122</v>
      </c>
      <c r="L603" s="184" t="s">
        <v>2598</v>
      </c>
      <c r="M603" s="184" t="s">
        <v>2599</v>
      </c>
      <c r="N603" s="184" t="s">
        <v>3245</v>
      </c>
      <c r="O603" s="187" t="s">
        <v>3057</v>
      </c>
      <c r="P603" s="187" t="s">
        <v>3213</v>
      </c>
      <c r="Q603" s="187" t="s">
        <v>3037</v>
      </c>
    </row>
    <row r="604" spans="10:17" ht="14.4">
      <c r="J604" s="185" t="s">
        <v>611</v>
      </c>
      <c r="K604" s="184" t="s">
        <v>610</v>
      </c>
      <c r="L604" s="184" t="s">
        <v>2822</v>
      </c>
      <c r="M604" s="184" t="s">
        <v>2823</v>
      </c>
      <c r="N604" s="184" t="s">
        <v>3222</v>
      </c>
      <c r="O604" s="187" t="s">
        <v>3032</v>
      </c>
      <c r="P604" s="187" t="s">
        <v>3209</v>
      </c>
      <c r="Q604" s="187" t="s">
        <v>3031</v>
      </c>
    </row>
    <row r="605" spans="10:17" ht="14.4">
      <c r="J605" s="185" t="s">
        <v>2944</v>
      </c>
      <c r="K605" s="184" t="s">
        <v>295</v>
      </c>
      <c r="L605" s="184" t="s">
        <v>2786</v>
      </c>
      <c r="M605" s="184" t="s">
        <v>2787</v>
      </c>
      <c r="N605" s="184" t="s">
        <v>3231</v>
      </c>
      <c r="O605" s="187" t="s">
        <v>3043</v>
      </c>
      <c r="P605" s="187" t="s">
        <v>3213</v>
      </c>
      <c r="Q605" s="187" t="s">
        <v>3037</v>
      </c>
    </row>
    <row r="606" spans="10:17" ht="14.4">
      <c r="J606" s="185" t="s">
        <v>2430</v>
      </c>
      <c r="K606" s="184" t="s">
        <v>2429</v>
      </c>
      <c r="L606" s="184" t="s">
        <v>2616</v>
      </c>
      <c r="M606" s="184" t="s">
        <v>2617</v>
      </c>
      <c r="N606" s="184" t="s">
        <v>3226</v>
      </c>
      <c r="O606" s="187" t="s">
        <v>3038</v>
      </c>
      <c r="P606" s="187" t="s">
        <v>3213</v>
      </c>
      <c r="Q606" s="187" t="s">
        <v>3037</v>
      </c>
    </row>
    <row r="607" spans="10:17" ht="14.4">
      <c r="J607" s="185" t="s">
        <v>2223</v>
      </c>
      <c r="K607" s="184" t="s">
        <v>2222</v>
      </c>
      <c r="L607" s="184" t="s">
        <v>2588</v>
      </c>
      <c r="M607" s="184" t="s">
        <v>2589</v>
      </c>
      <c r="N607" s="184" t="s">
        <v>3221</v>
      </c>
      <c r="O607" s="187" t="s">
        <v>3030</v>
      </c>
      <c r="P607" s="187" t="s">
        <v>3210</v>
      </c>
      <c r="Q607" s="187" t="s">
        <v>3026</v>
      </c>
    </row>
    <row r="608" spans="10:17" ht="14.4">
      <c r="J608" s="185" t="s">
        <v>1484</v>
      </c>
      <c r="K608" s="184" t="s">
        <v>1483</v>
      </c>
      <c r="L608" s="184" t="s">
        <v>3200</v>
      </c>
      <c r="M608" s="184" t="s">
        <v>3013</v>
      </c>
      <c r="N608" s="184" t="s">
        <v>3227</v>
      </c>
      <c r="O608" s="187" t="s">
        <v>3039</v>
      </c>
      <c r="P608" s="187" t="s">
        <v>3210</v>
      </c>
      <c r="Q608" s="187" t="s">
        <v>3026</v>
      </c>
    </row>
    <row r="609" spans="10:17" ht="14.4">
      <c r="J609" s="185" t="s">
        <v>918</v>
      </c>
      <c r="K609" s="184" t="s">
        <v>917</v>
      </c>
      <c r="L609" s="184" t="s">
        <v>3203</v>
      </c>
      <c r="M609" s="184" t="s">
        <v>3016</v>
      </c>
      <c r="N609" s="184" t="s">
        <v>3241</v>
      </c>
      <c r="O609" s="187" t="s">
        <v>3053</v>
      </c>
      <c r="P609" s="187" t="s">
        <v>3212</v>
      </c>
      <c r="Q609" s="187" t="s">
        <v>3033</v>
      </c>
    </row>
    <row r="610" spans="10:17" ht="14.4">
      <c r="J610" s="185" t="s">
        <v>991</v>
      </c>
      <c r="K610" s="184" t="s">
        <v>990</v>
      </c>
      <c r="L610" s="184" t="s">
        <v>3199</v>
      </c>
      <c r="M610" s="184" t="s">
        <v>3012</v>
      </c>
      <c r="N610" s="184" t="s">
        <v>3223</v>
      </c>
      <c r="O610" s="187" t="s">
        <v>3034</v>
      </c>
      <c r="P610" s="187" t="s">
        <v>3212</v>
      </c>
      <c r="Q610" s="187" t="s">
        <v>3033</v>
      </c>
    </row>
    <row r="611" spans="10:17" ht="14.4">
      <c r="J611" s="185" t="s">
        <v>863</v>
      </c>
      <c r="K611" s="184" t="s">
        <v>862</v>
      </c>
      <c r="L611" s="184" t="s">
        <v>2582</v>
      </c>
      <c r="M611" s="184" t="s">
        <v>2583</v>
      </c>
      <c r="N611" s="184" t="s">
        <v>3220</v>
      </c>
      <c r="O611" s="187" t="s">
        <v>3029</v>
      </c>
      <c r="P611" s="187" t="s">
        <v>3211</v>
      </c>
      <c r="Q611" s="187" t="s">
        <v>3024</v>
      </c>
    </row>
    <row r="612" spans="10:17" ht="14.4">
      <c r="J612" s="185" t="s">
        <v>324</v>
      </c>
      <c r="K612" s="184" t="s">
        <v>323</v>
      </c>
      <c r="L612" s="184" t="s">
        <v>2810</v>
      </c>
      <c r="M612" s="184" t="s">
        <v>2811</v>
      </c>
      <c r="N612" s="184" t="s">
        <v>3214</v>
      </c>
      <c r="O612" s="187" t="s">
        <v>3020</v>
      </c>
      <c r="P612" s="187" t="s">
        <v>3207</v>
      </c>
      <c r="Q612" s="187" t="s">
        <v>3019</v>
      </c>
    </row>
    <row r="613" spans="10:17" ht="14.4">
      <c r="J613" s="185" t="s">
        <v>1760</v>
      </c>
      <c r="K613" s="184" t="s">
        <v>1759</v>
      </c>
      <c r="L613" s="184" t="s">
        <v>2642</v>
      </c>
      <c r="M613" s="184" t="s">
        <v>2643</v>
      </c>
      <c r="N613" s="184" t="s">
        <v>3251</v>
      </c>
      <c r="O613" s="187" t="s">
        <v>3063</v>
      </c>
      <c r="P613" s="187" t="s">
        <v>3211</v>
      </c>
      <c r="Q613" s="187" t="s">
        <v>3024</v>
      </c>
    </row>
    <row r="614" spans="10:17" ht="14.4">
      <c r="J614" s="185" t="s">
        <v>1015</v>
      </c>
      <c r="K614" s="184" t="s">
        <v>1014</v>
      </c>
      <c r="L614" s="184" t="s">
        <v>3203</v>
      </c>
      <c r="M614" s="184" t="s">
        <v>3016</v>
      </c>
      <c r="N614" s="184" t="s">
        <v>3241</v>
      </c>
      <c r="O614" s="187" t="s">
        <v>3053</v>
      </c>
      <c r="P614" s="187" t="s">
        <v>3212</v>
      </c>
      <c r="Q614" s="187" t="s">
        <v>3033</v>
      </c>
    </row>
    <row r="615" spans="10:17" ht="14.4">
      <c r="J615" s="185" t="s">
        <v>1572</v>
      </c>
      <c r="K615" s="184" t="s">
        <v>1571</v>
      </c>
      <c r="L615" s="184" t="s">
        <v>2730</v>
      </c>
      <c r="M615" s="184" t="s">
        <v>2731</v>
      </c>
      <c r="N615" s="184" t="s">
        <v>3214</v>
      </c>
      <c r="O615" s="187" t="s">
        <v>3020</v>
      </c>
      <c r="P615" s="187" t="s">
        <v>3207</v>
      </c>
      <c r="Q615" s="187" t="s">
        <v>3019</v>
      </c>
    </row>
    <row r="616" spans="10:17" ht="14.4">
      <c r="J616" s="185" t="s">
        <v>1588</v>
      </c>
      <c r="K616" s="184" t="s">
        <v>1587</v>
      </c>
      <c r="L616" s="184" t="s">
        <v>2730</v>
      </c>
      <c r="M616" s="184" t="s">
        <v>2731</v>
      </c>
      <c r="N616" s="184" t="s">
        <v>3214</v>
      </c>
      <c r="O616" s="187" t="s">
        <v>3020</v>
      </c>
      <c r="P616" s="187" t="s">
        <v>3207</v>
      </c>
      <c r="Q616" s="187" t="s">
        <v>3019</v>
      </c>
    </row>
    <row r="617" spans="10:17" ht="14.4">
      <c r="J617" s="185" t="s">
        <v>308</v>
      </c>
      <c r="K617" s="184" t="s">
        <v>307</v>
      </c>
      <c r="L617" s="184" t="s">
        <v>2796</v>
      </c>
      <c r="M617" s="184" t="s">
        <v>2797</v>
      </c>
      <c r="N617" s="184" t="s">
        <v>3245</v>
      </c>
      <c r="O617" s="187" t="s">
        <v>3057</v>
      </c>
      <c r="P617" s="187" t="s">
        <v>3213</v>
      </c>
      <c r="Q617" s="187" t="s">
        <v>3037</v>
      </c>
    </row>
    <row r="618" spans="10:17" ht="14.4">
      <c r="J618" s="185" t="s">
        <v>1798</v>
      </c>
      <c r="K618" s="184" t="s">
        <v>1797</v>
      </c>
      <c r="L618" s="184" t="s">
        <v>2614</v>
      </c>
      <c r="M618" s="184" t="s">
        <v>2615</v>
      </c>
      <c r="N618" s="184" t="s">
        <v>3226</v>
      </c>
      <c r="O618" s="187" t="s">
        <v>3038</v>
      </c>
      <c r="P618" s="187" t="s">
        <v>3213</v>
      </c>
      <c r="Q618" s="187" t="s">
        <v>3037</v>
      </c>
    </row>
    <row r="619" spans="10:17" ht="14.4">
      <c r="J619" s="185" t="s">
        <v>1480</v>
      </c>
      <c r="K619" s="184" t="s">
        <v>1479</v>
      </c>
      <c r="L619" s="184" t="s">
        <v>3200</v>
      </c>
      <c r="M619" s="184" t="s">
        <v>3013</v>
      </c>
      <c r="N619" s="184" t="s">
        <v>3227</v>
      </c>
      <c r="O619" s="187" t="s">
        <v>3039</v>
      </c>
      <c r="P619" s="187" t="s">
        <v>3210</v>
      </c>
      <c r="Q619" s="187" t="s">
        <v>3026</v>
      </c>
    </row>
    <row r="620" spans="10:17" ht="14.4">
      <c r="J620" s="185" t="s">
        <v>2217</v>
      </c>
      <c r="K620" s="184" t="s">
        <v>2216</v>
      </c>
      <c r="L620" s="184" t="s">
        <v>2588</v>
      </c>
      <c r="M620" s="184" t="s">
        <v>2589</v>
      </c>
      <c r="N620" s="184" t="s">
        <v>3221</v>
      </c>
      <c r="O620" s="187" t="s">
        <v>3030</v>
      </c>
      <c r="P620" s="187" t="s">
        <v>3210</v>
      </c>
      <c r="Q620" s="187" t="s">
        <v>3026</v>
      </c>
    </row>
    <row r="621" spans="10:17" ht="14.4">
      <c r="J621" s="185" t="s">
        <v>2167</v>
      </c>
      <c r="K621" s="184" t="s">
        <v>2166</v>
      </c>
      <c r="L621" s="184" t="s">
        <v>2588</v>
      </c>
      <c r="M621" s="184" t="s">
        <v>2589</v>
      </c>
      <c r="N621" s="184" t="s">
        <v>3221</v>
      </c>
      <c r="O621" s="187" t="s">
        <v>3030</v>
      </c>
      <c r="P621" s="187" t="s">
        <v>3210</v>
      </c>
      <c r="Q621" s="187" t="s">
        <v>3026</v>
      </c>
    </row>
    <row r="622" spans="10:17" ht="14.4">
      <c r="J622" s="185" t="s">
        <v>394</v>
      </c>
      <c r="K622" s="184" t="s">
        <v>393</v>
      </c>
      <c r="L622" s="184" t="s">
        <v>2596</v>
      </c>
      <c r="M622" s="184" t="s">
        <v>2597</v>
      </c>
      <c r="N622" s="184" t="s">
        <v>3215</v>
      </c>
      <c r="O622" s="187" t="s">
        <v>3021</v>
      </c>
      <c r="P622" s="187" t="s">
        <v>3207</v>
      </c>
      <c r="Q622" s="187" t="s">
        <v>3019</v>
      </c>
    </row>
    <row r="623" spans="10:17" ht="14.4">
      <c r="J623" s="185" t="s">
        <v>789</v>
      </c>
      <c r="K623" s="184" t="s">
        <v>788</v>
      </c>
      <c r="L623" s="184" t="s">
        <v>2672</v>
      </c>
      <c r="M623" s="184" t="s">
        <v>2673</v>
      </c>
      <c r="N623" s="184" t="s">
        <v>3220</v>
      </c>
      <c r="O623" s="187" t="s">
        <v>3029</v>
      </c>
      <c r="P623" s="187" t="s">
        <v>3211</v>
      </c>
      <c r="Q623" s="187" t="s">
        <v>3024</v>
      </c>
    </row>
    <row r="624" spans="10:17" ht="14.4">
      <c r="J624" s="185" t="s">
        <v>1947</v>
      </c>
      <c r="K624" s="184" t="s">
        <v>1946</v>
      </c>
      <c r="L624" s="184" t="s">
        <v>2680</v>
      </c>
      <c r="M624" s="184" t="s">
        <v>2681</v>
      </c>
      <c r="N624" s="184" t="s">
        <v>3236</v>
      </c>
      <c r="O624" s="187" t="s">
        <v>3048</v>
      </c>
      <c r="P624" s="187" t="s">
        <v>3209</v>
      </c>
      <c r="Q624" s="187" t="s">
        <v>3031</v>
      </c>
    </row>
    <row r="625" spans="10:17" ht="14.4">
      <c r="J625" s="185" t="s">
        <v>2237</v>
      </c>
      <c r="K625" s="184" t="s">
        <v>2236</v>
      </c>
      <c r="L625" s="184" t="s">
        <v>2588</v>
      </c>
      <c r="M625" s="184" t="s">
        <v>2589</v>
      </c>
      <c r="N625" s="184" t="s">
        <v>3221</v>
      </c>
      <c r="O625" s="187" t="s">
        <v>3030</v>
      </c>
      <c r="P625" s="187" t="s">
        <v>3210</v>
      </c>
      <c r="Q625" s="187" t="s">
        <v>3026</v>
      </c>
    </row>
    <row r="626" spans="10:17" ht="14.4">
      <c r="J626" s="185" t="s">
        <v>2017</v>
      </c>
      <c r="K626" s="184" t="s">
        <v>2016</v>
      </c>
      <c r="L626" s="184" t="s">
        <v>2698</v>
      </c>
      <c r="M626" s="184" t="s">
        <v>2699</v>
      </c>
      <c r="N626" s="184" t="s">
        <v>3232</v>
      </c>
      <c r="O626" s="187" t="s">
        <v>3044</v>
      </c>
      <c r="P626" s="187" t="s">
        <v>3209</v>
      </c>
      <c r="Q626" s="187" t="s">
        <v>3031</v>
      </c>
    </row>
    <row r="627" spans="10:17" ht="14.4">
      <c r="J627" s="185" t="s">
        <v>468</v>
      </c>
      <c r="K627" s="184" t="s">
        <v>467</v>
      </c>
      <c r="L627" s="184" t="s">
        <v>2706</v>
      </c>
      <c r="M627" s="184" t="s">
        <v>2707</v>
      </c>
      <c r="N627" s="184" t="s">
        <v>3224</v>
      </c>
      <c r="O627" s="187" t="s">
        <v>3035</v>
      </c>
      <c r="P627" s="187" t="s">
        <v>3209</v>
      </c>
      <c r="Q627" s="187" t="s">
        <v>3031</v>
      </c>
    </row>
    <row r="628" spans="10:17" ht="14.4">
      <c r="J628" s="185" t="s">
        <v>1843</v>
      </c>
      <c r="K628" s="184" t="s">
        <v>1842</v>
      </c>
      <c r="L628" s="184" t="s">
        <v>2562</v>
      </c>
      <c r="M628" s="184" t="s">
        <v>2563</v>
      </c>
      <c r="N628" s="184" t="s">
        <v>3239</v>
      </c>
      <c r="O628" s="187" t="s">
        <v>3051</v>
      </c>
      <c r="P628" s="187" t="s">
        <v>3212</v>
      </c>
      <c r="Q628" s="187" t="s">
        <v>3033</v>
      </c>
    </row>
    <row r="629" spans="10:17" ht="14.4">
      <c r="J629" s="185" t="s">
        <v>1636</v>
      </c>
      <c r="K629" s="184" t="s">
        <v>1635</v>
      </c>
      <c r="L629" s="184" t="s">
        <v>2678</v>
      </c>
      <c r="M629" s="184" t="s">
        <v>2679</v>
      </c>
      <c r="N629" s="184" t="s">
        <v>3243</v>
      </c>
      <c r="O629" s="187" t="s">
        <v>3055</v>
      </c>
      <c r="P629" s="187" t="s">
        <v>3208</v>
      </c>
      <c r="Q629" s="187" t="s">
        <v>3022</v>
      </c>
    </row>
    <row r="630" spans="10:17" ht="14.4">
      <c r="J630" s="185" t="s">
        <v>821</v>
      </c>
      <c r="K630" s="184" t="s">
        <v>820</v>
      </c>
      <c r="L630" s="184" t="s">
        <v>3202</v>
      </c>
      <c r="M630" s="184" t="s">
        <v>3015</v>
      </c>
      <c r="N630" s="184" t="s">
        <v>3237</v>
      </c>
      <c r="O630" s="187" t="s">
        <v>3049</v>
      </c>
      <c r="P630" s="187" t="s">
        <v>3211</v>
      </c>
      <c r="Q630" s="187" t="s">
        <v>3024</v>
      </c>
    </row>
    <row r="631" spans="10:17" ht="14.4">
      <c r="J631" s="185" t="s">
        <v>2227</v>
      </c>
      <c r="K631" s="184" t="s">
        <v>2226</v>
      </c>
      <c r="L631" s="184" t="s">
        <v>2588</v>
      </c>
      <c r="M631" s="184" t="s">
        <v>2589</v>
      </c>
      <c r="N631" s="184" t="s">
        <v>3221</v>
      </c>
      <c r="O631" s="187" t="s">
        <v>3030</v>
      </c>
      <c r="P631" s="187" t="s">
        <v>3210</v>
      </c>
      <c r="Q631" s="187" t="s">
        <v>3026</v>
      </c>
    </row>
    <row r="632" spans="10:17" ht="14.4">
      <c r="J632" s="185" t="s">
        <v>2211</v>
      </c>
      <c r="K632" s="184" t="s">
        <v>2210</v>
      </c>
      <c r="L632" s="184" t="s">
        <v>2588</v>
      </c>
      <c r="M632" s="184" t="s">
        <v>2589</v>
      </c>
      <c r="N632" s="184" t="s">
        <v>3221</v>
      </c>
      <c r="O632" s="187" t="s">
        <v>3030</v>
      </c>
      <c r="P632" s="187" t="s">
        <v>3210</v>
      </c>
      <c r="Q632" s="187" t="s">
        <v>3026</v>
      </c>
    </row>
    <row r="633" spans="10:17" ht="14.4">
      <c r="J633" s="185" t="s">
        <v>2213</v>
      </c>
      <c r="K633" s="184" t="s">
        <v>2212</v>
      </c>
      <c r="L633" s="184" t="s">
        <v>2588</v>
      </c>
      <c r="M633" s="184" t="s">
        <v>2589</v>
      </c>
      <c r="N633" s="184" t="s">
        <v>3221</v>
      </c>
      <c r="O633" s="187" t="s">
        <v>3030</v>
      </c>
      <c r="P633" s="187" t="s">
        <v>3210</v>
      </c>
      <c r="Q633" s="187" t="s">
        <v>3026</v>
      </c>
    </row>
    <row r="634" spans="10:17" ht="14.4">
      <c r="J634" s="185" t="s">
        <v>2185</v>
      </c>
      <c r="K634" s="184" t="s">
        <v>2184</v>
      </c>
      <c r="L634" s="184" t="s">
        <v>2588</v>
      </c>
      <c r="M634" s="184" t="s">
        <v>2589</v>
      </c>
      <c r="N634" s="184" t="s">
        <v>3221</v>
      </c>
      <c r="O634" s="187" t="s">
        <v>3030</v>
      </c>
      <c r="P634" s="187" t="s">
        <v>3210</v>
      </c>
      <c r="Q634" s="187" t="s">
        <v>3026</v>
      </c>
    </row>
    <row r="635" spans="10:17" ht="14.4">
      <c r="J635" s="185" t="s">
        <v>640</v>
      </c>
      <c r="K635" s="184" t="s">
        <v>639</v>
      </c>
      <c r="L635" s="184" t="s">
        <v>2666</v>
      </c>
      <c r="M635" s="184" t="s">
        <v>2667</v>
      </c>
      <c r="N635" s="184" t="s">
        <v>3222</v>
      </c>
      <c r="O635" s="187" t="s">
        <v>3032</v>
      </c>
      <c r="P635" s="187" t="s">
        <v>3209</v>
      </c>
      <c r="Q635" s="187" t="s">
        <v>3031</v>
      </c>
    </row>
    <row r="636" spans="10:17" ht="14.4">
      <c r="J636" s="185" t="s">
        <v>464</v>
      </c>
      <c r="K636" s="184" t="s">
        <v>463</v>
      </c>
      <c r="L636" s="184" t="s">
        <v>2706</v>
      </c>
      <c r="M636" s="184" t="s">
        <v>2707</v>
      </c>
      <c r="N636" s="184" t="s">
        <v>3224</v>
      </c>
      <c r="O636" s="187" t="s">
        <v>3035</v>
      </c>
      <c r="P636" s="187" t="s">
        <v>3209</v>
      </c>
      <c r="Q636" s="187" t="s">
        <v>3031</v>
      </c>
    </row>
    <row r="637" spans="10:17" ht="14.4">
      <c r="J637" s="185" t="s">
        <v>1310</v>
      </c>
      <c r="K637" s="184" t="s">
        <v>1309</v>
      </c>
      <c r="L637" s="184" t="s">
        <v>2578</v>
      </c>
      <c r="M637" s="184" t="s">
        <v>2579</v>
      </c>
      <c r="N637" s="184" t="s">
        <v>3252</v>
      </c>
      <c r="O637" s="187" t="s">
        <v>3064</v>
      </c>
      <c r="P637" s="187" t="s">
        <v>3208</v>
      </c>
      <c r="Q637" s="187" t="s">
        <v>3022</v>
      </c>
    </row>
    <row r="638" spans="10:17" ht="14.4">
      <c r="J638" s="185" t="s">
        <v>2945</v>
      </c>
      <c r="K638" s="184" t="s">
        <v>3077</v>
      </c>
      <c r="L638" s="184" t="s">
        <v>2574</v>
      </c>
      <c r="M638" s="184" t="s">
        <v>2575</v>
      </c>
      <c r="N638" s="184" t="s">
        <v>3216</v>
      </c>
      <c r="O638" s="187" t="s">
        <v>3023</v>
      </c>
      <c r="P638" s="187" t="s">
        <v>3208</v>
      </c>
      <c r="Q638" s="187" t="s">
        <v>3022</v>
      </c>
    </row>
    <row r="639" spans="10:17" ht="14.4">
      <c r="J639" s="185" t="s">
        <v>2946</v>
      </c>
      <c r="K639" s="184" t="s">
        <v>612</v>
      </c>
      <c r="L639" s="184" t="s">
        <v>2822</v>
      </c>
      <c r="M639" s="184" t="s">
        <v>2823</v>
      </c>
      <c r="N639" s="184" t="s">
        <v>3222</v>
      </c>
      <c r="O639" s="187" t="s">
        <v>3032</v>
      </c>
      <c r="P639" s="187" t="s">
        <v>3209</v>
      </c>
      <c r="Q639" s="187" t="s">
        <v>3031</v>
      </c>
    </row>
    <row r="640" spans="10:17" ht="14.4">
      <c r="J640" s="185" t="s">
        <v>376</v>
      </c>
      <c r="K640" s="184" t="s">
        <v>375</v>
      </c>
      <c r="L640" s="184" t="s">
        <v>2766</v>
      </c>
      <c r="M640" s="184" t="s">
        <v>2767</v>
      </c>
      <c r="N640" s="184" t="s">
        <v>3247</v>
      </c>
      <c r="O640" s="187" t="s">
        <v>3059</v>
      </c>
      <c r="P640" s="187" t="s">
        <v>3207</v>
      </c>
      <c r="Q640" s="187" t="s">
        <v>3019</v>
      </c>
    </row>
    <row r="641" spans="10:17" ht="14.4">
      <c r="J641" s="185" t="s">
        <v>707</v>
      </c>
      <c r="K641" s="184" t="s">
        <v>706</v>
      </c>
      <c r="L641" s="184" t="s">
        <v>2714</v>
      </c>
      <c r="M641" s="184" t="s">
        <v>2715</v>
      </c>
      <c r="N641" s="184" t="s">
        <v>3217</v>
      </c>
      <c r="O641" s="187" t="s">
        <v>3025</v>
      </c>
      <c r="P641" s="187" t="s">
        <v>3211</v>
      </c>
      <c r="Q641" s="187" t="s">
        <v>3024</v>
      </c>
    </row>
    <row r="642" spans="10:17" ht="14.4">
      <c r="J642" s="185" t="s">
        <v>1640</v>
      </c>
      <c r="K642" s="184" t="s">
        <v>1639</v>
      </c>
      <c r="L642" s="184" t="s">
        <v>2678</v>
      </c>
      <c r="M642" s="184" t="s">
        <v>2679</v>
      </c>
      <c r="N642" s="184" t="s">
        <v>3243</v>
      </c>
      <c r="O642" s="187" t="s">
        <v>3055</v>
      </c>
      <c r="P642" s="187" t="s">
        <v>3208</v>
      </c>
      <c r="Q642" s="187" t="s">
        <v>3022</v>
      </c>
    </row>
    <row r="643" spans="10:17" ht="14.4">
      <c r="J643" s="185" t="s">
        <v>1396</v>
      </c>
      <c r="K643" s="184" t="s">
        <v>1395</v>
      </c>
      <c r="L643" s="184" t="s">
        <v>2600</v>
      </c>
      <c r="M643" s="184" t="s">
        <v>2601</v>
      </c>
      <c r="N643" s="184" t="s">
        <v>3219</v>
      </c>
      <c r="O643" s="187" t="s">
        <v>3028</v>
      </c>
      <c r="P643" s="187" t="s">
        <v>3210</v>
      </c>
      <c r="Q643" s="187" t="s">
        <v>3026</v>
      </c>
    </row>
    <row r="644" spans="10:17" ht="14.4">
      <c r="J644" s="185" t="s">
        <v>1638</v>
      </c>
      <c r="K644" s="184" t="s">
        <v>1637</v>
      </c>
      <c r="L644" s="184" t="s">
        <v>2678</v>
      </c>
      <c r="M644" s="184" t="s">
        <v>2679</v>
      </c>
      <c r="N644" s="184" t="s">
        <v>3243</v>
      </c>
      <c r="O644" s="187" t="s">
        <v>3055</v>
      </c>
      <c r="P644" s="187" t="s">
        <v>3208</v>
      </c>
      <c r="Q644" s="187" t="s">
        <v>3022</v>
      </c>
    </row>
    <row r="645" spans="10:17" ht="14.4">
      <c r="J645" s="185" t="s">
        <v>1227</v>
      </c>
      <c r="K645" s="184" t="s">
        <v>1226</v>
      </c>
      <c r="L645" s="184" t="s">
        <v>2620</v>
      </c>
      <c r="M645" s="184" t="s">
        <v>2621</v>
      </c>
      <c r="N645" s="184" t="s">
        <v>3249</v>
      </c>
      <c r="O645" s="187" t="s">
        <v>3061</v>
      </c>
      <c r="P645" s="187" t="s">
        <v>3208</v>
      </c>
      <c r="Q645" s="187" t="s">
        <v>3022</v>
      </c>
    </row>
    <row r="646" spans="10:17" ht="14.4">
      <c r="J646" s="185" t="s">
        <v>216</v>
      </c>
      <c r="K646" s="184" t="s">
        <v>215</v>
      </c>
      <c r="L646" s="184" t="s">
        <v>2774</v>
      </c>
      <c r="M646" s="184" t="s">
        <v>2775</v>
      </c>
      <c r="N646" s="184" t="s">
        <v>3245</v>
      </c>
      <c r="O646" s="187" t="s">
        <v>3057</v>
      </c>
      <c r="P646" s="187" t="s">
        <v>3213</v>
      </c>
      <c r="Q646" s="187" t="s">
        <v>3037</v>
      </c>
    </row>
    <row r="647" spans="10:17" ht="14.4">
      <c r="J647" s="185" t="s">
        <v>1766</v>
      </c>
      <c r="K647" s="184" t="s">
        <v>1765</v>
      </c>
      <c r="L647" s="184" t="s">
        <v>2642</v>
      </c>
      <c r="M647" s="184" t="s">
        <v>2643</v>
      </c>
      <c r="N647" s="184" t="s">
        <v>3251</v>
      </c>
      <c r="O647" s="187" t="s">
        <v>3063</v>
      </c>
      <c r="P647" s="187" t="s">
        <v>3211</v>
      </c>
      <c r="Q647" s="187" t="s">
        <v>3024</v>
      </c>
    </row>
    <row r="648" spans="10:17" ht="14.4">
      <c r="J648" s="185" t="s">
        <v>1586</v>
      </c>
      <c r="K648" s="184" t="s">
        <v>1585</v>
      </c>
      <c r="L648" s="184" t="s">
        <v>2730</v>
      </c>
      <c r="M648" s="184" t="s">
        <v>2731</v>
      </c>
      <c r="N648" s="184" t="s">
        <v>3214</v>
      </c>
      <c r="O648" s="187" t="s">
        <v>3020</v>
      </c>
      <c r="P648" s="187" t="s">
        <v>3207</v>
      </c>
      <c r="Q648" s="187" t="s">
        <v>3019</v>
      </c>
    </row>
    <row r="649" spans="10:17" ht="14.4">
      <c r="J649" s="185" t="s">
        <v>158</v>
      </c>
      <c r="K649" s="184" t="s">
        <v>157</v>
      </c>
      <c r="L649" s="184" t="s">
        <v>2762</v>
      </c>
      <c r="M649" s="184" t="s">
        <v>2763</v>
      </c>
      <c r="N649" s="184" t="s">
        <v>3231</v>
      </c>
      <c r="O649" s="187" t="s">
        <v>3043</v>
      </c>
      <c r="P649" s="187" t="s">
        <v>3213</v>
      </c>
      <c r="Q649" s="187" t="s">
        <v>3037</v>
      </c>
    </row>
    <row r="650" spans="10:17" ht="14.4">
      <c r="J650" s="185" t="s">
        <v>1784</v>
      </c>
      <c r="K650" s="184" t="s">
        <v>1783</v>
      </c>
      <c r="L650" s="184" t="s">
        <v>2614</v>
      </c>
      <c r="M650" s="184" t="s">
        <v>2615</v>
      </c>
      <c r="N650" s="184" t="s">
        <v>3226</v>
      </c>
      <c r="O650" s="187" t="s">
        <v>3038</v>
      </c>
      <c r="P650" s="187" t="s">
        <v>3213</v>
      </c>
      <c r="Q650" s="187" t="s">
        <v>3037</v>
      </c>
    </row>
    <row r="651" spans="10:17" ht="14.4">
      <c r="J651" s="185" t="s">
        <v>1362</v>
      </c>
      <c r="K651" s="184" t="s">
        <v>1361</v>
      </c>
      <c r="L651" s="184" t="s">
        <v>2690</v>
      </c>
      <c r="M651" s="184" t="s">
        <v>2691</v>
      </c>
      <c r="N651" s="184" t="s">
        <v>3231</v>
      </c>
      <c r="O651" s="187" t="s">
        <v>3043</v>
      </c>
      <c r="P651" s="187" t="s">
        <v>3213</v>
      </c>
      <c r="Q651" s="187" t="s">
        <v>3037</v>
      </c>
    </row>
    <row r="652" spans="10:17" ht="14.4">
      <c r="J652" s="185" t="s">
        <v>847</v>
      </c>
      <c r="K652" s="184" t="s">
        <v>846</v>
      </c>
      <c r="L652" s="184" t="s">
        <v>2628</v>
      </c>
      <c r="M652" s="184" t="s">
        <v>2629</v>
      </c>
      <c r="N652" s="184" t="s">
        <v>3244</v>
      </c>
      <c r="O652" s="187" t="s">
        <v>3056</v>
      </c>
      <c r="P652" s="187" t="s">
        <v>3211</v>
      </c>
      <c r="Q652" s="187" t="s">
        <v>3024</v>
      </c>
    </row>
    <row r="653" spans="10:17" ht="14.4">
      <c r="J653" s="185" t="s">
        <v>478</v>
      </c>
      <c r="K653" s="184" t="s">
        <v>477</v>
      </c>
      <c r="L653" s="184" t="s">
        <v>2564</v>
      </c>
      <c r="M653" s="184" t="s">
        <v>2565</v>
      </c>
      <c r="N653" s="184" t="s">
        <v>3224</v>
      </c>
      <c r="O653" s="187" t="s">
        <v>3035</v>
      </c>
      <c r="P653" s="187" t="s">
        <v>3209</v>
      </c>
      <c r="Q653" s="187" t="s">
        <v>3031</v>
      </c>
    </row>
    <row r="654" spans="10:17" ht="14.4">
      <c r="J654" s="185" t="s">
        <v>133</v>
      </c>
      <c r="K654" s="184" t="s">
        <v>132</v>
      </c>
      <c r="L654" s="184" t="s">
        <v>2756</v>
      </c>
      <c r="M654" s="184" t="s">
        <v>2757</v>
      </c>
      <c r="N654" s="184" t="s">
        <v>3231</v>
      </c>
      <c r="O654" s="187" t="s">
        <v>3043</v>
      </c>
      <c r="P654" s="187" t="s">
        <v>3213</v>
      </c>
      <c r="Q654" s="187" t="s">
        <v>3037</v>
      </c>
    </row>
    <row r="655" spans="10:17" ht="14.4">
      <c r="J655" s="185" t="s">
        <v>2325</v>
      </c>
      <c r="K655" s="184" t="s">
        <v>2324</v>
      </c>
      <c r="L655" s="184" t="s">
        <v>2654</v>
      </c>
      <c r="M655" s="184" t="s">
        <v>2655</v>
      </c>
      <c r="N655" s="184" t="s">
        <v>3246</v>
      </c>
      <c r="O655" s="187" t="s">
        <v>3058</v>
      </c>
      <c r="P655" s="187" t="s">
        <v>3208</v>
      </c>
      <c r="Q655" s="187" t="s">
        <v>3022</v>
      </c>
    </row>
    <row r="656" spans="10:17" ht="14.4">
      <c r="J656" s="185" t="s">
        <v>1540</v>
      </c>
      <c r="K656" s="184" t="s">
        <v>1539</v>
      </c>
      <c r="L656" s="184" t="s">
        <v>2570</v>
      </c>
      <c r="M656" s="184" t="s">
        <v>2571</v>
      </c>
      <c r="N656" s="184" t="s">
        <v>3229</v>
      </c>
      <c r="O656" s="187" t="s">
        <v>3041</v>
      </c>
      <c r="P656" s="187" t="s">
        <v>3209</v>
      </c>
      <c r="Q656" s="187" t="s">
        <v>3031</v>
      </c>
    </row>
    <row r="657" spans="10:17" ht="14.4">
      <c r="J657" s="185" t="s">
        <v>2121</v>
      </c>
      <c r="K657" s="184" t="s">
        <v>2120</v>
      </c>
      <c r="L657" s="184" t="s">
        <v>2694</v>
      </c>
      <c r="M657" s="184" t="s">
        <v>2695</v>
      </c>
      <c r="N657" s="184" t="s">
        <v>3250</v>
      </c>
      <c r="O657" s="187" t="s">
        <v>3062</v>
      </c>
      <c r="P657" s="187" t="s">
        <v>3209</v>
      </c>
      <c r="Q657" s="187" t="s">
        <v>3031</v>
      </c>
    </row>
    <row r="658" spans="10:17" ht="14.4">
      <c r="J658" s="185" t="s">
        <v>1827</v>
      </c>
      <c r="K658" s="184" t="s">
        <v>1826</v>
      </c>
      <c r="L658" s="184" t="s">
        <v>2770</v>
      </c>
      <c r="M658" s="184" t="s">
        <v>2771</v>
      </c>
      <c r="N658" s="184" t="s">
        <v>3214</v>
      </c>
      <c r="O658" s="187" t="s">
        <v>3020</v>
      </c>
      <c r="P658" s="187" t="s">
        <v>3207</v>
      </c>
      <c r="Q658" s="187" t="s">
        <v>3019</v>
      </c>
    </row>
    <row r="659" spans="10:17" ht="14.4">
      <c r="J659" s="185" t="s">
        <v>2051</v>
      </c>
      <c r="K659" s="184" t="s">
        <v>2050</v>
      </c>
      <c r="L659" s="184" t="s">
        <v>2568</v>
      </c>
      <c r="M659" s="184" t="s">
        <v>2569</v>
      </c>
      <c r="N659" s="184" t="s">
        <v>3233</v>
      </c>
      <c r="O659" s="187" t="s">
        <v>3045</v>
      </c>
      <c r="P659" s="187" t="s">
        <v>3212</v>
      </c>
      <c r="Q659" s="187" t="s">
        <v>3033</v>
      </c>
    </row>
    <row r="660" spans="10:17" ht="14.4">
      <c r="J660" s="185" t="s">
        <v>570</v>
      </c>
      <c r="K660" s="184" t="s">
        <v>569</v>
      </c>
      <c r="L660" s="184" t="s">
        <v>2744</v>
      </c>
      <c r="M660" s="184" t="s">
        <v>2745</v>
      </c>
      <c r="N660" s="184" t="s">
        <v>3222</v>
      </c>
      <c r="O660" s="187" t="s">
        <v>3032</v>
      </c>
      <c r="P660" s="187" t="s">
        <v>3209</v>
      </c>
      <c r="Q660" s="187" t="s">
        <v>3031</v>
      </c>
    </row>
    <row r="661" spans="10:17" ht="14.4">
      <c r="J661" s="185" t="s">
        <v>1853</v>
      </c>
      <c r="K661" s="184" t="s">
        <v>1852</v>
      </c>
      <c r="L661" s="184" t="s">
        <v>2562</v>
      </c>
      <c r="M661" s="184" t="s">
        <v>2563</v>
      </c>
      <c r="N661" s="184" t="s">
        <v>3239</v>
      </c>
      <c r="O661" s="187" t="s">
        <v>3051</v>
      </c>
      <c r="P661" s="187" t="s">
        <v>3212</v>
      </c>
      <c r="Q661" s="187" t="s">
        <v>3033</v>
      </c>
    </row>
    <row r="662" spans="10:17" ht="14.4">
      <c r="J662" s="185" t="s">
        <v>1330</v>
      </c>
      <c r="K662" s="184" t="s">
        <v>1329</v>
      </c>
      <c r="L662" s="184" t="s">
        <v>2742</v>
      </c>
      <c r="M662" s="184" t="s">
        <v>2743</v>
      </c>
      <c r="N662" s="184" t="s">
        <v>3226</v>
      </c>
      <c r="O662" s="187" t="s">
        <v>3038</v>
      </c>
      <c r="P662" s="187" t="s">
        <v>3213</v>
      </c>
      <c r="Q662" s="187" t="s">
        <v>3037</v>
      </c>
    </row>
    <row r="663" spans="10:17" ht="14.4">
      <c r="J663" s="185" t="s">
        <v>1574</v>
      </c>
      <c r="K663" s="184" t="s">
        <v>1573</v>
      </c>
      <c r="L663" s="184" t="s">
        <v>2730</v>
      </c>
      <c r="M663" s="184" t="s">
        <v>2731</v>
      </c>
      <c r="N663" s="184" t="s">
        <v>3214</v>
      </c>
      <c r="O663" s="187" t="s">
        <v>3020</v>
      </c>
      <c r="P663" s="187" t="s">
        <v>3207</v>
      </c>
      <c r="Q663" s="187" t="s">
        <v>3019</v>
      </c>
    </row>
    <row r="664" spans="10:17" ht="14.4">
      <c r="J664" s="185" t="s">
        <v>1089</v>
      </c>
      <c r="K664" s="184" t="s">
        <v>1088</v>
      </c>
      <c r="L664" s="184" t="s">
        <v>3198</v>
      </c>
      <c r="M664" s="184" t="s">
        <v>3011</v>
      </c>
      <c r="N664" s="184" t="s">
        <v>3218</v>
      </c>
      <c r="O664" s="187" t="s">
        <v>3027</v>
      </c>
      <c r="P664" s="187" t="s">
        <v>3210</v>
      </c>
      <c r="Q664" s="187" t="s">
        <v>3026</v>
      </c>
    </row>
    <row r="665" spans="10:17" ht="14.4">
      <c r="J665" s="185" t="s">
        <v>1536</v>
      </c>
      <c r="K665" s="184" t="s">
        <v>1535</v>
      </c>
      <c r="L665" s="184" t="s">
        <v>2570</v>
      </c>
      <c r="M665" s="184" t="s">
        <v>2571</v>
      </c>
      <c r="N665" s="184" t="s">
        <v>3229</v>
      </c>
      <c r="O665" s="187" t="s">
        <v>3041</v>
      </c>
      <c r="P665" s="187" t="s">
        <v>3209</v>
      </c>
      <c r="Q665" s="187" t="s">
        <v>3031</v>
      </c>
    </row>
    <row r="666" spans="10:17" ht="14.4">
      <c r="J666" s="185" t="s">
        <v>2037</v>
      </c>
      <c r="K666" s="184" t="s">
        <v>2036</v>
      </c>
      <c r="L666" s="184" t="s">
        <v>2568</v>
      </c>
      <c r="M666" s="184" t="s">
        <v>2569</v>
      </c>
      <c r="N666" s="184" t="s">
        <v>3233</v>
      </c>
      <c r="O666" s="187" t="s">
        <v>3045</v>
      </c>
      <c r="P666" s="187" t="s">
        <v>3212</v>
      </c>
      <c r="Q666" s="187" t="s">
        <v>3033</v>
      </c>
    </row>
    <row r="667" spans="10:17" ht="14.4">
      <c r="J667" s="185" t="s">
        <v>1929</v>
      </c>
      <c r="K667" s="184" t="s">
        <v>1928</v>
      </c>
      <c r="L667" s="184" t="s">
        <v>2626</v>
      </c>
      <c r="M667" s="184" t="s">
        <v>2627</v>
      </c>
      <c r="N667" s="184" t="s">
        <v>3247</v>
      </c>
      <c r="O667" s="187" t="s">
        <v>3059</v>
      </c>
      <c r="P667" s="187" t="s">
        <v>3207</v>
      </c>
      <c r="Q667" s="187" t="s">
        <v>3019</v>
      </c>
    </row>
    <row r="668" spans="10:17" ht="14.4">
      <c r="J668" s="185" t="s">
        <v>2119</v>
      </c>
      <c r="K668" s="184" t="s">
        <v>2118</v>
      </c>
      <c r="L668" s="184" t="s">
        <v>2694</v>
      </c>
      <c r="M668" s="184" t="s">
        <v>2695</v>
      </c>
      <c r="N668" s="184" t="s">
        <v>3250</v>
      </c>
      <c r="O668" s="187" t="s">
        <v>3062</v>
      </c>
      <c r="P668" s="187" t="s">
        <v>3209</v>
      </c>
      <c r="Q668" s="187" t="s">
        <v>3031</v>
      </c>
    </row>
    <row r="669" spans="10:17" ht="14.4">
      <c r="J669" s="185" t="s">
        <v>1786</v>
      </c>
      <c r="K669" s="184" t="s">
        <v>1785</v>
      </c>
      <c r="L669" s="184" t="s">
        <v>2614</v>
      </c>
      <c r="M669" s="184" t="s">
        <v>2615</v>
      </c>
      <c r="N669" s="184" t="s">
        <v>3226</v>
      </c>
      <c r="O669" s="187" t="s">
        <v>3038</v>
      </c>
      <c r="P669" s="187" t="s">
        <v>3213</v>
      </c>
      <c r="Q669" s="187" t="s">
        <v>3037</v>
      </c>
    </row>
    <row r="670" spans="10:17" ht="14.4">
      <c r="J670" s="185" t="s">
        <v>1544</v>
      </c>
      <c r="K670" s="184" t="s">
        <v>1543</v>
      </c>
      <c r="L670" s="184" t="s">
        <v>2570</v>
      </c>
      <c r="M670" s="184" t="s">
        <v>2571</v>
      </c>
      <c r="N670" s="184" t="s">
        <v>3229</v>
      </c>
      <c r="O670" s="187" t="s">
        <v>3041</v>
      </c>
      <c r="P670" s="187" t="s">
        <v>3209</v>
      </c>
      <c r="Q670" s="187" t="s">
        <v>3031</v>
      </c>
    </row>
    <row r="671" spans="10:17" ht="14.4">
      <c r="J671" s="185" t="s">
        <v>1057</v>
      </c>
      <c r="K671" s="184" t="s">
        <v>1056</v>
      </c>
      <c r="L671" s="184" t="s">
        <v>3199</v>
      </c>
      <c r="M671" s="184" t="s">
        <v>3012</v>
      </c>
      <c r="N671" s="184" t="s">
        <v>3223</v>
      </c>
      <c r="O671" s="187" t="s">
        <v>3034</v>
      </c>
      <c r="P671" s="187" t="s">
        <v>3212</v>
      </c>
      <c r="Q671" s="187" t="s">
        <v>3033</v>
      </c>
    </row>
    <row r="672" spans="10:17" ht="14.4">
      <c r="J672" s="185" t="s">
        <v>1780</v>
      </c>
      <c r="K672" s="184" t="s">
        <v>1779</v>
      </c>
      <c r="L672" s="184" t="s">
        <v>2614</v>
      </c>
      <c r="M672" s="184" t="s">
        <v>2615</v>
      </c>
      <c r="N672" s="184" t="s">
        <v>3226</v>
      </c>
      <c r="O672" s="187" t="s">
        <v>3038</v>
      </c>
      <c r="P672" s="187" t="s">
        <v>3213</v>
      </c>
      <c r="Q672" s="187" t="s">
        <v>3037</v>
      </c>
    </row>
    <row r="673" spans="10:17" ht="14.4">
      <c r="J673" s="185" t="s">
        <v>1454</v>
      </c>
      <c r="K673" s="184" t="s">
        <v>1453</v>
      </c>
      <c r="L673" s="184" t="s">
        <v>2574</v>
      </c>
      <c r="M673" s="184" t="s">
        <v>2575</v>
      </c>
      <c r="N673" s="184" t="s">
        <v>3216</v>
      </c>
      <c r="O673" s="187" t="s">
        <v>3023</v>
      </c>
      <c r="P673" s="187" t="s">
        <v>3208</v>
      </c>
      <c r="Q673" s="187" t="s">
        <v>3022</v>
      </c>
    </row>
    <row r="674" spans="10:17" ht="14.4">
      <c r="J674" s="185" t="s">
        <v>434</v>
      </c>
      <c r="K674" s="184" t="s">
        <v>433</v>
      </c>
      <c r="L674" s="184" t="s">
        <v>2740</v>
      </c>
      <c r="M674" s="184" t="s">
        <v>2741</v>
      </c>
      <c r="N674" s="184" t="s">
        <v>3215</v>
      </c>
      <c r="O674" s="187" t="s">
        <v>3021</v>
      </c>
      <c r="P674" s="187" t="s">
        <v>3207</v>
      </c>
      <c r="Q674" s="187" t="s">
        <v>3019</v>
      </c>
    </row>
    <row r="675" spans="10:17" ht="14.4">
      <c r="J675" s="185" t="s">
        <v>2947</v>
      </c>
      <c r="K675" s="184" t="s">
        <v>3078</v>
      </c>
      <c r="L675" s="184" t="s">
        <v>3203</v>
      </c>
      <c r="M675" s="184" t="s">
        <v>3016</v>
      </c>
      <c r="N675" s="184" t="s">
        <v>3241</v>
      </c>
      <c r="O675" s="187" t="s">
        <v>3053</v>
      </c>
      <c r="P675" s="187" t="s">
        <v>3212</v>
      </c>
      <c r="Q675" s="187" t="s">
        <v>3033</v>
      </c>
    </row>
    <row r="676" spans="10:17" ht="14.4">
      <c r="J676" s="185" t="s">
        <v>1189</v>
      </c>
      <c r="K676" s="184" t="s">
        <v>1188</v>
      </c>
      <c r="L676" s="184" t="s">
        <v>3198</v>
      </c>
      <c r="M676" s="184" t="s">
        <v>3011</v>
      </c>
      <c r="N676" s="184" t="s">
        <v>3218</v>
      </c>
      <c r="O676" s="187" t="s">
        <v>3027</v>
      </c>
      <c r="P676" s="187" t="s">
        <v>3210</v>
      </c>
      <c r="Q676" s="187" t="s">
        <v>3026</v>
      </c>
    </row>
    <row r="677" spans="10:17" ht="14.4">
      <c r="J677" s="185" t="s">
        <v>1899</v>
      </c>
      <c r="K677" s="184" t="s">
        <v>1898</v>
      </c>
      <c r="L677" s="184" t="s">
        <v>2562</v>
      </c>
      <c r="M677" s="184" t="s">
        <v>2563</v>
      </c>
      <c r="N677" s="184" t="s">
        <v>3239</v>
      </c>
      <c r="O677" s="187" t="s">
        <v>3051</v>
      </c>
      <c r="P677" s="187" t="s">
        <v>3212</v>
      </c>
      <c r="Q677" s="187" t="s">
        <v>3033</v>
      </c>
    </row>
    <row r="678" spans="10:17" ht="14.4">
      <c r="J678" s="185" t="s">
        <v>1963</v>
      </c>
      <c r="K678" s="184" t="s">
        <v>1962</v>
      </c>
      <c r="L678" s="184" t="s">
        <v>2680</v>
      </c>
      <c r="M678" s="184" t="s">
        <v>2681</v>
      </c>
      <c r="N678" s="184" t="s">
        <v>3236</v>
      </c>
      <c r="O678" s="187" t="s">
        <v>3048</v>
      </c>
      <c r="P678" s="187" t="s">
        <v>3209</v>
      </c>
      <c r="Q678" s="187" t="s">
        <v>3031</v>
      </c>
    </row>
    <row r="679" spans="10:17" ht="14.4">
      <c r="J679" s="185" t="s">
        <v>1346</v>
      </c>
      <c r="K679" s="184" t="s">
        <v>1345</v>
      </c>
      <c r="L679" s="184" t="s">
        <v>2748</v>
      </c>
      <c r="M679" s="184" t="s">
        <v>2749</v>
      </c>
      <c r="N679" s="184" t="s">
        <v>3248</v>
      </c>
      <c r="O679" s="187" t="s">
        <v>3060</v>
      </c>
      <c r="P679" s="187" t="s">
        <v>3207</v>
      </c>
      <c r="Q679" s="187" t="s">
        <v>3019</v>
      </c>
    </row>
    <row r="680" spans="10:17" ht="14.4">
      <c r="J680" s="185" t="s">
        <v>564</v>
      </c>
      <c r="K680" s="184" t="s">
        <v>563</v>
      </c>
      <c r="L680" s="184" t="s">
        <v>2744</v>
      </c>
      <c r="M680" s="184" t="s">
        <v>2745</v>
      </c>
      <c r="N680" s="184" t="s">
        <v>3222</v>
      </c>
      <c r="O680" s="187" t="s">
        <v>3032</v>
      </c>
      <c r="P680" s="187" t="s">
        <v>3209</v>
      </c>
      <c r="Q680" s="187" t="s">
        <v>3031</v>
      </c>
    </row>
    <row r="681" spans="10:17" ht="14.4">
      <c r="J681" s="185" t="s">
        <v>1338</v>
      </c>
      <c r="K681" s="184" t="s">
        <v>1337</v>
      </c>
      <c r="L681" s="184" t="s">
        <v>2748</v>
      </c>
      <c r="M681" s="184" t="s">
        <v>2749</v>
      </c>
      <c r="N681" s="184" t="s">
        <v>3248</v>
      </c>
      <c r="O681" s="187" t="s">
        <v>3060</v>
      </c>
      <c r="P681" s="187" t="s">
        <v>3207</v>
      </c>
      <c r="Q681" s="187" t="s">
        <v>3019</v>
      </c>
    </row>
    <row r="682" spans="10:17" ht="14.4">
      <c r="J682" s="185" t="s">
        <v>1350</v>
      </c>
      <c r="K682" s="184" t="s">
        <v>1349</v>
      </c>
      <c r="L682" s="184" t="s">
        <v>2748</v>
      </c>
      <c r="M682" s="184" t="s">
        <v>2749</v>
      </c>
      <c r="N682" s="184" t="s">
        <v>3248</v>
      </c>
      <c r="O682" s="187" t="s">
        <v>3060</v>
      </c>
      <c r="P682" s="187" t="s">
        <v>3207</v>
      </c>
      <c r="Q682" s="187" t="s">
        <v>3019</v>
      </c>
    </row>
    <row r="683" spans="10:17" ht="14.4">
      <c r="J683" s="185" t="s">
        <v>568</v>
      </c>
      <c r="K683" s="184" t="s">
        <v>567</v>
      </c>
      <c r="L683" s="184" t="s">
        <v>2744</v>
      </c>
      <c r="M683" s="184" t="s">
        <v>2745</v>
      </c>
      <c r="N683" s="184" t="s">
        <v>3222</v>
      </c>
      <c r="O683" s="187" t="s">
        <v>3032</v>
      </c>
      <c r="P683" s="187" t="s">
        <v>3209</v>
      </c>
      <c r="Q683" s="187" t="s">
        <v>3031</v>
      </c>
    </row>
    <row r="684" spans="10:17" ht="14.4">
      <c r="J684" s="185" t="s">
        <v>1356</v>
      </c>
      <c r="K684" s="184" t="s">
        <v>1355</v>
      </c>
      <c r="L684" s="184" t="s">
        <v>2748</v>
      </c>
      <c r="M684" s="184" t="s">
        <v>2749</v>
      </c>
      <c r="N684" s="184" t="s">
        <v>3248</v>
      </c>
      <c r="O684" s="187" t="s">
        <v>3060</v>
      </c>
      <c r="P684" s="187" t="s">
        <v>3207</v>
      </c>
      <c r="Q684" s="187" t="s">
        <v>3019</v>
      </c>
    </row>
    <row r="685" spans="10:17" ht="14.4">
      <c r="J685" s="185" t="s">
        <v>566</v>
      </c>
      <c r="K685" s="184" t="s">
        <v>565</v>
      </c>
      <c r="L685" s="184" t="s">
        <v>2744</v>
      </c>
      <c r="M685" s="184" t="s">
        <v>2745</v>
      </c>
      <c r="N685" s="184" t="s">
        <v>3222</v>
      </c>
      <c r="O685" s="187" t="s">
        <v>3032</v>
      </c>
      <c r="P685" s="187" t="s">
        <v>3209</v>
      </c>
      <c r="Q685" s="187" t="s">
        <v>3031</v>
      </c>
    </row>
    <row r="686" spans="10:17" ht="14.4">
      <c r="J686" s="185" t="s">
        <v>318</v>
      </c>
      <c r="K686" s="184" t="s">
        <v>317</v>
      </c>
      <c r="L686" s="184" t="s">
        <v>2650</v>
      </c>
      <c r="M686" s="184" t="s">
        <v>2651</v>
      </c>
      <c r="N686" s="184" t="s">
        <v>3215</v>
      </c>
      <c r="O686" s="187" t="s">
        <v>3021</v>
      </c>
      <c r="P686" s="187" t="s">
        <v>3207</v>
      </c>
      <c r="Q686" s="187" t="s">
        <v>3019</v>
      </c>
    </row>
    <row r="687" spans="10:17" ht="14.4">
      <c r="J687" s="185" t="s">
        <v>1005</v>
      </c>
      <c r="K687" s="184" t="s">
        <v>1004</v>
      </c>
      <c r="L687" s="184" t="s">
        <v>3203</v>
      </c>
      <c r="M687" s="184" t="s">
        <v>3016</v>
      </c>
      <c r="N687" s="184" t="s">
        <v>3241</v>
      </c>
      <c r="O687" s="187" t="s">
        <v>3053</v>
      </c>
      <c r="P687" s="187" t="s">
        <v>3212</v>
      </c>
      <c r="Q687" s="187" t="s">
        <v>3033</v>
      </c>
    </row>
    <row r="688" spans="10:17" ht="14.4">
      <c r="J688" s="185" t="s">
        <v>995</v>
      </c>
      <c r="K688" s="184" t="s">
        <v>994</v>
      </c>
      <c r="L688" s="184" t="s">
        <v>3203</v>
      </c>
      <c r="M688" s="184" t="s">
        <v>3016</v>
      </c>
      <c r="N688" s="184" t="s">
        <v>3241</v>
      </c>
      <c r="O688" s="187" t="s">
        <v>3053</v>
      </c>
      <c r="P688" s="187" t="s">
        <v>3212</v>
      </c>
      <c r="Q688" s="187" t="s">
        <v>3033</v>
      </c>
    </row>
    <row r="689" spans="10:17" ht="14.4">
      <c r="J689" s="185" t="s">
        <v>999</v>
      </c>
      <c r="K689" s="184" t="s">
        <v>998</v>
      </c>
      <c r="L689" s="184" t="s">
        <v>3203</v>
      </c>
      <c r="M689" s="184" t="s">
        <v>3016</v>
      </c>
      <c r="N689" s="184" t="s">
        <v>3241</v>
      </c>
      <c r="O689" s="187" t="s">
        <v>3053</v>
      </c>
      <c r="P689" s="187" t="s">
        <v>3212</v>
      </c>
      <c r="Q689" s="187" t="s">
        <v>3033</v>
      </c>
    </row>
    <row r="690" spans="10:17" ht="14.4">
      <c r="J690" s="185" t="s">
        <v>993</v>
      </c>
      <c r="K690" s="184" t="s">
        <v>992</v>
      </c>
      <c r="L690" s="184" t="s">
        <v>3203</v>
      </c>
      <c r="M690" s="184" t="s">
        <v>3016</v>
      </c>
      <c r="N690" s="184" t="s">
        <v>3241</v>
      </c>
      <c r="O690" s="187" t="s">
        <v>3053</v>
      </c>
      <c r="P690" s="187" t="s">
        <v>3212</v>
      </c>
      <c r="Q690" s="187" t="s">
        <v>3033</v>
      </c>
    </row>
    <row r="691" spans="10:17" ht="14.4">
      <c r="J691" s="185" t="s">
        <v>1011</v>
      </c>
      <c r="K691" s="184" t="s">
        <v>1010</v>
      </c>
      <c r="L691" s="184" t="s">
        <v>3203</v>
      </c>
      <c r="M691" s="184" t="s">
        <v>3016</v>
      </c>
      <c r="N691" s="184" t="s">
        <v>3241</v>
      </c>
      <c r="O691" s="187" t="s">
        <v>3053</v>
      </c>
      <c r="P691" s="187" t="s">
        <v>3212</v>
      </c>
      <c r="Q691" s="187" t="s">
        <v>3033</v>
      </c>
    </row>
    <row r="692" spans="10:17" ht="14.4">
      <c r="J692" s="185" t="s">
        <v>2541</v>
      </c>
      <c r="K692" s="184" t="s">
        <v>651</v>
      </c>
      <c r="L692" s="184" t="s">
        <v>3205</v>
      </c>
      <c r="M692" s="184" t="s">
        <v>3018</v>
      </c>
      <c r="N692" s="184" t="s">
        <v>3255</v>
      </c>
      <c r="O692" s="187" t="s">
        <v>3067</v>
      </c>
      <c r="P692" s="187" t="s">
        <v>3209</v>
      </c>
      <c r="Q692" s="187" t="s">
        <v>3031</v>
      </c>
    </row>
    <row r="693" spans="10:17" ht="14.4">
      <c r="J693" s="185" t="s">
        <v>250</v>
      </c>
      <c r="K693" s="184" t="s">
        <v>249</v>
      </c>
      <c r="L693" s="184" t="s">
        <v>2782</v>
      </c>
      <c r="M693" s="184" t="s">
        <v>2783</v>
      </c>
      <c r="N693" s="184" t="s">
        <v>3226</v>
      </c>
      <c r="O693" s="187" t="s">
        <v>3038</v>
      </c>
      <c r="P693" s="187" t="s">
        <v>3213</v>
      </c>
      <c r="Q693" s="187" t="s">
        <v>3037</v>
      </c>
    </row>
    <row r="694" spans="10:17" ht="14.4">
      <c r="J694" s="185" t="s">
        <v>1630</v>
      </c>
      <c r="K694" s="184" t="s">
        <v>1629</v>
      </c>
      <c r="L694" s="184" t="s">
        <v>2678</v>
      </c>
      <c r="M694" s="184" t="s">
        <v>2679</v>
      </c>
      <c r="N694" s="184" t="s">
        <v>3243</v>
      </c>
      <c r="O694" s="187" t="s">
        <v>3055</v>
      </c>
      <c r="P694" s="187" t="s">
        <v>3208</v>
      </c>
      <c r="Q694" s="187" t="s">
        <v>3022</v>
      </c>
    </row>
    <row r="695" spans="10:17" ht="14.4">
      <c r="J695" s="185" t="s">
        <v>1620</v>
      </c>
      <c r="K695" s="184" t="s">
        <v>1619</v>
      </c>
      <c r="L695" s="184" t="s">
        <v>2678</v>
      </c>
      <c r="M695" s="184" t="s">
        <v>2679</v>
      </c>
      <c r="N695" s="184" t="s">
        <v>3243</v>
      </c>
      <c r="O695" s="187" t="s">
        <v>3055</v>
      </c>
      <c r="P695" s="187" t="s">
        <v>3208</v>
      </c>
      <c r="Q695" s="187" t="s">
        <v>3022</v>
      </c>
    </row>
    <row r="696" spans="10:17" ht="14.4">
      <c r="J696" s="185" t="s">
        <v>494</v>
      </c>
      <c r="K696" s="184" t="s">
        <v>493</v>
      </c>
      <c r="L696" s="184" t="s">
        <v>3202</v>
      </c>
      <c r="M696" s="184" t="s">
        <v>3015</v>
      </c>
      <c r="N696" s="184" t="s">
        <v>3237</v>
      </c>
      <c r="O696" s="187" t="s">
        <v>3049</v>
      </c>
      <c r="P696" s="187" t="s">
        <v>3211</v>
      </c>
      <c r="Q696" s="187" t="s">
        <v>3024</v>
      </c>
    </row>
    <row r="697" spans="10:17" ht="14.4">
      <c r="J697" s="185" t="s">
        <v>930</v>
      </c>
      <c r="K697" s="184" t="s">
        <v>929</v>
      </c>
      <c r="L697" s="184" t="s">
        <v>3199</v>
      </c>
      <c r="M697" s="184" t="s">
        <v>3012</v>
      </c>
      <c r="N697" s="184" t="s">
        <v>3223</v>
      </c>
      <c r="O697" s="187" t="s">
        <v>3034</v>
      </c>
      <c r="P697" s="187" t="s">
        <v>3212</v>
      </c>
      <c r="Q697" s="187" t="s">
        <v>3033</v>
      </c>
    </row>
    <row r="698" spans="10:17" ht="14.4">
      <c r="J698" s="185" t="s">
        <v>1835</v>
      </c>
      <c r="K698" s="184" t="s">
        <v>1834</v>
      </c>
      <c r="L698" s="184" t="s">
        <v>2562</v>
      </c>
      <c r="M698" s="184" t="s">
        <v>2563</v>
      </c>
      <c r="N698" s="184" t="s">
        <v>3239</v>
      </c>
      <c r="O698" s="187" t="s">
        <v>3051</v>
      </c>
      <c r="P698" s="187" t="s">
        <v>3212</v>
      </c>
      <c r="Q698" s="187" t="s">
        <v>3033</v>
      </c>
    </row>
    <row r="699" spans="10:17" ht="14.4">
      <c r="J699" s="185" t="s">
        <v>1113</v>
      </c>
      <c r="K699" s="184" t="s">
        <v>1112</v>
      </c>
      <c r="L699" s="184" t="s">
        <v>3198</v>
      </c>
      <c r="M699" s="184" t="s">
        <v>3011</v>
      </c>
      <c r="N699" s="184" t="s">
        <v>3218</v>
      </c>
      <c r="O699" s="187" t="s">
        <v>3027</v>
      </c>
      <c r="P699" s="187" t="s">
        <v>3210</v>
      </c>
      <c r="Q699" s="187" t="s">
        <v>3026</v>
      </c>
    </row>
    <row r="700" spans="10:17" ht="14.4">
      <c r="J700" s="185" t="s">
        <v>1253</v>
      </c>
      <c r="K700" s="184" t="s">
        <v>1252</v>
      </c>
      <c r="L700" s="184" t="s">
        <v>2610</v>
      </c>
      <c r="M700" s="184" t="s">
        <v>2611</v>
      </c>
      <c r="N700" s="184" t="s">
        <v>3238</v>
      </c>
      <c r="O700" s="187" t="s">
        <v>3050</v>
      </c>
      <c r="P700" s="187" t="s">
        <v>3208</v>
      </c>
      <c r="Q700" s="187" t="s">
        <v>3022</v>
      </c>
    </row>
    <row r="701" spans="10:17" ht="14.4">
      <c r="J701" s="185" t="s">
        <v>1716</v>
      </c>
      <c r="K701" s="184" t="s">
        <v>1715</v>
      </c>
      <c r="L701" s="184" t="s">
        <v>2722</v>
      </c>
      <c r="M701" s="184" t="s">
        <v>2723</v>
      </c>
      <c r="N701" s="184" t="s">
        <v>3254</v>
      </c>
      <c r="O701" s="187" t="s">
        <v>3066</v>
      </c>
      <c r="P701" s="187" t="s">
        <v>3209</v>
      </c>
      <c r="Q701" s="187" t="s">
        <v>3031</v>
      </c>
    </row>
    <row r="702" spans="10:17" ht="14.4">
      <c r="J702" s="185" t="s">
        <v>2948</v>
      </c>
      <c r="K702" s="184" t="s">
        <v>2358</v>
      </c>
      <c r="L702" s="184" t="s">
        <v>2670</v>
      </c>
      <c r="M702" s="184" t="s">
        <v>2671</v>
      </c>
      <c r="N702" s="184" t="s">
        <v>3242</v>
      </c>
      <c r="O702" s="187" t="s">
        <v>3054</v>
      </c>
      <c r="P702" s="187" t="s">
        <v>3212</v>
      </c>
      <c r="Q702" s="187" t="s">
        <v>3033</v>
      </c>
    </row>
    <row r="703" spans="10:17" ht="14.4">
      <c r="J703" s="185" t="s">
        <v>2949</v>
      </c>
      <c r="K703" s="184" t="s">
        <v>3079</v>
      </c>
      <c r="L703" s="184" t="s">
        <v>2670</v>
      </c>
      <c r="M703" s="184" t="s">
        <v>2671</v>
      </c>
      <c r="N703" s="184" t="s">
        <v>3242</v>
      </c>
      <c r="O703" s="187" t="s">
        <v>3054</v>
      </c>
      <c r="P703" s="187" t="s">
        <v>3212</v>
      </c>
      <c r="Q703" s="187" t="s">
        <v>3033</v>
      </c>
    </row>
    <row r="704" spans="10:17" ht="14.4">
      <c r="J704" s="185" t="s">
        <v>2950</v>
      </c>
      <c r="K704" s="184" t="s">
        <v>2534</v>
      </c>
      <c r="L704" s="184" t="s">
        <v>3201</v>
      </c>
      <c r="M704" s="184" t="s">
        <v>3014</v>
      </c>
      <c r="N704" s="184" t="s">
        <v>3235</v>
      </c>
      <c r="O704" s="187" t="s">
        <v>3047</v>
      </c>
      <c r="P704" s="187" t="s">
        <v>3209</v>
      </c>
      <c r="Q704" s="187" t="s">
        <v>3031</v>
      </c>
    </row>
    <row r="705" spans="10:17" ht="14.4">
      <c r="J705" s="185" t="s">
        <v>2555</v>
      </c>
      <c r="K705" s="184" t="s">
        <v>2554</v>
      </c>
      <c r="L705" s="184" t="s">
        <v>3202</v>
      </c>
      <c r="M705" s="184" t="s">
        <v>3015</v>
      </c>
      <c r="N705" s="184" t="s">
        <v>3237</v>
      </c>
      <c r="O705" s="187" t="s">
        <v>3049</v>
      </c>
      <c r="P705" s="187" t="s">
        <v>3211</v>
      </c>
      <c r="Q705" s="187" t="s">
        <v>3024</v>
      </c>
    </row>
    <row r="706" spans="10:17" ht="14.4">
      <c r="J706" s="185" t="s">
        <v>2089</v>
      </c>
      <c r="K706" s="184" t="s">
        <v>2088</v>
      </c>
      <c r="L706" s="184" t="s">
        <v>2568</v>
      </c>
      <c r="M706" s="184" t="s">
        <v>2569</v>
      </c>
      <c r="N706" s="184" t="s">
        <v>3233</v>
      </c>
      <c r="O706" s="187" t="s">
        <v>3045</v>
      </c>
      <c r="P706" s="187" t="s">
        <v>3212</v>
      </c>
      <c r="Q706" s="187" t="s">
        <v>3033</v>
      </c>
    </row>
    <row r="707" spans="10:17" ht="14.4">
      <c r="J707" s="185" t="s">
        <v>1514</v>
      </c>
      <c r="K707" s="184" t="s">
        <v>1513</v>
      </c>
      <c r="L707" s="184" t="s">
        <v>2570</v>
      </c>
      <c r="M707" s="184" t="s">
        <v>2571</v>
      </c>
      <c r="N707" s="184" t="s">
        <v>3229</v>
      </c>
      <c r="O707" s="187" t="s">
        <v>3041</v>
      </c>
      <c r="P707" s="187" t="s">
        <v>3209</v>
      </c>
      <c r="Q707" s="187" t="s">
        <v>3031</v>
      </c>
    </row>
    <row r="708" spans="10:17" ht="14.4">
      <c r="J708" s="185" t="s">
        <v>462</v>
      </c>
      <c r="K708" s="184" t="s">
        <v>461</v>
      </c>
      <c r="L708" s="184" t="s">
        <v>2706</v>
      </c>
      <c r="M708" s="184" t="s">
        <v>2707</v>
      </c>
      <c r="N708" s="184" t="s">
        <v>3224</v>
      </c>
      <c r="O708" s="187" t="s">
        <v>3035</v>
      </c>
      <c r="P708" s="187" t="s">
        <v>3209</v>
      </c>
      <c r="Q708" s="187" t="s">
        <v>3031</v>
      </c>
    </row>
    <row r="709" spans="10:17" ht="14.4">
      <c r="J709" s="185" t="s">
        <v>1235</v>
      </c>
      <c r="K709" s="184" t="s">
        <v>1234</v>
      </c>
      <c r="L709" s="184" t="s">
        <v>2620</v>
      </c>
      <c r="M709" s="184" t="s">
        <v>2621</v>
      </c>
      <c r="N709" s="184" t="s">
        <v>3249</v>
      </c>
      <c r="O709" s="187" t="s">
        <v>3061</v>
      </c>
      <c r="P709" s="187" t="s">
        <v>3208</v>
      </c>
      <c r="Q709" s="187" t="s">
        <v>3022</v>
      </c>
    </row>
    <row r="710" spans="10:17" ht="14.4">
      <c r="J710" s="185" t="s">
        <v>1823</v>
      </c>
      <c r="K710" s="184" t="s">
        <v>1822</v>
      </c>
      <c r="L710" s="184" t="s">
        <v>2770</v>
      </c>
      <c r="M710" s="184" t="s">
        <v>2771</v>
      </c>
      <c r="N710" s="184" t="s">
        <v>3214</v>
      </c>
      <c r="O710" s="187" t="s">
        <v>3020</v>
      </c>
      <c r="P710" s="187" t="s">
        <v>3207</v>
      </c>
      <c r="Q710" s="187" t="s">
        <v>3019</v>
      </c>
    </row>
    <row r="711" spans="10:17" ht="14.4">
      <c r="J711" s="185" t="s">
        <v>1404</v>
      </c>
      <c r="K711" s="184" t="s">
        <v>1403</v>
      </c>
      <c r="L711" s="184" t="s">
        <v>2600</v>
      </c>
      <c r="M711" s="184" t="s">
        <v>2601</v>
      </c>
      <c r="N711" s="184" t="s">
        <v>3219</v>
      </c>
      <c r="O711" s="187" t="s">
        <v>3028</v>
      </c>
      <c r="P711" s="187" t="s">
        <v>3210</v>
      </c>
      <c r="Q711" s="187" t="s">
        <v>3026</v>
      </c>
    </row>
    <row r="712" spans="10:17" ht="14.4">
      <c r="J712" s="185" t="s">
        <v>2369</v>
      </c>
      <c r="K712" s="184" t="s">
        <v>2368</v>
      </c>
      <c r="L712" s="184" t="s">
        <v>2670</v>
      </c>
      <c r="M712" s="184" t="s">
        <v>2671</v>
      </c>
      <c r="N712" s="184" t="s">
        <v>3242</v>
      </c>
      <c r="O712" s="187" t="s">
        <v>3054</v>
      </c>
      <c r="P712" s="187" t="s">
        <v>3212</v>
      </c>
      <c r="Q712" s="187" t="s">
        <v>3033</v>
      </c>
    </row>
    <row r="713" spans="10:17" ht="14.4">
      <c r="J713" s="185" t="s">
        <v>982</v>
      </c>
      <c r="K713" s="184" t="s">
        <v>981</v>
      </c>
      <c r="L713" s="184" t="s">
        <v>3199</v>
      </c>
      <c r="M713" s="184" t="s">
        <v>3012</v>
      </c>
      <c r="N713" s="184" t="s">
        <v>3223</v>
      </c>
      <c r="O713" s="187" t="s">
        <v>3034</v>
      </c>
      <c r="P713" s="187" t="s">
        <v>3212</v>
      </c>
      <c r="Q713" s="187" t="s">
        <v>3033</v>
      </c>
    </row>
    <row r="714" spans="10:17" ht="14.4">
      <c r="J714" s="185" t="s">
        <v>1274</v>
      </c>
      <c r="K714" s="184" t="s">
        <v>1273</v>
      </c>
      <c r="L714" s="184" t="s">
        <v>2608</v>
      </c>
      <c r="M714" s="184" t="s">
        <v>2609</v>
      </c>
      <c r="N714" s="184" t="s">
        <v>3234</v>
      </c>
      <c r="O714" s="187" t="s">
        <v>3046</v>
      </c>
      <c r="P714" s="187" t="s">
        <v>3208</v>
      </c>
      <c r="Q714" s="187" t="s">
        <v>3022</v>
      </c>
    </row>
    <row r="715" spans="10:17" ht="14.4">
      <c r="J715" s="185" t="s">
        <v>1247</v>
      </c>
      <c r="K715" s="184" t="s">
        <v>1246</v>
      </c>
      <c r="L715" s="184" t="s">
        <v>2610</v>
      </c>
      <c r="M715" s="184" t="s">
        <v>2611</v>
      </c>
      <c r="N715" s="184" t="s">
        <v>3238</v>
      </c>
      <c r="O715" s="187" t="s">
        <v>3050</v>
      </c>
      <c r="P715" s="187" t="s">
        <v>3208</v>
      </c>
      <c r="Q715" s="187" t="s">
        <v>3022</v>
      </c>
    </row>
    <row r="716" spans="10:17" ht="14.4">
      <c r="J716" s="185" t="s">
        <v>1676</v>
      </c>
      <c r="K716" s="184" t="s">
        <v>1675</v>
      </c>
      <c r="L716" s="184" t="s">
        <v>2678</v>
      </c>
      <c r="M716" s="184" t="s">
        <v>2679</v>
      </c>
      <c r="N716" s="184" t="s">
        <v>3243</v>
      </c>
      <c r="O716" s="187" t="s">
        <v>3055</v>
      </c>
      <c r="P716" s="187" t="s">
        <v>3208</v>
      </c>
      <c r="Q716" s="187" t="s">
        <v>3022</v>
      </c>
    </row>
    <row r="717" spans="10:17" ht="14.4">
      <c r="J717" s="185" t="s">
        <v>1624</v>
      </c>
      <c r="K717" s="184" t="s">
        <v>1623</v>
      </c>
      <c r="L717" s="184" t="s">
        <v>2678</v>
      </c>
      <c r="M717" s="184" t="s">
        <v>2679</v>
      </c>
      <c r="N717" s="184" t="s">
        <v>3243</v>
      </c>
      <c r="O717" s="187" t="s">
        <v>3055</v>
      </c>
      <c r="P717" s="187" t="s">
        <v>3208</v>
      </c>
      <c r="Q717" s="187" t="s">
        <v>3022</v>
      </c>
    </row>
    <row r="718" spans="10:17" ht="14.4">
      <c r="J718" s="185" t="s">
        <v>2157</v>
      </c>
      <c r="K718" s="184" t="s">
        <v>2156</v>
      </c>
      <c r="L718" s="184" t="s">
        <v>2602</v>
      </c>
      <c r="M718" s="184" t="s">
        <v>2603</v>
      </c>
      <c r="N718" s="184" t="s">
        <v>3248</v>
      </c>
      <c r="O718" s="187" t="s">
        <v>3060</v>
      </c>
      <c r="P718" s="187" t="s">
        <v>3207</v>
      </c>
      <c r="Q718" s="187" t="s">
        <v>3019</v>
      </c>
    </row>
    <row r="719" spans="10:17" ht="14.4">
      <c r="J719" s="185" t="s">
        <v>765</v>
      </c>
      <c r="K719" s="184" t="s">
        <v>764</v>
      </c>
      <c r="L719" s="184" t="s">
        <v>2638</v>
      </c>
      <c r="M719" s="184" t="s">
        <v>2639</v>
      </c>
      <c r="N719" s="184" t="s">
        <v>3244</v>
      </c>
      <c r="O719" s="187" t="s">
        <v>3056</v>
      </c>
      <c r="P719" s="187" t="s">
        <v>3211</v>
      </c>
      <c r="Q719" s="187" t="s">
        <v>3024</v>
      </c>
    </row>
    <row r="720" spans="10:17" ht="14.4">
      <c r="J720" s="185" t="s">
        <v>1612</v>
      </c>
      <c r="K720" s="184" t="s">
        <v>1611</v>
      </c>
      <c r="L720" s="184" t="s">
        <v>2652</v>
      </c>
      <c r="M720" s="184" t="s">
        <v>2653</v>
      </c>
      <c r="N720" s="184" t="s">
        <v>3228</v>
      </c>
      <c r="O720" s="187" t="s">
        <v>3040</v>
      </c>
      <c r="P720" s="187" t="s">
        <v>3209</v>
      </c>
      <c r="Q720" s="187" t="s">
        <v>3031</v>
      </c>
    </row>
    <row r="721" spans="10:17" ht="14.4">
      <c r="J721" s="185" t="s">
        <v>781</v>
      </c>
      <c r="K721" s="184" t="s">
        <v>780</v>
      </c>
      <c r="L721" s="184" t="s">
        <v>2638</v>
      </c>
      <c r="M721" s="184" t="s">
        <v>2639</v>
      </c>
      <c r="N721" s="184" t="s">
        <v>3244</v>
      </c>
      <c r="O721" s="187" t="s">
        <v>3056</v>
      </c>
      <c r="P721" s="187" t="s">
        <v>3211</v>
      </c>
      <c r="Q721" s="187" t="s">
        <v>3024</v>
      </c>
    </row>
    <row r="722" spans="10:17" ht="14.4">
      <c r="J722" s="185" t="s">
        <v>1352</v>
      </c>
      <c r="K722" s="184" t="s">
        <v>1351</v>
      </c>
      <c r="L722" s="184" t="s">
        <v>2748</v>
      </c>
      <c r="M722" s="184" t="s">
        <v>2749</v>
      </c>
      <c r="N722" s="184" t="s">
        <v>3248</v>
      </c>
      <c r="O722" s="187" t="s">
        <v>3060</v>
      </c>
      <c r="P722" s="187" t="s">
        <v>3207</v>
      </c>
      <c r="Q722" s="187" t="s">
        <v>3019</v>
      </c>
    </row>
    <row r="723" spans="10:17" ht="14.4">
      <c r="J723" s="185" t="s">
        <v>330</v>
      </c>
      <c r="K723" s="184" t="s">
        <v>329</v>
      </c>
      <c r="L723" s="184" t="s">
        <v>2810</v>
      </c>
      <c r="M723" s="184" t="s">
        <v>2811</v>
      </c>
      <c r="N723" s="184" t="s">
        <v>3214</v>
      </c>
      <c r="O723" s="187" t="s">
        <v>3020</v>
      </c>
      <c r="P723" s="187" t="s">
        <v>3207</v>
      </c>
      <c r="Q723" s="187" t="s">
        <v>3019</v>
      </c>
    </row>
    <row r="724" spans="10:17" ht="14.4">
      <c r="J724" s="185" t="s">
        <v>962</v>
      </c>
      <c r="K724" s="184" t="s">
        <v>961</v>
      </c>
      <c r="L724" s="184" t="s">
        <v>3199</v>
      </c>
      <c r="M724" s="184" t="s">
        <v>3012</v>
      </c>
      <c r="N724" s="184" t="s">
        <v>3223</v>
      </c>
      <c r="O724" s="187" t="s">
        <v>3034</v>
      </c>
      <c r="P724" s="187" t="s">
        <v>3212</v>
      </c>
      <c r="Q724" s="187" t="s">
        <v>3033</v>
      </c>
    </row>
    <row r="725" spans="10:17" ht="14.4">
      <c r="J725" s="185" t="s">
        <v>1592</v>
      </c>
      <c r="K725" s="184" t="s">
        <v>1591</v>
      </c>
      <c r="L725" s="184" t="s">
        <v>2652</v>
      </c>
      <c r="M725" s="184" t="s">
        <v>2653</v>
      </c>
      <c r="N725" s="184" t="s">
        <v>3228</v>
      </c>
      <c r="O725" s="187" t="s">
        <v>3040</v>
      </c>
      <c r="P725" s="187" t="s">
        <v>3209</v>
      </c>
      <c r="Q725" s="187" t="s">
        <v>3031</v>
      </c>
    </row>
    <row r="726" spans="10:17" ht="14.4">
      <c r="J726" s="185" t="s">
        <v>1292</v>
      </c>
      <c r="K726" s="184" t="s">
        <v>1291</v>
      </c>
      <c r="L726" s="184" t="s">
        <v>2608</v>
      </c>
      <c r="M726" s="184" t="s">
        <v>2609</v>
      </c>
      <c r="N726" s="184" t="s">
        <v>3234</v>
      </c>
      <c r="O726" s="187" t="s">
        <v>3046</v>
      </c>
      <c r="P726" s="187" t="s">
        <v>3208</v>
      </c>
      <c r="Q726" s="187" t="s">
        <v>3022</v>
      </c>
    </row>
    <row r="727" spans="10:17" ht="14.4">
      <c r="J727" s="185" t="s">
        <v>1298</v>
      </c>
      <c r="K727" s="184" t="s">
        <v>1297</v>
      </c>
      <c r="L727" s="184" t="s">
        <v>2608</v>
      </c>
      <c r="M727" s="184" t="s">
        <v>2609</v>
      </c>
      <c r="N727" s="184" t="s">
        <v>3234</v>
      </c>
      <c r="O727" s="187" t="s">
        <v>3046</v>
      </c>
      <c r="P727" s="187" t="s">
        <v>3208</v>
      </c>
      <c r="Q727" s="187" t="s">
        <v>3022</v>
      </c>
    </row>
    <row r="728" spans="10:17" ht="14.4">
      <c r="J728" s="185" t="s">
        <v>2061</v>
      </c>
      <c r="K728" s="184" t="s">
        <v>2060</v>
      </c>
      <c r="L728" s="184" t="s">
        <v>2568</v>
      </c>
      <c r="M728" s="184" t="s">
        <v>2569</v>
      </c>
      <c r="N728" s="184" t="s">
        <v>3233</v>
      </c>
      <c r="O728" s="187" t="s">
        <v>3045</v>
      </c>
      <c r="P728" s="187" t="s">
        <v>3212</v>
      </c>
      <c r="Q728" s="187" t="s">
        <v>3033</v>
      </c>
    </row>
    <row r="729" spans="10:17" ht="14.4">
      <c r="J729" s="185" t="s">
        <v>2079</v>
      </c>
      <c r="K729" s="184" t="s">
        <v>2078</v>
      </c>
      <c r="L729" s="184" t="s">
        <v>2568</v>
      </c>
      <c r="M729" s="184" t="s">
        <v>2569</v>
      </c>
      <c r="N729" s="184" t="s">
        <v>3233</v>
      </c>
      <c r="O729" s="187" t="s">
        <v>3045</v>
      </c>
      <c r="P729" s="187" t="s">
        <v>3212</v>
      </c>
      <c r="Q729" s="187" t="s">
        <v>3033</v>
      </c>
    </row>
    <row r="730" spans="10:17" ht="14.4">
      <c r="J730" s="185" t="s">
        <v>388</v>
      </c>
      <c r="K730" s="184" t="s">
        <v>387</v>
      </c>
      <c r="L730" s="184" t="s">
        <v>2816</v>
      </c>
      <c r="M730" s="184" t="s">
        <v>2817</v>
      </c>
      <c r="N730" s="184" t="s">
        <v>3247</v>
      </c>
      <c r="O730" s="187" t="s">
        <v>3059</v>
      </c>
      <c r="P730" s="187" t="s">
        <v>3207</v>
      </c>
      <c r="Q730" s="187" t="s">
        <v>3019</v>
      </c>
    </row>
    <row r="731" spans="10:17" ht="14.4">
      <c r="J731" s="185" t="s">
        <v>2559</v>
      </c>
      <c r="K731" s="184" t="s">
        <v>2558</v>
      </c>
      <c r="L731" s="184" t="s">
        <v>2816</v>
      </c>
      <c r="M731" s="184" t="s">
        <v>2817</v>
      </c>
      <c r="N731" s="184" t="s">
        <v>3247</v>
      </c>
      <c r="O731" s="187" t="s">
        <v>3059</v>
      </c>
      <c r="P731" s="187" t="s">
        <v>3207</v>
      </c>
      <c r="Q731" s="187" t="s">
        <v>3019</v>
      </c>
    </row>
    <row r="732" spans="10:17" ht="14.4">
      <c r="J732" s="185" t="s">
        <v>390</v>
      </c>
      <c r="K732" s="184" t="s">
        <v>389</v>
      </c>
      <c r="L732" s="184" t="s">
        <v>2816</v>
      </c>
      <c r="M732" s="184" t="s">
        <v>2817</v>
      </c>
      <c r="N732" s="184" t="s">
        <v>3247</v>
      </c>
      <c r="O732" s="187" t="s">
        <v>3059</v>
      </c>
      <c r="P732" s="187" t="s">
        <v>3207</v>
      </c>
      <c r="Q732" s="187" t="s">
        <v>3019</v>
      </c>
    </row>
    <row r="733" spans="10:17" ht="14.4">
      <c r="J733" s="185" t="s">
        <v>392</v>
      </c>
      <c r="K733" s="184" t="s">
        <v>391</v>
      </c>
      <c r="L733" s="184" t="s">
        <v>2816</v>
      </c>
      <c r="M733" s="184" t="s">
        <v>2817</v>
      </c>
      <c r="N733" s="184" t="s">
        <v>3247</v>
      </c>
      <c r="O733" s="187" t="s">
        <v>3059</v>
      </c>
      <c r="P733" s="187" t="s">
        <v>3207</v>
      </c>
      <c r="Q733" s="187" t="s">
        <v>3019</v>
      </c>
    </row>
    <row r="734" spans="10:17" ht="14.4">
      <c r="J734" s="185" t="s">
        <v>2492</v>
      </c>
      <c r="K734" s="184" t="s">
        <v>2491</v>
      </c>
      <c r="L734" s="184" t="s">
        <v>2616</v>
      </c>
      <c r="M734" s="184" t="s">
        <v>2617</v>
      </c>
      <c r="N734" s="184" t="s">
        <v>3226</v>
      </c>
      <c r="O734" s="187" t="s">
        <v>3038</v>
      </c>
      <c r="P734" s="187" t="s">
        <v>3213</v>
      </c>
      <c r="Q734" s="187" t="s">
        <v>3037</v>
      </c>
    </row>
    <row r="735" spans="10:17" ht="14.4">
      <c r="J735" s="185" t="s">
        <v>1889</v>
      </c>
      <c r="K735" s="184" t="s">
        <v>1888</v>
      </c>
      <c r="L735" s="184" t="s">
        <v>2562</v>
      </c>
      <c r="M735" s="184" t="s">
        <v>2563</v>
      </c>
      <c r="N735" s="184" t="s">
        <v>3239</v>
      </c>
      <c r="O735" s="187" t="s">
        <v>3051</v>
      </c>
      <c r="P735" s="187" t="s">
        <v>3212</v>
      </c>
      <c r="Q735" s="187" t="s">
        <v>3033</v>
      </c>
    </row>
    <row r="736" spans="10:17" ht="14.4">
      <c r="J736" s="185" t="s">
        <v>1001</v>
      </c>
      <c r="K736" s="184" t="s">
        <v>1000</v>
      </c>
      <c r="L736" s="184" t="s">
        <v>3203</v>
      </c>
      <c r="M736" s="184" t="s">
        <v>3016</v>
      </c>
      <c r="N736" s="184" t="s">
        <v>3241</v>
      </c>
      <c r="O736" s="187" t="s">
        <v>3053</v>
      </c>
      <c r="P736" s="187" t="s">
        <v>3212</v>
      </c>
      <c r="Q736" s="187" t="s">
        <v>3033</v>
      </c>
    </row>
    <row r="737" spans="10:17" ht="14.4">
      <c r="J737" s="185" t="s">
        <v>1772</v>
      </c>
      <c r="K737" s="184" t="s">
        <v>1771</v>
      </c>
      <c r="L737" s="184" t="s">
        <v>2642</v>
      </c>
      <c r="M737" s="184" t="s">
        <v>2643</v>
      </c>
      <c r="N737" s="184" t="s">
        <v>3251</v>
      </c>
      <c r="O737" s="187" t="s">
        <v>3063</v>
      </c>
      <c r="P737" s="187" t="s">
        <v>3211</v>
      </c>
      <c r="Q737" s="187" t="s">
        <v>3024</v>
      </c>
    </row>
    <row r="738" spans="10:17" ht="14.4">
      <c r="J738" s="185" t="s">
        <v>1770</v>
      </c>
      <c r="K738" s="184" t="s">
        <v>1769</v>
      </c>
      <c r="L738" s="184" t="s">
        <v>2642</v>
      </c>
      <c r="M738" s="184" t="s">
        <v>2643</v>
      </c>
      <c r="N738" s="184" t="s">
        <v>3251</v>
      </c>
      <c r="O738" s="187" t="s">
        <v>3063</v>
      </c>
      <c r="P738" s="187" t="s">
        <v>3211</v>
      </c>
      <c r="Q738" s="187" t="s">
        <v>3024</v>
      </c>
    </row>
    <row r="739" spans="10:17" ht="14.4">
      <c r="J739" s="185" t="s">
        <v>1762</v>
      </c>
      <c r="K739" s="184" t="s">
        <v>1761</v>
      </c>
      <c r="L739" s="184" t="s">
        <v>2642</v>
      </c>
      <c r="M739" s="184" t="s">
        <v>2643</v>
      </c>
      <c r="N739" s="184" t="s">
        <v>3251</v>
      </c>
      <c r="O739" s="187" t="s">
        <v>3063</v>
      </c>
      <c r="P739" s="187" t="s">
        <v>3211</v>
      </c>
      <c r="Q739" s="187" t="s">
        <v>3024</v>
      </c>
    </row>
    <row r="740" spans="10:17" ht="14.4">
      <c r="J740" s="185" t="s">
        <v>1740</v>
      </c>
      <c r="K740" s="184" t="s">
        <v>1739</v>
      </c>
      <c r="L740" s="184" t="s">
        <v>2642</v>
      </c>
      <c r="M740" s="184" t="s">
        <v>2643</v>
      </c>
      <c r="N740" s="184" t="s">
        <v>3251</v>
      </c>
      <c r="O740" s="187" t="s">
        <v>3063</v>
      </c>
      <c r="P740" s="187" t="s">
        <v>3211</v>
      </c>
      <c r="Q740" s="187" t="s">
        <v>3024</v>
      </c>
    </row>
    <row r="741" spans="10:17" ht="14.4">
      <c r="J741" s="185" t="s">
        <v>1149</v>
      </c>
      <c r="K741" s="184" t="s">
        <v>1148</v>
      </c>
      <c r="L741" s="184" t="s">
        <v>2590</v>
      </c>
      <c r="M741" s="184" t="s">
        <v>2591</v>
      </c>
      <c r="N741" s="184" t="s">
        <v>3219</v>
      </c>
      <c r="O741" s="187" t="s">
        <v>3028</v>
      </c>
      <c r="P741" s="187" t="s">
        <v>3210</v>
      </c>
      <c r="Q741" s="187" t="s">
        <v>3026</v>
      </c>
    </row>
    <row r="742" spans="10:17" ht="14.4">
      <c r="J742" s="185" t="s">
        <v>1915</v>
      </c>
      <c r="K742" s="184" t="s">
        <v>1914</v>
      </c>
      <c r="L742" s="184" t="s">
        <v>2626</v>
      </c>
      <c r="M742" s="184" t="s">
        <v>2627</v>
      </c>
      <c r="N742" s="184" t="s">
        <v>3247</v>
      </c>
      <c r="O742" s="187" t="s">
        <v>3059</v>
      </c>
      <c r="P742" s="187" t="s">
        <v>3207</v>
      </c>
      <c r="Q742" s="187" t="s">
        <v>3019</v>
      </c>
    </row>
    <row r="743" spans="10:17" ht="14.4">
      <c r="J743" s="185" t="s">
        <v>1300</v>
      </c>
      <c r="K743" s="184" t="s">
        <v>1299</v>
      </c>
      <c r="L743" s="184" t="s">
        <v>2578</v>
      </c>
      <c r="M743" s="184" t="s">
        <v>2579</v>
      </c>
      <c r="N743" s="184" t="s">
        <v>3252</v>
      </c>
      <c r="O743" s="187" t="s">
        <v>3064</v>
      </c>
      <c r="P743" s="187" t="s">
        <v>3208</v>
      </c>
      <c r="Q743" s="187" t="s">
        <v>3022</v>
      </c>
    </row>
    <row r="744" spans="10:17" ht="14.4">
      <c r="J744" s="185" t="s">
        <v>2442</v>
      </c>
      <c r="K744" s="184" t="s">
        <v>2441</v>
      </c>
      <c r="L744" s="184" t="s">
        <v>2618</v>
      </c>
      <c r="M744" s="184" t="s">
        <v>2619</v>
      </c>
      <c r="N744" s="184" t="s">
        <v>3248</v>
      </c>
      <c r="O744" s="187" t="s">
        <v>3060</v>
      </c>
      <c r="P744" s="187" t="s">
        <v>3207</v>
      </c>
      <c r="Q744" s="187" t="s">
        <v>3019</v>
      </c>
    </row>
    <row r="745" spans="10:17" ht="14.4">
      <c r="J745" s="185" t="s">
        <v>601</v>
      </c>
      <c r="K745" s="184" t="s">
        <v>600</v>
      </c>
      <c r="L745" s="184" t="s">
        <v>3205</v>
      </c>
      <c r="M745" s="184" t="s">
        <v>3018</v>
      </c>
      <c r="N745" s="184" t="s">
        <v>3255</v>
      </c>
      <c r="O745" s="187" t="s">
        <v>3067</v>
      </c>
      <c r="P745" s="187" t="s">
        <v>3209</v>
      </c>
      <c r="Q745" s="187" t="s">
        <v>3031</v>
      </c>
    </row>
    <row r="746" spans="10:17" ht="14.4">
      <c r="J746" s="185" t="s">
        <v>2951</v>
      </c>
      <c r="K746" s="184" t="s">
        <v>3080</v>
      </c>
      <c r="L746" s="184" t="s">
        <v>2570</v>
      </c>
      <c r="M746" s="184" t="s">
        <v>2571</v>
      </c>
      <c r="N746" s="184" t="s">
        <v>3229</v>
      </c>
      <c r="O746" s="187" t="s">
        <v>3041</v>
      </c>
      <c r="P746" s="187" t="s">
        <v>3209</v>
      </c>
      <c r="Q746" s="187" t="s">
        <v>3031</v>
      </c>
    </row>
    <row r="747" spans="10:17" ht="14.4">
      <c r="J747" s="185" t="s">
        <v>934</v>
      </c>
      <c r="K747" s="184" t="s">
        <v>933</v>
      </c>
      <c r="L747" s="184" t="s">
        <v>3199</v>
      </c>
      <c r="M747" s="184" t="s">
        <v>3012</v>
      </c>
      <c r="N747" s="184" t="s">
        <v>3223</v>
      </c>
      <c r="O747" s="187" t="s">
        <v>3034</v>
      </c>
      <c r="P747" s="187" t="s">
        <v>3212</v>
      </c>
      <c r="Q747" s="187" t="s">
        <v>3033</v>
      </c>
    </row>
    <row r="748" spans="10:17" ht="14.4">
      <c r="J748" s="185" t="s">
        <v>2039</v>
      </c>
      <c r="K748" s="184" t="s">
        <v>2038</v>
      </c>
      <c r="L748" s="184" t="s">
        <v>2568</v>
      </c>
      <c r="M748" s="184" t="s">
        <v>2569</v>
      </c>
      <c r="N748" s="184" t="s">
        <v>3233</v>
      </c>
      <c r="O748" s="187" t="s">
        <v>3045</v>
      </c>
      <c r="P748" s="187" t="s">
        <v>3212</v>
      </c>
      <c r="Q748" s="187" t="s">
        <v>3033</v>
      </c>
    </row>
    <row r="749" spans="10:17" ht="14.4">
      <c r="J749" s="185" t="s">
        <v>1682</v>
      </c>
      <c r="K749" s="184" t="s">
        <v>1681</v>
      </c>
      <c r="L749" s="184" t="s">
        <v>2612</v>
      </c>
      <c r="M749" s="184" t="s">
        <v>2613</v>
      </c>
      <c r="N749" s="184" t="s">
        <v>3248</v>
      </c>
      <c r="O749" s="187" t="s">
        <v>3060</v>
      </c>
      <c r="P749" s="187" t="s">
        <v>3207</v>
      </c>
      <c r="Q749" s="187" t="s">
        <v>3019</v>
      </c>
    </row>
    <row r="750" spans="10:17" ht="14.4">
      <c r="J750" s="185" t="s">
        <v>2277</v>
      </c>
      <c r="K750" s="184" t="s">
        <v>2276</v>
      </c>
      <c r="L750" s="184" t="s">
        <v>2604</v>
      </c>
      <c r="M750" s="184" t="s">
        <v>2605</v>
      </c>
      <c r="N750" s="184" t="s">
        <v>3240</v>
      </c>
      <c r="O750" s="187" t="s">
        <v>3052</v>
      </c>
      <c r="P750" s="187" t="s">
        <v>3210</v>
      </c>
      <c r="Q750" s="187" t="s">
        <v>3026</v>
      </c>
    </row>
    <row r="751" spans="10:17" ht="14.4">
      <c r="J751" s="185" t="s">
        <v>270</v>
      </c>
      <c r="K751" s="184" t="s">
        <v>269</v>
      </c>
      <c r="L751" s="184" t="s">
        <v>2814</v>
      </c>
      <c r="M751" s="184" t="s">
        <v>2815</v>
      </c>
      <c r="N751" s="184" t="s">
        <v>3231</v>
      </c>
      <c r="O751" s="187" t="s">
        <v>3043</v>
      </c>
      <c r="P751" s="187" t="s">
        <v>3213</v>
      </c>
      <c r="Q751" s="187" t="s">
        <v>3037</v>
      </c>
    </row>
    <row r="752" spans="10:17" ht="14.4">
      <c r="J752" s="185" t="s">
        <v>2444</v>
      </c>
      <c r="K752" s="184" t="s">
        <v>2443</v>
      </c>
      <c r="L752" s="184" t="s">
        <v>2618</v>
      </c>
      <c r="M752" s="184" t="s">
        <v>2619</v>
      </c>
      <c r="N752" s="184" t="s">
        <v>3248</v>
      </c>
      <c r="O752" s="187" t="s">
        <v>3060</v>
      </c>
      <c r="P752" s="187" t="s">
        <v>3207</v>
      </c>
      <c r="Q752" s="187" t="s">
        <v>3019</v>
      </c>
    </row>
    <row r="753" spans="10:17" ht="14.4">
      <c r="J753" s="185" t="s">
        <v>865</v>
      </c>
      <c r="K753" s="184" t="s">
        <v>864</v>
      </c>
      <c r="L753" s="184" t="s">
        <v>2582</v>
      </c>
      <c r="M753" s="184" t="s">
        <v>2583</v>
      </c>
      <c r="N753" s="184" t="s">
        <v>3220</v>
      </c>
      <c r="O753" s="187" t="s">
        <v>3029</v>
      </c>
      <c r="P753" s="187" t="s">
        <v>3211</v>
      </c>
      <c r="Q753" s="187" t="s">
        <v>3024</v>
      </c>
    </row>
    <row r="754" spans="10:17" ht="14.4">
      <c r="J754" s="185" t="s">
        <v>811</v>
      </c>
      <c r="K754" s="184" t="s">
        <v>810</v>
      </c>
      <c r="L754" s="184" t="s">
        <v>2672</v>
      </c>
      <c r="M754" s="184" t="s">
        <v>2673</v>
      </c>
      <c r="N754" s="184" t="s">
        <v>3220</v>
      </c>
      <c r="O754" s="187" t="s">
        <v>3029</v>
      </c>
      <c r="P754" s="187" t="s">
        <v>3211</v>
      </c>
      <c r="Q754" s="187" t="s">
        <v>3024</v>
      </c>
    </row>
    <row r="755" spans="10:17" ht="14.4">
      <c r="J755" s="185" t="s">
        <v>510</v>
      </c>
      <c r="K755" s="184" t="s">
        <v>509</v>
      </c>
      <c r="L755" s="184" t="s">
        <v>2808</v>
      </c>
      <c r="M755" s="184" t="s">
        <v>2809</v>
      </c>
      <c r="N755" s="184" t="s">
        <v>3224</v>
      </c>
      <c r="O755" s="187" t="s">
        <v>3035</v>
      </c>
      <c r="P755" s="187" t="s">
        <v>3209</v>
      </c>
      <c r="Q755" s="187" t="s">
        <v>3031</v>
      </c>
    </row>
    <row r="756" spans="10:17" ht="14.4">
      <c r="J756" s="185" t="s">
        <v>1871</v>
      </c>
      <c r="K756" s="184" t="s">
        <v>1870</v>
      </c>
      <c r="L756" s="184" t="s">
        <v>2562</v>
      </c>
      <c r="M756" s="184" t="s">
        <v>2563</v>
      </c>
      <c r="N756" s="184" t="s">
        <v>3239</v>
      </c>
      <c r="O756" s="187" t="s">
        <v>3051</v>
      </c>
      <c r="P756" s="187" t="s">
        <v>3212</v>
      </c>
      <c r="Q756" s="187" t="s">
        <v>3033</v>
      </c>
    </row>
    <row r="757" spans="10:17" ht="14.4">
      <c r="J757" s="185" t="s">
        <v>306</v>
      </c>
      <c r="K757" s="184" t="s">
        <v>305</v>
      </c>
      <c r="L757" s="184" t="s">
        <v>2786</v>
      </c>
      <c r="M757" s="184" t="s">
        <v>2787</v>
      </c>
      <c r="N757" s="184" t="s">
        <v>3231</v>
      </c>
      <c r="O757" s="187" t="s">
        <v>3043</v>
      </c>
      <c r="P757" s="187" t="s">
        <v>3213</v>
      </c>
      <c r="Q757" s="187" t="s">
        <v>3037</v>
      </c>
    </row>
    <row r="758" spans="10:17" ht="14.4">
      <c r="J758" s="185" t="s">
        <v>2307</v>
      </c>
      <c r="K758" s="184" t="s">
        <v>2306</v>
      </c>
      <c r="L758" s="184" t="s">
        <v>2654</v>
      </c>
      <c r="M758" s="184" t="s">
        <v>2655</v>
      </c>
      <c r="N758" s="184" t="s">
        <v>3246</v>
      </c>
      <c r="O758" s="187" t="s">
        <v>3058</v>
      </c>
      <c r="P758" s="187" t="s">
        <v>3208</v>
      </c>
      <c r="Q758" s="187" t="s">
        <v>3022</v>
      </c>
    </row>
    <row r="759" spans="10:17" ht="14.4">
      <c r="J759" s="185" t="s">
        <v>2133</v>
      </c>
      <c r="K759" s="184" t="s">
        <v>2132</v>
      </c>
      <c r="L759" s="184" t="s">
        <v>2694</v>
      </c>
      <c r="M759" s="184" t="s">
        <v>2695</v>
      </c>
      <c r="N759" s="184" t="s">
        <v>3250</v>
      </c>
      <c r="O759" s="187" t="s">
        <v>3062</v>
      </c>
      <c r="P759" s="187" t="s">
        <v>3209</v>
      </c>
      <c r="Q759" s="187" t="s">
        <v>3031</v>
      </c>
    </row>
    <row r="760" spans="10:17" ht="14.4">
      <c r="J760" s="185" t="s">
        <v>1370</v>
      </c>
      <c r="K760" s="184" t="s">
        <v>1369</v>
      </c>
      <c r="L760" s="184" t="s">
        <v>2690</v>
      </c>
      <c r="M760" s="184" t="s">
        <v>2691</v>
      </c>
      <c r="N760" s="184" t="s">
        <v>3231</v>
      </c>
      <c r="O760" s="187" t="s">
        <v>3043</v>
      </c>
      <c r="P760" s="187" t="s">
        <v>3213</v>
      </c>
      <c r="Q760" s="187" t="s">
        <v>3037</v>
      </c>
    </row>
    <row r="761" spans="10:17" ht="14.4">
      <c r="J761" s="185" t="s">
        <v>1464</v>
      </c>
      <c r="K761" s="184" t="s">
        <v>1463</v>
      </c>
      <c r="L761" s="184" t="s">
        <v>2574</v>
      </c>
      <c r="M761" s="184" t="s">
        <v>2575</v>
      </c>
      <c r="N761" s="184" t="s">
        <v>3216</v>
      </c>
      <c r="O761" s="187" t="s">
        <v>3023</v>
      </c>
      <c r="P761" s="187" t="s">
        <v>3208</v>
      </c>
      <c r="Q761" s="187" t="s">
        <v>3022</v>
      </c>
    </row>
    <row r="762" spans="10:17" ht="14.4">
      <c r="J762" s="185" t="s">
        <v>292</v>
      </c>
      <c r="K762" s="184" t="s">
        <v>291</v>
      </c>
      <c r="L762" s="184" t="s">
        <v>2784</v>
      </c>
      <c r="M762" s="184" t="s">
        <v>2785</v>
      </c>
      <c r="N762" s="184" t="s">
        <v>3245</v>
      </c>
      <c r="O762" s="187" t="s">
        <v>3057</v>
      </c>
      <c r="P762" s="187" t="s">
        <v>3213</v>
      </c>
      <c r="Q762" s="187" t="s">
        <v>3037</v>
      </c>
    </row>
    <row r="763" spans="10:17" ht="14.4">
      <c r="J763" s="185" t="s">
        <v>940</v>
      </c>
      <c r="K763" s="184" t="s">
        <v>939</v>
      </c>
      <c r="L763" s="184" t="s">
        <v>3199</v>
      </c>
      <c r="M763" s="184" t="s">
        <v>3012</v>
      </c>
      <c r="N763" s="184" t="s">
        <v>3223</v>
      </c>
      <c r="O763" s="187" t="s">
        <v>3034</v>
      </c>
      <c r="P763" s="187" t="s">
        <v>3212</v>
      </c>
      <c r="Q763" s="187" t="s">
        <v>3033</v>
      </c>
    </row>
    <row r="764" spans="10:17" ht="14.4">
      <c r="J764" s="185" t="s">
        <v>1803</v>
      </c>
      <c r="K764" s="184" t="s">
        <v>1802</v>
      </c>
      <c r="L764" s="184" t="s">
        <v>2614</v>
      </c>
      <c r="M764" s="184" t="s">
        <v>2615</v>
      </c>
      <c r="N764" s="184" t="s">
        <v>3226</v>
      </c>
      <c r="O764" s="187" t="s">
        <v>3038</v>
      </c>
      <c r="P764" s="187" t="s">
        <v>3213</v>
      </c>
      <c r="Q764" s="187" t="s">
        <v>3037</v>
      </c>
    </row>
    <row r="765" spans="10:17" ht="14.4">
      <c r="J765" s="185" t="s">
        <v>1750</v>
      </c>
      <c r="K765" s="184" t="s">
        <v>1749</v>
      </c>
      <c r="L765" s="184" t="s">
        <v>2642</v>
      </c>
      <c r="M765" s="184" t="s">
        <v>2643</v>
      </c>
      <c r="N765" s="184" t="s">
        <v>3251</v>
      </c>
      <c r="O765" s="187" t="s">
        <v>3063</v>
      </c>
      <c r="P765" s="187" t="s">
        <v>3211</v>
      </c>
      <c r="Q765" s="187" t="s">
        <v>3024</v>
      </c>
    </row>
    <row r="766" spans="10:17" ht="14.4">
      <c r="J766" s="185" t="s">
        <v>1951</v>
      </c>
      <c r="K766" s="184" t="s">
        <v>1950</v>
      </c>
      <c r="L766" s="184" t="s">
        <v>2680</v>
      </c>
      <c r="M766" s="184" t="s">
        <v>2681</v>
      </c>
      <c r="N766" s="184" t="s">
        <v>3236</v>
      </c>
      <c r="O766" s="187" t="s">
        <v>3048</v>
      </c>
      <c r="P766" s="187" t="s">
        <v>3209</v>
      </c>
      <c r="Q766" s="187" t="s">
        <v>3031</v>
      </c>
    </row>
    <row r="767" spans="10:17" ht="14.4">
      <c r="J767" s="185" t="s">
        <v>1971</v>
      </c>
      <c r="K767" s="184" t="s">
        <v>1970</v>
      </c>
      <c r="L767" s="184" t="s">
        <v>2680</v>
      </c>
      <c r="M767" s="184" t="s">
        <v>2681</v>
      </c>
      <c r="N767" s="184" t="s">
        <v>3236</v>
      </c>
      <c r="O767" s="187" t="s">
        <v>3048</v>
      </c>
      <c r="P767" s="187" t="s">
        <v>3209</v>
      </c>
      <c r="Q767" s="187" t="s">
        <v>3031</v>
      </c>
    </row>
    <row r="768" spans="10:17" ht="14.4">
      <c r="J768" s="185" t="s">
        <v>576</v>
      </c>
      <c r="K768" s="184" t="s">
        <v>575</v>
      </c>
      <c r="L768" s="184" t="s">
        <v>3201</v>
      </c>
      <c r="M768" s="184" t="s">
        <v>3014</v>
      </c>
      <c r="N768" s="184" t="s">
        <v>3235</v>
      </c>
      <c r="O768" s="187" t="s">
        <v>3047</v>
      </c>
      <c r="P768" s="187" t="s">
        <v>3209</v>
      </c>
      <c r="Q768" s="187" t="s">
        <v>3031</v>
      </c>
    </row>
    <row r="769" spans="10:17" ht="14.4">
      <c r="J769" s="185" t="s">
        <v>574</v>
      </c>
      <c r="K769" s="184" t="s">
        <v>573</v>
      </c>
      <c r="L769" s="184" t="s">
        <v>3201</v>
      </c>
      <c r="M769" s="184" t="s">
        <v>3014</v>
      </c>
      <c r="N769" s="184" t="s">
        <v>3235</v>
      </c>
      <c r="O769" s="187" t="s">
        <v>3047</v>
      </c>
      <c r="P769" s="187" t="s">
        <v>3209</v>
      </c>
      <c r="Q769" s="187" t="s">
        <v>3031</v>
      </c>
    </row>
    <row r="770" spans="10:17" ht="14.4">
      <c r="J770" s="185" t="s">
        <v>460</v>
      </c>
      <c r="K770" s="184" t="s">
        <v>459</v>
      </c>
      <c r="L770" s="184" t="s">
        <v>2706</v>
      </c>
      <c r="M770" s="184" t="s">
        <v>2707</v>
      </c>
      <c r="N770" s="184" t="s">
        <v>3224</v>
      </c>
      <c r="O770" s="187" t="s">
        <v>3035</v>
      </c>
      <c r="P770" s="187" t="s">
        <v>3209</v>
      </c>
      <c r="Q770" s="187" t="s">
        <v>3031</v>
      </c>
    </row>
    <row r="771" spans="10:17" ht="14.4">
      <c r="J771" s="185" t="s">
        <v>2540</v>
      </c>
      <c r="K771" s="184" t="s">
        <v>1606</v>
      </c>
      <c r="L771" s="184" t="s">
        <v>2652</v>
      </c>
      <c r="M771" s="184" t="s">
        <v>2653</v>
      </c>
      <c r="N771" s="184" t="s">
        <v>3228</v>
      </c>
      <c r="O771" s="187" t="s">
        <v>3040</v>
      </c>
      <c r="P771" s="187" t="s">
        <v>3209</v>
      </c>
      <c r="Q771" s="187" t="s">
        <v>3031</v>
      </c>
    </row>
    <row r="772" spans="10:17" ht="14.4">
      <c r="J772" s="185" t="s">
        <v>823</v>
      </c>
      <c r="K772" s="184" t="s">
        <v>822</v>
      </c>
      <c r="L772" s="184" t="s">
        <v>3202</v>
      </c>
      <c r="M772" s="184" t="s">
        <v>3015</v>
      </c>
      <c r="N772" s="184" t="s">
        <v>3237</v>
      </c>
      <c r="O772" s="187" t="s">
        <v>3049</v>
      </c>
      <c r="P772" s="187" t="s">
        <v>3211</v>
      </c>
      <c r="Q772" s="187" t="s">
        <v>3024</v>
      </c>
    </row>
    <row r="773" spans="10:17" ht="14.4">
      <c r="J773" s="185" t="s">
        <v>730</v>
      </c>
      <c r="K773" s="184" t="s">
        <v>729</v>
      </c>
      <c r="L773" s="184" t="s">
        <v>2714</v>
      </c>
      <c r="M773" s="184" t="s">
        <v>2715</v>
      </c>
      <c r="N773" s="184" t="s">
        <v>3217</v>
      </c>
      <c r="O773" s="187" t="s">
        <v>3025</v>
      </c>
      <c r="P773" s="187" t="s">
        <v>3211</v>
      </c>
      <c r="Q773" s="187" t="s">
        <v>3024</v>
      </c>
    </row>
    <row r="774" spans="10:17" ht="14.4">
      <c r="J774" s="185" t="s">
        <v>2527</v>
      </c>
      <c r="K774" s="184" t="s">
        <v>589</v>
      </c>
      <c r="L774" s="184" t="s">
        <v>3204</v>
      </c>
      <c r="M774" s="184" t="s">
        <v>3017</v>
      </c>
      <c r="N774" s="184" t="s">
        <v>3253</v>
      </c>
      <c r="O774" s="187" t="s">
        <v>3065</v>
      </c>
      <c r="P774" s="187" t="s">
        <v>3209</v>
      </c>
      <c r="Q774" s="187" t="s">
        <v>3031</v>
      </c>
    </row>
    <row r="775" spans="10:17" ht="14.4">
      <c r="J775" s="185" t="s">
        <v>2506</v>
      </c>
      <c r="K775" s="184" t="s">
        <v>131</v>
      </c>
      <c r="L775" s="184" t="s">
        <v>2756</v>
      </c>
      <c r="M775" s="184" t="s">
        <v>2757</v>
      </c>
      <c r="N775" s="184" t="s">
        <v>3231</v>
      </c>
      <c r="O775" s="187" t="s">
        <v>3043</v>
      </c>
      <c r="P775" s="187" t="s">
        <v>3213</v>
      </c>
      <c r="Q775" s="187" t="s">
        <v>3037</v>
      </c>
    </row>
    <row r="776" spans="10:17" ht="14.4">
      <c r="J776" s="185" t="s">
        <v>138</v>
      </c>
      <c r="K776" s="184" t="s">
        <v>137</v>
      </c>
      <c r="L776" s="184" t="s">
        <v>2756</v>
      </c>
      <c r="M776" s="184" t="s">
        <v>2757</v>
      </c>
      <c r="N776" s="184" t="s">
        <v>3231</v>
      </c>
      <c r="O776" s="187" t="s">
        <v>3043</v>
      </c>
      <c r="P776" s="187" t="s">
        <v>3213</v>
      </c>
      <c r="Q776" s="187" t="s">
        <v>3037</v>
      </c>
    </row>
    <row r="777" spans="10:17" ht="14.4">
      <c r="J777" s="185" t="s">
        <v>2523</v>
      </c>
      <c r="K777" s="184" t="s">
        <v>134</v>
      </c>
      <c r="L777" s="184" t="s">
        <v>2756</v>
      </c>
      <c r="M777" s="184" t="s">
        <v>2757</v>
      </c>
      <c r="N777" s="184" t="s">
        <v>3231</v>
      </c>
      <c r="O777" s="187" t="s">
        <v>3043</v>
      </c>
      <c r="P777" s="187" t="s">
        <v>3213</v>
      </c>
      <c r="Q777" s="187" t="s">
        <v>3037</v>
      </c>
    </row>
    <row r="778" spans="10:17" ht="14.4">
      <c r="J778" s="185" t="s">
        <v>136</v>
      </c>
      <c r="K778" s="184" t="s">
        <v>135</v>
      </c>
      <c r="L778" s="184" t="s">
        <v>2756</v>
      </c>
      <c r="M778" s="184" t="s">
        <v>2757</v>
      </c>
      <c r="N778" s="184" t="s">
        <v>3231</v>
      </c>
      <c r="O778" s="187" t="s">
        <v>3043</v>
      </c>
      <c r="P778" s="187" t="s">
        <v>3213</v>
      </c>
      <c r="Q778" s="187" t="s">
        <v>3037</v>
      </c>
    </row>
    <row r="779" spans="10:17" ht="14.4">
      <c r="J779" s="185" t="s">
        <v>2551</v>
      </c>
      <c r="K779" s="184" t="s">
        <v>1801</v>
      </c>
      <c r="L779" s="184" t="s">
        <v>2614</v>
      </c>
      <c r="M779" s="184" t="s">
        <v>2615</v>
      </c>
      <c r="N779" s="184" t="s">
        <v>3226</v>
      </c>
      <c r="O779" s="187" t="s">
        <v>3038</v>
      </c>
      <c r="P779" s="187" t="s">
        <v>3213</v>
      </c>
      <c r="Q779" s="187" t="s">
        <v>3037</v>
      </c>
    </row>
    <row r="780" spans="10:17" ht="14.4">
      <c r="J780" s="185" t="s">
        <v>1688</v>
      </c>
      <c r="K780" s="184" t="s">
        <v>1687</v>
      </c>
      <c r="L780" s="184" t="s">
        <v>2612</v>
      </c>
      <c r="M780" s="184" t="s">
        <v>2613</v>
      </c>
      <c r="N780" s="184" t="s">
        <v>3248</v>
      </c>
      <c r="O780" s="187" t="s">
        <v>3060</v>
      </c>
      <c r="P780" s="187" t="s">
        <v>3207</v>
      </c>
      <c r="Q780" s="187" t="s">
        <v>3019</v>
      </c>
    </row>
    <row r="781" spans="10:17" ht="14.4">
      <c r="J781" s="185" t="s">
        <v>1847</v>
      </c>
      <c r="K781" s="184" t="s">
        <v>1846</v>
      </c>
      <c r="L781" s="184" t="s">
        <v>2562</v>
      </c>
      <c r="M781" s="184" t="s">
        <v>2563</v>
      </c>
      <c r="N781" s="184" t="s">
        <v>3239</v>
      </c>
      <c r="O781" s="187" t="s">
        <v>3051</v>
      </c>
      <c r="P781" s="187" t="s">
        <v>3212</v>
      </c>
      <c r="Q781" s="187" t="s">
        <v>3033</v>
      </c>
    </row>
    <row r="782" spans="10:17" ht="14.4">
      <c r="J782" s="185" t="s">
        <v>186</v>
      </c>
      <c r="K782" s="184" t="s">
        <v>185</v>
      </c>
      <c r="L782" s="184" t="s">
        <v>2566</v>
      </c>
      <c r="M782" s="184" t="s">
        <v>2567</v>
      </c>
      <c r="N782" s="184" t="s">
        <v>3231</v>
      </c>
      <c r="O782" s="187" t="s">
        <v>3043</v>
      </c>
      <c r="P782" s="187" t="s">
        <v>3213</v>
      </c>
      <c r="Q782" s="187" t="s">
        <v>3037</v>
      </c>
    </row>
    <row r="783" spans="10:17" ht="14.4">
      <c r="J783" s="185" t="s">
        <v>288</v>
      </c>
      <c r="K783" s="184" t="s">
        <v>287</v>
      </c>
      <c r="L783" s="184" t="s">
        <v>2784</v>
      </c>
      <c r="M783" s="184" t="s">
        <v>2785</v>
      </c>
      <c r="N783" s="184" t="s">
        <v>3245</v>
      </c>
      <c r="O783" s="187" t="s">
        <v>3057</v>
      </c>
      <c r="P783" s="187" t="s">
        <v>3213</v>
      </c>
      <c r="Q783" s="187" t="s">
        <v>3037</v>
      </c>
    </row>
    <row r="784" spans="10:17" ht="14.4">
      <c r="J784" s="185" t="s">
        <v>2095</v>
      </c>
      <c r="K784" s="184" t="s">
        <v>2094</v>
      </c>
      <c r="L784" s="184" t="s">
        <v>2568</v>
      </c>
      <c r="M784" s="184" t="s">
        <v>2569</v>
      </c>
      <c r="N784" s="184" t="s">
        <v>3233</v>
      </c>
      <c r="O784" s="187" t="s">
        <v>3045</v>
      </c>
      <c r="P784" s="187" t="s">
        <v>3212</v>
      </c>
      <c r="Q784" s="187" t="s">
        <v>3033</v>
      </c>
    </row>
    <row r="785" spans="10:17" ht="14.4">
      <c r="J785" s="185" t="s">
        <v>771</v>
      </c>
      <c r="K785" s="184" t="s">
        <v>770</v>
      </c>
      <c r="L785" s="184" t="s">
        <v>2638</v>
      </c>
      <c r="M785" s="184" t="s">
        <v>2639</v>
      </c>
      <c r="N785" s="184" t="s">
        <v>3244</v>
      </c>
      <c r="O785" s="187" t="s">
        <v>3056</v>
      </c>
      <c r="P785" s="187" t="s">
        <v>3211</v>
      </c>
      <c r="Q785" s="187" t="s">
        <v>3024</v>
      </c>
    </row>
    <row r="786" spans="10:17" ht="14.4">
      <c r="J786" s="185" t="s">
        <v>1566</v>
      </c>
      <c r="K786" s="184" t="s">
        <v>1565</v>
      </c>
      <c r="L786" s="184" t="s">
        <v>2730</v>
      </c>
      <c r="M786" s="184" t="s">
        <v>2731</v>
      </c>
      <c r="N786" s="184" t="s">
        <v>3214</v>
      </c>
      <c r="O786" s="187" t="s">
        <v>3020</v>
      </c>
      <c r="P786" s="187" t="s">
        <v>3207</v>
      </c>
      <c r="Q786" s="187" t="s">
        <v>3019</v>
      </c>
    </row>
    <row r="787" spans="10:17" ht="14.4">
      <c r="J787" s="185" t="s">
        <v>1628</v>
      </c>
      <c r="K787" s="184" t="s">
        <v>1627</v>
      </c>
      <c r="L787" s="184" t="s">
        <v>2678</v>
      </c>
      <c r="M787" s="184" t="s">
        <v>2679</v>
      </c>
      <c r="N787" s="184" t="s">
        <v>3243</v>
      </c>
      <c r="O787" s="187" t="s">
        <v>3055</v>
      </c>
      <c r="P787" s="187" t="s">
        <v>3208</v>
      </c>
      <c r="Q787" s="187" t="s">
        <v>3022</v>
      </c>
    </row>
    <row r="788" spans="10:17" ht="14.4">
      <c r="J788" s="185" t="s">
        <v>1131</v>
      </c>
      <c r="K788" s="184" t="s">
        <v>1130</v>
      </c>
      <c r="L788" s="184" t="s">
        <v>2590</v>
      </c>
      <c r="M788" s="184" t="s">
        <v>2591</v>
      </c>
      <c r="N788" s="184" t="s">
        <v>3219</v>
      </c>
      <c r="O788" s="187" t="s">
        <v>3028</v>
      </c>
      <c r="P788" s="187" t="s">
        <v>3210</v>
      </c>
      <c r="Q788" s="187" t="s">
        <v>3026</v>
      </c>
    </row>
    <row r="789" spans="10:17" ht="14.4">
      <c r="J789" s="185" t="s">
        <v>2557</v>
      </c>
      <c r="K789" s="184" t="s">
        <v>2556</v>
      </c>
      <c r="L789" s="184" t="s">
        <v>2766</v>
      </c>
      <c r="M789" s="184" t="s">
        <v>2767</v>
      </c>
      <c r="N789" s="184" t="s">
        <v>3247</v>
      </c>
      <c r="O789" s="187" t="s">
        <v>3059</v>
      </c>
      <c r="P789" s="187" t="s">
        <v>3207</v>
      </c>
      <c r="Q789" s="187" t="s">
        <v>3019</v>
      </c>
    </row>
    <row r="790" spans="10:17" ht="14.4">
      <c r="J790" s="185" t="s">
        <v>2129</v>
      </c>
      <c r="K790" s="184" t="s">
        <v>2128</v>
      </c>
      <c r="L790" s="184" t="s">
        <v>2694</v>
      </c>
      <c r="M790" s="184" t="s">
        <v>2695</v>
      </c>
      <c r="N790" s="184" t="s">
        <v>3250</v>
      </c>
      <c r="O790" s="187" t="s">
        <v>3062</v>
      </c>
      <c r="P790" s="187" t="s">
        <v>3209</v>
      </c>
      <c r="Q790" s="187" t="s">
        <v>3031</v>
      </c>
    </row>
    <row r="791" spans="10:17" ht="14.4">
      <c r="J791" s="185" t="s">
        <v>1656</v>
      </c>
      <c r="K791" s="184" t="s">
        <v>1655</v>
      </c>
      <c r="L791" s="184" t="s">
        <v>2678</v>
      </c>
      <c r="M791" s="184" t="s">
        <v>2679</v>
      </c>
      <c r="N791" s="184" t="s">
        <v>3243</v>
      </c>
      <c r="O791" s="187" t="s">
        <v>3055</v>
      </c>
      <c r="P791" s="187" t="s">
        <v>3208</v>
      </c>
      <c r="Q791" s="187" t="s">
        <v>3022</v>
      </c>
    </row>
    <row r="792" spans="10:17" ht="14.4">
      <c r="J792" s="185" t="s">
        <v>1594</v>
      </c>
      <c r="K792" s="184" t="s">
        <v>1593</v>
      </c>
      <c r="L792" s="184" t="s">
        <v>2652</v>
      </c>
      <c r="M792" s="184" t="s">
        <v>2653</v>
      </c>
      <c r="N792" s="184" t="s">
        <v>3228</v>
      </c>
      <c r="O792" s="187" t="s">
        <v>3040</v>
      </c>
      <c r="P792" s="187" t="s">
        <v>3209</v>
      </c>
      <c r="Q792" s="187" t="s">
        <v>3031</v>
      </c>
    </row>
    <row r="793" spans="10:17" ht="14.4">
      <c r="J793" s="185" t="s">
        <v>426</v>
      </c>
      <c r="K793" s="184" t="s">
        <v>425</v>
      </c>
      <c r="L793" s="184" t="s">
        <v>2740</v>
      </c>
      <c r="M793" s="184" t="s">
        <v>2741</v>
      </c>
      <c r="N793" s="184" t="s">
        <v>3215</v>
      </c>
      <c r="O793" s="187" t="s">
        <v>3021</v>
      </c>
      <c r="P793" s="187" t="s">
        <v>3207</v>
      </c>
      <c r="Q793" s="187" t="s">
        <v>3019</v>
      </c>
    </row>
    <row r="794" spans="10:17" ht="14.4">
      <c r="J794" s="185" t="s">
        <v>146</v>
      </c>
      <c r="K794" s="184" t="s">
        <v>145</v>
      </c>
      <c r="L794" s="184" t="s">
        <v>2696</v>
      </c>
      <c r="M794" s="184" t="s">
        <v>2697</v>
      </c>
      <c r="N794" s="184" t="s">
        <v>3245</v>
      </c>
      <c r="O794" s="187" t="s">
        <v>3057</v>
      </c>
      <c r="P794" s="187" t="s">
        <v>3213</v>
      </c>
      <c r="Q794" s="187" t="s">
        <v>3037</v>
      </c>
    </row>
    <row r="795" spans="10:17" ht="14.4">
      <c r="J795" s="185" t="s">
        <v>140</v>
      </c>
      <c r="K795" s="184" t="s">
        <v>139</v>
      </c>
      <c r="L795" s="184" t="s">
        <v>2696</v>
      </c>
      <c r="M795" s="184" t="s">
        <v>2697</v>
      </c>
      <c r="N795" s="184" t="s">
        <v>3245</v>
      </c>
      <c r="O795" s="187" t="s">
        <v>3057</v>
      </c>
      <c r="P795" s="187" t="s">
        <v>3213</v>
      </c>
      <c r="Q795" s="187" t="s">
        <v>3037</v>
      </c>
    </row>
    <row r="796" spans="10:17" ht="14.4">
      <c r="J796" s="185" t="s">
        <v>2091</v>
      </c>
      <c r="K796" s="184" t="s">
        <v>2090</v>
      </c>
      <c r="L796" s="184" t="s">
        <v>2568</v>
      </c>
      <c r="M796" s="184" t="s">
        <v>2569</v>
      </c>
      <c r="N796" s="184" t="s">
        <v>3233</v>
      </c>
      <c r="O796" s="187" t="s">
        <v>3045</v>
      </c>
      <c r="P796" s="187" t="s">
        <v>3212</v>
      </c>
      <c r="Q796" s="187" t="s">
        <v>3033</v>
      </c>
    </row>
    <row r="797" spans="10:17" ht="14.4">
      <c r="J797" s="185" t="s">
        <v>162</v>
      </c>
      <c r="K797" s="184" t="s">
        <v>161</v>
      </c>
      <c r="L797" s="184" t="s">
        <v>2762</v>
      </c>
      <c r="M797" s="184" t="s">
        <v>2763</v>
      </c>
      <c r="N797" s="184" t="s">
        <v>3231</v>
      </c>
      <c r="O797" s="187" t="s">
        <v>3043</v>
      </c>
      <c r="P797" s="187" t="s">
        <v>3213</v>
      </c>
      <c r="Q797" s="187" t="s">
        <v>3037</v>
      </c>
    </row>
    <row r="798" spans="10:17" ht="14.4">
      <c r="J798" s="185" t="s">
        <v>1296</v>
      </c>
      <c r="K798" s="184" t="s">
        <v>1295</v>
      </c>
      <c r="L798" s="184" t="s">
        <v>2608</v>
      </c>
      <c r="M798" s="184" t="s">
        <v>2609</v>
      </c>
      <c r="N798" s="184" t="s">
        <v>3234</v>
      </c>
      <c r="O798" s="187" t="s">
        <v>3046</v>
      </c>
      <c r="P798" s="187" t="s">
        <v>3208</v>
      </c>
      <c r="Q798" s="187" t="s">
        <v>3022</v>
      </c>
    </row>
    <row r="799" spans="10:17" ht="14.4">
      <c r="J799" s="185" t="s">
        <v>2509</v>
      </c>
      <c r="K799" s="184" t="s">
        <v>581</v>
      </c>
      <c r="L799" s="184" t="s">
        <v>3204</v>
      </c>
      <c r="M799" s="184" t="s">
        <v>3017</v>
      </c>
      <c r="N799" s="184" t="s">
        <v>3253</v>
      </c>
      <c r="O799" s="187" t="s">
        <v>3065</v>
      </c>
      <c r="P799" s="187" t="s">
        <v>3209</v>
      </c>
      <c r="Q799" s="187" t="s">
        <v>3031</v>
      </c>
    </row>
    <row r="800" spans="10:17" ht="14.4">
      <c r="J800" s="185" t="s">
        <v>1552</v>
      </c>
      <c r="K800" s="184" t="s">
        <v>1551</v>
      </c>
      <c r="L800" s="184" t="s">
        <v>2570</v>
      </c>
      <c r="M800" s="184" t="s">
        <v>2571</v>
      </c>
      <c r="N800" s="184" t="s">
        <v>3229</v>
      </c>
      <c r="O800" s="187" t="s">
        <v>3041</v>
      </c>
      <c r="P800" s="187" t="s">
        <v>3209</v>
      </c>
      <c r="Q800" s="187" t="s">
        <v>3031</v>
      </c>
    </row>
    <row r="801" spans="10:17" ht="14.4">
      <c r="J801" s="185" t="s">
        <v>703</v>
      </c>
      <c r="K801" s="184" t="s">
        <v>702</v>
      </c>
      <c r="L801" s="184" t="s">
        <v>2714</v>
      </c>
      <c r="M801" s="184" t="s">
        <v>2715</v>
      </c>
      <c r="N801" s="184" t="s">
        <v>3217</v>
      </c>
      <c r="O801" s="187" t="s">
        <v>3025</v>
      </c>
      <c r="P801" s="187" t="s">
        <v>3211</v>
      </c>
      <c r="Q801" s="187" t="s">
        <v>3024</v>
      </c>
    </row>
    <row r="802" spans="10:17" ht="14.4">
      <c r="J802" s="185" t="s">
        <v>1460</v>
      </c>
      <c r="K802" s="184" t="s">
        <v>1459</v>
      </c>
      <c r="L802" s="184" t="s">
        <v>2574</v>
      </c>
      <c r="M802" s="184" t="s">
        <v>2575</v>
      </c>
      <c r="N802" s="184" t="s">
        <v>3216</v>
      </c>
      <c r="O802" s="187" t="s">
        <v>3023</v>
      </c>
      <c r="P802" s="187" t="s">
        <v>3208</v>
      </c>
      <c r="Q802" s="187" t="s">
        <v>3022</v>
      </c>
    </row>
    <row r="803" spans="10:17" ht="14.4">
      <c r="J803" s="185" t="s">
        <v>831</v>
      </c>
      <c r="K803" s="184" t="s">
        <v>830</v>
      </c>
      <c r="L803" s="184" t="s">
        <v>2712</v>
      </c>
      <c r="M803" s="184" t="s">
        <v>2713</v>
      </c>
      <c r="N803" s="184" t="s">
        <v>3225</v>
      </c>
      <c r="O803" s="187" t="s">
        <v>3036</v>
      </c>
      <c r="P803" s="187" t="s">
        <v>3211</v>
      </c>
      <c r="Q803" s="187" t="s">
        <v>3024</v>
      </c>
    </row>
    <row r="804" spans="10:17" ht="14.4">
      <c r="J804" s="185" t="s">
        <v>2952</v>
      </c>
      <c r="K804" s="184" t="s">
        <v>3081</v>
      </c>
      <c r="L804" s="184" t="s">
        <v>2640</v>
      </c>
      <c r="M804" s="184" t="s">
        <v>2641</v>
      </c>
      <c r="N804" s="184" t="s">
        <v>3219</v>
      </c>
      <c r="O804" s="187" t="s">
        <v>3028</v>
      </c>
      <c r="P804" s="187" t="s">
        <v>3210</v>
      </c>
      <c r="Q804" s="187" t="s">
        <v>3026</v>
      </c>
    </row>
    <row r="805" spans="10:17" ht="14.4">
      <c r="J805" s="185" t="s">
        <v>817</v>
      </c>
      <c r="K805" s="184" t="s">
        <v>816</v>
      </c>
      <c r="L805" s="184" t="s">
        <v>3202</v>
      </c>
      <c r="M805" s="184" t="s">
        <v>3015</v>
      </c>
      <c r="N805" s="184" t="s">
        <v>3237</v>
      </c>
      <c r="O805" s="187" t="s">
        <v>3049</v>
      </c>
      <c r="P805" s="187" t="s">
        <v>3211</v>
      </c>
      <c r="Q805" s="187" t="s">
        <v>3024</v>
      </c>
    </row>
    <row r="806" spans="10:17" ht="14.4">
      <c r="J806" s="185" t="s">
        <v>1458</v>
      </c>
      <c r="K806" s="184" t="s">
        <v>1457</v>
      </c>
      <c r="L806" s="184" t="s">
        <v>2574</v>
      </c>
      <c r="M806" s="184" t="s">
        <v>2575</v>
      </c>
      <c r="N806" s="184" t="s">
        <v>3216</v>
      </c>
      <c r="O806" s="187" t="s">
        <v>3023</v>
      </c>
      <c r="P806" s="187" t="s">
        <v>3208</v>
      </c>
      <c r="Q806" s="187" t="s">
        <v>3022</v>
      </c>
    </row>
    <row r="807" spans="10:17" ht="14.4">
      <c r="J807" s="185" t="s">
        <v>1211</v>
      </c>
      <c r="K807" s="184" t="s">
        <v>1210</v>
      </c>
      <c r="L807" s="184" t="s">
        <v>2620</v>
      </c>
      <c r="M807" s="184" t="s">
        <v>2621</v>
      </c>
      <c r="N807" s="184" t="s">
        <v>3249</v>
      </c>
      <c r="O807" s="187" t="s">
        <v>3061</v>
      </c>
      <c r="P807" s="187" t="s">
        <v>3208</v>
      </c>
      <c r="Q807" s="187" t="s">
        <v>3022</v>
      </c>
    </row>
    <row r="808" spans="10:17" ht="14.4">
      <c r="J808" s="185" t="s">
        <v>1241</v>
      </c>
      <c r="K808" s="184" t="s">
        <v>1240</v>
      </c>
      <c r="L808" s="184" t="s">
        <v>2620</v>
      </c>
      <c r="M808" s="184" t="s">
        <v>2621</v>
      </c>
      <c r="N808" s="184" t="s">
        <v>3249</v>
      </c>
      <c r="O808" s="187" t="s">
        <v>3061</v>
      </c>
      <c r="P808" s="187" t="s">
        <v>3208</v>
      </c>
      <c r="Q808" s="187" t="s">
        <v>3022</v>
      </c>
    </row>
    <row r="809" spans="10:17" ht="14.4">
      <c r="J809" s="185" t="s">
        <v>1213</v>
      </c>
      <c r="K809" s="184" t="s">
        <v>1212</v>
      </c>
      <c r="L809" s="184" t="s">
        <v>2620</v>
      </c>
      <c r="M809" s="184" t="s">
        <v>2621</v>
      </c>
      <c r="N809" s="184" t="s">
        <v>3249</v>
      </c>
      <c r="O809" s="187" t="s">
        <v>3061</v>
      </c>
      <c r="P809" s="187" t="s">
        <v>3208</v>
      </c>
      <c r="Q809" s="187" t="s">
        <v>3022</v>
      </c>
    </row>
    <row r="810" spans="10:17" ht="14.4">
      <c r="J810" s="185" t="s">
        <v>408</v>
      </c>
      <c r="K810" s="184" t="s">
        <v>407</v>
      </c>
      <c r="L810" s="184" t="s">
        <v>2740</v>
      </c>
      <c r="M810" s="184" t="s">
        <v>2741</v>
      </c>
      <c r="N810" s="184" t="s">
        <v>3215</v>
      </c>
      <c r="O810" s="187" t="s">
        <v>3021</v>
      </c>
      <c r="P810" s="187" t="s">
        <v>3207</v>
      </c>
      <c r="Q810" s="187" t="s">
        <v>3019</v>
      </c>
    </row>
    <row r="811" spans="10:17" ht="14.4">
      <c r="J811" s="185" t="s">
        <v>1155</v>
      </c>
      <c r="K811" s="184" t="s">
        <v>1154</v>
      </c>
      <c r="L811" s="184" t="s">
        <v>2632</v>
      </c>
      <c r="M811" s="184" t="s">
        <v>2633</v>
      </c>
      <c r="N811" s="184" t="s">
        <v>3218</v>
      </c>
      <c r="O811" s="187" t="s">
        <v>3027</v>
      </c>
      <c r="P811" s="187" t="s">
        <v>3210</v>
      </c>
      <c r="Q811" s="187" t="s">
        <v>3026</v>
      </c>
    </row>
    <row r="812" spans="10:17" ht="14.4">
      <c r="J812" s="185" t="s">
        <v>1159</v>
      </c>
      <c r="K812" s="184" t="s">
        <v>1158</v>
      </c>
      <c r="L812" s="184" t="s">
        <v>2632</v>
      </c>
      <c r="M812" s="184" t="s">
        <v>2633</v>
      </c>
      <c r="N812" s="184" t="s">
        <v>3218</v>
      </c>
      <c r="O812" s="187" t="s">
        <v>3027</v>
      </c>
      <c r="P812" s="187" t="s">
        <v>3210</v>
      </c>
      <c r="Q812" s="187" t="s">
        <v>3026</v>
      </c>
    </row>
    <row r="813" spans="10:17" ht="14.4">
      <c r="J813" s="185" t="s">
        <v>1161</v>
      </c>
      <c r="K813" s="184" t="s">
        <v>1160</v>
      </c>
      <c r="L813" s="184" t="s">
        <v>2632</v>
      </c>
      <c r="M813" s="184" t="s">
        <v>2633</v>
      </c>
      <c r="N813" s="184" t="s">
        <v>3218</v>
      </c>
      <c r="O813" s="187" t="s">
        <v>3027</v>
      </c>
      <c r="P813" s="187" t="s">
        <v>3210</v>
      </c>
      <c r="Q813" s="187" t="s">
        <v>3026</v>
      </c>
    </row>
    <row r="814" spans="10:17" ht="14.4">
      <c r="J814" s="185" t="s">
        <v>795</v>
      </c>
      <c r="K814" s="184" t="s">
        <v>794</v>
      </c>
      <c r="L814" s="184" t="s">
        <v>2672</v>
      </c>
      <c r="M814" s="184" t="s">
        <v>2673</v>
      </c>
      <c r="N814" s="184" t="s">
        <v>3220</v>
      </c>
      <c r="O814" s="187" t="s">
        <v>3029</v>
      </c>
      <c r="P814" s="187" t="s">
        <v>3211</v>
      </c>
      <c r="Q814" s="187" t="s">
        <v>3024</v>
      </c>
    </row>
    <row r="815" spans="10:17" ht="14.4">
      <c r="J815" s="185" t="s">
        <v>2953</v>
      </c>
      <c r="K815" s="184" t="s">
        <v>173</v>
      </c>
      <c r="L815" s="184" t="s">
        <v>2648</v>
      </c>
      <c r="M815" s="184" t="s">
        <v>2649</v>
      </c>
      <c r="N815" s="184" t="s">
        <v>3245</v>
      </c>
      <c r="O815" s="187" t="s">
        <v>3057</v>
      </c>
      <c r="P815" s="187" t="s">
        <v>3213</v>
      </c>
      <c r="Q815" s="187" t="s">
        <v>3037</v>
      </c>
    </row>
    <row r="816" spans="10:17" ht="14.4">
      <c r="J816" s="185" t="s">
        <v>1073</v>
      </c>
      <c r="K816" s="184" t="s">
        <v>1072</v>
      </c>
      <c r="L816" s="184" t="s">
        <v>2686</v>
      </c>
      <c r="M816" s="184" t="s">
        <v>2687</v>
      </c>
      <c r="N816" s="184" t="s">
        <v>3230</v>
      </c>
      <c r="O816" s="187" t="s">
        <v>3042</v>
      </c>
      <c r="P816" s="187" t="s">
        <v>3210</v>
      </c>
      <c r="Q816" s="187" t="s">
        <v>3026</v>
      </c>
    </row>
    <row r="817" spans="10:17" ht="14.4">
      <c r="J817" s="185" t="s">
        <v>117</v>
      </c>
      <c r="K817" s="184" t="s">
        <v>116</v>
      </c>
      <c r="L817" s="184" t="s">
        <v>2824</v>
      </c>
      <c r="M817" s="184" t="s">
        <v>2825</v>
      </c>
      <c r="N817" s="184" t="s">
        <v>3231</v>
      </c>
      <c r="O817" s="187" t="s">
        <v>3043</v>
      </c>
      <c r="P817" s="187" t="s">
        <v>3213</v>
      </c>
      <c r="Q817" s="187" t="s">
        <v>3037</v>
      </c>
    </row>
    <row r="818" spans="10:17" ht="14.4">
      <c r="J818" s="185" t="s">
        <v>1895</v>
      </c>
      <c r="K818" s="184" t="s">
        <v>1894</v>
      </c>
      <c r="L818" s="184" t="s">
        <v>2562</v>
      </c>
      <c r="M818" s="184" t="s">
        <v>2563</v>
      </c>
      <c r="N818" s="184" t="s">
        <v>3239</v>
      </c>
      <c r="O818" s="187" t="s">
        <v>3051</v>
      </c>
      <c r="P818" s="187" t="s">
        <v>3212</v>
      </c>
      <c r="Q818" s="187" t="s">
        <v>3033</v>
      </c>
    </row>
    <row r="819" spans="10:17" ht="14.4">
      <c r="J819" s="185" t="s">
        <v>1909</v>
      </c>
      <c r="K819" s="184" t="s">
        <v>1908</v>
      </c>
      <c r="L819" s="184" t="s">
        <v>2562</v>
      </c>
      <c r="M819" s="184" t="s">
        <v>2563</v>
      </c>
      <c r="N819" s="184" t="s">
        <v>3239</v>
      </c>
      <c r="O819" s="187" t="s">
        <v>3051</v>
      </c>
      <c r="P819" s="187" t="s">
        <v>3212</v>
      </c>
      <c r="Q819" s="187" t="s">
        <v>3033</v>
      </c>
    </row>
    <row r="820" spans="10:17" ht="14.4">
      <c r="J820" s="185" t="s">
        <v>1800</v>
      </c>
      <c r="K820" s="184" t="s">
        <v>1799</v>
      </c>
      <c r="L820" s="184" t="s">
        <v>2614</v>
      </c>
      <c r="M820" s="184" t="s">
        <v>2615</v>
      </c>
      <c r="N820" s="184" t="s">
        <v>3226</v>
      </c>
      <c r="O820" s="187" t="s">
        <v>3038</v>
      </c>
      <c r="P820" s="187" t="s">
        <v>3213</v>
      </c>
      <c r="Q820" s="187" t="s">
        <v>3037</v>
      </c>
    </row>
    <row r="821" spans="10:17" ht="14.4">
      <c r="J821" s="185" t="s">
        <v>2537</v>
      </c>
      <c r="K821" s="184" t="s">
        <v>2536</v>
      </c>
      <c r="L821" s="184" t="s">
        <v>2636</v>
      </c>
      <c r="M821" s="184" t="s">
        <v>2637</v>
      </c>
      <c r="N821" s="184" t="s">
        <v>3247</v>
      </c>
      <c r="O821" s="187" t="s">
        <v>3059</v>
      </c>
      <c r="P821" s="187" t="s">
        <v>3207</v>
      </c>
      <c r="Q821" s="187" t="s">
        <v>3019</v>
      </c>
    </row>
    <row r="822" spans="10:17" ht="14.4">
      <c r="J822" s="185" t="s">
        <v>1223</v>
      </c>
      <c r="K822" s="184" t="s">
        <v>1222</v>
      </c>
      <c r="L822" s="184" t="s">
        <v>2620</v>
      </c>
      <c r="M822" s="184" t="s">
        <v>2621</v>
      </c>
      <c r="N822" s="184" t="s">
        <v>3249</v>
      </c>
      <c r="O822" s="187" t="s">
        <v>3061</v>
      </c>
      <c r="P822" s="187" t="s">
        <v>3208</v>
      </c>
      <c r="Q822" s="187" t="s">
        <v>3022</v>
      </c>
    </row>
    <row r="823" spans="10:17" ht="14.4">
      <c r="J823" s="185" t="s">
        <v>1546</v>
      </c>
      <c r="K823" s="184" t="s">
        <v>1545</v>
      </c>
      <c r="L823" s="184" t="s">
        <v>2570</v>
      </c>
      <c r="M823" s="184" t="s">
        <v>2571</v>
      </c>
      <c r="N823" s="184" t="s">
        <v>3229</v>
      </c>
      <c r="O823" s="187" t="s">
        <v>3041</v>
      </c>
      <c r="P823" s="187" t="s">
        <v>3209</v>
      </c>
      <c r="Q823" s="187" t="s">
        <v>3031</v>
      </c>
    </row>
    <row r="824" spans="10:17" ht="14.4">
      <c r="J824" s="185" t="s">
        <v>1969</v>
      </c>
      <c r="K824" s="184" t="s">
        <v>1968</v>
      </c>
      <c r="L824" s="184" t="s">
        <v>2680</v>
      </c>
      <c r="M824" s="184" t="s">
        <v>2681</v>
      </c>
      <c r="N824" s="184" t="s">
        <v>3236</v>
      </c>
      <c r="O824" s="187" t="s">
        <v>3048</v>
      </c>
      <c r="P824" s="187" t="s">
        <v>3209</v>
      </c>
      <c r="Q824" s="187" t="s">
        <v>3031</v>
      </c>
    </row>
    <row r="825" spans="10:17" ht="14.4">
      <c r="J825" s="185" t="s">
        <v>2177</v>
      </c>
      <c r="K825" s="184" t="s">
        <v>2176</v>
      </c>
      <c r="L825" s="184" t="s">
        <v>2588</v>
      </c>
      <c r="M825" s="184" t="s">
        <v>2589</v>
      </c>
      <c r="N825" s="184" t="s">
        <v>3221</v>
      </c>
      <c r="O825" s="187" t="s">
        <v>3030</v>
      </c>
      <c r="P825" s="187" t="s">
        <v>3210</v>
      </c>
      <c r="Q825" s="187" t="s">
        <v>3026</v>
      </c>
    </row>
    <row r="826" spans="10:17" ht="14.4">
      <c r="J826" s="185" t="s">
        <v>2954</v>
      </c>
      <c r="K826" s="184" t="s">
        <v>2494</v>
      </c>
      <c r="L826" s="184" t="s">
        <v>2628</v>
      </c>
      <c r="M826" s="184" t="s">
        <v>2629</v>
      </c>
      <c r="N826" s="184" t="s">
        <v>3244</v>
      </c>
      <c r="O826" s="187" t="s">
        <v>3056</v>
      </c>
      <c r="P826" s="187" t="s">
        <v>3211</v>
      </c>
      <c r="Q826" s="187" t="s">
        <v>3024</v>
      </c>
    </row>
    <row r="827" spans="10:17" ht="14.4">
      <c r="J827" s="185" t="s">
        <v>402</v>
      </c>
      <c r="K827" s="184" t="s">
        <v>401</v>
      </c>
      <c r="L827" s="184" t="s">
        <v>2596</v>
      </c>
      <c r="M827" s="184" t="s">
        <v>2597</v>
      </c>
      <c r="N827" s="184" t="s">
        <v>3215</v>
      </c>
      <c r="O827" s="187" t="s">
        <v>3021</v>
      </c>
      <c r="P827" s="187" t="s">
        <v>3207</v>
      </c>
      <c r="Q827" s="187" t="s">
        <v>3019</v>
      </c>
    </row>
    <row r="828" spans="10:17" ht="14.4">
      <c r="J828" s="185" t="s">
        <v>2460</v>
      </c>
      <c r="K828" s="184" t="s">
        <v>2459</v>
      </c>
      <c r="L828" s="184" t="s">
        <v>2800</v>
      </c>
      <c r="M828" s="184" t="s">
        <v>2801</v>
      </c>
      <c r="N828" s="184" t="s">
        <v>3225</v>
      </c>
      <c r="O828" s="187" t="s">
        <v>3036</v>
      </c>
      <c r="P828" s="187" t="s">
        <v>3211</v>
      </c>
      <c r="Q828" s="187" t="s">
        <v>3024</v>
      </c>
    </row>
    <row r="829" spans="10:17" ht="14.4">
      <c r="J829" s="185" t="s">
        <v>1438</v>
      </c>
      <c r="K829" s="184" t="s">
        <v>1437</v>
      </c>
      <c r="L829" s="184" t="s">
        <v>2640</v>
      </c>
      <c r="M829" s="184" t="s">
        <v>2641</v>
      </c>
      <c r="N829" s="184" t="s">
        <v>3219</v>
      </c>
      <c r="O829" s="187" t="s">
        <v>3028</v>
      </c>
      <c r="P829" s="187" t="s">
        <v>3210</v>
      </c>
      <c r="Q829" s="187" t="s">
        <v>3026</v>
      </c>
    </row>
    <row r="830" spans="10:17" ht="14.4">
      <c r="J830" s="185" t="s">
        <v>1420</v>
      </c>
      <c r="K830" s="184" t="s">
        <v>1419</v>
      </c>
      <c r="L830" s="184" t="s">
        <v>2640</v>
      </c>
      <c r="M830" s="184" t="s">
        <v>2641</v>
      </c>
      <c r="N830" s="184" t="s">
        <v>3219</v>
      </c>
      <c r="O830" s="187" t="s">
        <v>3028</v>
      </c>
      <c r="P830" s="187" t="s">
        <v>3210</v>
      </c>
      <c r="Q830" s="187" t="s">
        <v>3026</v>
      </c>
    </row>
    <row r="831" spans="10:17" ht="14.4">
      <c r="J831" s="185" t="s">
        <v>1436</v>
      </c>
      <c r="K831" s="184" t="s">
        <v>1435</v>
      </c>
      <c r="L831" s="184" t="s">
        <v>2640</v>
      </c>
      <c r="M831" s="184" t="s">
        <v>2641</v>
      </c>
      <c r="N831" s="184" t="s">
        <v>3219</v>
      </c>
      <c r="O831" s="187" t="s">
        <v>3028</v>
      </c>
      <c r="P831" s="187" t="s">
        <v>3210</v>
      </c>
      <c r="Q831" s="187" t="s">
        <v>3026</v>
      </c>
    </row>
    <row r="832" spans="10:17" ht="14.4">
      <c r="J832" s="185" t="s">
        <v>2109</v>
      </c>
      <c r="K832" s="184" t="s">
        <v>2108</v>
      </c>
      <c r="L832" s="184" t="s">
        <v>2694</v>
      </c>
      <c r="M832" s="184" t="s">
        <v>2695</v>
      </c>
      <c r="N832" s="184" t="s">
        <v>3250</v>
      </c>
      <c r="O832" s="187" t="s">
        <v>3062</v>
      </c>
      <c r="P832" s="187" t="s">
        <v>3209</v>
      </c>
      <c r="Q832" s="187" t="s">
        <v>3031</v>
      </c>
    </row>
    <row r="833" spans="10:17" ht="14.4">
      <c r="J833" s="185" t="s">
        <v>1686</v>
      </c>
      <c r="K833" s="184" t="s">
        <v>1685</v>
      </c>
      <c r="L833" s="184" t="s">
        <v>2612</v>
      </c>
      <c r="M833" s="184" t="s">
        <v>2613</v>
      </c>
      <c r="N833" s="184" t="s">
        <v>3248</v>
      </c>
      <c r="O833" s="187" t="s">
        <v>3060</v>
      </c>
      <c r="P833" s="187" t="s">
        <v>3207</v>
      </c>
      <c r="Q833" s="187" t="s">
        <v>3019</v>
      </c>
    </row>
    <row r="834" spans="10:17" ht="14.4">
      <c r="J834" s="185" t="s">
        <v>1730</v>
      </c>
      <c r="K834" s="184" t="s">
        <v>1729</v>
      </c>
      <c r="L834" s="184" t="s">
        <v>2722</v>
      </c>
      <c r="M834" s="184" t="s">
        <v>2723</v>
      </c>
      <c r="N834" s="184" t="s">
        <v>3254</v>
      </c>
      <c r="O834" s="187" t="s">
        <v>3066</v>
      </c>
      <c r="P834" s="187" t="s">
        <v>3209</v>
      </c>
      <c r="Q834" s="187" t="s">
        <v>3031</v>
      </c>
    </row>
    <row r="835" spans="10:17" ht="14.4">
      <c r="J835" s="185" t="s">
        <v>1734</v>
      </c>
      <c r="K835" s="184" t="s">
        <v>1733</v>
      </c>
      <c r="L835" s="184" t="s">
        <v>2722</v>
      </c>
      <c r="M835" s="184" t="s">
        <v>2723</v>
      </c>
      <c r="N835" s="184" t="s">
        <v>3254</v>
      </c>
      <c r="O835" s="187" t="s">
        <v>3066</v>
      </c>
      <c r="P835" s="187" t="s">
        <v>3209</v>
      </c>
      <c r="Q835" s="187" t="s">
        <v>3031</v>
      </c>
    </row>
    <row r="836" spans="10:17" ht="14.4">
      <c r="J836" s="185" t="s">
        <v>1708</v>
      </c>
      <c r="K836" s="184" t="s">
        <v>1707</v>
      </c>
      <c r="L836" s="184" t="s">
        <v>2722</v>
      </c>
      <c r="M836" s="184" t="s">
        <v>2723</v>
      </c>
      <c r="N836" s="184" t="s">
        <v>3254</v>
      </c>
      <c r="O836" s="187" t="s">
        <v>3066</v>
      </c>
      <c r="P836" s="187" t="s">
        <v>3209</v>
      </c>
      <c r="Q836" s="187" t="s">
        <v>3031</v>
      </c>
    </row>
    <row r="837" spans="10:17" ht="14.4">
      <c r="J837" s="185" t="s">
        <v>2249</v>
      </c>
      <c r="K837" s="184" t="s">
        <v>2248</v>
      </c>
      <c r="L837" s="184" t="s">
        <v>2604</v>
      </c>
      <c r="M837" s="184" t="s">
        <v>2605</v>
      </c>
      <c r="N837" s="184" t="s">
        <v>3240</v>
      </c>
      <c r="O837" s="187" t="s">
        <v>3052</v>
      </c>
      <c r="P837" s="187" t="s">
        <v>3210</v>
      </c>
      <c r="Q837" s="187" t="s">
        <v>3026</v>
      </c>
    </row>
    <row r="838" spans="10:17" ht="14.4">
      <c r="J838" s="185" t="s">
        <v>1065</v>
      </c>
      <c r="K838" s="184" t="s">
        <v>1064</v>
      </c>
      <c r="L838" s="184" t="s">
        <v>3199</v>
      </c>
      <c r="M838" s="184" t="s">
        <v>3012</v>
      </c>
      <c r="N838" s="184" t="s">
        <v>3223</v>
      </c>
      <c r="O838" s="187" t="s">
        <v>3034</v>
      </c>
      <c r="P838" s="187" t="s">
        <v>3212</v>
      </c>
      <c r="Q838" s="187" t="s">
        <v>3033</v>
      </c>
    </row>
    <row r="839" spans="10:17" ht="14.4">
      <c r="J839" s="185" t="s">
        <v>1981</v>
      </c>
      <c r="K839" s="184" t="s">
        <v>1980</v>
      </c>
      <c r="L839" s="184" t="s">
        <v>2580</v>
      </c>
      <c r="M839" s="184" t="s">
        <v>2581</v>
      </c>
      <c r="N839" s="184" t="s">
        <v>3230</v>
      </c>
      <c r="O839" s="187" t="s">
        <v>3042</v>
      </c>
      <c r="P839" s="187" t="s">
        <v>3210</v>
      </c>
      <c r="Q839" s="187" t="s">
        <v>3026</v>
      </c>
    </row>
    <row r="840" spans="10:17" ht="14.4">
      <c r="J840" s="185" t="s">
        <v>320</v>
      </c>
      <c r="K840" s="184" t="s">
        <v>319</v>
      </c>
      <c r="L840" s="184" t="s">
        <v>2650</v>
      </c>
      <c r="M840" s="184" t="s">
        <v>2651</v>
      </c>
      <c r="N840" s="184" t="s">
        <v>3215</v>
      </c>
      <c r="O840" s="187" t="s">
        <v>3021</v>
      </c>
      <c r="P840" s="187" t="s">
        <v>3207</v>
      </c>
      <c r="Q840" s="187" t="s">
        <v>3019</v>
      </c>
    </row>
    <row r="841" spans="10:17" ht="14.4">
      <c r="J841" s="185" t="s">
        <v>144</v>
      </c>
      <c r="K841" s="184" t="s">
        <v>143</v>
      </c>
      <c r="L841" s="184" t="s">
        <v>2696</v>
      </c>
      <c r="M841" s="184" t="s">
        <v>2697</v>
      </c>
      <c r="N841" s="184" t="s">
        <v>3245</v>
      </c>
      <c r="O841" s="187" t="s">
        <v>3057</v>
      </c>
      <c r="P841" s="187" t="s">
        <v>3213</v>
      </c>
      <c r="Q841" s="187" t="s">
        <v>3037</v>
      </c>
    </row>
    <row r="842" spans="10:17" ht="14.4">
      <c r="J842" s="185" t="s">
        <v>1901</v>
      </c>
      <c r="K842" s="184" t="s">
        <v>1900</v>
      </c>
      <c r="L842" s="184" t="s">
        <v>2562</v>
      </c>
      <c r="M842" s="184" t="s">
        <v>2563</v>
      </c>
      <c r="N842" s="184" t="s">
        <v>3239</v>
      </c>
      <c r="O842" s="187" t="s">
        <v>3051</v>
      </c>
      <c r="P842" s="187" t="s">
        <v>3212</v>
      </c>
      <c r="Q842" s="187" t="s">
        <v>3033</v>
      </c>
    </row>
    <row r="843" spans="10:17" ht="14.4">
      <c r="J843" s="185" t="s">
        <v>1911</v>
      </c>
      <c r="K843" s="184" t="s">
        <v>1910</v>
      </c>
      <c r="L843" s="184" t="s">
        <v>2626</v>
      </c>
      <c r="M843" s="184" t="s">
        <v>2627</v>
      </c>
      <c r="N843" s="184" t="s">
        <v>3247</v>
      </c>
      <c r="O843" s="187" t="s">
        <v>3059</v>
      </c>
      <c r="P843" s="187" t="s">
        <v>3207</v>
      </c>
      <c r="Q843" s="187" t="s">
        <v>3019</v>
      </c>
    </row>
    <row r="844" spans="10:17" ht="14.4">
      <c r="J844" s="185" t="s">
        <v>807</v>
      </c>
      <c r="K844" s="184" t="s">
        <v>806</v>
      </c>
      <c r="L844" s="184" t="s">
        <v>2672</v>
      </c>
      <c r="M844" s="184" t="s">
        <v>2673</v>
      </c>
      <c r="N844" s="184" t="s">
        <v>3220</v>
      </c>
      <c r="O844" s="187" t="s">
        <v>3029</v>
      </c>
      <c r="P844" s="187" t="s">
        <v>3211</v>
      </c>
      <c r="Q844" s="187" t="s">
        <v>3024</v>
      </c>
    </row>
    <row r="845" spans="10:17" ht="14.4">
      <c r="J845" s="185" t="s">
        <v>1913</v>
      </c>
      <c r="K845" s="184" t="s">
        <v>1912</v>
      </c>
      <c r="L845" s="184" t="s">
        <v>2626</v>
      </c>
      <c r="M845" s="184" t="s">
        <v>2627</v>
      </c>
      <c r="N845" s="184" t="s">
        <v>3247</v>
      </c>
      <c r="O845" s="187" t="s">
        <v>3059</v>
      </c>
      <c r="P845" s="187" t="s">
        <v>3207</v>
      </c>
      <c r="Q845" s="187" t="s">
        <v>3019</v>
      </c>
    </row>
    <row r="846" spans="10:17" ht="14.4">
      <c r="J846" s="185" t="s">
        <v>354</v>
      </c>
      <c r="K846" s="184" t="s">
        <v>353</v>
      </c>
      <c r="L846" s="184" t="s">
        <v>2802</v>
      </c>
      <c r="M846" s="184" t="s">
        <v>2803</v>
      </c>
      <c r="N846" s="184" t="s">
        <v>3247</v>
      </c>
      <c r="O846" s="187" t="s">
        <v>3059</v>
      </c>
      <c r="P846" s="187" t="s">
        <v>3207</v>
      </c>
      <c r="Q846" s="187" t="s">
        <v>3019</v>
      </c>
    </row>
    <row r="847" spans="10:17" ht="14.4">
      <c r="J847" s="185" t="s">
        <v>2045</v>
      </c>
      <c r="K847" s="184" t="s">
        <v>2044</v>
      </c>
      <c r="L847" s="184" t="s">
        <v>2568</v>
      </c>
      <c r="M847" s="184" t="s">
        <v>2569</v>
      </c>
      <c r="N847" s="184" t="s">
        <v>3233</v>
      </c>
      <c r="O847" s="187" t="s">
        <v>3045</v>
      </c>
      <c r="P847" s="187" t="s">
        <v>3212</v>
      </c>
      <c r="Q847" s="187" t="s">
        <v>3033</v>
      </c>
    </row>
    <row r="848" spans="10:17" ht="14.4">
      <c r="J848" s="185" t="s">
        <v>1376</v>
      </c>
      <c r="K848" s="184" t="s">
        <v>1375</v>
      </c>
      <c r="L848" s="184" t="s">
        <v>2690</v>
      </c>
      <c r="M848" s="184" t="s">
        <v>2691</v>
      </c>
      <c r="N848" s="184" t="s">
        <v>3231</v>
      </c>
      <c r="O848" s="187" t="s">
        <v>3043</v>
      </c>
      <c r="P848" s="187" t="s">
        <v>3213</v>
      </c>
      <c r="Q848" s="187" t="s">
        <v>3037</v>
      </c>
    </row>
    <row r="849" spans="10:17" ht="14.4">
      <c r="J849" s="185" t="s">
        <v>164</v>
      </c>
      <c r="K849" s="184" t="s">
        <v>163</v>
      </c>
      <c r="L849" s="184" t="s">
        <v>2762</v>
      </c>
      <c r="M849" s="184" t="s">
        <v>2763</v>
      </c>
      <c r="N849" s="184" t="s">
        <v>3231</v>
      </c>
      <c r="O849" s="187" t="s">
        <v>3043</v>
      </c>
      <c r="P849" s="187" t="s">
        <v>3213</v>
      </c>
      <c r="Q849" s="187" t="s">
        <v>3037</v>
      </c>
    </row>
    <row r="850" spans="10:17" ht="14.4">
      <c r="J850" s="185" t="s">
        <v>2231</v>
      </c>
      <c r="K850" s="184" t="s">
        <v>2230</v>
      </c>
      <c r="L850" s="184" t="s">
        <v>2588</v>
      </c>
      <c r="M850" s="184" t="s">
        <v>2589</v>
      </c>
      <c r="N850" s="184" t="s">
        <v>3221</v>
      </c>
      <c r="O850" s="187" t="s">
        <v>3030</v>
      </c>
      <c r="P850" s="187" t="s">
        <v>3210</v>
      </c>
      <c r="Q850" s="187" t="s">
        <v>3026</v>
      </c>
    </row>
    <row r="851" spans="10:17" ht="14.4">
      <c r="J851" s="185" t="s">
        <v>2462</v>
      </c>
      <c r="K851" s="184" t="s">
        <v>2461</v>
      </c>
      <c r="L851" s="184" t="s">
        <v>2800</v>
      </c>
      <c r="M851" s="184" t="s">
        <v>2801</v>
      </c>
      <c r="N851" s="184" t="s">
        <v>3225</v>
      </c>
      <c r="O851" s="187" t="s">
        <v>3036</v>
      </c>
      <c r="P851" s="187" t="s">
        <v>3211</v>
      </c>
      <c r="Q851" s="187" t="s">
        <v>3024</v>
      </c>
    </row>
    <row r="852" spans="10:17" ht="14.4">
      <c r="J852" s="185" t="s">
        <v>2125</v>
      </c>
      <c r="K852" s="184" t="s">
        <v>2124</v>
      </c>
      <c r="L852" s="184" t="s">
        <v>2694</v>
      </c>
      <c r="M852" s="184" t="s">
        <v>2695</v>
      </c>
      <c r="N852" s="184" t="s">
        <v>3250</v>
      </c>
      <c r="O852" s="187" t="s">
        <v>3062</v>
      </c>
      <c r="P852" s="187" t="s">
        <v>3209</v>
      </c>
      <c r="Q852" s="187" t="s">
        <v>3031</v>
      </c>
    </row>
    <row r="853" spans="10:17" ht="14.4">
      <c r="J853" s="185" t="s">
        <v>1187</v>
      </c>
      <c r="K853" s="184" t="s">
        <v>1186</v>
      </c>
      <c r="L853" s="184" t="s">
        <v>3198</v>
      </c>
      <c r="M853" s="184" t="s">
        <v>3011</v>
      </c>
      <c r="N853" s="184" t="s">
        <v>3218</v>
      </c>
      <c r="O853" s="187" t="s">
        <v>3027</v>
      </c>
      <c r="P853" s="187" t="s">
        <v>3210</v>
      </c>
      <c r="Q853" s="187" t="s">
        <v>3026</v>
      </c>
    </row>
    <row r="854" spans="10:17" ht="14.4">
      <c r="J854" s="185" t="s">
        <v>2513</v>
      </c>
      <c r="K854" s="184" t="s">
        <v>1262</v>
      </c>
      <c r="L854" s="184" t="s">
        <v>2610</v>
      </c>
      <c r="M854" s="184" t="s">
        <v>2611</v>
      </c>
      <c r="N854" s="184" t="s">
        <v>3238</v>
      </c>
      <c r="O854" s="187" t="s">
        <v>3050</v>
      </c>
      <c r="P854" s="187" t="s">
        <v>3208</v>
      </c>
      <c r="Q854" s="187" t="s">
        <v>3022</v>
      </c>
    </row>
    <row r="855" spans="10:17" ht="14.4">
      <c r="J855" s="185" t="s">
        <v>1941</v>
      </c>
      <c r="K855" s="184" t="s">
        <v>1940</v>
      </c>
      <c r="L855" s="184" t="s">
        <v>2680</v>
      </c>
      <c r="M855" s="184" t="s">
        <v>2681</v>
      </c>
      <c r="N855" s="184" t="s">
        <v>3236</v>
      </c>
      <c r="O855" s="187" t="s">
        <v>3048</v>
      </c>
      <c r="P855" s="187" t="s">
        <v>3209</v>
      </c>
      <c r="Q855" s="187" t="s">
        <v>3031</v>
      </c>
    </row>
    <row r="856" spans="10:17" ht="14.4">
      <c r="J856" s="185" t="s">
        <v>154</v>
      </c>
      <c r="K856" s="184" t="s">
        <v>153</v>
      </c>
      <c r="L856" s="184" t="s">
        <v>2696</v>
      </c>
      <c r="M856" s="184" t="s">
        <v>2697</v>
      </c>
      <c r="N856" s="184" t="s">
        <v>3245</v>
      </c>
      <c r="O856" s="187" t="s">
        <v>3057</v>
      </c>
      <c r="P856" s="187" t="s">
        <v>3213</v>
      </c>
      <c r="Q856" s="187" t="s">
        <v>3037</v>
      </c>
    </row>
    <row r="857" spans="10:17" ht="14.4">
      <c r="J857" s="185" t="s">
        <v>148</v>
      </c>
      <c r="K857" s="184" t="s">
        <v>147</v>
      </c>
      <c r="L857" s="184" t="s">
        <v>2696</v>
      </c>
      <c r="M857" s="184" t="s">
        <v>2697</v>
      </c>
      <c r="N857" s="184" t="s">
        <v>3245</v>
      </c>
      <c r="O857" s="187" t="s">
        <v>3057</v>
      </c>
      <c r="P857" s="187" t="s">
        <v>3213</v>
      </c>
      <c r="Q857" s="187" t="s">
        <v>3037</v>
      </c>
    </row>
    <row r="858" spans="10:17" ht="14.4">
      <c r="J858" s="185" t="s">
        <v>400</v>
      </c>
      <c r="K858" s="184" t="s">
        <v>399</v>
      </c>
      <c r="L858" s="184" t="s">
        <v>2596</v>
      </c>
      <c r="M858" s="184" t="s">
        <v>2597</v>
      </c>
      <c r="N858" s="184" t="s">
        <v>3215</v>
      </c>
      <c r="O858" s="187" t="s">
        <v>3021</v>
      </c>
      <c r="P858" s="187" t="s">
        <v>3207</v>
      </c>
      <c r="Q858" s="187" t="s">
        <v>3019</v>
      </c>
    </row>
    <row r="859" spans="10:17" ht="14.4">
      <c r="J859" s="185" t="s">
        <v>396</v>
      </c>
      <c r="K859" s="184" t="s">
        <v>395</v>
      </c>
      <c r="L859" s="184" t="s">
        <v>2596</v>
      </c>
      <c r="M859" s="184" t="s">
        <v>2597</v>
      </c>
      <c r="N859" s="184" t="s">
        <v>3215</v>
      </c>
      <c r="O859" s="187" t="s">
        <v>3021</v>
      </c>
      <c r="P859" s="187" t="s">
        <v>3207</v>
      </c>
      <c r="Q859" s="187" t="s">
        <v>3019</v>
      </c>
    </row>
    <row r="860" spans="10:17" ht="14.4">
      <c r="J860" s="185" t="s">
        <v>2127</v>
      </c>
      <c r="K860" s="184" t="s">
        <v>2126</v>
      </c>
      <c r="L860" s="184" t="s">
        <v>2694</v>
      </c>
      <c r="M860" s="184" t="s">
        <v>2695</v>
      </c>
      <c r="N860" s="184" t="s">
        <v>3250</v>
      </c>
      <c r="O860" s="187" t="s">
        <v>3062</v>
      </c>
      <c r="P860" s="187" t="s">
        <v>3209</v>
      </c>
      <c r="Q860" s="187" t="s">
        <v>3031</v>
      </c>
    </row>
    <row r="861" spans="10:17" ht="14.4">
      <c r="J861" s="185" t="s">
        <v>542</v>
      </c>
      <c r="K861" s="184" t="s">
        <v>541</v>
      </c>
      <c r="L861" s="184" t="s">
        <v>3201</v>
      </c>
      <c r="M861" s="184" t="s">
        <v>3014</v>
      </c>
      <c r="N861" s="184" t="s">
        <v>3235</v>
      </c>
      <c r="O861" s="187" t="s">
        <v>3047</v>
      </c>
      <c r="P861" s="187" t="s">
        <v>3209</v>
      </c>
      <c r="Q861" s="187" t="s">
        <v>3031</v>
      </c>
    </row>
    <row r="862" spans="10:17" ht="14.4">
      <c r="J862" s="185" t="s">
        <v>524</v>
      </c>
      <c r="K862" s="184" t="s">
        <v>523</v>
      </c>
      <c r="L862" s="184" t="s">
        <v>2738</v>
      </c>
      <c r="M862" s="184" t="s">
        <v>2739</v>
      </c>
      <c r="N862" s="184" t="s">
        <v>3222</v>
      </c>
      <c r="O862" s="187" t="s">
        <v>3032</v>
      </c>
      <c r="P862" s="187" t="s">
        <v>3209</v>
      </c>
      <c r="Q862" s="187" t="s">
        <v>3031</v>
      </c>
    </row>
    <row r="863" spans="10:17" ht="14.4">
      <c r="J863" s="185" t="s">
        <v>97</v>
      </c>
      <c r="K863" s="184" t="s">
        <v>96</v>
      </c>
      <c r="L863" s="184" t="s">
        <v>2662</v>
      </c>
      <c r="M863" s="184" t="s">
        <v>2663</v>
      </c>
      <c r="N863" s="184" t="s">
        <v>3231</v>
      </c>
      <c r="O863" s="187" t="s">
        <v>3043</v>
      </c>
      <c r="P863" s="187" t="s">
        <v>3213</v>
      </c>
      <c r="Q863" s="187" t="s">
        <v>3037</v>
      </c>
    </row>
    <row r="864" spans="10:17" ht="14.4">
      <c r="J864" s="185" t="s">
        <v>176</v>
      </c>
      <c r="K864" s="184" t="s">
        <v>175</v>
      </c>
      <c r="L864" s="184" t="s">
        <v>2710</v>
      </c>
      <c r="M864" s="184" t="s">
        <v>2711</v>
      </c>
      <c r="N864" s="184" t="s">
        <v>3226</v>
      </c>
      <c r="O864" s="187" t="s">
        <v>3038</v>
      </c>
      <c r="P864" s="187" t="s">
        <v>3213</v>
      </c>
      <c r="Q864" s="187" t="s">
        <v>3037</v>
      </c>
    </row>
    <row r="865" spans="10:17" ht="14.4">
      <c r="J865" s="185" t="s">
        <v>1792</v>
      </c>
      <c r="K865" s="184" t="s">
        <v>1791</v>
      </c>
      <c r="L865" s="184" t="s">
        <v>2614</v>
      </c>
      <c r="M865" s="184" t="s">
        <v>2615</v>
      </c>
      <c r="N865" s="184" t="s">
        <v>3226</v>
      </c>
      <c r="O865" s="187" t="s">
        <v>3038</v>
      </c>
      <c r="P865" s="187" t="s">
        <v>3213</v>
      </c>
      <c r="Q865" s="187" t="s">
        <v>3037</v>
      </c>
    </row>
    <row r="866" spans="10:17" ht="14.4">
      <c r="J866" s="185" t="s">
        <v>1995</v>
      </c>
      <c r="K866" s="184" t="s">
        <v>1994</v>
      </c>
      <c r="L866" s="184" t="s">
        <v>2580</v>
      </c>
      <c r="M866" s="184" t="s">
        <v>2581</v>
      </c>
      <c r="N866" s="184" t="s">
        <v>3230</v>
      </c>
      <c r="O866" s="187" t="s">
        <v>3042</v>
      </c>
      <c r="P866" s="187" t="s">
        <v>3210</v>
      </c>
      <c r="Q866" s="187" t="s">
        <v>3026</v>
      </c>
    </row>
    <row r="867" spans="10:17" ht="14.4">
      <c r="J867" s="185" t="s">
        <v>2412</v>
      </c>
      <c r="K867" s="184" t="s">
        <v>2411</v>
      </c>
      <c r="L867" s="184" t="s">
        <v>2664</v>
      </c>
      <c r="M867" s="184" t="s">
        <v>2665</v>
      </c>
      <c r="N867" s="184" t="s">
        <v>3230</v>
      </c>
      <c r="O867" s="187" t="s">
        <v>3042</v>
      </c>
      <c r="P867" s="187" t="s">
        <v>3210</v>
      </c>
      <c r="Q867" s="187" t="s">
        <v>3026</v>
      </c>
    </row>
    <row r="868" spans="10:17" ht="14.4">
      <c r="J868" s="185" t="s">
        <v>1125</v>
      </c>
      <c r="K868" s="184" t="s">
        <v>1124</v>
      </c>
      <c r="L868" s="184" t="s">
        <v>2590</v>
      </c>
      <c r="M868" s="184" t="s">
        <v>2591</v>
      </c>
      <c r="N868" s="184" t="s">
        <v>3219</v>
      </c>
      <c r="O868" s="187" t="s">
        <v>3028</v>
      </c>
      <c r="P868" s="187" t="s">
        <v>3210</v>
      </c>
      <c r="Q868" s="187" t="s">
        <v>3026</v>
      </c>
    </row>
    <row r="869" spans="10:17" ht="14.4">
      <c r="J869" s="185" t="s">
        <v>1087</v>
      </c>
      <c r="K869" s="184" t="s">
        <v>1086</v>
      </c>
      <c r="L869" s="184" t="s">
        <v>3198</v>
      </c>
      <c r="M869" s="184" t="s">
        <v>3011</v>
      </c>
      <c r="N869" s="184" t="s">
        <v>3218</v>
      </c>
      <c r="O869" s="187" t="s">
        <v>3027</v>
      </c>
      <c r="P869" s="187" t="s">
        <v>3210</v>
      </c>
      <c r="Q869" s="187" t="s">
        <v>3026</v>
      </c>
    </row>
    <row r="870" spans="10:17" ht="14.4">
      <c r="J870" s="185" t="s">
        <v>1937</v>
      </c>
      <c r="K870" s="184" t="s">
        <v>1936</v>
      </c>
      <c r="L870" s="184" t="s">
        <v>2680</v>
      </c>
      <c r="M870" s="184" t="s">
        <v>2681</v>
      </c>
      <c r="N870" s="184" t="s">
        <v>3236</v>
      </c>
      <c r="O870" s="187" t="s">
        <v>3048</v>
      </c>
      <c r="P870" s="187" t="s">
        <v>3209</v>
      </c>
      <c r="Q870" s="187" t="s">
        <v>3031</v>
      </c>
    </row>
    <row r="871" spans="10:17" ht="14.4">
      <c r="J871" s="185" t="s">
        <v>470</v>
      </c>
      <c r="K871" s="184" t="s">
        <v>469</v>
      </c>
      <c r="L871" s="184" t="s">
        <v>2706</v>
      </c>
      <c r="M871" s="184" t="s">
        <v>2707</v>
      </c>
      <c r="N871" s="184" t="s">
        <v>3224</v>
      </c>
      <c r="O871" s="187" t="s">
        <v>3035</v>
      </c>
      <c r="P871" s="187" t="s">
        <v>3209</v>
      </c>
      <c r="Q871" s="187" t="s">
        <v>3031</v>
      </c>
    </row>
    <row r="872" spans="10:17" ht="14.4">
      <c r="J872" s="185" t="s">
        <v>274</v>
      </c>
      <c r="K872" s="184" t="s">
        <v>273</v>
      </c>
      <c r="L872" s="184" t="s">
        <v>2814</v>
      </c>
      <c r="M872" s="184" t="s">
        <v>2815</v>
      </c>
      <c r="N872" s="184" t="s">
        <v>3231</v>
      </c>
      <c r="O872" s="187" t="s">
        <v>3043</v>
      </c>
      <c r="P872" s="187" t="s">
        <v>3213</v>
      </c>
      <c r="Q872" s="187" t="s">
        <v>3037</v>
      </c>
    </row>
    <row r="873" spans="10:17" ht="14.4">
      <c r="J873" s="185" t="s">
        <v>2508</v>
      </c>
      <c r="K873" s="184" t="s">
        <v>2507</v>
      </c>
      <c r="L873" s="184" t="s">
        <v>2654</v>
      </c>
      <c r="M873" s="184" t="s">
        <v>2655</v>
      </c>
      <c r="N873" s="184" t="s">
        <v>3246</v>
      </c>
      <c r="O873" s="187" t="s">
        <v>3058</v>
      </c>
      <c r="P873" s="187" t="s">
        <v>3208</v>
      </c>
      <c r="Q873" s="187" t="s">
        <v>3022</v>
      </c>
    </row>
    <row r="874" spans="10:17" ht="14.4">
      <c r="J874" s="185" t="s">
        <v>488</v>
      </c>
      <c r="K874" s="184" t="s">
        <v>487</v>
      </c>
      <c r="L874" s="184" t="s">
        <v>2564</v>
      </c>
      <c r="M874" s="184" t="s">
        <v>2565</v>
      </c>
      <c r="N874" s="184" t="s">
        <v>3224</v>
      </c>
      <c r="O874" s="187" t="s">
        <v>3035</v>
      </c>
      <c r="P874" s="187" t="s">
        <v>3209</v>
      </c>
      <c r="Q874" s="187" t="s">
        <v>3031</v>
      </c>
    </row>
    <row r="875" spans="10:17" ht="14.4">
      <c r="J875" s="185" t="s">
        <v>428</v>
      </c>
      <c r="K875" s="184" t="s">
        <v>427</v>
      </c>
      <c r="L875" s="184" t="s">
        <v>2740</v>
      </c>
      <c r="M875" s="184" t="s">
        <v>2741</v>
      </c>
      <c r="N875" s="184" t="s">
        <v>3215</v>
      </c>
      <c r="O875" s="187" t="s">
        <v>3021</v>
      </c>
      <c r="P875" s="187" t="s">
        <v>3207</v>
      </c>
      <c r="Q875" s="187" t="s">
        <v>3019</v>
      </c>
    </row>
    <row r="876" spans="10:17" ht="14.4">
      <c r="J876" s="185" t="s">
        <v>2955</v>
      </c>
      <c r="K876" s="184" t="s">
        <v>3082</v>
      </c>
      <c r="L876" s="184" t="s">
        <v>2654</v>
      </c>
      <c r="M876" s="184" t="s">
        <v>2655</v>
      </c>
      <c r="N876" s="184" t="s">
        <v>3246</v>
      </c>
      <c r="O876" s="187" t="s">
        <v>3058</v>
      </c>
      <c r="P876" s="187" t="s">
        <v>3208</v>
      </c>
      <c r="Q876" s="187" t="s">
        <v>3022</v>
      </c>
    </row>
    <row r="877" spans="10:17" ht="14.4">
      <c r="J877" s="185" t="s">
        <v>2295</v>
      </c>
      <c r="K877" s="184" t="s">
        <v>2294</v>
      </c>
      <c r="L877" s="184" t="s">
        <v>2654</v>
      </c>
      <c r="M877" s="184" t="s">
        <v>2655</v>
      </c>
      <c r="N877" s="184" t="s">
        <v>3246</v>
      </c>
      <c r="O877" s="187" t="s">
        <v>3058</v>
      </c>
      <c r="P877" s="187" t="s">
        <v>3208</v>
      </c>
      <c r="Q877" s="187" t="s">
        <v>3022</v>
      </c>
    </row>
    <row r="878" spans="10:17" ht="14.4">
      <c r="J878" s="185" t="s">
        <v>2956</v>
      </c>
      <c r="K878" s="184" t="s">
        <v>3083</v>
      </c>
      <c r="L878" s="184" t="s">
        <v>2654</v>
      </c>
      <c r="M878" s="184" t="s">
        <v>2655</v>
      </c>
      <c r="N878" s="184" t="s">
        <v>3246</v>
      </c>
      <c r="O878" s="187" t="s">
        <v>3058</v>
      </c>
      <c r="P878" s="187" t="s">
        <v>3208</v>
      </c>
      <c r="Q878" s="187" t="s">
        <v>3022</v>
      </c>
    </row>
    <row r="879" spans="10:17" ht="14.4">
      <c r="J879" s="185" t="s">
        <v>2305</v>
      </c>
      <c r="K879" s="184" t="s">
        <v>2304</v>
      </c>
      <c r="L879" s="184" t="s">
        <v>2654</v>
      </c>
      <c r="M879" s="184" t="s">
        <v>2655</v>
      </c>
      <c r="N879" s="184" t="s">
        <v>3246</v>
      </c>
      <c r="O879" s="187" t="s">
        <v>3058</v>
      </c>
      <c r="P879" s="187" t="s">
        <v>3208</v>
      </c>
      <c r="Q879" s="187" t="s">
        <v>3022</v>
      </c>
    </row>
    <row r="880" spans="10:17" ht="14.4">
      <c r="J880" s="185" t="s">
        <v>2257</v>
      </c>
      <c r="K880" s="184" t="s">
        <v>2256</v>
      </c>
      <c r="L880" s="184" t="s">
        <v>2604</v>
      </c>
      <c r="M880" s="184" t="s">
        <v>2605</v>
      </c>
      <c r="N880" s="184" t="s">
        <v>3240</v>
      </c>
      <c r="O880" s="187" t="s">
        <v>3052</v>
      </c>
      <c r="P880" s="187" t="s">
        <v>3210</v>
      </c>
      <c r="Q880" s="187" t="s">
        <v>3026</v>
      </c>
    </row>
    <row r="881" spans="10:17" ht="14.4">
      <c r="J881" s="185" t="s">
        <v>2267</v>
      </c>
      <c r="K881" s="184" t="s">
        <v>2266</v>
      </c>
      <c r="L881" s="184" t="s">
        <v>2604</v>
      </c>
      <c r="M881" s="184" t="s">
        <v>2605</v>
      </c>
      <c r="N881" s="184" t="s">
        <v>3240</v>
      </c>
      <c r="O881" s="187" t="s">
        <v>3052</v>
      </c>
      <c r="P881" s="187" t="s">
        <v>3210</v>
      </c>
      <c r="Q881" s="187" t="s">
        <v>3026</v>
      </c>
    </row>
    <row r="882" spans="10:17" ht="14.4">
      <c r="J882" s="185" t="s">
        <v>2285</v>
      </c>
      <c r="K882" s="184" t="s">
        <v>2284</v>
      </c>
      <c r="L882" s="184" t="s">
        <v>2604</v>
      </c>
      <c r="M882" s="184" t="s">
        <v>2605</v>
      </c>
      <c r="N882" s="184" t="s">
        <v>3240</v>
      </c>
      <c r="O882" s="187" t="s">
        <v>3052</v>
      </c>
      <c r="P882" s="187" t="s">
        <v>3210</v>
      </c>
      <c r="Q882" s="187" t="s">
        <v>3026</v>
      </c>
    </row>
    <row r="883" spans="10:17" ht="14.4">
      <c r="J883" s="185" t="s">
        <v>1931</v>
      </c>
      <c r="K883" s="184" t="s">
        <v>1930</v>
      </c>
      <c r="L883" s="184" t="s">
        <v>2626</v>
      </c>
      <c r="M883" s="184" t="s">
        <v>2627</v>
      </c>
      <c r="N883" s="184" t="s">
        <v>3247</v>
      </c>
      <c r="O883" s="187" t="s">
        <v>3059</v>
      </c>
      <c r="P883" s="187" t="s">
        <v>3207</v>
      </c>
      <c r="Q883" s="187" t="s">
        <v>3019</v>
      </c>
    </row>
    <row r="884" spans="10:17" ht="14.4">
      <c r="J884" s="185" t="s">
        <v>603</v>
      </c>
      <c r="K884" s="184" t="s">
        <v>602</v>
      </c>
      <c r="L884" s="184" t="s">
        <v>3205</v>
      </c>
      <c r="M884" s="184" t="s">
        <v>3018</v>
      </c>
      <c r="N884" s="184" t="s">
        <v>3255</v>
      </c>
      <c r="O884" s="187" t="s">
        <v>3067</v>
      </c>
      <c r="P884" s="187" t="s">
        <v>3209</v>
      </c>
      <c r="Q884" s="187" t="s">
        <v>3031</v>
      </c>
    </row>
    <row r="885" spans="10:17" ht="14.4">
      <c r="J885" s="185" t="s">
        <v>1582</v>
      </c>
      <c r="K885" s="184" t="s">
        <v>1581</v>
      </c>
      <c r="L885" s="184" t="s">
        <v>2730</v>
      </c>
      <c r="M885" s="184" t="s">
        <v>2731</v>
      </c>
      <c r="N885" s="184" t="s">
        <v>3214</v>
      </c>
      <c r="O885" s="187" t="s">
        <v>3020</v>
      </c>
      <c r="P885" s="187" t="s">
        <v>3207</v>
      </c>
      <c r="Q885" s="187" t="s">
        <v>3019</v>
      </c>
    </row>
    <row r="886" spans="10:17" ht="14.4">
      <c r="J886" s="185" t="s">
        <v>2397</v>
      </c>
      <c r="K886" s="184" t="s">
        <v>2396</v>
      </c>
      <c r="L886" s="184" t="s">
        <v>2664</v>
      </c>
      <c r="M886" s="184" t="s">
        <v>2665</v>
      </c>
      <c r="N886" s="184" t="s">
        <v>3230</v>
      </c>
      <c r="O886" s="187" t="s">
        <v>3042</v>
      </c>
      <c r="P886" s="187" t="s">
        <v>3210</v>
      </c>
      <c r="Q886" s="187" t="s">
        <v>3026</v>
      </c>
    </row>
    <row r="887" spans="10:17" ht="14.4">
      <c r="J887" s="185" t="s">
        <v>228</v>
      </c>
      <c r="K887" s="184" t="s">
        <v>227</v>
      </c>
      <c r="L887" s="184" t="s">
        <v>2790</v>
      </c>
      <c r="M887" s="184" t="s">
        <v>2791</v>
      </c>
      <c r="N887" s="184" t="s">
        <v>3226</v>
      </c>
      <c r="O887" s="187" t="s">
        <v>3038</v>
      </c>
      <c r="P887" s="187" t="s">
        <v>3213</v>
      </c>
      <c r="Q887" s="187" t="s">
        <v>3037</v>
      </c>
    </row>
    <row r="888" spans="10:17" ht="14.4">
      <c r="J888" s="185" t="s">
        <v>2147</v>
      </c>
      <c r="K888" s="184" t="s">
        <v>2146</v>
      </c>
      <c r="L888" s="184" t="s">
        <v>2602</v>
      </c>
      <c r="M888" s="184" t="s">
        <v>2603</v>
      </c>
      <c r="N888" s="184" t="s">
        <v>3248</v>
      </c>
      <c r="O888" s="187" t="s">
        <v>3060</v>
      </c>
      <c r="P888" s="187" t="s">
        <v>3207</v>
      </c>
      <c r="Q888" s="187" t="s">
        <v>3019</v>
      </c>
    </row>
    <row r="889" spans="10:17" ht="14.4">
      <c r="J889" s="185" t="s">
        <v>2957</v>
      </c>
      <c r="K889" s="184" t="s">
        <v>2138</v>
      </c>
      <c r="L889" s="184" t="s">
        <v>2602</v>
      </c>
      <c r="M889" s="184" t="s">
        <v>2603</v>
      </c>
      <c r="N889" s="184" t="s">
        <v>3248</v>
      </c>
      <c r="O889" s="187" t="s">
        <v>3060</v>
      </c>
      <c r="P889" s="187" t="s">
        <v>3207</v>
      </c>
      <c r="Q889" s="187" t="s">
        <v>3019</v>
      </c>
    </row>
    <row r="890" spans="10:17" ht="14.4">
      <c r="J890" s="185" t="s">
        <v>558</v>
      </c>
      <c r="K890" s="184" t="s">
        <v>557</v>
      </c>
      <c r="L890" s="184" t="s">
        <v>3204</v>
      </c>
      <c r="M890" s="184" t="s">
        <v>3017</v>
      </c>
      <c r="N890" s="184" t="s">
        <v>3253</v>
      </c>
      <c r="O890" s="187" t="s">
        <v>3065</v>
      </c>
      <c r="P890" s="187" t="s">
        <v>3209</v>
      </c>
      <c r="Q890" s="187" t="s">
        <v>3031</v>
      </c>
    </row>
    <row r="891" spans="10:17" ht="14.4">
      <c r="J891" s="185" t="s">
        <v>552</v>
      </c>
      <c r="K891" s="184" t="s">
        <v>551</v>
      </c>
      <c r="L891" s="184" t="s">
        <v>2822</v>
      </c>
      <c r="M891" s="184" t="s">
        <v>2823</v>
      </c>
      <c r="N891" s="184" t="s">
        <v>3222</v>
      </c>
      <c r="O891" s="187" t="s">
        <v>3032</v>
      </c>
      <c r="P891" s="187" t="s">
        <v>3209</v>
      </c>
      <c r="Q891" s="187" t="s">
        <v>3031</v>
      </c>
    </row>
    <row r="892" spans="10:17" ht="14.4">
      <c r="J892" s="185" t="s">
        <v>444</v>
      </c>
      <c r="K892" s="184" t="s">
        <v>443</v>
      </c>
      <c r="L892" s="184" t="s">
        <v>2636</v>
      </c>
      <c r="M892" s="184" t="s">
        <v>2637</v>
      </c>
      <c r="N892" s="184" t="s">
        <v>3247</v>
      </c>
      <c r="O892" s="187" t="s">
        <v>3059</v>
      </c>
      <c r="P892" s="187" t="s">
        <v>3207</v>
      </c>
      <c r="Q892" s="187" t="s">
        <v>3019</v>
      </c>
    </row>
    <row r="893" spans="10:17" ht="14.4">
      <c r="J893" s="185" t="s">
        <v>1869</v>
      </c>
      <c r="K893" s="184" t="s">
        <v>1868</v>
      </c>
      <c r="L893" s="184" t="s">
        <v>2562</v>
      </c>
      <c r="M893" s="184" t="s">
        <v>2563</v>
      </c>
      <c r="N893" s="184" t="s">
        <v>3239</v>
      </c>
      <c r="O893" s="187" t="s">
        <v>3051</v>
      </c>
      <c r="P893" s="187" t="s">
        <v>3212</v>
      </c>
      <c r="Q893" s="187" t="s">
        <v>3033</v>
      </c>
    </row>
    <row r="894" spans="10:17" ht="14.4">
      <c r="J894" s="185" t="s">
        <v>1851</v>
      </c>
      <c r="K894" s="184" t="s">
        <v>1850</v>
      </c>
      <c r="L894" s="184" t="s">
        <v>2562</v>
      </c>
      <c r="M894" s="184" t="s">
        <v>2563</v>
      </c>
      <c r="N894" s="184" t="s">
        <v>3239</v>
      </c>
      <c r="O894" s="187" t="s">
        <v>3051</v>
      </c>
      <c r="P894" s="187" t="s">
        <v>3212</v>
      </c>
      <c r="Q894" s="187" t="s">
        <v>3033</v>
      </c>
    </row>
    <row r="895" spans="10:17" ht="14.4">
      <c r="J895" s="185" t="s">
        <v>418</v>
      </c>
      <c r="K895" s="184" t="s">
        <v>417</v>
      </c>
      <c r="L895" s="184" t="s">
        <v>2740</v>
      </c>
      <c r="M895" s="184" t="s">
        <v>2741</v>
      </c>
      <c r="N895" s="184" t="s">
        <v>3215</v>
      </c>
      <c r="O895" s="187" t="s">
        <v>3021</v>
      </c>
      <c r="P895" s="187" t="s">
        <v>3207</v>
      </c>
      <c r="Q895" s="187" t="s">
        <v>3019</v>
      </c>
    </row>
    <row r="896" spans="10:17" ht="14.4">
      <c r="J896" s="185" t="s">
        <v>1017</v>
      </c>
      <c r="K896" s="184" t="s">
        <v>1016</v>
      </c>
      <c r="L896" s="184" t="s">
        <v>3203</v>
      </c>
      <c r="M896" s="184" t="s">
        <v>3016</v>
      </c>
      <c r="N896" s="184" t="s">
        <v>3241</v>
      </c>
      <c r="O896" s="187" t="s">
        <v>3053</v>
      </c>
      <c r="P896" s="187" t="s">
        <v>3212</v>
      </c>
      <c r="Q896" s="187" t="s">
        <v>3033</v>
      </c>
    </row>
    <row r="897" spans="10:17" ht="14.4">
      <c r="J897" s="185" t="s">
        <v>2081</v>
      </c>
      <c r="K897" s="184" t="s">
        <v>2080</v>
      </c>
      <c r="L897" s="184" t="s">
        <v>2568</v>
      </c>
      <c r="M897" s="184" t="s">
        <v>2569</v>
      </c>
      <c r="N897" s="184" t="s">
        <v>3233</v>
      </c>
      <c r="O897" s="187" t="s">
        <v>3045</v>
      </c>
      <c r="P897" s="187" t="s">
        <v>3212</v>
      </c>
      <c r="Q897" s="187" t="s">
        <v>3033</v>
      </c>
    </row>
    <row r="898" spans="10:17" ht="14.4">
      <c r="J898" s="185" t="s">
        <v>2189</v>
      </c>
      <c r="K898" s="184" t="s">
        <v>2188</v>
      </c>
      <c r="L898" s="184" t="s">
        <v>2588</v>
      </c>
      <c r="M898" s="184" t="s">
        <v>2589</v>
      </c>
      <c r="N898" s="184" t="s">
        <v>3221</v>
      </c>
      <c r="O898" s="187" t="s">
        <v>3030</v>
      </c>
      <c r="P898" s="187" t="s">
        <v>3210</v>
      </c>
      <c r="Q898" s="187" t="s">
        <v>3026</v>
      </c>
    </row>
    <row r="899" spans="10:17" ht="14.4">
      <c r="J899" s="185" t="s">
        <v>1259</v>
      </c>
      <c r="K899" s="184" t="s">
        <v>1258</v>
      </c>
      <c r="L899" s="184" t="s">
        <v>2610</v>
      </c>
      <c r="M899" s="184" t="s">
        <v>2611</v>
      </c>
      <c r="N899" s="184" t="s">
        <v>3238</v>
      </c>
      <c r="O899" s="187" t="s">
        <v>3050</v>
      </c>
      <c r="P899" s="187" t="s">
        <v>3208</v>
      </c>
      <c r="Q899" s="187" t="s">
        <v>3022</v>
      </c>
    </row>
    <row r="900" spans="10:17" ht="14.4">
      <c r="J900" s="185" t="s">
        <v>1450</v>
      </c>
      <c r="K900" s="184" t="s">
        <v>1449</v>
      </c>
      <c r="L900" s="184" t="s">
        <v>2574</v>
      </c>
      <c r="M900" s="184" t="s">
        <v>2575</v>
      </c>
      <c r="N900" s="184" t="s">
        <v>3216</v>
      </c>
      <c r="O900" s="187" t="s">
        <v>3023</v>
      </c>
      <c r="P900" s="187" t="s">
        <v>3208</v>
      </c>
      <c r="Q900" s="187" t="s">
        <v>3022</v>
      </c>
    </row>
    <row r="901" spans="10:17" ht="14.4">
      <c r="J901" s="185" t="s">
        <v>1482</v>
      </c>
      <c r="K901" s="184" t="s">
        <v>1481</v>
      </c>
      <c r="L901" s="184" t="s">
        <v>3200</v>
      </c>
      <c r="M901" s="184" t="s">
        <v>3013</v>
      </c>
      <c r="N901" s="184" t="s">
        <v>3227</v>
      </c>
      <c r="O901" s="187" t="s">
        <v>3039</v>
      </c>
      <c r="P901" s="187" t="s">
        <v>3210</v>
      </c>
      <c r="Q901" s="187" t="s">
        <v>3026</v>
      </c>
    </row>
    <row r="902" spans="10:17" ht="14.4">
      <c r="J902" s="185" t="s">
        <v>1538</v>
      </c>
      <c r="K902" s="184" t="s">
        <v>1537</v>
      </c>
      <c r="L902" s="184" t="s">
        <v>2570</v>
      </c>
      <c r="M902" s="184" t="s">
        <v>2571</v>
      </c>
      <c r="N902" s="184" t="s">
        <v>3229</v>
      </c>
      <c r="O902" s="187" t="s">
        <v>3041</v>
      </c>
      <c r="P902" s="187" t="s">
        <v>3209</v>
      </c>
      <c r="Q902" s="187" t="s">
        <v>3031</v>
      </c>
    </row>
    <row r="903" spans="10:17" ht="14.4">
      <c r="J903" s="185" t="s">
        <v>1845</v>
      </c>
      <c r="K903" s="184" t="s">
        <v>1844</v>
      </c>
      <c r="L903" s="184" t="s">
        <v>2562</v>
      </c>
      <c r="M903" s="184" t="s">
        <v>2563</v>
      </c>
      <c r="N903" s="184" t="s">
        <v>3239</v>
      </c>
      <c r="O903" s="187" t="s">
        <v>3051</v>
      </c>
      <c r="P903" s="187" t="s">
        <v>3212</v>
      </c>
      <c r="Q903" s="187" t="s">
        <v>3033</v>
      </c>
    </row>
    <row r="904" spans="10:17" ht="14.4">
      <c r="J904" s="185" t="s">
        <v>648</v>
      </c>
      <c r="K904" s="184" t="s">
        <v>647</v>
      </c>
      <c r="L904" s="184" t="s">
        <v>2666</v>
      </c>
      <c r="M904" s="184" t="s">
        <v>2667</v>
      </c>
      <c r="N904" s="184" t="s">
        <v>3222</v>
      </c>
      <c r="O904" s="187" t="s">
        <v>3032</v>
      </c>
      <c r="P904" s="187" t="s">
        <v>3209</v>
      </c>
      <c r="Q904" s="187" t="s">
        <v>3031</v>
      </c>
    </row>
    <row r="905" spans="10:17" ht="14.4">
      <c r="J905" s="185" t="s">
        <v>2173</v>
      </c>
      <c r="K905" s="184" t="s">
        <v>2172</v>
      </c>
      <c r="L905" s="184" t="s">
        <v>2588</v>
      </c>
      <c r="M905" s="184" t="s">
        <v>2589</v>
      </c>
      <c r="N905" s="184" t="s">
        <v>3221</v>
      </c>
      <c r="O905" s="187" t="s">
        <v>3030</v>
      </c>
      <c r="P905" s="187" t="s">
        <v>3210</v>
      </c>
      <c r="Q905" s="187" t="s">
        <v>3026</v>
      </c>
    </row>
    <row r="906" spans="10:17" ht="14.4">
      <c r="J906" s="185" t="s">
        <v>1237</v>
      </c>
      <c r="K906" s="184" t="s">
        <v>1236</v>
      </c>
      <c r="L906" s="184" t="s">
        <v>2620</v>
      </c>
      <c r="M906" s="184" t="s">
        <v>2621</v>
      </c>
      <c r="N906" s="184" t="s">
        <v>3249</v>
      </c>
      <c r="O906" s="187" t="s">
        <v>3061</v>
      </c>
      <c r="P906" s="187" t="s">
        <v>3208</v>
      </c>
      <c r="Q906" s="187" t="s">
        <v>3022</v>
      </c>
    </row>
    <row r="907" spans="10:17" ht="14.4">
      <c r="J907" s="185" t="s">
        <v>1967</v>
      </c>
      <c r="K907" s="184" t="s">
        <v>1966</v>
      </c>
      <c r="L907" s="184" t="s">
        <v>2680</v>
      </c>
      <c r="M907" s="184" t="s">
        <v>2681</v>
      </c>
      <c r="N907" s="184" t="s">
        <v>3236</v>
      </c>
      <c r="O907" s="187" t="s">
        <v>3048</v>
      </c>
      <c r="P907" s="187" t="s">
        <v>3209</v>
      </c>
      <c r="Q907" s="187" t="s">
        <v>3031</v>
      </c>
    </row>
    <row r="908" spans="10:17" ht="14.4">
      <c r="J908" s="185" t="s">
        <v>1217</v>
      </c>
      <c r="K908" s="184" t="s">
        <v>1216</v>
      </c>
      <c r="L908" s="184" t="s">
        <v>2620</v>
      </c>
      <c r="M908" s="184" t="s">
        <v>2621</v>
      </c>
      <c r="N908" s="184" t="s">
        <v>3249</v>
      </c>
      <c r="O908" s="187" t="s">
        <v>3061</v>
      </c>
      <c r="P908" s="187" t="s">
        <v>3208</v>
      </c>
      <c r="Q908" s="187" t="s">
        <v>3022</v>
      </c>
    </row>
    <row r="909" spans="10:17" ht="14.4">
      <c r="J909" s="185" t="s">
        <v>914</v>
      </c>
      <c r="K909" s="184" t="s">
        <v>913</v>
      </c>
      <c r="L909" s="184" t="s">
        <v>3203</v>
      </c>
      <c r="M909" s="184" t="s">
        <v>3016</v>
      </c>
      <c r="N909" s="184" t="s">
        <v>3241</v>
      </c>
      <c r="O909" s="187" t="s">
        <v>3053</v>
      </c>
      <c r="P909" s="187" t="s">
        <v>3212</v>
      </c>
      <c r="Q909" s="187" t="s">
        <v>3033</v>
      </c>
    </row>
    <row r="910" spans="10:17" ht="14.4">
      <c r="J910" s="185" t="s">
        <v>1997</v>
      </c>
      <c r="K910" s="184" t="s">
        <v>1996</v>
      </c>
      <c r="L910" s="184" t="s">
        <v>2580</v>
      </c>
      <c r="M910" s="184" t="s">
        <v>2581</v>
      </c>
      <c r="N910" s="184" t="s">
        <v>3230</v>
      </c>
      <c r="O910" s="187" t="s">
        <v>3042</v>
      </c>
      <c r="P910" s="187" t="s">
        <v>3210</v>
      </c>
      <c r="Q910" s="187" t="s">
        <v>3026</v>
      </c>
    </row>
    <row r="911" spans="10:17" ht="14.4">
      <c r="J911" s="185" t="s">
        <v>607</v>
      </c>
      <c r="K911" s="184" t="s">
        <v>606</v>
      </c>
      <c r="L911" s="184" t="s">
        <v>3205</v>
      </c>
      <c r="M911" s="184" t="s">
        <v>3018</v>
      </c>
      <c r="N911" s="184" t="s">
        <v>3255</v>
      </c>
      <c r="O911" s="187" t="s">
        <v>3067</v>
      </c>
      <c r="P911" s="187" t="s">
        <v>3209</v>
      </c>
      <c r="Q911" s="187" t="s">
        <v>3031</v>
      </c>
    </row>
    <row r="912" spans="10:17" ht="14.4">
      <c r="J912" s="185" t="s">
        <v>2518</v>
      </c>
      <c r="K912" s="184" t="s">
        <v>2517</v>
      </c>
      <c r="L912" s="184" t="s">
        <v>2588</v>
      </c>
      <c r="M912" s="184" t="s">
        <v>2589</v>
      </c>
      <c r="N912" s="184" t="s">
        <v>3221</v>
      </c>
      <c r="O912" s="187" t="s">
        <v>3030</v>
      </c>
      <c r="P912" s="187" t="s">
        <v>3210</v>
      </c>
      <c r="Q912" s="187" t="s">
        <v>3026</v>
      </c>
    </row>
    <row r="913" spans="10:17" ht="14.4">
      <c r="J913" s="185" t="s">
        <v>290</v>
      </c>
      <c r="K913" s="184" t="s">
        <v>289</v>
      </c>
      <c r="L913" s="184" t="s">
        <v>2784</v>
      </c>
      <c r="M913" s="184" t="s">
        <v>2785</v>
      </c>
      <c r="N913" s="184" t="s">
        <v>3245</v>
      </c>
      <c r="O913" s="187" t="s">
        <v>3057</v>
      </c>
      <c r="P913" s="187" t="s">
        <v>3213</v>
      </c>
      <c r="Q913" s="187" t="s">
        <v>3037</v>
      </c>
    </row>
    <row r="914" spans="10:17" ht="14.4">
      <c r="J914" s="185" t="s">
        <v>2958</v>
      </c>
      <c r="K914" s="184" t="s">
        <v>3084</v>
      </c>
      <c r="L914" s="184" t="s">
        <v>3201</v>
      </c>
      <c r="M914" s="184" t="s">
        <v>3014</v>
      </c>
      <c r="N914" s="184" t="s">
        <v>3235</v>
      </c>
      <c r="O914" s="187" t="s">
        <v>3047</v>
      </c>
      <c r="P914" s="187" t="s">
        <v>3209</v>
      </c>
      <c r="Q914" s="187" t="s">
        <v>3031</v>
      </c>
    </row>
    <row r="915" spans="10:17" ht="14.4">
      <c r="J915" s="185" t="s">
        <v>1496</v>
      </c>
      <c r="K915" s="184" t="s">
        <v>1495</v>
      </c>
      <c r="L915" s="184" t="s">
        <v>2570</v>
      </c>
      <c r="M915" s="184" t="s">
        <v>2571</v>
      </c>
      <c r="N915" s="184" t="s">
        <v>3229</v>
      </c>
      <c r="O915" s="187" t="s">
        <v>3041</v>
      </c>
      <c r="P915" s="187" t="s">
        <v>3209</v>
      </c>
      <c r="Q915" s="187" t="s">
        <v>3031</v>
      </c>
    </row>
    <row r="916" spans="10:17" ht="14.4">
      <c r="J916" s="185" t="s">
        <v>1502</v>
      </c>
      <c r="K916" s="184" t="s">
        <v>1501</v>
      </c>
      <c r="L916" s="184" t="s">
        <v>2570</v>
      </c>
      <c r="M916" s="184" t="s">
        <v>2571</v>
      </c>
      <c r="N916" s="184" t="s">
        <v>3229</v>
      </c>
      <c r="O916" s="187" t="s">
        <v>3041</v>
      </c>
      <c r="P916" s="187" t="s">
        <v>3209</v>
      </c>
      <c r="Q916" s="187" t="s">
        <v>3031</v>
      </c>
    </row>
    <row r="917" spans="10:17" ht="14.4">
      <c r="J917" s="185" t="s">
        <v>1528</v>
      </c>
      <c r="K917" s="184" t="s">
        <v>1527</v>
      </c>
      <c r="L917" s="184" t="s">
        <v>2570</v>
      </c>
      <c r="M917" s="184" t="s">
        <v>2571</v>
      </c>
      <c r="N917" s="184" t="s">
        <v>3229</v>
      </c>
      <c r="O917" s="187" t="s">
        <v>3041</v>
      </c>
      <c r="P917" s="187" t="s">
        <v>3209</v>
      </c>
      <c r="Q917" s="187" t="s">
        <v>3031</v>
      </c>
    </row>
    <row r="918" spans="10:17" ht="14.4">
      <c r="J918" s="185" t="s">
        <v>1782</v>
      </c>
      <c r="K918" s="184" t="s">
        <v>1781</v>
      </c>
      <c r="L918" s="184" t="s">
        <v>2614</v>
      </c>
      <c r="M918" s="184" t="s">
        <v>2615</v>
      </c>
      <c r="N918" s="184" t="s">
        <v>3226</v>
      </c>
      <c r="O918" s="187" t="s">
        <v>3038</v>
      </c>
      <c r="P918" s="187" t="s">
        <v>3213</v>
      </c>
      <c r="Q918" s="187" t="s">
        <v>3037</v>
      </c>
    </row>
    <row r="919" spans="10:17" ht="14.4">
      <c r="J919" s="185" t="s">
        <v>506</v>
      </c>
      <c r="K919" s="184" t="s">
        <v>505</v>
      </c>
      <c r="L919" s="184" t="s">
        <v>2808</v>
      </c>
      <c r="M919" s="184" t="s">
        <v>2809</v>
      </c>
      <c r="N919" s="184" t="s">
        <v>3224</v>
      </c>
      <c r="O919" s="187" t="s">
        <v>3035</v>
      </c>
      <c r="P919" s="187" t="s">
        <v>3209</v>
      </c>
      <c r="Q919" s="187" t="s">
        <v>3031</v>
      </c>
    </row>
    <row r="920" spans="10:17" ht="14.4">
      <c r="J920" s="185" t="s">
        <v>2499</v>
      </c>
      <c r="K920" s="184" t="s">
        <v>2498</v>
      </c>
      <c r="L920" s="184" t="s">
        <v>2698</v>
      </c>
      <c r="M920" s="184" t="s">
        <v>2699</v>
      </c>
      <c r="N920" s="184" t="s">
        <v>3232</v>
      </c>
      <c r="O920" s="187" t="s">
        <v>3044</v>
      </c>
      <c r="P920" s="187" t="s">
        <v>3209</v>
      </c>
      <c r="Q920" s="187" t="s">
        <v>3031</v>
      </c>
    </row>
    <row r="921" spans="10:17" ht="14.4">
      <c r="J921" s="185" t="s">
        <v>1518</v>
      </c>
      <c r="K921" s="184" t="s">
        <v>1517</v>
      </c>
      <c r="L921" s="184" t="s">
        <v>2570</v>
      </c>
      <c r="M921" s="184" t="s">
        <v>2571</v>
      </c>
      <c r="N921" s="184" t="s">
        <v>3229</v>
      </c>
      <c r="O921" s="187" t="s">
        <v>3041</v>
      </c>
      <c r="P921" s="187" t="s">
        <v>3209</v>
      </c>
      <c r="Q921" s="187" t="s">
        <v>3031</v>
      </c>
    </row>
    <row r="922" spans="10:17" ht="14.4">
      <c r="J922" s="185" t="s">
        <v>1512</v>
      </c>
      <c r="K922" s="184" t="s">
        <v>1511</v>
      </c>
      <c r="L922" s="184" t="s">
        <v>2570</v>
      </c>
      <c r="M922" s="184" t="s">
        <v>2571</v>
      </c>
      <c r="N922" s="184" t="s">
        <v>3229</v>
      </c>
      <c r="O922" s="187" t="s">
        <v>3041</v>
      </c>
      <c r="P922" s="187" t="s">
        <v>3209</v>
      </c>
      <c r="Q922" s="187" t="s">
        <v>3031</v>
      </c>
    </row>
    <row r="923" spans="10:17" ht="14.4">
      <c r="J923" s="185" t="s">
        <v>1492</v>
      </c>
      <c r="K923" s="184" t="s">
        <v>1491</v>
      </c>
      <c r="L923" s="184" t="s">
        <v>2570</v>
      </c>
      <c r="M923" s="184" t="s">
        <v>2571</v>
      </c>
      <c r="N923" s="184" t="s">
        <v>3229</v>
      </c>
      <c r="O923" s="187" t="s">
        <v>3041</v>
      </c>
      <c r="P923" s="187" t="s">
        <v>3209</v>
      </c>
      <c r="Q923" s="187" t="s">
        <v>3031</v>
      </c>
    </row>
    <row r="924" spans="10:17" ht="14.4">
      <c r="J924" s="185" t="s">
        <v>1662</v>
      </c>
      <c r="K924" s="184" t="s">
        <v>1661</v>
      </c>
      <c r="L924" s="184" t="s">
        <v>2678</v>
      </c>
      <c r="M924" s="184" t="s">
        <v>2679</v>
      </c>
      <c r="N924" s="184" t="s">
        <v>3243</v>
      </c>
      <c r="O924" s="187" t="s">
        <v>3055</v>
      </c>
      <c r="P924" s="187" t="s">
        <v>3208</v>
      </c>
      <c r="Q924" s="187" t="s">
        <v>3022</v>
      </c>
    </row>
    <row r="925" spans="10:17" ht="14.4">
      <c r="J925" s="185" t="s">
        <v>1738</v>
      </c>
      <c r="K925" s="184" t="s">
        <v>1737</v>
      </c>
      <c r="L925" s="184" t="s">
        <v>2722</v>
      </c>
      <c r="M925" s="184" t="s">
        <v>2723</v>
      </c>
      <c r="N925" s="184" t="s">
        <v>3254</v>
      </c>
      <c r="O925" s="187" t="s">
        <v>3066</v>
      </c>
      <c r="P925" s="187" t="s">
        <v>3209</v>
      </c>
      <c r="Q925" s="187" t="s">
        <v>3031</v>
      </c>
    </row>
    <row r="926" spans="10:17" ht="14.4">
      <c r="J926" s="185" t="s">
        <v>1109</v>
      </c>
      <c r="K926" s="184" t="s">
        <v>1108</v>
      </c>
      <c r="L926" s="184" t="s">
        <v>3198</v>
      </c>
      <c r="M926" s="184" t="s">
        <v>3011</v>
      </c>
      <c r="N926" s="184" t="s">
        <v>3218</v>
      </c>
      <c r="O926" s="187" t="s">
        <v>3027</v>
      </c>
      <c r="P926" s="187" t="s">
        <v>3210</v>
      </c>
      <c r="Q926" s="187" t="s">
        <v>3026</v>
      </c>
    </row>
    <row r="927" spans="10:17" ht="14.4">
      <c r="J927" s="185" t="s">
        <v>1494</v>
      </c>
      <c r="K927" s="184" t="s">
        <v>1493</v>
      </c>
      <c r="L927" s="184" t="s">
        <v>2570</v>
      </c>
      <c r="M927" s="184" t="s">
        <v>2571</v>
      </c>
      <c r="N927" s="184" t="s">
        <v>3229</v>
      </c>
      <c r="O927" s="187" t="s">
        <v>3041</v>
      </c>
      <c r="P927" s="187" t="s">
        <v>3209</v>
      </c>
      <c r="Q927" s="187" t="s">
        <v>3031</v>
      </c>
    </row>
    <row r="928" spans="10:17" ht="14.4">
      <c r="J928" s="185" t="s">
        <v>472</v>
      </c>
      <c r="K928" s="184" t="s">
        <v>471</v>
      </c>
      <c r="L928" s="184" t="s">
        <v>2706</v>
      </c>
      <c r="M928" s="184" t="s">
        <v>2707</v>
      </c>
      <c r="N928" s="184" t="s">
        <v>3224</v>
      </c>
      <c r="O928" s="187" t="s">
        <v>3035</v>
      </c>
      <c r="P928" s="187" t="s">
        <v>3209</v>
      </c>
      <c r="Q928" s="187" t="s">
        <v>3031</v>
      </c>
    </row>
    <row r="929" spans="10:17" ht="14.4">
      <c r="J929" s="185" t="s">
        <v>1400</v>
      </c>
      <c r="K929" s="184" t="s">
        <v>1399</v>
      </c>
      <c r="L929" s="184" t="s">
        <v>2600</v>
      </c>
      <c r="M929" s="184" t="s">
        <v>2601</v>
      </c>
      <c r="N929" s="184" t="s">
        <v>3219</v>
      </c>
      <c r="O929" s="187" t="s">
        <v>3028</v>
      </c>
      <c r="P929" s="187" t="s">
        <v>3210</v>
      </c>
      <c r="Q929" s="187" t="s">
        <v>3026</v>
      </c>
    </row>
    <row r="930" spans="10:17" ht="14.4">
      <c r="J930" s="185" t="s">
        <v>2337</v>
      </c>
      <c r="K930" s="184" t="s">
        <v>2336</v>
      </c>
      <c r="L930" s="184" t="s">
        <v>2670</v>
      </c>
      <c r="M930" s="184" t="s">
        <v>2671</v>
      </c>
      <c r="N930" s="184" t="s">
        <v>3242</v>
      </c>
      <c r="O930" s="187" t="s">
        <v>3054</v>
      </c>
      <c r="P930" s="187" t="s">
        <v>3212</v>
      </c>
      <c r="Q930" s="187" t="s">
        <v>3033</v>
      </c>
    </row>
    <row r="931" spans="10:17" ht="14.4">
      <c r="J931" s="185" t="s">
        <v>928</v>
      </c>
      <c r="K931" s="184" t="s">
        <v>927</v>
      </c>
      <c r="L931" s="184" t="s">
        <v>3199</v>
      </c>
      <c r="M931" s="184" t="s">
        <v>3012</v>
      </c>
      <c r="N931" s="184" t="s">
        <v>3223</v>
      </c>
      <c r="O931" s="187" t="s">
        <v>3034</v>
      </c>
      <c r="P931" s="187" t="s">
        <v>3212</v>
      </c>
      <c r="Q931" s="187" t="s">
        <v>3033</v>
      </c>
    </row>
    <row r="932" spans="10:17" ht="14.4">
      <c r="J932" s="185" t="s">
        <v>1243</v>
      </c>
      <c r="K932" s="184" t="s">
        <v>1242</v>
      </c>
      <c r="L932" s="184" t="s">
        <v>2620</v>
      </c>
      <c r="M932" s="184" t="s">
        <v>2621</v>
      </c>
      <c r="N932" s="184" t="s">
        <v>3249</v>
      </c>
      <c r="O932" s="187" t="s">
        <v>3061</v>
      </c>
      <c r="P932" s="187" t="s">
        <v>3208</v>
      </c>
      <c r="Q932" s="187" t="s">
        <v>3022</v>
      </c>
    </row>
    <row r="933" spans="10:17" ht="14.4">
      <c r="J933" s="185" t="s">
        <v>1266</v>
      </c>
      <c r="K933" s="184" t="s">
        <v>1265</v>
      </c>
      <c r="L933" s="184" t="s">
        <v>2610</v>
      </c>
      <c r="M933" s="184" t="s">
        <v>2611</v>
      </c>
      <c r="N933" s="184" t="s">
        <v>3238</v>
      </c>
      <c r="O933" s="187" t="s">
        <v>3050</v>
      </c>
      <c r="P933" s="187" t="s">
        <v>3208</v>
      </c>
      <c r="Q933" s="187" t="s">
        <v>3022</v>
      </c>
    </row>
    <row r="934" spans="10:17" ht="14.4">
      <c r="J934" s="185" t="s">
        <v>1993</v>
      </c>
      <c r="K934" s="184" t="s">
        <v>1992</v>
      </c>
      <c r="L934" s="184" t="s">
        <v>2580</v>
      </c>
      <c r="M934" s="184" t="s">
        <v>2581</v>
      </c>
      <c r="N934" s="184" t="s">
        <v>3230</v>
      </c>
      <c r="O934" s="187" t="s">
        <v>3042</v>
      </c>
      <c r="P934" s="187" t="s">
        <v>3210</v>
      </c>
      <c r="Q934" s="187" t="s">
        <v>3026</v>
      </c>
    </row>
    <row r="935" spans="10:17" ht="14.4">
      <c r="J935" s="185" t="s">
        <v>1670</v>
      </c>
      <c r="K935" s="184" t="s">
        <v>1669</v>
      </c>
      <c r="L935" s="184" t="s">
        <v>2678</v>
      </c>
      <c r="M935" s="184" t="s">
        <v>2679</v>
      </c>
      <c r="N935" s="184" t="s">
        <v>3243</v>
      </c>
      <c r="O935" s="187" t="s">
        <v>3055</v>
      </c>
      <c r="P935" s="187" t="s">
        <v>3208</v>
      </c>
      <c r="Q935" s="187" t="s">
        <v>3022</v>
      </c>
    </row>
    <row r="936" spans="10:17" ht="14.4">
      <c r="J936" s="185" t="s">
        <v>2959</v>
      </c>
      <c r="K936" s="184" t="s">
        <v>1120</v>
      </c>
      <c r="L936" s="184" t="s">
        <v>2590</v>
      </c>
      <c r="M936" s="184" t="s">
        <v>2591</v>
      </c>
      <c r="N936" s="184" t="s">
        <v>3219</v>
      </c>
      <c r="O936" s="187" t="s">
        <v>3028</v>
      </c>
      <c r="P936" s="187" t="s">
        <v>3210</v>
      </c>
      <c r="Q936" s="187" t="s">
        <v>3026</v>
      </c>
    </row>
    <row r="937" spans="10:17" ht="14.4">
      <c r="J937" s="185" t="s">
        <v>2960</v>
      </c>
      <c r="K937" s="184" t="s">
        <v>3085</v>
      </c>
      <c r="L937" s="184" t="s">
        <v>3205</v>
      </c>
      <c r="M937" s="184" t="s">
        <v>3018</v>
      </c>
      <c r="N937" s="184" t="s">
        <v>3255</v>
      </c>
      <c r="O937" s="187" t="s">
        <v>3067</v>
      </c>
      <c r="P937" s="187" t="s">
        <v>3209</v>
      </c>
      <c r="Q937" s="187" t="s">
        <v>3031</v>
      </c>
    </row>
    <row r="938" spans="10:17" ht="14.4">
      <c r="J938" s="185" t="s">
        <v>715</v>
      </c>
      <c r="K938" s="184" t="s">
        <v>714</v>
      </c>
      <c r="L938" s="184" t="s">
        <v>2714</v>
      </c>
      <c r="M938" s="184" t="s">
        <v>2715</v>
      </c>
      <c r="N938" s="184" t="s">
        <v>3217</v>
      </c>
      <c r="O938" s="187" t="s">
        <v>3025</v>
      </c>
      <c r="P938" s="187" t="s">
        <v>3211</v>
      </c>
      <c r="Q938" s="187" t="s">
        <v>3024</v>
      </c>
    </row>
    <row r="939" spans="10:17" ht="14.4">
      <c r="J939" s="185" t="s">
        <v>960</v>
      </c>
      <c r="K939" s="184" t="s">
        <v>959</v>
      </c>
      <c r="L939" s="184" t="s">
        <v>3199</v>
      </c>
      <c r="M939" s="184" t="s">
        <v>3012</v>
      </c>
      <c r="N939" s="184" t="s">
        <v>3223</v>
      </c>
      <c r="O939" s="187" t="s">
        <v>3034</v>
      </c>
      <c r="P939" s="187" t="s">
        <v>3212</v>
      </c>
      <c r="Q939" s="187" t="s">
        <v>3033</v>
      </c>
    </row>
    <row r="940" spans="10:17" ht="14.4">
      <c r="J940" s="185" t="s">
        <v>442</v>
      </c>
      <c r="K940" s="184" t="s">
        <v>441</v>
      </c>
      <c r="L940" s="184" t="s">
        <v>2636</v>
      </c>
      <c r="M940" s="184" t="s">
        <v>2637</v>
      </c>
      <c r="N940" s="184" t="s">
        <v>3247</v>
      </c>
      <c r="O940" s="187" t="s">
        <v>3059</v>
      </c>
      <c r="P940" s="187" t="s">
        <v>3207</v>
      </c>
      <c r="Q940" s="187" t="s">
        <v>3019</v>
      </c>
    </row>
    <row r="941" spans="10:17" ht="14.4">
      <c r="J941" s="185" t="s">
        <v>1668</v>
      </c>
      <c r="K941" s="184" t="s">
        <v>1667</v>
      </c>
      <c r="L941" s="184" t="s">
        <v>2678</v>
      </c>
      <c r="M941" s="184" t="s">
        <v>2679</v>
      </c>
      <c r="N941" s="184" t="s">
        <v>3243</v>
      </c>
      <c r="O941" s="187" t="s">
        <v>3055</v>
      </c>
      <c r="P941" s="187" t="s">
        <v>3208</v>
      </c>
      <c r="Q941" s="187" t="s">
        <v>3022</v>
      </c>
    </row>
    <row r="942" spans="10:17" ht="14.4">
      <c r="J942" s="185" t="s">
        <v>1596</v>
      </c>
      <c r="K942" s="184" t="s">
        <v>1595</v>
      </c>
      <c r="L942" s="184" t="s">
        <v>2652</v>
      </c>
      <c r="M942" s="184" t="s">
        <v>2653</v>
      </c>
      <c r="N942" s="184" t="s">
        <v>3228</v>
      </c>
      <c r="O942" s="187" t="s">
        <v>3040</v>
      </c>
      <c r="P942" s="187" t="s">
        <v>3209</v>
      </c>
      <c r="Q942" s="187" t="s">
        <v>3031</v>
      </c>
    </row>
    <row r="943" spans="10:17" ht="14.4">
      <c r="J943" s="185" t="s">
        <v>2393</v>
      </c>
      <c r="K943" s="184" t="s">
        <v>2392</v>
      </c>
      <c r="L943" s="184" t="s">
        <v>2670</v>
      </c>
      <c r="M943" s="184" t="s">
        <v>2671</v>
      </c>
      <c r="N943" s="184" t="s">
        <v>3242</v>
      </c>
      <c r="O943" s="187" t="s">
        <v>3054</v>
      </c>
      <c r="P943" s="187" t="s">
        <v>3212</v>
      </c>
      <c r="Q943" s="187" t="s">
        <v>3033</v>
      </c>
    </row>
    <row r="944" spans="10:17" ht="14.4">
      <c r="J944" s="185" t="s">
        <v>2033</v>
      </c>
      <c r="K944" s="184" t="s">
        <v>2032</v>
      </c>
      <c r="L944" s="184" t="s">
        <v>2698</v>
      </c>
      <c r="M944" s="184" t="s">
        <v>2699</v>
      </c>
      <c r="N944" s="184" t="s">
        <v>3232</v>
      </c>
      <c r="O944" s="187" t="s">
        <v>3044</v>
      </c>
      <c r="P944" s="187" t="s">
        <v>3209</v>
      </c>
      <c r="Q944" s="187" t="s">
        <v>3031</v>
      </c>
    </row>
    <row r="945" spans="10:17" ht="14.4">
      <c r="J945" s="185" t="s">
        <v>2013</v>
      </c>
      <c r="K945" s="184" t="s">
        <v>2012</v>
      </c>
      <c r="L945" s="184" t="s">
        <v>2698</v>
      </c>
      <c r="M945" s="184" t="s">
        <v>2699</v>
      </c>
      <c r="N945" s="184" t="s">
        <v>3232</v>
      </c>
      <c r="O945" s="187" t="s">
        <v>3044</v>
      </c>
      <c r="P945" s="187" t="s">
        <v>3209</v>
      </c>
      <c r="Q945" s="187" t="s">
        <v>3031</v>
      </c>
    </row>
    <row r="946" spans="10:17" ht="14.4">
      <c r="J946" s="185" t="s">
        <v>2239</v>
      </c>
      <c r="K946" s="184" t="s">
        <v>2238</v>
      </c>
      <c r="L946" s="184" t="s">
        <v>2588</v>
      </c>
      <c r="M946" s="184" t="s">
        <v>2589</v>
      </c>
      <c r="N946" s="184" t="s">
        <v>3221</v>
      </c>
      <c r="O946" s="187" t="s">
        <v>3030</v>
      </c>
      <c r="P946" s="187" t="s">
        <v>3210</v>
      </c>
      <c r="Q946" s="187" t="s">
        <v>3026</v>
      </c>
    </row>
    <row r="947" spans="10:17" ht="14.4">
      <c r="J947" s="185" t="s">
        <v>1742</v>
      </c>
      <c r="K947" s="184" t="s">
        <v>1741</v>
      </c>
      <c r="L947" s="184" t="s">
        <v>2642</v>
      </c>
      <c r="M947" s="184" t="s">
        <v>2643</v>
      </c>
      <c r="N947" s="184" t="s">
        <v>3251</v>
      </c>
      <c r="O947" s="187" t="s">
        <v>3063</v>
      </c>
      <c r="P947" s="187" t="s">
        <v>3211</v>
      </c>
      <c r="Q947" s="187" t="s">
        <v>3024</v>
      </c>
    </row>
    <row r="948" spans="10:17" ht="14.4">
      <c r="J948" s="185" t="s">
        <v>997</v>
      </c>
      <c r="K948" s="184" t="s">
        <v>996</v>
      </c>
      <c r="L948" s="184" t="s">
        <v>3203</v>
      </c>
      <c r="M948" s="184" t="s">
        <v>3016</v>
      </c>
      <c r="N948" s="184" t="s">
        <v>3241</v>
      </c>
      <c r="O948" s="187" t="s">
        <v>3053</v>
      </c>
      <c r="P948" s="187" t="s">
        <v>3212</v>
      </c>
      <c r="Q948" s="187" t="s">
        <v>3033</v>
      </c>
    </row>
    <row r="949" spans="10:17" ht="14.4">
      <c r="J949" s="185" t="s">
        <v>724</v>
      </c>
      <c r="K949" s="184" t="s">
        <v>723</v>
      </c>
      <c r="L949" s="184" t="s">
        <v>2714</v>
      </c>
      <c r="M949" s="184" t="s">
        <v>2715</v>
      </c>
      <c r="N949" s="184" t="s">
        <v>3217</v>
      </c>
      <c r="O949" s="187" t="s">
        <v>3025</v>
      </c>
      <c r="P949" s="187" t="s">
        <v>3211</v>
      </c>
      <c r="Q949" s="187" t="s">
        <v>3024</v>
      </c>
    </row>
    <row r="950" spans="10:17" ht="14.4">
      <c r="J950" s="185" t="s">
        <v>126</v>
      </c>
      <c r="K950" s="184" t="s">
        <v>125</v>
      </c>
      <c r="L950" s="184" t="s">
        <v>2648</v>
      </c>
      <c r="M950" s="184" t="s">
        <v>2649</v>
      </c>
      <c r="N950" s="184" t="s">
        <v>3245</v>
      </c>
      <c r="O950" s="187" t="s">
        <v>3057</v>
      </c>
      <c r="P950" s="187" t="s">
        <v>3213</v>
      </c>
      <c r="Q950" s="187" t="s">
        <v>3037</v>
      </c>
    </row>
    <row r="951" spans="10:17" ht="14.4">
      <c r="J951" s="185" t="s">
        <v>773</v>
      </c>
      <c r="K951" s="184" t="s">
        <v>772</v>
      </c>
      <c r="L951" s="184" t="s">
        <v>2638</v>
      </c>
      <c r="M951" s="184" t="s">
        <v>2639</v>
      </c>
      <c r="N951" s="184" t="s">
        <v>3244</v>
      </c>
      <c r="O951" s="187" t="s">
        <v>3056</v>
      </c>
      <c r="P951" s="187" t="s">
        <v>3211</v>
      </c>
      <c r="Q951" s="187" t="s">
        <v>3024</v>
      </c>
    </row>
    <row r="952" spans="10:17" ht="14.4">
      <c r="J952" s="185" t="s">
        <v>1320</v>
      </c>
      <c r="K952" s="184" t="s">
        <v>1319</v>
      </c>
      <c r="L952" s="184" t="s">
        <v>2578</v>
      </c>
      <c r="M952" s="184" t="s">
        <v>2579</v>
      </c>
      <c r="N952" s="184" t="s">
        <v>3252</v>
      </c>
      <c r="O952" s="187" t="s">
        <v>3064</v>
      </c>
      <c r="P952" s="187" t="s">
        <v>3208</v>
      </c>
      <c r="Q952" s="187" t="s">
        <v>3022</v>
      </c>
    </row>
    <row r="953" spans="10:17" ht="14.4">
      <c r="J953" s="185" t="s">
        <v>1318</v>
      </c>
      <c r="K953" s="184" t="s">
        <v>1317</v>
      </c>
      <c r="L953" s="184" t="s">
        <v>2578</v>
      </c>
      <c r="M953" s="184" t="s">
        <v>2579</v>
      </c>
      <c r="N953" s="184" t="s">
        <v>3252</v>
      </c>
      <c r="O953" s="187" t="s">
        <v>3064</v>
      </c>
      <c r="P953" s="187" t="s">
        <v>3208</v>
      </c>
      <c r="Q953" s="187" t="s">
        <v>3022</v>
      </c>
    </row>
    <row r="954" spans="10:17" ht="14.4">
      <c r="J954" s="185" t="s">
        <v>936</v>
      </c>
      <c r="K954" s="184" t="s">
        <v>935</v>
      </c>
      <c r="L954" s="184" t="s">
        <v>3199</v>
      </c>
      <c r="M954" s="184" t="s">
        <v>3012</v>
      </c>
      <c r="N954" s="184" t="s">
        <v>3223</v>
      </c>
      <c r="O954" s="187" t="s">
        <v>3034</v>
      </c>
      <c r="P954" s="187" t="s">
        <v>3212</v>
      </c>
      <c r="Q954" s="187" t="s">
        <v>3033</v>
      </c>
    </row>
    <row r="955" spans="10:17" ht="14.4">
      <c r="J955" s="185" t="s">
        <v>2083</v>
      </c>
      <c r="K955" s="184" t="s">
        <v>2082</v>
      </c>
      <c r="L955" s="184" t="s">
        <v>2568</v>
      </c>
      <c r="M955" s="184" t="s">
        <v>2569</v>
      </c>
      <c r="N955" s="184" t="s">
        <v>3233</v>
      </c>
      <c r="O955" s="187" t="s">
        <v>3045</v>
      </c>
      <c r="P955" s="187" t="s">
        <v>3212</v>
      </c>
      <c r="Q955" s="187" t="s">
        <v>3033</v>
      </c>
    </row>
    <row r="956" spans="10:17" ht="14.4">
      <c r="J956" s="185" t="s">
        <v>646</v>
      </c>
      <c r="K956" s="184" t="s">
        <v>645</v>
      </c>
      <c r="L956" s="184" t="s">
        <v>2666</v>
      </c>
      <c r="M956" s="184" t="s">
        <v>2667</v>
      </c>
      <c r="N956" s="184" t="s">
        <v>3222</v>
      </c>
      <c r="O956" s="187" t="s">
        <v>3032</v>
      </c>
      <c r="P956" s="187" t="s">
        <v>3209</v>
      </c>
      <c r="Q956" s="187" t="s">
        <v>3031</v>
      </c>
    </row>
    <row r="957" spans="10:17" ht="14.4">
      <c r="J957" s="185" t="s">
        <v>644</v>
      </c>
      <c r="K957" s="184" t="s">
        <v>643</v>
      </c>
      <c r="L957" s="184" t="s">
        <v>2666</v>
      </c>
      <c r="M957" s="184" t="s">
        <v>2667</v>
      </c>
      <c r="N957" s="184" t="s">
        <v>3222</v>
      </c>
      <c r="O957" s="187" t="s">
        <v>3032</v>
      </c>
      <c r="P957" s="187" t="s">
        <v>3209</v>
      </c>
      <c r="Q957" s="187" t="s">
        <v>3031</v>
      </c>
    </row>
    <row r="958" spans="10:17" ht="14.4">
      <c r="J958" s="185" t="s">
        <v>2243</v>
      </c>
      <c r="K958" s="184" t="s">
        <v>2242</v>
      </c>
      <c r="L958" s="184" t="s">
        <v>2604</v>
      </c>
      <c r="M958" s="184" t="s">
        <v>2605</v>
      </c>
      <c r="N958" s="184" t="s">
        <v>3240</v>
      </c>
      <c r="O958" s="187" t="s">
        <v>3052</v>
      </c>
      <c r="P958" s="187" t="s">
        <v>3210</v>
      </c>
      <c r="Q958" s="187" t="s">
        <v>3026</v>
      </c>
    </row>
    <row r="959" spans="10:17" ht="14.4">
      <c r="J959" s="185" t="s">
        <v>268</v>
      </c>
      <c r="K959" s="184" t="s">
        <v>267</v>
      </c>
      <c r="L959" s="184" t="s">
        <v>2814</v>
      </c>
      <c r="M959" s="184" t="s">
        <v>2815</v>
      </c>
      <c r="N959" s="184" t="s">
        <v>3231</v>
      </c>
      <c r="O959" s="187" t="s">
        <v>3043</v>
      </c>
      <c r="P959" s="187" t="s">
        <v>3213</v>
      </c>
      <c r="Q959" s="187" t="s">
        <v>3037</v>
      </c>
    </row>
    <row r="960" spans="10:17" ht="14.4">
      <c r="J960" s="185" t="s">
        <v>59</v>
      </c>
      <c r="K960" s="184" t="s">
        <v>58</v>
      </c>
      <c r="L960" s="184" t="s">
        <v>2780</v>
      </c>
      <c r="M960" s="184" t="s">
        <v>2781</v>
      </c>
      <c r="N960" s="184" t="s">
        <v>3248</v>
      </c>
      <c r="O960" s="187" t="s">
        <v>3060</v>
      </c>
      <c r="P960" s="187" t="s">
        <v>3207</v>
      </c>
      <c r="Q960" s="187" t="s">
        <v>3019</v>
      </c>
    </row>
    <row r="961" spans="10:17" ht="14.4">
      <c r="J961" s="185" t="s">
        <v>63</v>
      </c>
      <c r="K961" s="184" t="s">
        <v>62</v>
      </c>
      <c r="L961" s="184" t="s">
        <v>2780</v>
      </c>
      <c r="M961" s="184" t="s">
        <v>2781</v>
      </c>
      <c r="N961" s="184" t="s">
        <v>3248</v>
      </c>
      <c r="O961" s="187" t="s">
        <v>3060</v>
      </c>
      <c r="P961" s="187" t="s">
        <v>3207</v>
      </c>
      <c r="Q961" s="187" t="s">
        <v>3019</v>
      </c>
    </row>
    <row r="962" spans="10:17" ht="14.4">
      <c r="J962" s="185" t="s">
        <v>61</v>
      </c>
      <c r="K962" s="184" t="s">
        <v>60</v>
      </c>
      <c r="L962" s="184" t="s">
        <v>2780</v>
      </c>
      <c r="M962" s="184" t="s">
        <v>2781</v>
      </c>
      <c r="N962" s="184" t="s">
        <v>3248</v>
      </c>
      <c r="O962" s="187" t="s">
        <v>3060</v>
      </c>
      <c r="P962" s="187" t="s">
        <v>3207</v>
      </c>
      <c r="Q962" s="187" t="s">
        <v>3019</v>
      </c>
    </row>
    <row r="963" spans="10:17" ht="14.4">
      <c r="J963" s="185" t="s">
        <v>873</v>
      </c>
      <c r="K963" s="184" t="s">
        <v>872</v>
      </c>
      <c r="L963" s="184" t="s">
        <v>2582</v>
      </c>
      <c r="M963" s="184" t="s">
        <v>2583</v>
      </c>
      <c r="N963" s="184" t="s">
        <v>3220</v>
      </c>
      <c r="O963" s="187" t="s">
        <v>3029</v>
      </c>
      <c r="P963" s="187" t="s">
        <v>3211</v>
      </c>
      <c r="Q963" s="187" t="s">
        <v>3024</v>
      </c>
    </row>
    <row r="964" spans="10:17" ht="14.4">
      <c r="J964" s="185" t="s">
        <v>282</v>
      </c>
      <c r="K964" s="184" t="s">
        <v>281</v>
      </c>
      <c r="L964" s="184" t="s">
        <v>2752</v>
      </c>
      <c r="M964" s="184" t="s">
        <v>2753</v>
      </c>
      <c r="N964" s="184" t="s">
        <v>3226</v>
      </c>
      <c r="O964" s="187" t="s">
        <v>3038</v>
      </c>
      <c r="P964" s="187" t="s">
        <v>3213</v>
      </c>
      <c r="Q964" s="187" t="s">
        <v>3037</v>
      </c>
    </row>
    <row r="965" spans="10:17" ht="14.4">
      <c r="J965" s="185" t="s">
        <v>1756</v>
      </c>
      <c r="K965" s="184" t="s">
        <v>1755</v>
      </c>
      <c r="L965" s="184" t="s">
        <v>2642</v>
      </c>
      <c r="M965" s="184" t="s">
        <v>2643</v>
      </c>
      <c r="N965" s="184" t="s">
        <v>3251</v>
      </c>
      <c r="O965" s="187" t="s">
        <v>3063</v>
      </c>
      <c r="P965" s="187" t="s">
        <v>3211</v>
      </c>
      <c r="Q965" s="187" t="s">
        <v>3024</v>
      </c>
    </row>
    <row r="966" spans="10:17" ht="14.4">
      <c r="J966" s="185" t="s">
        <v>1861</v>
      </c>
      <c r="K966" s="184" t="s">
        <v>1860</v>
      </c>
      <c r="L966" s="184" t="s">
        <v>2562</v>
      </c>
      <c r="M966" s="184" t="s">
        <v>2563</v>
      </c>
      <c r="N966" s="184" t="s">
        <v>3239</v>
      </c>
      <c r="O966" s="187" t="s">
        <v>3051</v>
      </c>
      <c r="P966" s="187" t="s">
        <v>3212</v>
      </c>
      <c r="Q966" s="187" t="s">
        <v>3033</v>
      </c>
    </row>
    <row r="967" spans="10:17" ht="14.4">
      <c r="J967" s="185" t="s">
        <v>502</v>
      </c>
      <c r="K967" s="184" t="s">
        <v>501</v>
      </c>
      <c r="L967" s="184" t="s">
        <v>3202</v>
      </c>
      <c r="M967" s="184" t="s">
        <v>3015</v>
      </c>
      <c r="N967" s="184" t="s">
        <v>3237</v>
      </c>
      <c r="O967" s="187" t="s">
        <v>3049</v>
      </c>
      <c r="P967" s="187" t="s">
        <v>3211</v>
      </c>
      <c r="Q967" s="187" t="s">
        <v>3024</v>
      </c>
    </row>
    <row r="968" spans="10:17" ht="14.4">
      <c r="J968" s="185" t="s">
        <v>1063</v>
      </c>
      <c r="K968" s="184" t="s">
        <v>1062</v>
      </c>
      <c r="L968" s="184" t="s">
        <v>3199</v>
      </c>
      <c r="M968" s="184" t="s">
        <v>3012</v>
      </c>
      <c r="N968" s="184" t="s">
        <v>3223</v>
      </c>
      <c r="O968" s="187" t="s">
        <v>3034</v>
      </c>
      <c r="P968" s="187" t="s">
        <v>3212</v>
      </c>
      <c r="Q968" s="187" t="s">
        <v>3033</v>
      </c>
    </row>
    <row r="969" spans="10:17" ht="14.4">
      <c r="J969" s="185" t="s">
        <v>1736</v>
      </c>
      <c r="K969" s="184" t="s">
        <v>1735</v>
      </c>
      <c r="L969" s="184" t="s">
        <v>2722</v>
      </c>
      <c r="M969" s="184" t="s">
        <v>2723</v>
      </c>
      <c r="N969" s="184" t="s">
        <v>3254</v>
      </c>
      <c r="O969" s="187" t="s">
        <v>3066</v>
      </c>
      <c r="P969" s="187" t="s">
        <v>3209</v>
      </c>
      <c r="Q969" s="187" t="s">
        <v>3031</v>
      </c>
    </row>
    <row r="970" spans="10:17" ht="14.4">
      <c r="J970" s="185" t="s">
        <v>1722</v>
      </c>
      <c r="K970" s="184" t="s">
        <v>1721</v>
      </c>
      <c r="L970" s="184" t="s">
        <v>2722</v>
      </c>
      <c r="M970" s="184" t="s">
        <v>2723</v>
      </c>
      <c r="N970" s="184" t="s">
        <v>3254</v>
      </c>
      <c r="O970" s="187" t="s">
        <v>3066</v>
      </c>
      <c r="P970" s="187" t="s">
        <v>3209</v>
      </c>
      <c r="Q970" s="187" t="s">
        <v>3031</v>
      </c>
    </row>
    <row r="971" spans="10:17" ht="14.4">
      <c r="J971" s="185" t="s">
        <v>1726</v>
      </c>
      <c r="K971" s="184" t="s">
        <v>1725</v>
      </c>
      <c r="L971" s="184" t="s">
        <v>2722</v>
      </c>
      <c r="M971" s="184" t="s">
        <v>2723</v>
      </c>
      <c r="N971" s="184" t="s">
        <v>3254</v>
      </c>
      <c r="O971" s="187" t="s">
        <v>3066</v>
      </c>
      <c r="P971" s="187" t="s">
        <v>3209</v>
      </c>
      <c r="Q971" s="187" t="s">
        <v>3031</v>
      </c>
    </row>
    <row r="972" spans="10:17" ht="14.4">
      <c r="J972" s="185" t="s">
        <v>1712</v>
      </c>
      <c r="K972" s="184" t="s">
        <v>1711</v>
      </c>
      <c r="L972" s="184" t="s">
        <v>2722</v>
      </c>
      <c r="M972" s="184" t="s">
        <v>2723</v>
      </c>
      <c r="N972" s="184" t="s">
        <v>3254</v>
      </c>
      <c r="O972" s="187" t="s">
        <v>3066</v>
      </c>
      <c r="P972" s="187" t="s">
        <v>3209</v>
      </c>
      <c r="Q972" s="187" t="s">
        <v>3031</v>
      </c>
    </row>
    <row r="973" spans="10:17" ht="14.4">
      <c r="J973" s="185" t="s">
        <v>1714</v>
      </c>
      <c r="K973" s="184" t="s">
        <v>1713</v>
      </c>
      <c r="L973" s="184" t="s">
        <v>2722</v>
      </c>
      <c r="M973" s="184" t="s">
        <v>2723</v>
      </c>
      <c r="N973" s="184" t="s">
        <v>3254</v>
      </c>
      <c r="O973" s="187" t="s">
        <v>3066</v>
      </c>
      <c r="P973" s="187" t="s">
        <v>3209</v>
      </c>
      <c r="Q973" s="187" t="s">
        <v>3031</v>
      </c>
    </row>
    <row r="974" spans="10:17" ht="14.4">
      <c r="J974" s="185" t="s">
        <v>1181</v>
      </c>
      <c r="K974" s="184" t="s">
        <v>1180</v>
      </c>
      <c r="L974" s="184" t="s">
        <v>3198</v>
      </c>
      <c r="M974" s="184" t="s">
        <v>3011</v>
      </c>
      <c r="N974" s="184" t="s">
        <v>3218</v>
      </c>
      <c r="O974" s="187" t="s">
        <v>3027</v>
      </c>
      <c r="P974" s="187" t="s">
        <v>3210</v>
      </c>
      <c r="Q974" s="187" t="s">
        <v>3026</v>
      </c>
    </row>
    <row r="975" spans="10:17" ht="14.4">
      <c r="J975" s="185" t="s">
        <v>1173</v>
      </c>
      <c r="K975" s="184" t="s">
        <v>1172</v>
      </c>
      <c r="L975" s="184" t="s">
        <v>3198</v>
      </c>
      <c r="M975" s="184" t="s">
        <v>3011</v>
      </c>
      <c r="N975" s="184" t="s">
        <v>3218</v>
      </c>
      <c r="O975" s="187" t="s">
        <v>3027</v>
      </c>
      <c r="P975" s="187" t="s">
        <v>3210</v>
      </c>
      <c r="Q975" s="187" t="s">
        <v>3026</v>
      </c>
    </row>
    <row r="976" spans="10:17" ht="14.4">
      <c r="J976" s="185" t="s">
        <v>1171</v>
      </c>
      <c r="K976" s="184" t="s">
        <v>1170</v>
      </c>
      <c r="L976" s="184" t="s">
        <v>3198</v>
      </c>
      <c r="M976" s="184" t="s">
        <v>3011</v>
      </c>
      <c r="N976" s="184" t="s">
        <v>3218</v>
      </c>
      <c r="O976" s="187" t="s">
        <v>3027</v>
      </c>
      <c r="P976" s="187" t="s">
        <v>3210</v>
      </c>
      <c r="Q976" s="187" t="s">
        <v>3026</v>
      </c>
    </row>
    <row r="977" spans="10:17" ht="14.4">
      <c r="J977" s="185" t="s">
        <v>1179</v>
      </c>
      <c r="K977" s="184" t="s">
        <v>1178</v>
      </c>
      <c r="L977" s="184" t="s">
        <v>3198</v>
      </c>
      <c r="M977" s="184" t="s">
        <v>3011</v>
      </c>
      <c r="N977" s="184" t="s">
        <v>3218</v>
      </c>
      <c r="O977" s="187" t="s">
        <v>3027</v>
      </c>
      <c r="P977" s="187" t="s">
        <v>3210</v>
      </c>
      <c r="Q977" s="187" t="s">
        <v>3026</v>
      </c>
    </row>
    <row r="978" spans="10:17" ht="14.4">
      <c r="J978" s="185" t="s">
        <v>1175</v>
      </c>
      <c r="K978" s="184" t="s">
        <v>1174</v>
      </c>
      <c r="L978" s="184" t="s">
        <v>3198</v>
      </c>
      <c r="M978" s="184" t="s">
        <v>3011</v>
      </c>
      <c r="N978" s="184" t="s">
        <v>3218</v>
      </c>
      <c r="O978" s="187" t="s">
        <v>3027</v>
      </c>
      <c r="P978" s="187" t="s">
        <v>3210</v>
      </c>
      <c r="Q978" s="187" t="s">
        <v>3026</v>
      </c>
    </row>
    <row r="979" spans="10:17" ht="14.4">
      <c r="J979" s="185" t="s">
        <v>1177</v>
      </c>
      <c r="K979" s="184" t="s">
        <v>1176</v>
      </c>
      <c r="L979" s="184" t="s">
        <v>3198</v>
      </c>
      <c r="M979" s="184" t="s">
        <v>3011</v>
      </c>
      <c r="N979" s="184" t="s">
        <v>3218</v>
      </c>
      <c r="O979" s="187" t="s">
        <v>3027</v>
      </c>
      <c r="P979" s="187" t="s">
        <v>3210</v>
      </c>
      <c r="Q979" s="187" t="s">
        <v>3026</v>
      </c>
    </row>
    <row r="980" spans="10:17" ht="14.4">
      <c r="J980" s="185" t="s">
        <v>2470</v>
      </c>
      <c r="K980" s="184" t="s">
        <v>2469</v>
      </c>
      <c r="L980" s="184" t="s">
        <v>2606</v>
      </c>
      <c r="M980" s="184" t="s">
        <v>2607</v>
      </c>
      <c r="N980" s="184" t="s">
        <v>3225</v>
      </c>
      <c r="O980" s="187" t="s">
        <v>3036</v>
      </c>
      <c r="P980" s="187" t="s">
        <v>3211</v>
      </c>
      <c r="Q980" s="187" t="s">
        <v>3024</v>
      </c>
    </row>
    <row r="981" spans="10:17" ht="14.4">
      <c r="J981" s="185" t="s">
        <v>2961</v>
      </c>
      <c r="K981" s="184" t="s">
        <v>2471</v>
      </c>
      <c r="L981" s="184" t="s">
        <v>2606</v>
      </c>
      <c r="M981" s="184" t="s">
        <v>2607</v>
      </c>
      <c r="N981" s="184" t="s">
        <v>3225</v>
      </c>
      <c r="O981" s="187" t="s">
        <v>3036</v>
      </c>
      <c r="P981" s="187" t="s">
        <v>3211</v>
      </c>
      <c r="Q981" s="187" t="s">
        <v>3024</v>
      </c>
    </row>
    <row r="982" spans="10:17" ht="14.4">
      <c r="J982" s="185" t="s">
        <v>2962</v>
      </c>
      <c r="K982" s="184" t="s">
        <v>3086</v>
      </c>
      <c r="L982" s="184" t="s">
        <v>2818</v>
      </c>
      <c r="M982" s="184" t="s">
        <v>2819</v>
      </c>
      <c r="N982" s="184" t="s">
        <v>3226</v>
      </c>
      <c r="O982" s="187" t="s">
        <v>3038</v>
      </c>
      <c r="P982" s="187" t="s">
        <v>3213</v>
      </c>
      <c r="Q982" s="187" t="s">
        <v>3037</v>
      </c>
    </row>
    <row r="983" spans="10:17" ht="14.4">
      <c r="J983" s="185" t="s">
        <v>1107</v>
      </c>
      <c r="K983" s="184" t="s">
        <v>1106</v>
      </c>
      <c r="L983" s="184" t="s">
        <v>3198</v>
      </c>
      <c r="M983" s="184" t="s">
        <v>3011</v>
      </c>
      <c r="N983" s="184" t="s">
        <v>3218</v>
      </c>
      <c r="O983" s="187" t="s">
        <v>3027</v>
      </c>
      <c r="P983" s="187" t="s">
        <v>3210</v>
      </c>
      <c r="Q983" s="187" t="s">
        <v>3026</v>
      </c>
    </row>
    <row r="984" spans="10:17" ht="14.4">
      <c r="J984" s="185" t="s">
        <v>544</v>
      </c>
      <c r="K984" s="184" t="s">
        <v>543</v>
      </c>
      <c r="L984" s="184" t="s">
        <v>3201</v>
      </c>
      <c r="M984" s="184" t="s">
        <v>3014</v>
      </c>
      <c r="N984" s="184" t="s">
        <v>3235</v>
      </c>
      <c r="O984" s="187" t="s">
        <v>3047</v>
      </c>
      <c r="P984" s="187" t="s">
        <v>3209</v>
      </c>
      <c r="Q984" s="187" t="s">
        <v>3031</v>
      </c>
    </row>
    <row r="985" spans="10:17" ht="14.4">
      <c r="J985" s="185" t="s">
        <v>2019</v>
      </c>
      <c r="K985" s="184" t="s">
        <v>2018</v>
      </c>
      <c r="L985" s="184" t="s">
        <v>2698</v>
      </c>
      <c r="M985" s="184" t="s">
        <v>2699</v>
      </c>
      <c r="N985" s="184" t="s">
        <v>3232</v>
      </c>
      <c r="O985" s="187" t="s">
        <v>3044</v>
      </c>
      <c r="P985" s="187" t="s">
        <v>3209</v>
      </c>
      <c r="Q985" s="187" t="s">
        <v>3031</v>
      </c>
    </row>
    <row r="986" spans="10:17" ht="14.4">
      <c r="J986" s="185" t="s">
        <v>380</v>
      </c>
      <c r="K986" s="184" t="s">
        <v>379</v>
      </c>
      <c r="L986" s="184" t="s">
        <v>3197</v>
      </c>
      <c r="M986" s="184" t="s">
        <v>3010</v>
      </c>
      <c r="N986" s="184" t="s">
        <v>3214</v>
      </c>
      <c r="O986" s="187" t="s">
        <v>3020</v>
      </c>
      <c r="P986" s="187" t="s">
        <v>3207</v>
      </c>
      <c r="Q986" s="187" t="s">
        <v>3019</v>
      </c>
    </row>
    <row r="987" spans="10:17" ht="14.4">
      <c r="J987" s="185" t="s">
        <v>972</v>
      </c>
      <c r="K987" s="184" t="s">
        <v>971</v>
      </c>
      <c r="L987" s="184" t="s">
        <v>3199</v>
      </c>
      <c r="M987" s="184" t="s">
        <v>3012</v>
      </c>
      <c r="N987" s="184" t="s">
        <v>3223</v>
      </c>
      <c r="O987" s="187" t="s">
        <v>3034</v>
      </c>
      <c r="P987" s="187" t="s">
        <v>3212</v>
      </c>
      <c r="Q987" s="187" t="s">
        <v>3033</v>
      </c>
    </row>
    <row r="988" spans="10:17" ht="14.4">
      <c r="J988" s="185" t="s">
        <v>2546</v>
      </c>
      <c r="K988" s="184" t="s">
        <v>2545</v>
      </c>
      <c r="L988" s="184" t="s">
        <v>3200</v>
      </c>
      <c r="M988" s="184" t="s">
        <v>3013</v>
      </c>
      <c r="N988" s="184" t="s">
        <v>3227</v>
      </c>
      <c r="O988" s="187" t="s">
        <v>3039</v>
      </c>
      <c r="P988" s="187" t="s">
        <v>3210</v>
      </c>
      <c r="Q988" s="187" t="s">
        <v>3026</v>
      </c>
    </row>
    <row r="989" spans="10:17" ht="14.4">
      <c r="J989" s="185" t="s">
        <v>926</v>
      </c>
      <c r="K989" s="184" t="s">
        <v>925</v>
      </c>
      <c r="L989" s="184" t="s">
        <v>3203</v>
      </c>
      <c r="M989" s="184" t="s">
        <v>3016</v>
      </c>
      <c r="N989" s="184" t="s">
        <v>3241</v>
      </c>
      <c r="O989" s="187" t="s">
        <v>3053</v>
      </c>
      <c r="P989" s="187" t="s">
        <v>3212</v>
      </c>
      <c r="Q989" s="187" t="s">
        <v>3033</v>
      </c>
    </row>
    <row r="990" spans="10:17" ht="14.4">
      <c r="J990" s="185" t="s">
        <v>2963</v>
      </c>
      <c r="K990" s="184" t="s">
        <v>2467</v>
      </c>
      <c r="L990" s="184" t="s">
        <v>2606</v>
      </c>
      <c r="M990" s="184" t="s">
        <v>2607</v>
      </c>
      <c r="N990" s="184" t="s">
        <v>3225</v>
      </c>
      <c r="O990" s="187" t="s">
        <v>3036</v>
      </c>
      <c r="P990" s="187" t="s">
        <v>3211</v>
      </c>
      <c r="Q990" s="187" t="s">
        <v>3024</v>
      </c>
    </row>
    <row r="991" spans="10:17" ht="14.4">
      <c r="J991" s="185" t="s">
        <v>1294</v>
      </c>
      <c r="K991" s="184" t="s">
        <v>1293</v>
      </c>
      <c r="L991" s="184" t="s">
        <v>2608</v>
      </c>
      <c r="M991" s="184" t="s">
        <v>2609</v>
      </c>
      <c r="N991" s="184" t="s">
        <v>3234</v>
      </c>
      <c r="O991" s="187" t="s">
        <v>3046</v>
      </c>
      <c r="P991" s="187" t="s">
        <v>3208</v>
      </c>
      <c r="Q991" s="187" t="s">
        <v>3022</v>
      </c>
    </row>
    <row r="992" spans="10:17" ht="14.4">
      <c r="J992" s="185" t="s">
        <v>252</v>
      </c>
      <c r="K992" s="184" t="s">
        <v>251</v>
      </c>
      <c r="L992" s="184" t="s">
        <v>2782</v>
      </c>
      <c r="M992" s="184" t="s">
        <v>2783</v>
      </c>
      <c r="N992" s="184" t="s">
        <v>3226</v>
      </c>
      <c r="O992" s="187" t="s">
        <v>3038</v>
      </c>
      <c r="P992" s="187" t="s">
        <v>3213</v>
      </c>
      <c r="Q992" s="187" t="s">
        <v>3037</v>
      </c>
    </row>
    <row r="993" spans="10:17" ht="14.4">
      <c r="J993" s="185" t="s">
        <v>256</v>
      </c>
      <c r="K993" s="184" t="s">
        <v>255</v>
      </c>
      <c r="L993" s="184" t="s">
        <v>2782</v>
      </c>
      <c r="M993" s="184" t="s">
        <v>2783</v>
      </c>
      <c r="N993" s="184" t="s">
        <v>3226</v>
      </c>
      <c r="O993" s="187" t="s">
        <v>3038</v>
      </c>
      <c r="P993" s="187" t="s">
        <v>3213</v>
      </c>
      <c r="Q993" s="187" t="s">
        <v>3037</v>
      </c>
    </row>
    <row r="994" spans="10:17" ht="14.4">
      <c r="J994" s="185" t="s">
        <v>254</v>
      </c>
      <c r="K994" s="184" t="s">
        <v>253</v>
      </c>
      <c r="L994" s="184" t="s">
        <v>2782</v>
      </c>
      <c r="M994" s="184" t="s">
        <v>2783</v>
      </c>
      <c r="N994" s="184" t="s">
        <v>3226</v>
      </c>
      <c r="O994" s="187" t="s">
        <v>3038</v>
      </c>
      <c r="P994" s="187" t="s">
        <v>3213</v>
      </c>
      <c r="Q994" s="187" t="s">
        <v>3037</v>
      </c>
    </row>
    <row r="995" spans="10:17" ht="14.4">
      <c r="J995" s="185" t="s">
        <v>717</v>
      </c>
      <c r="K995" s="184" t="s">
        <v>716</v>
      </c>
      <c r="L995" s="184" t="s">
        <v>2714</v>
      </c>
      <c r="M995" s="184" t="s">
        <v>2715</v>
      </c>
      <c r="N995" s="184" t="s">
        <v>3217</v>
      </c>
      <c r="O995" s="187" t="s">
        <v>3025</v>
      </c>
      <c r="P995" s="187" t="s">
        <v>3211</v>
      </c>
      <c r="Q995" s="187" t="s">
        <v>3024</v>
      </c>
    </row>
    <row r="996" spans="10:17" ht="14.4">
      <c r="J996" s="185" t="s">
        <v>1069</v>
      </c>
      <c r="K996" s="184" t="s">
        <v>1068</v>
      </c>
      <c r="L996" s="184" t="s">
        <v>3199</v>
      </c>
      <c r="M996" s="184" t="s">
        <v>3012</v>
      </c>
      <c r="N996" s="184" t="s">
        <v>3223</v>
      </c>
      <c r="O996" s="187" t="s">
        <v>3034</v>
      </c>
      <c r="P996" s="187" t="s">
        <v>3212</v>
      </c>
      <c r="Q996" s="187" t="s">
        <v>3033</v>
      </c>
    </row>
    <row r="997" spans="10:17" ht="14.4">
      <c r="J997" s="185" t="s">
        <v>709</v>
      </c>
      <c r="K997" s="184" t="s">
        <v>708</v>
      </c>
      <c r="L997" s="184" t="s">
        <v>2714</v>
      </c>
      <c r="M997" s="184" t="s">
        <v>2715</v>
      </c>
      <c r="N997" s="184" t="s">
        <v>3217</v>
      </c>
      <c r="O997" s="187" t="s">
        <v>3025</v>
      </c>
      <c r="P997" s="187" t="s">
        <v>3211</v>
      </c>
      <c r="Q997" s="187" t="s">
        <v>3024</v>
      </c>
    </row>
    <row r="998" spans="10:17" ht="14.4">
      <c r="J998" s="185" t="s">
        <v>1257</v>
      </c>
      <c r="K998" s="184" t="s">
        <v>1256</v>
      </c>
      <c r="L998" s="184" t="s">
        <v>2610</v>
      </c>
      <c r="M998" s="184" t="s">
        <v>2611</v>
      </c>
      <c r="N998" s="184" t="s">
        <v>3238</v>
      </c>
      <c r="O998" s="187" t="s">
        <v>3050</v>
      </c>
      <c r="P998" s="187" t="s">
        <v>3208</v>
      </c>
      <c r="Q998" s="187" t="s">
        <v>3022</v>
      </c>
    </row>
    <row r="999" spans="10:17" ht="14.4">
      <c r="J999" s="185" t="s">
        <v>630</v>
      </c>
      <c r="K999" s="184" t="s">
        <v>629</v>
      </c>
      <c r="L999" s="184" t="s">
        <v>2646</v>
      </c>
      <c r="M999" s="184" t="s">
        <v>2647</v>
      </c>
      <c r="N999" s="184" t="s">
        <v>3222</v>
      </c>
      <c r="O999" s="187" t="s">
        <v>3032</v>
      </c>
      <c r="P999" s="187" t="s">
        <v>3209</v>
      </c>
      <c r="Q999" s="187" t="s">
        <v>3031</v>
      </c>
    </row>
    <row r="1000" spans="10:17" ht="14.4">
      <c r="J1000" s="185" t="s">
        <v>634</v>
      </c>
      <c r="K1000" s="184" t="s">
        <v>633</v>
      </c>
      <c r="L1000" s="184" t="s">
        <v>2646</v>
      </c>
      <c r="M1000" s="184" t="s">
        <v>2647</v>
      </c>
      <c r="N1000" s="184" t="s">
        <v>3222</v>
      </c>
      <c r="O1000" s="187" t="s">
        <v>3032</v>
      </c>
      <c r="P1000" s="187" t="s">
        <v>3209</v>
      </c>
      <c r="Q1000" s="187" t="s">
        <v>3031</v>
      </c>
    </row>
    <row r="1001" spans="10:17" ht="14.4">
      <c r="J1001" s="185" t="s">
        <v>632</v>
      </c>
      <c r="K1001" s="184" t="s">
        <v>631</v>
      </c>
      <c r="L1001" s="184" t="s">
        <v>2646</v>
      </c>
      <c r="M1001" s="184" t="s">
        <v>2647</v>
      </c>
      <c r="N1001" s="184" t="s">
        <v>3222</v>
      </c>
      <c r="O1001" s="187" t="s">
        <v>3032</v>
      </c>
      <c r="P1001" s="187" t="s">
        <v>3209</v>
      </c>
      <c r="Q1001" s="187" t="s">
        <v>3031</v>
      </c>
    </row>
    <row r="1002" spans="10:17" ht="14.4">
      <c r="J1002" s="185" t="s">
        <v>258</v>
      </c>
      <c r="K1002" s="184" t="s">
        <v>257</v>
      </c>
      <c r="L1002" s="184" t="s">
        <v>2594</v>
      </c>
      <c r="M1002" s="184" t="s">
        <v>2595</v>
      </c>
      <c r="N1002" s="184" t="s">
        <v>3231</v>
      </c>
      <c r="O1002" s="187" t="s">
        <v>3043</v>
      </c>
      <c r="P1002" s="187" t="s">
        <v>3213</v>
      </c>
      <c r="Q1002" s="187" t="s">
        <v>3037</v>
      </c>
    </row>
    <row r="1003" spans="10:17" ht="14.4">
      <c r="J1003" s="185" t="s">
        <v>861</v>
      </c>
      <c r="K1003" s="184" t="s">
        <v>860</v>
      </c>
      <c r="L1003" s="184" t="s">
        <v>2676</v>
      </c>
      <c r="M1003" s="184" t="s">
        <v>2677</v>
      </c>
      <c r="N1003" s="184" t="s">
        <v>3225</v>
      </c>
      <c r="O1003" s="187" t="s">
        <v>3036</v>
      </c>
      <c r="P1003" s="187" t="s">
        <v>3211</v>
      </c>
      <c r="Q1003" s="187" t="s">
        <v>3024</v>
      </c>
    </row>
    <row r="1004" spans="10:17" ht="14.4">
      <c r="J1004" s="185" t="s">
        <v>747</v>
      </c>
      <c r="K1004" s="184" t="s">
        <v>746</v>
      </c>
      <c r="L1004" s="184" t="s">
        <v>2584</v>
      </c>
      <c r="M1004" s="184" t="s">
        <v>2585</v>
      </c>
      <c r="N1004" s="184" t="s">
        <v>3220</v>
      </c>
      <c r="O1004" s="187" t="s">
        <v>3029</v>
      </c>
      <c r="P1004" s="187" t="s">
        <v>3211</v>
      </c>
      <c r="Q1004" s="187" t="s">
        <v>3024</v>
      </c>
    </row>
    <row r="1005" spans="10:17" ht="14.4">
      <c r="J1005" s="185" t="s">
        <v>753</v>
      </c>
      <c r="K1005" s="184" t="s">
        <v>752</v>
      </c>
      <c r="L1005" s="184" t="s">
        <v>2584</v>
      </c>
      <c r="M1005" s="184" t="s">
        <v>2585</v>
      </c>
      <c r="N1005" s="184" t="s">
        <v>3220</v>
      </c>
      <c r="O1005" s="187" t="s">
        <v>3029</v>
      </c>
      <c r="P1005" s="187" t="s">
        <v>3211</v>
      </c>
      <c r="Q1005" s="187" t="s">
        <v>3024</v>
      </c>
    </row>
    <row r="1006" spans="10:17" ht="14.4">
      <c r="J1006" s="185" t="s">
        <v>1704</v>
      </c>
      <c r="K1006" s="184" t="s">
        <v>1703</v>
      </c>
      <c r="L1006" s="184" t="s">
        <v>2612</v>
      </c>
      <c r="M1006" s="184" t="s">
        <v>2613</v>
      </c>
      <c r="N1006" s="184" t="s">
        <v>3248</v>
      </c>
      <c r="O1006" s="187" t="s">
        <v>3060</v>
      </c>
      <c r="P1006" s="187" t="s">
        <v>3207</v>
      </c>
      <c r="Q1006" s="187" t="s">
        <v>3019</v>
      </c>
    </row>
    <row r="1007" spans="10:17" ht="14.4">
      <c r="J1007" s="185" t="s">
        <v>2087</v>
      </c>
      <c r="K1007" s="184" t="s">
        <v>2086</v>
      </c>
      <c r="L1007" s="184" t="s">
        <v>2568</v>
      </c>
      <c r="M1007" s="184" t="s">
        <v>2569</v>
      </c>
      <c r="N1007" s="184" t="s">
        <v>3233</v>
      </c>
      <c r="O1007" s="187" t="s">
        <v>3045</v>
      </c>
      <c r="P1007" s="187" t="s">
        <v>3212</v>
      </c>
      <c r="Q1007" s="187" t="s">
        <v>3033</v>
      </c>
    </row>
    <row r="1008" spans="10:17" ht="14.4">
      <c r="J1008" s="185" t="s">
        <v>1442</v>
      </c>
      <c r="K1008" s="184" t="s">
        <v>1441</v>
      </c>
      <c r="L1008" s="184" t="s">
        <v>2574</v>
      </c>
      <c r="M1008" s="184" t="s">
        <v>2575</v>
      </c>
      <c r="N1008" s="184" t="s">
        <v>3216</v>
      </c>
      <c r="O1008" s="187" t="s">
        <v>3023</v>
      </c>
      <c r="P1008" s="187" t="s">
        <v>3208</v>
      </c>
      <c r="Q1008" s="187" t="s">
        <v>3022</v>
      </c>
    </row>
    <row r="1009" spans="10:17" ht="14.4">
      <c r="J1009" s="185" t="s">
        <v>628</v>
      </c>
      <c r="K1009" s="184" t="s">
        <v>627</v>
      </c>
      <c r="L1009" s="184" t="s">
        <v>2646</v>
      </c>
      <c r="M1009" s="184" t="s">
        <v>2647</v>
      </c>
      <c r="N1009" s="184" t="s">
        <v>3222</v>
      </c>
      <c r="O1009" s="187" t="s">
        <v>3032</v>
      </c>
      <c r="P1009" s="187" t="s">
        <v>3209</v>
      </c>
      <c r="Q1009" s="187" t="s">
        <v>3031</v>
      </c>
    </row>
    <row r="1010" spans="10:17" ht="14.4">
      <c r="J1010" s="185" t="s">
        <v>749</v>
      </c>
      <c r="K1010" s="184" t="s">
        <v>748</v>
      </c>
      <c r="L1010" s="184" t="s">
        <v>2584</v>
      </c>
      <c r="M1010" s="184" t="s">
        <v>2585</v>
      </c>
      <c r="N1010" s="184" t="s">
        <v>3220</v>
      </c>
      <c r="O1010" s="187" t="s">
        <v>3029</v>
      </c>
      <c r="P1010" s="187" t="s">
        <v>3211</v>
      </c>
      <c r="Q1010" s="187" t="s">
        <v>3024</v>
      </c>
    </row>
    <row r="1011" spans="10:17" ht="14.4">
      <c r="J1011" s="185" t="s">
        <v>548</v>
      </c>
      <c r="K1011" s="184" t="s">
        <v>547</v>
      </c>
      <c r="L1011" s="184" t="s">
        <v>3204</v>
      </c>
      <c r="M1011" s="184" t="s">
        <v>3017</v>
      </c>
      <c r="N1011" s="184" t="s">
        <v>3253</v>
      </c>
      <c r="O1011" s="187" t="s">
        <v>3065</v>
      </c>
      <c r="P1011" s="187" t="s">
        <v>3209</v>
      </c>
      <c r="Q1011" s="187" t="s">
        <v>3031</v>
      </c>
    </row>
    <row r="1012" spans="10:17" ht="14.4">
      <c r="J1012" s="185" t="s">
        <v>626</v>
      </c>
      <c r="K1012" s="184" t="s">
        <v>625</v>
      </c>
      <c r="L1012" s="184" t="s">
        <v>3201</v>
      </c>
      <c r="M1012" s="184" t="s">
        <v>3014</v>
      </c>
      <c r="N1012" s="184" t="s">
        <v>3235</v>
      </c>
      <c r="O1012" s="187" t="s">
        <v>3047</v>
      </c>
      <c r="P1012" s="187" t="s">
        <v>3209</v>
      </c>
      <c r="Q1012" s="187" t="s">
        <v>3031</v>
      </c>
    </row>
    <row r="1013" spans="10:17" ht="14.4">
      <c r="J1013" s="185" t="s">
        <v>1007</v>
      </c>
      <c r="K1013" s="184" t="s">
        <v>1006</v>
      </c>
      <c r="L1013" s="184" t="s">
        <v>3203</v>
      </c>
      <c r="M1013" s="184" t="s">
        <v>3016</v>
      </c>
      <c r="N1013" s="184" t="s">
        <v>3241</v>
      </c>
      <c r="O1013" s="187" t="s">
        <v>3053</v>
      </c>
      <c r="P1013" s="187" t="s">
        <v>3212</v>
      </c>
      <c r="Q1013" s="187" t="s">
        <v>3033</v>
      </c>
    </row>
    <row r="1014" spans="10:17" ht="14.4">
      <c r="J1014" s="185" t="s">
        <v>1163</v>
      </c>
      <c r="K1014" s="184" t="s">
        <v>1162</v>
      </c>
      <c r="L1014" s="184" t="s">
        <v>3198</v>
      </c>
      <c r="M1014" s="184" t="s">
        <v>3011</v>
      </c>
      <c r="N1014" s="184" t="s">
        <v>3218</v>
      </c>
      <c r="O1014" s="187" t="s">
        <v>3027</v>
      </c>
      <c r="P1014" s="187" t="s">
        <v>3210</v>
      </c>
      <c r="Q1014" s="187" t="s">
        <v>3026</v>
      </c>
    </row>
    <row r="1015" spans="10:17" ht="14.4">
      <c r="J1015" s="185" t="s">
        <v>2103</v>
      </c>
      <c r="K1015" s="184" t="s">
        <v>2102</v>
      </c>
      <c r="L1015" s="184" t="s">
        <v>2568</v>
      </c>
      <c r="M1015" s="184" t="s">
        <v>2569</v>
      </c>
      <c r="N1015" s="184" t="s">
        <v>3233</v>
      </c>
      <c r="O1015" s="187" t="s">
        <v>3045</v>
      </c>
      <c r="P1015" s="187" t="s">
        <v>3212</v>
      </c>
      <c r="Q1015" s="187" t="s">
        <v>3033</v>
      </c>
    </row>
    <row r="1016" spans="10:17" ht="14.4">
      <c r="J1016" s="185" t="s">
        <v>2197</v>
      </c>
      <c r="K1016" s="184" t="s">
        <v>2196</v>
      </c>
      <c r="L1016" s="184" t="s">
        <v>2588</v>
      </c>
      <c r="M1016" s="184" t="s">
        <v>2589</v>
      </c>
      <c r="N1016" s="184" t="s">
        <v>3221</v>
      </c>
      <c r="O1016" s="187" t="s">
        <v>3030</v>
      </c>
      <c r="P1016" s="187" t="s">
        <v>3210</v>
      </c>
      <c r="Q1016" s="187" t="s">
        <v>3026</v>
      </c>
    </row>
    <row r="1017" spans="10:17" ht="14.4">
      <c r="J1017" s="185" t="s">
        <v>1261</v>
      </c>
      <c r="K1017" s="184" t="s">
        <v>1260</v>
      </c>
      <c r="L1017" s="184" t="s">
        <v>2610</v>
      </c>
      <c r="M1017" s="184" t="s">
        <v>2611</v>
      </c>
      <c r="N1017" s="184" t="s">
        <v>3238</v>
      </c>
      <c r="O1017" s="187" t="s">
        <v>3050</v>
      </c>
      <c r="P1017" s="187" t="s">
        <v>3208</v>
      </c>
      <c r="Q1017" s="187" t="s">
        <v>3022</v>
      </c>
    </row>
    <row r="1018" spans="10:17" ht="14.4">
      <c r="J1018" s="185" t="s">
        <v>875</v>
      </c>
      <c r="K1018" s="184" t="s">
        <v>874</v>
      </c>
      <c r="L1018" s="184" t="s">
        <v>2718</v>
      </c>
      <c r="M1018" s="184" t="s">
        <v>2719</v>
      </c>
      <c r="N1018" s="184" t="s">
        <v>3244</v>
      </c>
      <c r="O1018" s="187" t="s">
        <v>3056</v>
      </c>
      <c r="P1018" s="187" t="s">
        <v>3211</v>
      </c>
      <c r="Q1018" s="187" t="s">
        <v>3024</v>
      </c>
    </row>
    <row r="1019" spans="10:17" ht="14.4">
      <c r="J1019" s="185" t="s">
        <v>71</v>
      </c>
      <c r="K1019" s="184" t="s">
        <v>70</v>
      </c>
      <c r="L1019" s="184" t="s">
        <v>2658</v>
      </c>
      <c r="M1019" s="184" t="s">
        <v>2659</v>
      </c>
      <c r="N1019" s="184" t="s">
        <v>3248</v>
      </c>
      <c r="O1019" s="187" t="s">
        <v>3060</v>
      </c>
      <c r="P1019" s="187" t="s">
        <v>3207</v>
      </c>
      <c r="Q1019" s="187" t="s">
        <v>3019</v>
      </c>
    </row>
    <row r="1020" spans="10:17" ht="14.4">
      <c r="J1020" s="185" t="s">
        <v>69</v>
      </c>
      <c r="K1020" s="184" t="s">
        <v>68</v>
      </c>
      <c r="L1020" s="184" t="s">
        <v>2658</v>
      </c>
      <c r="M1020" s="184" t="s">
        <v>2659</v>
      </c>
      <c r="N1020" s="184" t="s">
        <v>3248</v>
      </c>
      <c r="O1020" s="187" t="s">
        <v>3060</v>
      </c>
      <c r="P1020" s="187" t="s">
        <v>3207</v>
      </c>
      <c r="Q1020" s="187" t="s">
        <v>3019</v>
      </c>
    </row>
    <row r="1021" spans="10:17" ht="14.4">
      <c r="J1021" s="185" t="s">
        <v>67</v>
      </c>
      <c r="K1021" s="184" t="s">
        <v>66</v>
      </c>
      <c r="L1021" s="184" t="s">
        <v>2658</v>
      </c>
      <c r="M1021" s="184" t="s">
        <v>2659</v>
      </c>
      <c r="N1021" s="184" t="s">
        <v>3248</v>
      </c>
      <c r="O1021" s="187" t="s">
        <v>3060</v>
      </c>
      <c r="P1021" s="187" t="s">
        <v>3207</v>
      </c>
      <c r="Q1021" s="187" t="s">
        <v>3019</v>
      </c>
    </row>
    <row r="1022" spans="10:17" ht="14.4">
      <c r="J1022" s="185" t="s">
        <v>65</v>
      </c>
      <c r="K1022" s="184" t="s">
        <v>64</v>
      </c>
      <c r="L1022" s="184" t="s">
        <v>2658</v>
      </c>
      <c r="M1022" s="184" t="s">
        <v>2659</v>
      </c>
      <c r="N1022" s="184" t="s">
        <v>3248</v>
      </c>
      <c r="O1022" s="187" t="s">
        <v>3060</v>
      </c>
      <c r="P1022" s="187" t="s">
        <v>3207</v>
      </c>
      <c r="Q1022" s="187" t="s">
        <v>3019</v>
      </c>
    </row>
    <row r="1023" spans="10:17" ht="14.4">
      <c r="J1023" s="185" t="s">
        <v>1883</v>
      </c>
      <c r="K1023" s="184" t="s">
        <v>1882</v>
      </c>
      <c r="L1023" s="184" t="s">
        <v>2562</v>
      </c>
      <c r="M1023" s="184" t="s">
        <v>2563</v>
      </c>
      <c r="N1023" s="184" t="s">
        <v>3239</v>
      </c>
      <c r="O1023" s="187" t="s">
        <v>3051</v>
      </c>
      <c r="P1023" s="187" t="s">
        <v>3212</v>
      </c>
      <c r="Q1023" s="187" t="s">
        <v>3033</v>
      </c>
    </row>
    <row r="1024" spans="10:17" ht="14.4">
      <c r="J1024" s="185" t="s">
        <v>1085</v>
      </c>
      <c r="K1024" s="184" t="s">
        <v>1084</v>
      </c>
      <c r="L1024" s="184" t="s">
        <v>3200</v>
      </c>
      <c r="M1024" s="184" t="s">
        <v>3013</v>
      </c>
      <c r="N1024" s="184" t="s">
        <v>3227</v>
      </c>
      <c r="O1024" s="187" t="s">
        <v>3039</v>
      </c>
      <c r="P1024" s="187" t="s">
        <v>3210</v>
      </c>
      <c r="Q1024" s="187" t="s">
        <v>3026</v>
      </c>
    </row>
    <row r="1025" spans="10:17" ht="14.4">
      <c r="J1025" s="185" t="s">
        <v>1532</v>
      </c>
      <c r="K1025" s="184" t="s">
        <v>1531</v>
      </c>
      <c r="L1025" s="184" t="s">
        <v>2570</v>
      </c>
      <c r="M1025" s="184" t="s">
        <v>2571</v>
      </c>
      <c r="N1025" s="184" t="s">
        <v>3229</v>
      </c>
      <c r="O1025" s="187" t="s">
        <v>3041</v>
      </c>
      <c r="P1025" s="187" t="s">
        <v>3209</v>
      </c>
      <c r="Q1025" s="187" t="s">
        <v>3031</v>
      </c>
    </row>
    <row r="1026" spans="10:17" ht="14.4">
      <c r="J1026" s="185" t="s">
        <v>605</v>
      </c>
      <c r="K1026" s="184" t="s">
        <v>604</v>
      </c>
      <c r="L1026" s="184" t="s">
        <v>3205</v>
      </c>
      <c r="M1026" s="184" t="s">
        <v>3018</v>
      </c>
      <c r="N1026" s="184" t="s">
        <v>3255</v>
      </c>
      <c r="O1026" s="187" t="s">
        <v>3067</v>
      </c>
      <c r="P1026" s="187" t="s">
        <v>3209</v>
      </c>
      <c r="Q1026" s="187" t="s">
        <v>3031</v>
      </c>
    </row>
    <row r="1027" spans="10:17" ht="14.4">
      <c r="J1027" s="185" t="s">
        <v>1618</v>
      </c>
      <c r="K1027" s="184" t="s">
        <v>1617</v>
      </c>
      <c r="L1027" s="184" t="s">
        <v>2652</v>
      </c>
      <c r="M1027" s="184" t="s">
        <v>2653</v>
      </c>
      <c r="N1027" s="184" t="s">
        <v>3228</v>
      </c>
      <c r="O1027" s="187" t="s">
        <v>3040</v>
      </c>
      <c r="P1027" s="187" t="s">
        <v>3209</v>
      </c>
      <c r="Q1027" s="187" t="s">
        <v>3031</v>
      </c>
    </row>
    <row r="1028" spans="10:17" ht="14.4">
      <c r="J1028" s="185" t="s">
        <v>1744</v>
      </c>
      <c r="K1028" s="184" t="s">
        <v>1743</v>
      </c>
      <c r="L1028" s="184" t="s">
        <v>2642</v>
      </c>
      <c r="M1028" s="184" t="s">
        <v>2643</v>
      </c>
      <c r="N1028" s="184" t="s">
        <v>3251</v>
      </c>
      <c r="O1028" s="187" t="s">
        <v>3063</v>
      </c>
      <c r="P1028" s="187" t="s">
        <v>3211</v>
      </c>
      <c r="Q1028" s="187" t="s">
        <v>3024</v>
      </c>
    </row>
    <row r="1029" spans="10:17" ht="14.4">
      <c r="J1029" s="185" t="s">
        <v>2432</v>
      </c>
      <c r="K1029" s="184" t="s">
        <v>2431</v>
      </c>
      <c r="L1029" s="184" t="s">
        <v>2616</v>
      </c>
      <c r="M1029" s="184" t="s">
        <v>2617</v>
      </c>
      <c r="N1029" s="184" t="s">
        <v>3226</v>
      </c>
      <c r="O1029" s="187" t="s">
        <v>3038</v>
      </c>
      <c r="P1029" s="187" t="s">
        <v>3213</v>
      </c>
      <c r="Q1029" s="187" t="s">
        <v>3037</v>
      </c>
    </row>
    <row r="1030" spans="10:17" ht="14.4">
      <c r="J1030" s="185" t="s">
        <v>302</v>
      </c>
      <c r="K1030" s="184" t="s">
        <v>301</v>
      </c>
      <c r="L1030" s="184" t="s">
        <v>2786</v>
      </c>
      <c r="M1030" s="184" t="s">
        <v>2787</v>
      </c>
      <c r="N1030" s="184" t="s">
        <v>3231</v>
      </c>
      <c r="O1030" s="187" t="s">
        <v>3043</v>
      </c>
      <c r="P1030" s="187" t="s">
        <v>3213</v>
      </c>
      <c r="Q1030" s="187" t="s">
        <v>3037</v>
      </c>
    </row>
    <row r="1031" spans="10:17" ht="14.4">
      <c r="J1031" s="185" t="s">
        <v>2203</v>
      </c>
      <c r="K1031" s="184" t="s">
        <v>2202</v>
      </c>
      <c r="L1031" s="184" t="s">
        <v>2588</v>
      </c>
      <c r="M1031" s="184" t="s">
        <v>2589</v>
      </c>
      <c r="N1031" s="184" t="s">
        <v>3221</v>
      </c>
      <c r="O1031" s="187" t="s">
        <v>3030</v>
      </c>
      <c r="P1031" s="187" t="s">
        <v>3210</v>
      </c>
      <c r="Q1031" s="187" t="s">
        <v>3026</v>
      </c>
    </row>
    <row r="1032" spans="10:17" ht="14.4">
      <c r="J1032" s="185" t="s">
        <v>595</v>
      </c>
      <c r="K1032" s="184" t="s">
        <v>594</v>
      </c>
      <c r="L1032" s="184" t="s">
        <v>3204</v>
      </c>
      <c r="M1032" s="184" t="s">
        <v>3017</v>
      </c>
      <c r="N1032" s="184" t="s">
        <v>3253</v>
      </c>
      <c r="O1032" s="187" t="s">
        <v>3065</v>
      </c>
      <c r="P1032" s="187" t="s">
        <v>3209</v>
      </c>
      <c r="Q1032" s="187" t="s">
        <v>3031</v>
      </c>
    </row>
    <row r="1033" spans="10:17" ht="14.4">
      <c r="J1033" s="185" t="s">
        <v>593</v>
      </c>
      <c r="K1033" s="184" t="s">
        <v>592</v>
      </c>
      <c r="L1033" s="184" t="s">
        <v>3204</v>
      </c>
      <c r="M1033" s="184" t="s">
        <v>3017</v>
      </c>
      <c r="N1033" s="184" t="s">
        <v>3253</v>
      </c>
      <c r="O1033" s="187" t="s">
        <v>3065</v>
      </c>
      <c r="P1033" s="187" t="s">
        <v>3209</v>
      </c>
      <c r="Q1033" s="187" t="s">
        <v>3031</v>
      </c>
    </row>
    <row r="1034" spans="10:17" ht="14.4">
      <c r="J1034" s="185" t="s">
        <v>583</v>
      </c>
      <c r="K1034" s="184" t="s">
        <v>582</v>
      </c>
      <c r="L1034" s="184" t="s">
        <v>3204</v>
      </c>
      <c r="M1034" s="184" t="s">
        <v>3017</v>
      </c>
      <c r="N1034" s="184" t="s">
        <v>3253</v>
      </c>
      <c r="O1034" s="187" t="s">
        <v>3065</v>
      </c>
      <c r="P1034" s="187" t="s">
        <v>3209</v>
      </c>
      <c r="Q1034" s="187" t="s">
        <v>3031</v>
      </c>
    </row>
    <row r="1035" spans="10:17" ht="14.4">
      <c r="J1035" s="185" t="s">
        <v>597</v>
      </c>
      <c r="K1035" s="184" t="s">
        <v>596</v>
      </c>
      <c r="L1035" s="184" t="s">
        <v>3204</v>
      </c>
      <c r="M1035" s="184" t="s">
        <v>3017</v>
      </c>
      <c r="N1035" s="184" t="s">
        <v>3253</v>
      </c>
      <c r="O1035" s="187" t="s">
        <v>3065</v>
      </c>
      <c r="P1035" s="187" t="s">
        <v>3209</v>
      </c>
      <c r="Q1035" s="187" t="s">
        <v>3031</v>
      </c>
    </row>
    <row r="1036" spans="10:17" ht="14.4">
      <c r="J1036" s="185" t="s">
        <v>588</v>
      </c>
      <c r="K1036" s="184" t="s">
        <v>587</v>
      </c>
      <c r="L1036" s="184" t="s">
        <v>3204</v>
      </c>
      <c r="M1036" s="184" t="s">
        <v>3017</v>
      </c>
      <c r="N1036" s="184" t="s">
        <v>3253</v>
      </c>
      <c r="O1036" s="187" t="s">
        <v>3065</v>
      </c>
      <c r="P1036" s="187" t="s">
        <v>3209</v>
      </c>
      <c r="Q1036" s="187" t="s">
        <v>3031</v>
      </c>
    </row>
    <row r="1037" spans="10:17" ht="14.4">
      <c r="J1037" s="185" t="s">
        <v>580</v>
      </c>
      <c r="K1037" s="184" t="s">
        <v>579</v>
      </c>
      <c r="L1037" s="184" t="s">
        <v>3204</v>
      </c>
      <c r="M1037" s="184" t="s">
        <v>3017</v>
      </c>
      <c r="N1037" s="184" t="s">
        <v>3253</v>
      </c>
      <c r="O1037" s="187" t="s">
        <v>3065</v>
      </c>
      <c r="P1037" s="187" t="s">
        <v>3209</v>
      </c>
      <c r="Q1037" s="187" t="s">
        <v>3031</v>
      </c>
    </row>
    <row r="1038" spans="10:17" ht="14.4">
      <c r="J1038" s="185" t="s">
        <v>599</v>
      </c>
      <c r="K1038" s="184" t="s">
        <v>598</v>
      </c>
      <c r="L1038" s="184" t="s">
        <v>3204</v>
      </c>
      <c r="M1038" s="184" t="s">
        <v>3017</v>
      </c>
      <c r="N1038" s="184" t="s">
        <v>3253</v>
      </c>
      <c r="O1038" s="187" t="s">
        <v>3065</v>
      </c>
      <c r="P1038" s="187" t="s">
        <v>3209</v>
      </c>
      <c r="Q1038" s="187" t="s">
        <v>3031</v>
      </c>
    </row>
    <row r="1039" spans="10:17" ht="14.4">
      <c r="J1039" s="185" t="s">
        <v>591</v>
      </c>
      <c r="K1039" s="184" t="s">
        <v>590</v>
      </c>
      <c r="L1039" s="184" t="s">
        <v>3204</v>
      </c>
      <c r="M1039" s="184" t="s">
        <v>3017</v>
      </c>
      <c r="N1039" s="184" t="s">
        <v>3253</v>
      </c>
      <c r="O1039" s="187" t="s">
        <v>3065</v>
      </c>
      <c r="P1039" s="187" t="s">
        <v>3209</v>
      </c>
      <c r="Q1039" s="187" t="s">
        <v>3031</v>
      </c>
    </row>
    <row r="1040" spans="10:17" ht="14.4">
      <c r="J1040" s="185" t="s">
        <v>586</v>
      </c>
      <c r="K1040" s="184" t="s">
        <v>585</v>
      </c>
      <c r="L1040" s="184" t="s">
        <v>3204</v>
      </c>
      <c r="M1040" s="184" t="s">
        <v>3017</v>
      </c>
      <c r="N1040" s="184" t="s">
        <v>3253</v>
      </c>
      <c r="O1040" s="187" t="s">
        <v>3065</v>
      </c>
      <c r="P1040" s="187" t="s">
        <v>3209</v>
      </c>
      <c r="Q1040" s="187" t="s">
        <v>3031</v>
      </c>
    </row>
    <row r="1041" spans="10:17" ht="14.4">
      <c r="J1041" s="185" t="s">
        <v>1470</v>
      </c>
      <c r="K1041" s="184" t="s">
        <v>1469</v>
      </c>
      <c r="L1041" s="184" t="s">
        <v>2574</v>
      </c>
      <c r="M1041" s="184" t="s">
        <v>2575</v>
      </c>
      <c r="N1041" s="184" t="s">
        <v>3216</v>
      </c>
      <c r="O1041" s="187" t="s">
        <v>3023</v>
      </c>
      <c r="P1041" s="187" t="s">
        <v>3208</v>
      </c>
      <c r="Q1041" s="187" t="s">
        <v>3022</v>
      </c>
    </row>
    <row r="1042" spans="10:17" ht="14.4">
      <c r="J1042" s="185" t="s">
        <v>184</v>
      </c>
      <c r="K1042" s="184" t="s">
        <v>183</v>
      </c>
      <c r="L1042" s="184" t="s">
        <v>2566</v>
      </c>
      <c r="M1042" s="184" t="s">
        <v>2567</v>
      </c>
      <c r="N1042" s="184" t="s">
        <v>3231</v>
      </c>
      <c r="O1042" s="187" t="s">
        <v>3043</v>
      </c>
      <c r="P1042" s="187" t="s">
        <v>3213</v>
      </c>
      <c r="Q1042" s="187" t="s">
        <v>3037</v>
      </c>
    </row>
    <row r="1043" spans="10:17" ht="14.4">
      <c r="J1043" s="185" t="s">
        <v>1939</v>
      </c>
      <c r="K1043" s="184" t="s">
        <v>1938</v>
      </c>
      <c r="L1043" s="184" t="s">
        <v>2680</v>
      </c>
      <c r="M1043" s="184" t="s">
        <v>2681</v>
      </c>
      <c r="N1043" s="184" t="s">
        <v>3236</v>
      </c>
      <c r="O1043" s="187" t="s">
        <v>3048</v>
      </c>
      <c r="P1043" s="187" t="s">
        <v>3209</v>
      </c>
      <c r="Q1043" s="187" t="s">
        <v>3031</v>
      </c>
    </row>
    <row r="1044" spans="10:17" ht="14.4">
      <c r="J1044" s="185" t="s">
        <v>989</v>
      </c>
      <c r="K1044" s="184" t="s">
        <v>988</v>
      </c>
      <c r="L1044" s="184" t="s">
        <v>3199</v>
      </c>
      <c r="M1044" s="184" t="s">
        <v>3012</v>
      </c>
      <c r="N1044" s="184" t="s">
        <v>3223</v>
      </c>
      <c r="O1044" s="187" t="s">
        <v>3034</v>
      </c>
      <c r="P1044" s="187" t="s">
        <v>3212</v>
      </c>
      <c r="Q1044" s="187" t="s">
        <v>3033</v>
      </c>
    </row>
    <row r="1045" spans="10:17" ht="14.4">
      <c r="J1045" s="185" t="s">
        <v>298</v>
      </c>
      <c r="K1045" s="184" t="s">
        <v>297</v>
      </c>
      <c r="L1045" s="184" t="s">
        <v>2786</v>
      </c>
      <c r="M1045" s="184" t="s">
        <v>2787</v>
      </c>
      <c r="N1045" s="184" t="s">
        <v>3231</v>
      </c>
      <c r="O1045" s="187" t="s">
        <v>3043</v>
      </c>
      <c r="P1045" s="187" t="s">
        <v>3213</v>
      </c>
      <c r="Q1045" s="187" t="s">
        <v>3037</v>
      </c>
    </row>
    <row r="1046" spans="10:17" ht="14.4">
      <c r="J1046" s="185" t="s">
        <v>436</v>
      </c>
      <c r="K1046" s="184" t="s">
        <v>435</v>
      </c>
      <c r="L1046" s="184" t="s">
        <v>2636</v>
      </c>
      <c r="M1046" s="184" t="s">
        <v>2637</v>
      </c>
      <c r="N1046" s="184" t="s">
        <v>3247</v>
      </c>
      <c r="O1046" s="187" t="s">
        <v>3059</v>
      </c>
      <c r="P1046" s="187" t="s">
        <v>3207</v>
      </c>
      <c r="Q1046" s="187" t="s">
        <v>3019</v>
      </c>
    </row>
    <row r="1047" spans="10:17" ht="14.4">
      <c r="J1047" s="185" t="s">
        <v>248</v>
      </c>
      <c r="K1047" s="184" t="s">
        <v>247</v>
      </c>
      <c r="L1047" s="184" t="s">
        <v>2750</v>
      </c>
      <c r="M1047" s="184" t="s">
        <v>2751</v>
      </c>
      <c r="N1047" s="184" t="s">
        <v>3231</v>
      </c>
      <c r="O1047" s="187" t="s">
        <v>3043</v>
      </c>
      <c r="P1047" s="187" t="s">
        <v>3213</v>
      </c>
      <c r="Q1047" s="187" t="s">
        <v>3037</v>
      </c>
    </row>
    <row r="1048" spans="10:17" ht="14.4">
      <c r="J1048" s="185" t="s">
        <v>1678</v>
      </c>
      <c r="K1048" s="184" t="s">
        <v>1677</v>
      </c>
      <c r="L1048" s="184" t="s">
        <v>2678</v>
      </c>
      <c r="M1048" s="184" t="s">
        <v>2679</v>
      </c>
      <c r="N1048" s="184" t="s">
        <v>3243</v>
      </c>
      <c r="O1048" s="187" t="s">
        <v>3055</v>
      </c>
      <c r="P1048" s="187" t="s">
        <v>3208</v>
      </c>
      <c r="Q1048" s="187" t="s">
        <v>3022</v>
      </c>
    </row>
    <row r="1049" spans="10:17" ht="14.4">
      <c r="J1049" s="185" t="s">
        <v>1314</v>
      </c>
      <c r="K1049" s="184" t="s">
        <v>1313</v>
      </c>
      <c r="L1049" s="184" t="s">
        <v>2578</v>
      </c>
      <c r="M1049" s="184" t="s">
        <v>2579</v>
      </c>
      <c r="N1049" s="184" t="s">
        <v>3252</v>
      </c>
      <c r="O1049" s="187" t="s">
        <v>3064</v>
      </c>
      <c r="P1049" s="187" t="s">
        <v>3208</v>
      </c>
      <c r="Q1049" s="187" t="s">
        <v>3022</v>
      </c>
    </row>
    <row r="1050" spans="10:17" ht="14.4">
      <c r="J1050" s="185" t="s">
        <v>1302</v>
      </c>
      <c r="K1050" s="184" t="s">
        <v>1301</v>
      </c>
      <c r="L1050" s="184" t="s">
        <v>2578</v>
      </c>
      <c r="M1050" s="184" t="s">
        <v>2579</v>
      </c>
      <c r="N1050" s="184" t="s">
        <v>3252</v>
      </c>
      <c r="O1050" s="187" t="s">
        <v>3064</v>
      </c>
      <c r="P1050" s="187" t="s">
        <v>3208</v>
      </c>
      <c r="Q1050" s="187" t="s">
        <v>3022</v>
      </c>
    </row>
    <row r="1051" spans="10:17" ht="14.4">
      <c r="J1051" s="185" t="s">
        <v>1867</v>
      </c>
      <c r="K1051" s="184" t="s">
        <v>1866</v>
      </c>
      <c r="L1051" s="184" t="s">
        <v>2562</v>
      </c>
      <c r="M1051" s="184" t="s">
        <v>2563</v>
      </c>
      <c r="N1051" s="184" t="s">
        <v>3239</v>
      </c>
      <c r="O1051" s="187" t="s">
        <v>3051</v>
      </c>
      <c r="P1051" s="187" t="s">
        <v>3212</v>
      </c>
      <c r="Q1051" s="187" t="s">
        <v>3033</v>
      </c>
    </row>
    <row r="1052" spans="10:17" ht="14.4">
      <c r="J1052" s="185" t="s">
        <v>2145</v>
      </c>
      <c r="K1052" s="184" t="s">
        <v>2144</v>
      </c>
      <c r="L1052" s="184" t="s">
        <v>2602</v>
      </c>
      <c r="M1052" s="184" t="s">
        <v>2603</v>
      </c>
      <c r="N1052" s="184" t="s">
        <v>3248</v>
      </c>
      <c r="O1052" s="187" t="s">
        <v>3060</v>
      </c>
      <c r="P1052" s="187" t="s">
        <v>3207</v>
      </c>
      <c r="Q1052" s="187" t="s">
        <v>3019</v>
      </c>
    </row>
    <row r="1053" spans="10:17" ht="14.4">
      <c r="J1053" s="185" t="s">
        <v>650</v>
      </c>
      <c r="K1053" s="184" t="s">
        <v>649</v>
      </c>
      <c r="L1053" s="184" t="s">
        <v>3205</v>
      </c>
      <c r="M1053" s="184" t="s">
        <v>3018</v>
      </c>
      <c r="N1053" s="184" t="s">
        <v>3255</v>
      </c>
      <c r="O1053" s="187" t="s">
        <v>3067</v>
      </c>
      <c r="P1053" s="187" t="s">
        <v>3209</v>
      </c>
      <c r="Q1053" s="187" t="s">
        <v>3031</v>
      </c>
    </row>
    <row r="1054" spans="10:17" ht="14.4">
      <c r="J1054" s="185" t="s">
        <v>1648</v>
      </c>
      <c r="K1054" s="184" t="s">
        <v>1647</v>
      </c>
      <c r="L1054" s="184" t="s">
        <v>2678</v>
      </c>
      <c r="M1054" s="184" t="s">
        <v>2679</v>
      </c>
      <c r="N1054" s="184" t="s">
        <v>3243</v>
      </c>
      <c r="O1054" s="187" t="s">
        <v>3055</v>
      </c>
      <c r="P1054" s="187" t="s">
        <v>3208</v>
      </c>
      <c r="Q1054" s="187" t="s">
        <v>3022</v>
      </c>
    </row>
    <row r="1055" spans="10:17" ht="14.4">
      <c r="J1055" s="185" t="s">
        <v>851</v>
      </c>
      <c r="K1055" s="184" t="s">
        <v>850</v>
      </c>
      <c r="L1055" s="184" t="s">
        <v>2628</v>
      </c>
      <c r="M1055" s="184" t="s">
        <v>2629</v>
      </c>
      <c r="N1055" s="184" t="s">
        <v>3244</v>
      </c>
      <c r="O1055" s="187" t="s">
        <v>3056</v>
      </c>
      <c r="P1055" s="187" t="s">
        <v>3211</v>
      </c>
      <c r="Q1055" s="187" t="s">
        <v>3024</v>
      </c>
    </row>
    <row r="1056" spans="10:17" ht="14.4">
      <c r="J1056" s="185" t="s">
        <v>1139</v>
      </c>
      <c r="K1056" s="184" t="s">
        <v>1138</v>
      </c>
      <c r="L1056" s="184" t="s">
        <v>2590</v>
      </c>
      <c r="M1056" s="184" t="s">
        <v>2591</v>
      </c>
      <c r="N1056" s="184" t="s">
        <v>3219</v>
      </c>
      <c r="O1056" s="187" t="s">
        <v>3028</v>
      </c>
      <c r="P1056" s="187" t="s">
        <v>3210</v>
      </c>
      <c r="Q1056" s="187" t="s">
        <v>3026</v>
      </c>
    </row>
    <row r="1057" spans="10:17" ht="14.4">
      <c r="J1057" s="185" t="s">
        <v>2135</v>
      </c>
      <c r="K1057" s="184" t="s">
        <v>2134</v>
      </c>
      <c r="L1057" s="184" t="s">
        <v>2694</v>
      </c>
      <c r="M1057" s="184" t="s">
        <v>2695</v>
      </c>
      <c r="N1057" s="184" t="s">
        <v>3250</v>
      </c>
      <c r="O1057" s="187" t="s">
        <v>3062</v>
      </c>
      <c r="P1057" s="187" t="s">
        <v>3209</v>
      </c>
      <c r="Q1057" s="187" t="s">
        <v>3031</v>
      </c>
    </row>
    <row r="1058" spans="10:17" ht="14.4">
      <c r="J1058" s="185" t="s">
        <v>1813</v>
      </c>
      <c r="K1058" s="184" t="s">
        <v>1812</v>
      </c>
      <c r="L1058" s="184" t="s">
        <v>2770</v>
      </c>
      <c r="M1058" s="184" t="s">
        <v>2771</v>
      </c>
      <c r="N1058" s="184" t="s">
        <v>3214</v>
      </c>
      <c r="O1058" s="187" t="s">
        <v>3020</v>
      </c>
      <c r="P1058" s="187" t="s">
        <v>3207</v>
      </c>
      <c r="Q1058" s="187" t="s">
        <v>3019</v>
      </c>
    </row>
    <row r="1059" spans="10:17" ht="14.4">
      <c r="J1059" s="185" t="s">
        <v>504</v>
      </c>
      <c r="K1059" s="184" t="s">
        <v>503</v>
      </c>
      <c r="L1059" s="184" t="s">
        <v>3202</v>
      </c>
      <c r="M1059" s="184" t="s">
        <v>3015</v>
      </c>
      <c r="N1059" s="184" t="s">
        <v>3237</v>
      </c>
      <c r="O1059" s="187" t="s">
        <v>3049</v>
      </c>
      <c r="P1059" s="187" t="s">
        <v>3211</v>
      </c>
      <c r="Q1059" s="187" t="s">
        <v>3024</v>
      </c>
    </row>
    <row r="1060" spans="10:17" ht="14.4">
      <c r="J1060" s="185" t="s">
        <v>168</v>
      </c>
      <c r="K1060" s="184" t="s">
        <v>167</v>
      </c>
      <c r="L1060" s="184" t="s">
        <v>2762</v>
      </c>
      <c r="M1060" s="184" t="s">
        <v>2763</v>
      </c>
      <c r="N1060" s="184" t="s">
        <v>3231</v>
      </c>
      <c r="O1060" s="187" t="s">
        <v>3043</v>
      </c>
      <c r="P1060" s="187" t="s">
        <v>3213</v>
      </c>
      <c r="Q1060" s="187" t="s">
        <v>3037</v>
      </c>
    </row>
    <row r="1061" spans="10:17" ht="14.4">
      <c r="J1061" s="185" t="s">
        <v>1410</v>
      </c>
      <c r="K1061" s="184" t="s">
        <v>1409</v>
      </c>
      <c r="L1061" s="184" t="s">
        <v>2600</v>
      </c>
      <c r="M1061" s="184" t="s">
        <v>2601</v>
      </c>
      <c r="N1061" s="184" t="s">
        <v>3219</v>
      </c>
      <c r="O1061" s="187" t="s">
        <v>3028</v>
      </c>
      <c r="P1061" s="187" t="s">
        <v>3210</v>
      </c>
      <c r="Q1061" s="187" t="s">
        <v>3026</v>
      </c>
    </row>
    <row r="1062" spans="10:17" ht="14.4">
      <c r="J1062" s="185" t="s">
        <v>1644</v>
      </c>
      <c r="K1062" s="184" t="s">
        <v>1643</v>
      </c>
      <c r="L1062" s="184" t="s">
        <v>2678</v>
      </c>
      <c r="M1062" s="184" t="s">
        <v>2679</v>
      </c>
      <c r="N1062" s="184" t="s">
        <v>3243</v>
      </c>
      <c r="O1062" s="187" t="s">
        <v>3055</v>
      </c>
      <c r="P1062" s="187" t="s">
        <v>3208</v>
      </c>
      <c r="Q1062" s="187" t="s">
        <v>3022</v>
      </c>
    </row>
    <row r="1063" spans="10:17" ht="14.4">
      <c r="J1063" s="185" t="s">
        <v>2077</v>
      </c>
      <c r="K1063" s="184" t="s">
        <v>2076</v>
      </c>
      <c r="L1063" s="184" t="s">
        <v>2568</v>
      </c>
      <c r="M1063" s="184" t="s">
        <v>2569</v>
      </c>
      <c r="N1063" s="184" t="s">
        <v>3233</v>
      </c>
      <c r="O1063" s="187" t="s">
        <v>3045</v>
      </c>
      <c r="P1063" s="187" t="s">
        <v>3212</v>
      </c>
      <c r="Q1063" s="187" t="s">
        <v>3033</v>
      </c>
    </row>
    <row r="1064" spans="10:17" ht="14.4">
      <c r="J1064" s="185" t="s">
        <v>942</v>
      </c>
      <c r="K1064" s="184" t="s">
        <v>941</v>
      </c>
      <c r="L1064" s="184" t="s">
        <v>3199</v>
      </c>
      <c r="M1064" s="184" t="s">
        <v>3012</v>
      </c>
      <c r="N1064" s="184" t="s">
        <v>3223</v>
      </c>
      <c r="O1064" s="187" t="s">
        <v>3034</v>
      </c>
      <c r="P1064" s="187" t="s">
        <v>3212</v>
      </c>
      <c r="Q1064" s="187" t="s">
        <v>3033</v>
      </c>
    </row>
    <row r="1065" spans="10:17" ht="14.4">
      <c r="J1065" s="185" t="s">
        <v>805</v>
      </c>
      <c r="K1065" s="184" t="s">
        <v>804</v>
      </c>
      <c r="L1065" s="184" t="s">
        <v>2672</v>
      </c>
      <c r="M1065" s="184" t="s">
        <v>2673</v>
      </c>
      <c r="N1065" s="184" t="s">
        <v>3220</v>
      </c>
      <c r="O1065" s="187" t="s">
        <v>3029</v>
      </c>
      <c r="P1065" s="187" t="s">
        <v>3211</v>
      </c>
      <c r="Q1065" s="187" t="s">
        <v>3024</v>
      </c>
    </row>
    <row r="1066" spans="10:17" ht="14.4">
      <c r="J1066" s="185" t="s">
        <v>2399</v>
      </c>
      <c r="K1066" s="184" t="s">
        <v>2398</v>
      </c>
      <c r="L1066" s="184" t="s">
        <v>2664</v>
      </c>
      <c r="M1066" s="184" t="s">
        <v>2665</v>
      </c>
      <c r="N1066" s="184" t="s">
        <v>3230</v>
      </c>
      <c r="O1066" s="187" t="s">
        <v>3042</v>
      </c>
      <c r="P1066" s="187" t="s">
        <v>3210</v>
      </c>
      <c r="Q1066" s="187" t="s">
        <v>3026</v>
      </c>
    </row>
    <row r="1067" spans="10:17" ht="14.4">
      <c r="J1067" s="185" t="s">
        <v>1490</v>
      </c>
      <c r="K1067" s="184" t="s">
        <v>1489</v>
      </c>
      <c r="L1067" s="184" t="s">
        <v>3200</v>
      </c>
      <c r="M1067" s="184" t="s">
        <v>3013</v>
      </c>
      <c r="N1067" s="184" t="s">
        <v>3227</v>
      </c>
      <c r="O1067" s="187" t="s">
        <v>3039</v>
      </c>
      <c r="P1067" s="187" t="s">
        <v>3210</v>
      </c>
      <c r="Q1067" s="187" t="s">
        <v>3026</v>
      </c>
    </row>
    <row r="1068" spans="10:17" ht="14.4">
      <c r="J1068" s="185" t="s">
        <v>476</v>
      </c>
      <c r="K1068" s="184" t="s">
        <v>475</v>
      </c>
      <c r="L1068" s="184" t="s">
        <v>2564</v>
      </c>
      <c r="M1068" s="184" t="s">
        <v>2565</v>
      </c>
      <c r="N1068" s="184" t="s">
        <v>3224</v>
      </c>
      <c r="O1068" s="187" t="s">
        <v>3035</v>
      </c>
      <c r="P1068" s="187" t="s">
        <v>3209</v>
      </c>
      <c r="Q1068" s="187" t="s">
        <v>3031</v>
      </c>
    </row>
    <row r="1069" spans="10:17" ht="14.4">
      <c r="J1069" s="185" t="s">
        <v>2187</v>
      </c>
      <c r="K1069" s="184" t="s">
        <v>2186</v>
      </c>
      <c r="L1069" s="184" t="s">
        <v>2588</v>
      </c>
      <c r="M1069" s="184" t="s">
        <v>2589</v>
      </c>
      <c r="N1069" s="184" t="s">
        <v>3221</v>
      </c>
      <c r="O1069" s="187" t="s">
        <v>3030</v>
      </c>
      <c r="P1069" s="187" t="s">
        <v>3210</v>
      </c>
      <c r="Q1069" s="187" t="s">
        <v>3026</v>
      </c>
    </row>
    <row r="1070" spans="10:17" ht="14.4">
      <c r="J1070" s="185" t="s">
        <v>364</v>
      </c>
      <c r="K1070" s="184" t="s">
        <v>363</v>
      </c>
      <c r="L1070" s="184" t="s">
        <v>3197</v>
      </c>
      <c r="M1070" s="184" t="s">
        <v>3010</v>
      </c>
      <c r="N1070" s="184" t="s">
        <v>3214</v>
      </c>
      <c r="O1070" s="187" t="s">
        <v>3020</v>
      </c>
      <c r="P1070" s="187" t="s">
        <v>3207</v>
      </c>
      <c r="Q1070" s="187" t="s">
        <v>3019</v>
      </c>
    </row>
    <row r="1071" spans="10:17" ht="14.4">
      <c r="J1071" s="185" t="s">
        <v>2428</v>
      </c>
      <c r="K1071" s="184" t="s">
        <v>2427</v>
      </c>
      <c r="L1071" s="184" t="s">
        <v>2616</v>
      </c>
      <c r="M1071" s="184" t="s">
        <v>2617</v>
      </c>
      <c r="N1071" s="184" t="s">
        <v>3226</v>
      </c>
      <c r="O1071" s="187" t="s">
        <v>3038</v>
      </c>
      <c r="P1071" s="187" t="s">
        <v>3213</v>
      </c>
      <c r="Q1071" s="187" t="s">
        <v>3037</v>
      </c>
    </row>
    <row r="1072" spans="10:17" ht="14.4">
      <c r="J1072" s="185" t="s">
        <v>2179</v>
      </c>
      <c r="K1072" s="184" t="s">
        <v>2178</v>
      </c>
      <c r="L1072" s="184" t="s">
        <v>2588</v>
      </c>
      <c r="M1072" s="184" t="s">
        <v>2589</v>
      </c>
      <c r="N1072" s="184" t="s">
        <v>3221</v>
      </c>
      <c r="O1072" s="187" t="s">
        <v>3030</v>
      </c>
      <c r="P1072" s="187" t="s">
        <v>3210</v>
      </c>
      <c r="Q1072" s="187" t="s">
        <v>3026</v>
      </c>
    </row>
    <row r="1073" spans="10:17" ht="14.4">
      <c r="J1073" s="185" t="s">
        <v>2964</v>
      </c>
      <c r="K1073" s="184" t="s">
        <v>3087</v>
      </c>
      <c r="L1073" s="184" t="s">
        <v>2600</v>
      </c>
      <c r="M1073" s="184" t="s">
        <v>2601</v>
      </c>
      <c r="N1073" s="184" t="s">
        <v>3219</v>
      </c>
      <c r="O1073" s="187" t="s">
        <v>3028</v>
      </c>
      <c r="P1073" s="187" t="s">
        <v>3210</v>
      </c>
      <c r="Q1073" s="187" t="s">
        <v>3026</v>
      </c>
    </row>
    <row r="1074" spans="10:17" ht="14.4">
      <c r="J1074" s="185" t="s">
        <v>1231</v>
      </c>
      <c r="K1074" s="184" t="s">
        <v>1230</v>
      </c>
      <c r="L1074" s="184" t="s">
        <v>2620</v>
      </c>
      <c r="M1074" s="184" t="s">
        <v>2621</v>
      </c>
      <c r="N1074" s="184" t="s">
        <v>3249</v>
      </c>
      <c r="O1074" s="187" t="s">
        <v>3061</v>
      </c>
      <c r="P1074" s="187" t="s">
        <v>3208</v>
      </c>
      <c r="Q1074" s="187" t="s">
        <v>3022</v>
      </c>
    </row>
    <row r="1075" spans="10:17" ht="14.4">
      <c r="J1075" s="185" t="s">
        <v>360</v>
      </c>
      <c r="K1075" s="184" t="s">
        <v>359</v>
      </c>
      <c r="L1075" s="184" t="s">
        <v>3197</v>
      </c>
      <c r="M1075" s="184" t="s">
        <v>3010</v>
      </c>
      <c r="N1075" s="184" t="s">
        <v>3214</v>
      </c>
      <c r="O1075" s="187" t="s">
        <v>3020</v>
      </c>
      <c r="P1075" s="187" t="s">
        <v>3207</v>
      </c>
      <c r="Q1075" s="187" t="s">
        <v>3019</v>
      </c>
    </row>
    <row r="1076" spans="10:17" ht="14.4">
      <c r="J1076" s="185" t="s">
        <v>1720</v>
      </c>
      <c r="K1076" s="184" t="s">
        <v>1719</v>
      </c>
      <c r="L1076" s="184" t="s">
        <v>2722</v>
      </c>
      <c r="M1076" s="184" t="s">
        <v>2723</v>
      </c>
      <c r="N1076" s="184" t="s">
        <v>3254</v>
      </c>
      <c r="O1076" s="187" t="s">
        <v>3066</v>
      </c>
      <c r="P1076" s="187" t="s">
        <v>3209</v>
      </c>
      <c r="Q1076" s="187" t="s">
        <v>3031</v>
      </c>
    </row>
    <row r="1077" spans="10:17" ht="14.4">
      <c r="J1077" s="185" t="s">
        <v>1286</v>
      </c>
      <c r="K1077" s="184" t="s">
        <v>1285</v>
      </c>
      <c r="L1077" s="184" t="s">
        <v>2608</v>
      </c>
      <c r="M1077" s="184" t="s">
        <v>2609</v>
      </c>
      <c r="N1077" s="184" t="s">
        <v>3234</v>
      </c>
      <c r="O1077" s="187" t="s">
        <v>3046</v>
      </c>
      <c r="P1077" s="187" t="s">
        <v>3208</v>
      </c>
      <c r="Q1077" s="187" t="s">
        <v>3022</v>
      </c>
    </row>
    <row r="1078" spans="10:17" ht="14.4">
      <c r="J1078" s="185" t="s">
        <v>2291</v>
      </c>
      <c r="K1078" s="184" t="s">
        <v>2290</v>
      </c>
      <c r="L1078" s="184" t="s">
        <v>2654</v>
      </c>
      <c r="M1078" s="184" t="s">
        <v>2655</v>
      </c>
      <c r="N1078" s="184" t="s">
        <v>3246</v>
      </c>
      <c r="O1078" s="187" t="s">
        <v>3058</v>
      </c>
      <c r="P1078" s="187" t="s">
        <v>3208</v>
      </c>
      <c r="Q1078" s="187" t="s">
        <v>3022</v>
      </c>
    </row>
    <row r="1079" spans="10:17" ht="14.4">
      <c r="J1079" s="185" t="s">
        <v>855</v>
      </c>
      <c r="K1079" s="184" t="s">
        <v>854</v>
      </c>
      <c r="L1079" s="184" t="s">
        <v>2676</v>
      </c>
      <c r="M1079" s="184" t="s">
        <v>2677</v>
      </c>
      <c r="N1079" s="184" t="s">
        <v>3225</v>
      </c>
      <c r="O1079" s="187" t="s">
        <v>3036</v>
      </c>
      <c r="P1079" s="187" t="s">
        <v>3211</v>
      </c>
      <c r="Q1079" s="187" t="s">
        <v>3024</v>
      </c>
    </row>
    <row r="1080" spans="10:17" ht="14.4">
      <c r="J1080" s="185" t="s">
        <v>1428</v>
      </c>
      <c r="K1080" s="184" t="s">
        <v>1427</v>
      </c>
      <c r="L1080" s="184" t="s">
        <v>2640</v>
      </c>
      <c r="M1080" s="184" t="s">
        <v>2641</v>
      </c>
      <c r="N1080" s="184" t="s">
        <v>3219</v>
      </c>
      <c r="O1080" s="187" t="s">
        <v>3028</v>
      </c>
      <c r="P1080" s="187" t="s">
        <v>3210</v>
      </c>
      <c r="Q1080" s="187" t="s">
        <v>3026</v>
      </c>
    </row>
    <row r="1081" spans="10:17" ht="14.4">
      <c r="J1081" s="185" t="s">
        <v>693</v>
      </c>
      <c r="K1081" s="184" t="s">
        <v>692</v>
      </c>
      <c r="L1081" s="184" t="s">
        <v>3202</v>
      </c>
      <c r="M1081" s="184" t="s">
        <v>3015</v>
      </c>
      <c r="N1081" s="184" t="s">
        <v>3237</v>
      </c>
      <c r="O1081" s="187" t="s">
        <v>3049</v>
      </c>
      <c r="P1081" s="187" t="s">
        <v>3211</v>
      </c>
      <c r="Q1081" s="187" t="s">
        <v>3024</v>
      </c>
    </row>
    <row r="1082" spans="10:17" ht="14.4">
      <c r="J1082" s="185" t="s">
        <v>1660</v>
      </c>
      <c r="K1082" s="184" t="s">
        <v>1659</v>
      </c>
      <c r="L1082" s="184" t="s">
        <v>2678</v>
      </c>
      <c r="M1082" s="184" t="s">
        <v>2679</v>
      </c>
      <c r="N1082" s="184" t="s">
        <v>3243</v>
      </c>
      <c r="O1082" s="187" t="s">
        <v>3055</v>
      </c>
      <c r="P1082" s="187" t="s">
        <v>3208</v>
      </c>
      <c r="Q1082" s="187" t="s">
        <v>3022</v>
      </c>
    </row>
    <row r="1083" spans="10:17" ht="14.4">
      <c r="J1083" s="185" t="s">
        <v>358</v>
      </c>
      <c r="K1083" s="184" t="s">
        <v>357</v>
      </c>
      <c r="L1083" s="184" t="s">
        <v>3197</v>
      </c>
      <c r="M1083" s="184" t="s">
        <v>3010</v>
      </c>
      <c r="N1083" s="184" t="s">
        <v>3214</v>
      </c>
      <c r="O1083" s="187" t="s">
        <v>3020</v>
      </c>
      <c r="P1083" s="187" t="s">
        <v>3207</v>
      </c>
      <c r="Q1083" s="187" t="s">
        <v>3019</v>
      </c>
    </row>
    <row r="1084" spans="10:17" ht="14.4">
      <c r="J1084" s="185" t="s">
        <v>2193</v>
      </c>
      <c r="K1084" s="184" t="s">
        <v>2192</v>
      </c>
      <c r="L1084" s="184" t="s">
        <v>2588</v>
      </c>
      <c r="M1084" s="184" t="s">
        <v>2589</v>
      </c>
      <c r="N1084" s="184" t="s">
        <v>3221</v>
      </c>
      <c r="O1084" s="187" t="s">
        <v>3030</v>
      </c>
      <c r="P1084" s="187" t="s">
        <v>3210</v>
      </c>
      <c r="Q1084" s="187" t="s">
        <v>3026</v>
      </c>
    </row>
    <row r="1085" spans="10:17" ht="14.4">
      <c r="J1085" s="185" t="s">
        <v>1312</v>
      </c>
      <c r="K1085" s="184" t="s">
        <v>1311</v>
      </c>
      <c r="L1085" s="184" t="s">
        <v>2578</v>
      </c>
      <c r="M1085" s="184" t="s">
        <v>2579</v>
      </c>
      <c r="N1085" s="184" t="s">
        <v>3252</v>
      </c>
      <c r="O1085" s="187" t="s">
        <v>3064</v>
      </c>
      <c r="P1085" s="187" t="s">
        <v>3208</v>
      </c>
      <c r="Q1085" s="187" t="s">
        <v>3022</v>
      </c>
    </row>
    <row r="1086" spans="10:17" ht="14.4">
      <c r="J1086" s="185" t="s">
        <v>2553</v>
      </c>
      <c r="K1086" s="184" t="s">
        <v>2552</v>
      </c>
      <c r="L1086" s="184" t="s">
        <v>2820</v>
      </c>
      <c r="M1086" s="184" t="s">
        <v>2821</v>
      </c>
      <c r="N1086" s="184" t="s">
        <v>3245</v>
      </c>
      <c r="O1086" s="187" t="s">
        <v>3057</v>
      </c>
      <c r="P1086" s="187" t="s">
        <v>3213</v>
      </c>
      <c r="Q1086" s="187" t="s">
        <v>3037</v>
      </c>
    </row>
    <row r="1087" spans="10:17" ht="14.4">
      <c r="J1087" s="185" t="s">
        <v>1672</v>
      </c>
      <c r="K1087" s="184" t="s">
        <v>1671</v>
      </c>
      <c r="L1087" s="184" t="s">
        <v>2678</v>
      </c>
      <c r="M1087" s="184" t="s">
        <v>2679</v>
      </c>
      <c r="N1087" s="184" t="s">
        <v>3243</v>
      </c>
      <c r="O1087" s="187" t="s">
        <v>3055</v>
      </c>
      <c r="P1087" s="187" t="s">
        <v>3208</v>
      </c>
      <c r="Q1087" s="187" t="s">
        <v>3022</v>
      </c>
    </row>
    <row r="1088" spans="10:17" ht="14.4">
      <c r="J1088" s="185" t="s">
        <v>1650</v>
      </c>
      <c r="K1088" s="184" t="s">
        <v>1649</v>
      </c>
      <c r="L1088" s="184" t="s">
        <v>2678</v>
      </c>
      <c r="M1088" s="184" t="s">
        <v>2679</v>
      </c>
      <c r="N1088" s="184" t="s">
        <v>3243</v>
      </c>
      <c r="O1088" s="187" t="s">
        <v>3055</v>
      </c>
      <c r="P1088" s="187" t="s">
        <v>3208</v>
      </c>
      <c r="Q1088" s="187" t="s">
        <v>3022</v>
      </c>
    </row>
    <row r="1089" spans="10:17" ht="14.4">
      <c r="J1089" s="185" t="s">
        <v>2205</v>
      </c>
      <c r="K1089" s="184" t="s">
        <v>2204</v>
      </c>
      <c r="L1089" s="184" t="s">
        <v>2588</v>
      </c>
      <c r="M1089" s="184" t="s">
        <v>2589</v>
      </c>
      <c r="N1089" s="184" t="s">
        <v>3221</v>
      </c>
      <c r="O1089" s="187" t="s">
        <v>3030</v>
      </c>
      <c r="P1089" s="187" t="s">
        <v>3210</v>
      </c>
      <c r="Q1089" s="187" t="s">
        <v>3026</v>
      </c>
    </row>
    <row r="1090" spans="10:17" ht="14.4">
      <c r="J1090" s="185" t="s">
        <v>2209</v>
      </c>
      <c r="K1090" s="184" t="s">
        <v>2208</v>
      </c>
      <c r="L1090" s="184" t="s">
        <v>2588</v>
      </c>
      <c r="M1090" s="184" t="s">
        <v>2589</v>
      </c>
      <c r="N1090" s="184" t="s">
        <v>3221</v>
      </c>
      <c r="O1090" s="187" t="s">
        <v>3030</v>
      </c>
      <c r="P1090" s="187" t="s">
        <v>3210</v>
      </c>
      <c r="Q1090" s="187" t="s">
        <v>3026</v>
      </c>
    </row>
    <row r="1091" spans="10:17" ht="14.4">
      <c r="J1091" s="185" t="s">
        <v>1191</v>
      </c>
      <c r="K1091" s="184" t="s">
        <v>1190</v>
      </c>
      <c r="L1091" s="184" t="s">
        <v>3198</v>
      </c>
      <c r="M1091" s="184" t="s">
        <v>3011</v>
      </c>
      <c r="N1091" s="184" t="s">
        <v>3218</v>
      </c>
      <c r="O1091" s="187" t="s">
        <v>3027</v>
      </c>
      <c r="P1091" s="187" t="s">
        <v>3210</v>
      </c>
      <c r="Q1091" s="187" t="s">
        <v>3026</v>
      </c>
    </row>
    <row r="1092" spans="10:17" ht="14.4">
      <c r="J1092" s="185" t="s">
        <v>1029</v>
      </c>
      <c r="K1092" s="184" t="s">
        <v>1028</v>
      </c>
      <c r="L1092" s="184" t="s">
        <v>3203</v>
      </c>
      <c r="M1092" s="184" t="s">
        <v>3016</v>
      </c>
      <c r="N1092" s="184" t="s">
        <v>3241</v>
      </c>
      <c r="O1092" s="187" t="s">
        <v>3053</v>
      </c>
      <c r="P1092" s="187" t="s">
        <v>3212</v>
      </c>
      <c r="Q1092" s="187" t="s">
        <v>3033</v>
      </c>
    </row>
    <row r="1093" spans="10:17" ht="14.4">
      <c r="J1093" s="185" t="s">
        <v>1031</v>
      </c>
      <c r="K1093" s="184" t="s">
        <v>1030</v>
      </c>
      <c r="L1093" s="184" t="s">
        <v>3203</v>
      </c>
      <c r="M1093" s="184" t="s">
        <v>3016</v>
      </c>
      <c r="N1093" s="184" t="s">
        <v>3241</v>
      </c>
      <c r="O1093" s="187" t="s">
        <v>3053</v>
      </c>
      <c r="P1093" s="187" t="s">
        <v>3212</v>
      </c>
      <c r="Q1093" s="187" t="s">
        <v>3033</v>
      </c>
    </row>
    <row r="1094" spans="10:17" ht="14.4">
      <c r="J1094" s="185" t="s">
        <v>1035</v>
      </c>
      <c r="K1094" s="184" t="s">
        <v>1034</v>
      </c>
      <c r="L1094" s="184" t="s">
        <v>3203</v>
      </c>
      <c r="M1094" s="184" t="s">
        <v>3016</v>
      </c>
      <c r="N1094" s="184" t="s">
        <v>3241</v>
      </c>
      <c r="O1094" s="187" t="s">
        <v>3053</v>
      </c>
      <c r="P1094" s="187" t="s">
        <v>3212</v>
      </c>
      <c r="Q1094" s="187" t="s">
        <v>3033</v>
      </c>
    </row>
    <row r="1095" spans="10:17" ht="14.4">
      <c r="J1095" s="185" t="s">
        <v>1023</v>
      </c>
      <c r="K1095" s="184" t="s">
        <v>1022</v>
      </c>
      <c r="L1095" s="184" t="s">
        <v>3203</v>
      </c>
      <c r="M1095" s="184" t="s">
        <v>3016</v>
      </c>
      <c r="N1095" s="184" t="s">
        <v>3241</v>
      </c>
      <c r="O1095" s="187" t="s">
        <v>3053</v>
      </c>
      <c r="P1095" s="187" t="s">
        <v>3212</v>
      </c>
      <c r="Q1095" s="187" t="s">
        <v>3033</v>
      </c>
    </row>
    <row r="1096" spans="10:17" ht="14.4">
      <c r="J1096" s="185" t="s">
        <v>1033</v>
      </c>
      <c r="K1096" s="184" t="s">
        <v>1032</v>
      </c>
      <c r="L1096" s="184" t="s">
        <v>3203</v>
      </c>
      <c r="M1096" s="184" t="s">
        <v>3016</v>
      </c>
      <c r="N1096" s="184" t="s">
        <v>3241</v>
      </c>
      <c r="O1096" s="187" t="s">
        <v>3053</v>
      </c>
      <c r="P1096" s="187" t="s">
        <v>3212</v>
      </c>
      <c r="Q1096" s="187" t="s">
        <v>3033</v>
      </c>
    </row>
    <row r="1097" spans="10:17" ht="14.4">
      <c r="J1097" s="185" t="s">
        <v>1025</v>
      </c>
      <c r="K1097" s="184" t="s">
        <v>1024</v>
      </c>
      <c r="L1097" s="184" t="s">
        <v>3203</v>
      </c>
      <c r="M1097" s="184" t="s">
        <v>3016</v>
      </c>
      <c r="N1097" s="184" t="s">
        <v>3241</v>
      </c>
      <c r="O1097" s="187" t="s">
        <v>3053</v>
      </c>
      <c r="P1097" s="187" t="s">
        <v>3212</v>
      </c>
      <c r="Q1097" s="187" t="s">
        <v>3033</v>
      </c>
    </row>
    <row r="1098" spans="10:17" ht="14.4">
      <c r="J1098" s="185" t="s">
        <v>2965</v>
      </c>
      <c r="K1098" s="184" t="s">
        <v>1026</v>
      </c>
      <c r="L1098" s="184" t="s">
        <v>3203</v>
      </c>
      <c r="M1098" s="184" t="s">
        <v>3016</v>
      </c>
      <c r="N1098" s="184" t="s">
        <v>3241</v>
      </c>
      <c r="O1098" s="187" t="s">
        <v>3053</v>
      </c>
      <c r="P1098" s="187" t="s">
        <v>3212</v>
      </c>
      <c r="Q1098" s="187" t="s">
        <v>3033</v>
      </c>
    </row>
    <row r="1099" spans="10:17" ht="14.4">
      <c r="J1099" s="185" t="s">
        <v>424</v>
      </c>
      <c r="K1099" s="184" t="s">
        <v>423</v>
      </c>
      <c r="L1099" s="184" t="s">
        <v>2740</v>
      </c>
      <c r="M1099" s="184" t="s">
        <v>2741</v>
      </c>
      <c r="N1099" s="184" t="s">
        <v>3215</v>
      </c>
      <c r="O1099" s="187" t="s">
        <v>3021</v>
      </c>
      <c r="P1099" s="187" t="s">
        <v>3207</v>
      </c>
      <c r="Q1099" s="187" t="s">
        <v>3019</v>
      </c>
    </row>
    <row r="1100" spans="10:17" ht="14.4">
      <c r="J1100" s="185" t="s">
        <v>416</v>
      </c>
      <c r="K1100" s="184" t="s">
        <v>415</v>
      </c>
      <c r="L1100" s="184" t="s">
        <v>2740</v>
      </c>
      <c r="M1100" s="184" t="s">
        <v>2741</v>
      </c>
      <c r="N1100" s="184" t="s">
        <v>3215</v>
      </c>
      <c r="O1100" s="187" t="s">
        <v>3021</v>
      </c>
      <c r="P1100" s="187" t="s">
        <v>3207</v>
      </c>
      <c r="Q1100" s="187" t="s">
        <v>3019</v>
      </c>
    </row>
    <row r="1101" spans="10:17" ht="14.4">
      <c r="J1101" s="185" t="s">
        <v>272</v>
      </c>
      <c r="K1101" s="184" t="s">
        <v>271</v>
      </c>
      <c r="L1101" s="184" t="s">
        <v>2814</v>
      </c>
      <c r="M1101" s="184" t="s">
        <v>2815</v>
      </c>
      <c r="N1101" s="184" t="s">
        <v>3231</v>
      </c>
      <c r="O1101" s="187" t="s">
        <v>3043</v>
      </c>
      <c r="P1101" s="187" t="s">
        <v>3213</v>
      </c>
      <c r="Q1101" s="187" t="s">
        <v>3037</v>
      </c>
    </row>
    <row r="1102" spans="10:17" ht="14.4">
      <c r="J1102" s="185" t="s">
        <v>2023</v>
      </c>
      <c r="K1102" s="184" t="s">
        <v>2022</v>
      </c>
      <c r="L1102" s="184" t="s">
        <v>2698</v>
      </c>
      <c r="M1102" s="184" t="s">
        <v>2699</v>
      </c>
      <c r="N1102" s="184" t="s">
        <v>3232</v>
      </c>
      <c r="O1102" s="187" t="s">
        <v>3044</v>
      </c>
      <c r="P1102" s="187" t="s">
        <v>3209</v>
      </c>
      <c r="Q1102" s="187" t="s">
        <v>3031</v>
      </c>
    </row>
    <row r="1103" spans="10:17" ht="14.4">
      <c r="J1103" s="185" t="s">
        <v>2113</v>
      </c>
      <c r="K1103" s="184" t="s">
        <v>2112</v>
      </c>
      <c r="L1103" s="184" t="s">
        <v>2694</v>
      </c>
      <c r="M1103" s="184" t="s">
        <v>2695</v>
      </c>
      <c r="N1103" s="184" t="s">
        <v>3250</v>
      </c>
      <c r="O1103" s="187" t="s">
        <v>3062</v>
      </c>
      <c r="P1103" s="187" t="s">
        <v>3209</v>
      </c>
      <c r="Q1103" s="187" t="s">
        <v>3031</v>
      </c>
    </row>
    <row r="1104" spans="10:17" ht="14.4">
      <c r="J1104" s="185" t="s">
        <v>450</v>
      </c>
      <c r="K1104" s="184" t="s">
        <v>449</v>
      </c>
      <c r="L1104" s="184" t="s">
        <v>2700</v>
      </c>
      <c r="M1104" s="184" t="s">
        <v>2701</v>
      </c>
      <c r="N1104" s="184" t="s">
        <v>3214</v>
      </c>
      <c r="O1104" s="187" t="s">
        <v>3020</v>
      </c>
      <c r="P1104" s="187" t="s">
        <v>3207</v>
      </c>
      <c r="Q1104" s="187" t="s">
        <v>3019</v>
      </c>
    </row>
    <row r="1105" spans="10:17" ht="14.4">
      <c r="J1105" s="185" t="s">
        <v>2333</v>
      </c>
      <c r="K1105" s="184" t="s">
        <v>2332</v>
      </c>
      <c r="L1105" s="184" t="s">
        <v>2654</v>
      </c>
      <c r="M1105" s="184" t="s">
        <v>2655</v>
      </c>
      <c r="N1105" s="184" t="s">
        <v>3246</v>
      </c>
      <c r="O1105" s="187" t="s">
        <v>3058</v>
      </c>
      <c r="P1105" s="187" t="s">
        <v>3208</v>
      </c>
      <c r="Q1105" s="187" t="s">
        <v>3022</v>
      </c>
    </row>
    <row r="1106" spans="10:17" ht="14.4">
      <c r="J1106" s="185" t="s">
        <v>1278</v>
      </c>
      <c r="K1106" s="184" t="s">
        <v>1277</v>
      </c>
      <c r="L1106" s="184" t="s">
        <v>2608</v>
      </c>
      <c r="M1106" s="184" t="s">
        <v>2609</v>
      </c>
      <c r="N1106" s="184" t="s">
        <v>3234</v>
      </c>
      <c r="O1106" s="187" t="s">
        <v>3046</v>
      </c>
      <c r="P1106" s="187" t="s">
        <v>3208</v>
      </c>
      <c r="Q1106" s="187" t="s">
        <v>3022</v>
      </c>
    </row>
    <row r="1107" spans="10:17" ht="14.4">
      <c r="J1107" s="185" t="s">
        <v>2219</v>
      </c>
      <c r="K1107" s="184" t="s">
        <v>2218</v>
      </c>
      <c r="L1107" s="184" t="s">
        <v>2588</v>
      </c>
      <c r="M1107" s="184" t="s">
        <v>2589</v>
      </c>
      <c r="N1107" s="184" t="s">
        <v>3221</v>
      </c>
      <c r="O1107" s="187" t="s">
        <v>3030</v>
      </c>
      <c r="P1107" s="187" t="s">
        <v>3210</v>
      </c>
      <c r="Q1107" s="187" t="s">
        <v>3026</v>
      </c>
    </row>
    <row r="1108" spans="10:17" ht="14.4">
      <c r="J1108" s="185" t="s">
        <v>107</v>
      </c>
      <c r="K1108" s="184" t="s">
        <v>106</v>
      </c>
      <c r="L1108" s="184" t="s">
        <v>2662</v>
      </c>
      <c r="M1108" s="184" t="s">
        <v>2663</v>
      </c>
      <c r="N1108" s="184" t="s">
        <v>3231</v>
      </c>
      <c r="O1108" s="187" t="s">
        <v>3043</v>
      </c>
      <c r="P1108" s="187" t="s">
        <v>3213</v>
      </c>
      <c r="Q1108" s="187" t="s">
        <v>3037</v>
      </c>
    </row>
    <row r="1109" spans="10:17" ht="14.4">
      <c r="J1109" s="185" t="s">
        <v>1270</v>
      </c>
      <c r="K1109" s="184" t="s">
        <v>1269</v>
      </c>
      <c r="L1109" s="184" t="s">
        <v>2610</v>
      </c>
      <c r="M1109" s="184" t="s">
        <v>2611</v>
      </c>
      <c r="N1109" s="184" t="s">
        <v>3238</v>
      </c>
      <c r="O1109" s="187" t="s">
        <v>3050</v>
      </c>
      <c r="P1109" s="187" t="s">
        <v>3208</v>
      </c>
      <c r="Q1109" s="187" t="s">
        <v>3022</v>
      </c>
    </row>
    <row r="1110" spans="10:17" ht="14.4">
      <c r="J1110" s="185" t="s">
        <v>1448</v>
      </c>
      <c r="K1110" s="184" t="s">
        <v>1447</v>
      </c>
      <c r="L1110" s="184" t="s">
        <v>2574</v>
      </c>
      <c r="M1110" s="184" t="s">
        <v>2575</v>
      </c>
      <c r="N1110" s="184" t="s">
        <v>3216</v>
      </c>
      <c r="O1110" s="187" t="s">
        <v>3023</v>
      </c>
      <c r="P1110" s="187" t="s">
        <v>3208</v>
      </c>
      <c r="Q1110" s="187" t="s">
        <v>3022</v>
      </c>
    </row>
    <row r="1111" spans="10:17" ht="14.4">
      <c r="J1111" s="185" t="s">
        <v>683</v>
      </c>
      <c r="K1111" s="184" t="s">
        <v>682</v>
      </c>
      <c r="L1111" s="184" t="s">
        <v>3202</v>
      </c>
      <c r="M1111" s="184" t="s">
        <v>3015</v>
      </c>
      <c r="N1111" s="184" t="s">
        <v>3237</v>
      </c>
      <c r="O1111" s="187" t="s">
        <v>3049</v>
      </c>
      <c r="P1111" s="187" t="s">
        <v>3211</v>
      </c>
      <c r="Q1111" s="187" t="s">
        <v>3024</v>
      </c>
    </row>
    <row r="1112" spans="10:17" ht="14.4">
      <c r="J1112" s="185" t="s">
        <v>2099</v>
      </c>
      <c r="K1112" s="184" t="s">
        <v>2098</v>
      </c>
      <c r="L1112" s="184" t="s">
        <v>2568</v>
      </c>
      <c r="M1112" s="184" t="s">
        <v>2569</v>
      </c>
      <c r="N1112" s="184" t="s">
        <v>3233</v>
      </c>
      <c r="O1112" s="187" t="s">
        <v>3045</v>
      </c>
      <c r="P1112" s="187" t="s">
        <v>3212</v>
      </c>
      <c r="Q1112" s="187" t="s">
        <v>3033</v>
      </c>
    </row>
    <row r="1113" spans="10:17" ht="14.4">
      <c r="J1113" s="185" t="s">
        <v>1959</v>
      </c>
      <c r="K1113" s="184" t="s">
        <v>1958</v>
      </c>
      <c r="L1113" s="184" t="s">
        <v>2680</v>
      </c>
      <c r="M1113" s="184" t="s">
        <v>2681</v>
      </c>
      <c r="N1113" s="184" t="s">
        <v>3236</v>
      </c>
      <c r="O1113" s="187" t="s">
        <v>3048</v>
      </c>
      <c r="P1113" s="187" t="s">
        <v>3209</v>
      </c>
      <c r="Q1113" s="187" t="s">
        <v>3031</v>
      </c>
    </row>
    <row r="1114" spans="10:17" ht="14.4">
      <c r="J1114" s="185" t="s">
        <v>2331</v>
      </c>
      <c r="K1114" s="184" t="s">
        <v>2330</v>
      </c>
      <c r="L1114" s="184" t="s">
        <v>2654</v>
      </c>
      <c r="M1114" s="184" t="s">
        <v>2655</v>
      </c>
      <c r="N1114" s="184" t="s">
        <v>3246</v>
      </c>
      <c r="O1114" s="187" t="s">
        <v>3058</v>
      </c>
      <c r="P1114" s="187" t="s">
        <v>3208</v>
      </c>
      <c r="Q1114" s="187" t="s">
        <v>3022</v>
      </c>
    </row>
    <row r="1115" spans="10:17" ht="14.4">
      <c r="J1115" s="185" t="s">
        <v>420</v>
      </c>
      <c r="K1115" s="184" t="s">
        <v>419</v>
      </c>
      <c r="L1115" s="184" t="s">
        <v>2740</v>
      </c>
      <c r="M1115" s="184" t="s">
        <v>2741</v>
      </c>
      <c r="N1115" s="184" t="s">
        <v>3215</v>
      </c>
      <c r="O1115" s="187" t="s">
        <v>3021</v>
      </c>
      <c r="P1115" s="187" t="s">
        <v>3207</v>
      </c>
      <c r="Q1115" s="187" t="s">
        <v>3019</v>
      </c>
    </row>
    <row r="1116" spans="10:17" ht="14.4">
      <c r="J1116" s="185" t="s">
        <v>328</v>
      </c>
      <c r="K1116" s="184" t="s">
        <v>327</v>
      </c>
      <c r="L1116" s="184" t="s">
        <v>2810</v>
      </c>
      <c r="M1116" s="184" t="s">
        <v>2811</v>
      </c>
      <c r="N1116" s="184" t="s">
        <v>3214</v>
      </c>
      <c r="O1116" s="187" t="s">
        <v>3020</v>
      </c>
      <c r="P1116" s="187" t="s">
        <v>3207</v>
      </c>
      <c r="Q1116" s="187" t="s">
        <v>3019</v>
      </c>
    </row>
    <row r="1117" spans="10:17" ht="14.4">
      <c r="J1117" s="185" t="s">
        <v>422</v>
      </c>
      <c r="K1117" s="184" t="s">
        <v>421</v>
      </c>
      <c r="L1117" s="184" t="s">
        <v>2740</v>
      </c>
      <c r="M1117" s="184" t="s">
        <v>2741</v>
      </c>
      <c r="N1117" s="184" t="s">
        <v>3215</v>
      </c>
      <c r="O1117" s="187" t="s">
        <v>3021</v>
      </c>
      <c r="P1117" s="187" t="s">
        <v>3207</v>
      </c>
      <c r="Q1117" s="187" t="s">
        <v>3019</v>
      </c>
    </row>
    <row r="1118" spans="10:17" ht="14.4">
      <c r="J1118" s="185" t="s">
        <v>57</v>
      </c>
      <c r="K1118" s="184" t="s">
        <v>56</v>
      </c>
      <c r="L1118" s="184" t="s">
        <v>2660</v>
      </c>
      <c r="M1118" s="184" t="s">
        <v>2661</v>
      </c>
      <c r="N1118" s="184" t="s">
        <v>3248</v>
      </c>
      <c r="O1118" s="187" t="s">
        <v>3060</v>
      </c>
      <c r="P1118" s="187" t="s">
        <v>3207</v>
      </c>
      <c r="Q1118" s="187" t="s">
        <v>3019</v>
      </c>
    </row>
    <row r="1119" spans="10:17" ht="14.4">
      <c r="J1119" s="185" t="s">
        <v>362</v>
      </c>
      <c r="K1119" s="184" t="s">
        <v>361</v>
      </c>
      <c r="L1119" s="184" t="s">
        <v>3197</v>
      </c>
      <c r="M1119" s="184" t="s">
        <v>3010</v>
      </c>
      <c r="N1119" s="184" t="s">
        <v>3214</v>
      </c>
      <c r="O1119" s="187" t="s">
        <v>3020</v>
      </c>
      <c r="P1119" s="187" t="s">
        <v>3207</v>
      </c>
      <c r="Q1119" s="187" t="s">
        <v>3019</v>
      </c>
    </row>
    <row r="1120" spans="10:17" ht="14.4">
      <c r="J1120" s="185" t="s">
        <v>2526</v>
      </c>
      <c r="K1120" s="184" t="s">
        <v>2404</v>
      </c>
      <c r="L1120" s="184" t="s">
        <v>2664</v>
      </c>
      <c r="M1120" s="184" t="s">
        <v>2665</v>
      </c>
      <c r="N1120" s="184" t="s">
        <v>3230</v>
      </c>
      <c r="O1120" s="187" t="s">
        <v>3042</v>
      </c>
      <c r="P1120" s="187" t="s">
        <v>3210</v>
      </c>
      <c r="Q1120" s="187" t="s">
        <v>3026</v>
      </c>
    </row>
    <row r="1121" spans="10:17" ht="14.4">
      <c r="J1121" s="185" t="s">
        <v>236</v>
      </c>
      <c r="K1121" s="184" t="s">
        <v>235</v>
      </c>
      <c r="L1121" s="184" t="s">
        <v>2750</v>
      </c>
      <c r="M1121" s="184" t="s">
        <v>2751</v>
      </c>
      <c r="N1121" s="184" t="s">
        <v>3231</v>
      </c>
      <c r="O1121" s="187" t="s">
        <v>3043</v>
      </c>
      <c r="P1121" s="187" t="s">
        <v>3213</v>
      </c>
      <c r="Q1121" s="187" t="s">
        <v>3037</v>
      </c>
    </row>
    <row r="1122" spans="10:17" ht="14.4">
      <c r="J1122" s="185" t="s">
        <v>1819</v>
      </c>
      <c r="K1122" s="184" t="s">
        <v>1818</v>
      </c>
      <c r="L1122" s="184" t="s">
        <v>2770</v>
      </c>
      <c r="M1122" s="184" t="s">
        <v>2771</v>
      </c>
      <c r="N1122" s="184" t="s">
        <v>3214</v>
      </c>
      <c r="O1122" s="187" t="s">
        <v>3020</v>
      </c>
      <c r="P1122" s="187" t="s">
        <v>3207</v>
      </c>
      <c r="Q1122" s="187" t="s">
        <v>3019</v>
      </c>
    </row>
    <row r="1123" spans="10:17" ht="14.4">
      <c r="J1123" s="185" t="s">
        <v>448</v>
      </c>
      <c r="K1123" s="184" t="s">
        <v>447</v>
      </c>
      <c r="L1123" s="184" t="s">
        <v>2700</v>
      </c>
      <c r="M1123" s="184" t="s">
        <v>2701</v>
      </c>
      <c r="N1123" s="184" t="s">
        <v>3214</v>
      </c>
      <c r="O1123" s="187" t="s">
        <v>3020</v>
      </c>
      <c r="P1123" s="187" t="s">
        <v>3207</v>
      </c>
      <c r="Q1123" s="187" t="s">
        <v>3019</v>
      </c>
    </row>
    <row r="1124" spans="10:17" ht="14.4">
      <c r="J1124" s="185" t="s">
        <v>458</v>
      </c>
      <c r="K1124" s="184" t="s">
        <v>457</v>
      </c>
      <c r="L1124" s="184" t="s">
        <v>2700</v>
      </c>
      <c r="M1124" s="184" t="s">
        <v>2701</v>
      </c>
      <c r="N1124" s="184" t="s">
        <v>3214</v>
      </c>
      <c r="O1124" s="187" t="s">
        <v>3020</v>
      </c>
      <c r="P1124" s="187" t="s">
        <v>3207</v>
      </c>
      <c r="Q1124" s="187" t="s">
        <v>3019</v>
      </c>
    </row>
    <row r="1125" spans="10:17" ht="14.4">
      <c r="J1125" s="185" t="s">
        <v>454</v>
      </c>
      <c r="K1125" s="184" t="s">
        <v>453</v>
      </c>
      <c r="L1125" s="184" t="s">
        <v>2700</v>
      </c>
      <c r="M1125" s="184" t="s">
        <v>2701</v>
      </c>
      <c r="N1125" s="184" t="s">
        <v>3214</v>
      </c>
      <c r="O1125" s="187" t="s">
        <v>3020</v>
      </c>
      <c r="P1125" s="187" t="s">
        <v>3207</v>
      </c>
      <c r="Q1125" s="187" t="s">
        <v>3019</v>
      </c>
    </row>
    <row r="1126" spans="10:17" ht="14.4">
      <c r="J1126" s="185" t="s">
        <v>188</v>
      </c>
      <c r="K1126" s="184" t="s">
        <v>187</v>
      </c>
      <c r="L1126" s="184" t="s">
        <v>2566</v>
      </c>
      <c r="M1126" s="184" t="s">
        <v>2567</v>
      </c>
      <c r="N1126" s="184" t="s">
        <v>3231</v>
      </c>
      <c r="O1126" s="187" t="s">
        <v>3043</v>
      </c>
      <c r="P1126" s="187" t="s">
        <v>3213</v>
      </c>
      <c r="Q1126" s="187" t="s">
        <v>3037</v>
      </c>
    </row>
    <row r="1127" spans="10:17" ht="14.4">
      <c r="J1127" s="185" t="s">
        <v>1328</v>
      </c>
      <c r="K1127" s="184" t="s">
        <v>1327</v>
      </c>
      <c r="L1127" s="184" t="s">
        <v>2742</v>
      </c>
      <c r="M1127" s="184" t="s">
        <v>2743</v>
      </c>
      <c r="N1127" s="184" t="s">
        <v>3226</v>
      </c>
      <c r="O1127" s="187" t="s">
        <v>3038</v>
      </c>
      <c r="P1127" s="187" t="s">
        <v>3213</v>
      </c>
      <c r="Q1127" s="187" t="s">
        <v>3037</v>
      </c>
    </row>
    <row r="1128" spans="10:17" ht="14.4">
      <c r="J1128" s="185" t="s">
        <v>1115</v>
      </c>
      <c r="K1128" s="184" t="s">
        <v>1114</v>
      </c>
      <c r="L1128" s="184" t="s">
        <v>2590</v>
      </c>
      <c r="M1128" s="184" t="s">
        <v>2591</v>
      </c>
      <c r="N1128" s="184" t="s">
        <v>3219</v>
      </c>
      <c r="O1128" s="187" t="s">
        <v>3028</v>
      </c>
      <c r="P1128" s="187" t="s">
        <v>3210</v>
      </c>
      <c r="Q1128" s="187" t="s">
        <v>3026</v>
      </c>
    </row>
    <row r="1129" spans="10:17" ht="14.4">
      <c r="J1129" s="185" t="s">
        <v>1879</v>
      </c>
      <c r="K1129" s="184" t="s">
        <v>1878</v>
      </c>
      <c r="L1129" s="184" t="s">
        <v>2562</v>
      </c>
      <c r="M1129" s="184" t="s">
        <v>2563</v>
      </c>
      <c r="N1129" s="184" t="s">
        <v>3239</v>
      </c>
      <c r="O1129" s="187" t="s">
        <v>3051</v>
      </c>
      <c r="P1129" s="187" t="s">
        <v>3212</v>
      </c>
      <c r="Q1129" s="187" t="s">
        <v>3033</v>
      </c>
    </row>
    <row r="1130" spans="10:17" ht="14.4">
      <c r="J1130" s="185" t="s">
        <v>2440</v>
      </c>
      <c r="K1130" s="184" t="s">
        <v>2439</v>
      </c>
      <c r="L1130" s="184" t="s">
        <v>2618</v>
      </c>
      <c r="M1130" s="184" t="s">
        <v>2619</v>
      </c>
      <c r="N1130" s="184" t="s">
        <v>3248</v>
      </c>
      <c r="O1130" s="187" t="s">
        <v>3060</v>
      </c>
      <c r="P1130" s="187" t="s">
        <v>3207</v>
      </c>
      <c r="Q1130" s="187" t="s">
        <v>3019</v>
      </c>
    </row>
    <row r="1131" spans="10:17" ht="14.4">
      <c r="J1131" s="185" t="s">
        <v>663</v>
      </c>
      <c r="K1131" s="184" t="s">
        <v>662</v>
      </c>
      <c r="L1131" s="184" t="s">
        <v>3204</v>
      </c>
      <c r="M1131" s="184" t="s">
        <v>3017</v>
      </c>
      <c r="N1131" s="184" t="s">
        <v>3253</v>
      </c>
      <c r="O1131" s="187" t="s">
        <v>3065</v>
      </c>
      <c r="P1131" s="187" t="s">
        <v>3209</v>
      </c>
      <c r="Q1131" s="187" t="s">
        <v>3031</v>
      </c>
    </row>
    <row r="1132" spans="10:17" ht="14.4">
      <c r="J1132" s="185" t="s">
        <v>661</v>
      </c>
      <c r="K1132" s="184" t="s">
        <v>660</v>
      </c>
      <c r="L1132" s="184" t="s">
        <v>3204</v>
      </c>
      <c r="M1132" s="184" t="s">
        <v>3017</v>
      </c>
      <c r="N1132" s="184" t="s">
        <v>3253</v>
      </c>
      <c r="O1132" s="187" t="s">
        <v>3065</v>
      </c>
      <c r="P1132" s="187" t="s">
        <v>3209</v>
      </c>
      <c r="Q1132" s="187" t="s">
        <v>3031</v>
      </c>
    </row>
    <row r="1133" spans="10:17" ht="14.4">
      <c r="J1133" s="185" t="s">
        <v>659</v>
      </c>
      <c r="K1133" s="184" t="s">
        <v>658</v>
      </c>
      <c r="L1133" s="184" t="s">
        <v>3204</v>
      </c>
      <c r="M1133" s="184" t="s">
        <v>3017</v>
      </c>
      <c r="N1133" s="184" t="s">
        <v>3253</v>
      </c>
      <c r="O1133" s="187" t="s">
        <v>3065</v>
      </c>
      <c r="P1133" s="187" t="s">
        <v>3209</v>
      </c>
      <c r="Q1133" s="187" t="s">
        <v>3031</v>
      </c>
    </row>
    <row r="1134" spans="10:17" ht="14.4">
      <c r="J1134" s="185" t="s">
        <v>665</v>
      </c>
      <c r="K1134" s="184" t="s">
        <v>664</v>
      </c>
      <c r="L1134" s="184" t="s">
        <v>3204</v>
      </c>
      <c r="M1134" s="184" t="s">
        <v>3017</v>
      </c>
      <c r="N1134" s="184" t="s">
        <v>3253</v>
      </c>
      <c r="O1134" s="187" t="s">
        <v>3065</v>
      </c>
      <c r="P1134" s="187" t="s">
        <v>3209</v>
      </c>
      <c r="Q1134" s="187" t="s">
        <v>3031</v>
      </c>
    </row>
    <row r="1135" spans="10:17" ht="14.4">
      <c r="J1135" s="185" t="s">
        <v>657</v>
      </c>
      <c r="K1135" s="184" t="s">
        <v>656</v>
      </c>
      <c r="L1135" s="184" t="s">
        <v>3204</v>
      </c>
      <c r="M1135" s="184" t="s">
        <v>3017</v>
      </c>
      <c r="N1135" s="184" t="s">
        <v>3253</v>
      </c>
      <c r="O1135" s="187" t="s">
        <v>3065</v>
      </c>
      <c r="P1135" s="187" t="s">
        <v>3209</v>
      </c>
      <c r="Q1135" s="187" t="s">
        <v>3031</v>
      </c>
    </row>
    <row r="1136" spans="10:17" ht="14.4">
      <c r="J1136" s="185" t="s">
        <v>655</v>
      </c>
      <c r="K1136" s="184" t="s">
        <v>654</v>
      </c>
      <c r="L1136" s="184" t="s">
        <v>3204</v>
      </c>
      <c r="M1136" s="184" t="s">
        <v>3017</v>
      </c>
      <c r="N1136" s="184" t="s">
        <v>3253</v>
      </c>
      <c r="O1136" s="187" t="s">
        <v>3065</v>
      </c>
      <c r="P1136" s="187" t="s">
        <v>3209</v>
      </c>
      <c r="Q1136" s="187" t="s">
        <v>3031</v>
      </c>
    </row>
    <row r="1137" spans="10:17" ht="14.4">
      <c r="J1137" s="185" t="s">
        <v>653</v>
      </c>
      <c r="K1137" s="184" t="s">
        <v>652</v>
      </c>
      <c r="L1137" s="184" t="s">
        <v>3204</v>
      </c>
      <c r="M1137" s="184" t="s">
        <v>3017</v>
      </c>
      <c r="N1137" s="184" t="s">
        <v>3253</v>
      </c>
      <c r="O1137" s="187" t="s">
        <v>3065</v>
      </c>
      <c r="P1137" s="187" t="s">
        <v>3209</v>
      </c>
      <c r="Q1137" s="187" t="s">
        <v>3031</v>
      </c>
    </row>
    <row r="1138" spans="10:17" ht="14.4">
      <c r="J1138" s="185" t="s">
        <v>1049</v>
      </c>
      <c r="K1138" s="184" t="s">
        <v>1048</v>
      </c>
      <c r="L1138" s="184" t="s">
        <v>3203</v>
      </c>
      <c r="M1138" s="184" t="s">
        <v>3016</v>
      </c>
      <c r="N1138" s="184" t="s">
        <v>3241</v>
      </c>
      <c r="O1138" s="187" t="s">
        <v>3053</v>
      </c>
      <c r="P1138" s="187" t="s">
        <v>3212</v>
      </c>
      <c r="Q1138" s="187" t="s">
        <v>3033</v>
      </c>
    </row>
    <row r="1139" spans="10:17" ht="14.4">
      <c r="J1139" s="185" t="s">
        <v>1043</v>
      </c>
      <c r="K1139" s="184" t="s">
        <v>1042</v>
      </c>
      <c r="L1139" s="184" t="s">
        <v>3203</v>
      </c>
      <c r="M1139" s="184" t="s">
        <v>3016</v>
      </c>
      <c r="N1139" s="184" t="s">
        <v>3241</v>
      </c>
      <c r="O1139" s="187" t="s">
        <v>3053</v>
      </c>
      <c r="P1139" s="187" t="s">
        <v>3212</v>
      </c>
      <c r="Q1139" s="187" t="s">
        <v>3033</v>
      </c>
    </row>
    <row r="1140" spans="10:17" ht="14.4">
      <c r="J1140" s="185" t="s">
        <v>1045</v>
      </c>
      <c r="K1140" s="184" t="s">
        <v>1044</v>
      </c>
      <c r="L1140" s="184" t="s">
        <v>3203</v>
      </c>
      <c r="M1140" s="184" t="s">
        <v>3016</v>
      </c>
      <c r="N1140" s="184" t="s">
        <v>3241</v>
      </c>
      <c r="O1140" s="187" t="s">
        <v>3053</v>
      </c>
      <c r="P1140" s="187" t="s">
        <v>3212</v>
      </c>
      <c r="Q1140" s="187" t="s">
        <v>3033</v>
      </c>
    </row>
    <row r="1141" spans="10:17" ht="14.4">
      <c r="J1141" s="185" t="s">
        <v>1047</v>
      </c>
      <c r="K1141" s="184" t="s">
        <v>1046</v>
      </c>
      <c r="L1141" s="184" t="s">
        <v>3203</v>
      </c>
      <c r="M1141" s="184" t="s">
        <v>3016</v>
      </c>
      <c r="N1141" s="184" t="s">
        <v>3241</v>
      </c>
      <c r="O1141" s="187" t="s">
        <v>3053</v>
      </c>
      <c r="P1141" s="187" t="s">
        <v>3212</v>
      </c>
      <c r="Q1141" s="187" t="s">
        <v>3033</v>
      </c>
    </row>
    <row r="1142" spans="10:17" ht="14.4">
      <c r="J1142" s="185" t="s">
        <v>1041</v>
      </c>
      <c r="K1142" s="184" t="s">
        <v>1040</v>
      </c>
      <c r="L1142" s="184" t="s">
        <v>3203</v>
      </c>
      <c r="M1142" s="184" t="s">
        <v>3016</v>
      </c>
      <c r="N1142" s="184" t="s">
        <v>3241</v>
      </c>
      <c r="O1142" s="187" t="s">
        <v>3053</v>
      </c>
      <c r="P1142" s="187" t="s">
        <v>3212</v>
      </c>
      <c r="Q1142" s="187" t="s">
        <v>3033</v>
      </c>
    </row>
    <row r="1143" spans="10:17" ht="14.4">
      <c r="J1143" s="185" t="s">
        <v>1051</v>
      </c>
      <c r="K1143" s="184" t="s">
        <v>1050</v>
      </c>
      <c r="L1143" s="184" t="s">
        <v>3203</v>
      </c>
      <c r="M1143" s="184" t="s">
        <v>3016</v>
      </c>
      <c r="N1143" s="184" t="s">
        <v>3241</v>
      </c>
      <c r="O1143" s="187" t="s">
        <v>3053</v>
      </c>
      <c r="P1143" s="187" t="s">
        <v>3212</v>
      </c>
      <c r="Q1143" s="187" t="s">
        <v>3033</v>
      </c>
    </row>
    <row r="1144" spans="10:17" ht="14.4">
      <c r="J1144" s="185" t="s">
        <v>1039</v>
      </c>
      <c r="K1144" s="184" t="s">
        <v>1038</v>
      </c>
      <c r="L1144" s="184" t="s">
        <v>3203</v>
      </c>
      <c r="M1144" s="184" t="s">
        <v>3016</v>
      </c>
      <c r="N1144" s="184" t="s">
        <v>3241</v>
      </c>
      <c r="O1144" s="187" t="s">
        <v>3053</v>
      </c>
      <c r="P1144" s="187" t="s">
        <v>3212</v>
      </c>
      <c r="Q1144" s="187" t="s">
        <v>3033</v>
      </c>
    </row>
    <row r="1145" spans="10:17" ht="14.4">
      <c r="J1145" s="185" t="s">
        <v>2966</v>
      </c>
      <c r="K1145" s="184" t="s">
        <v>3088</v>
      </c>
      <c r="L1145" s="184" t="s">
        <v>2616</v>
      </c>
      <c r="M1145" s="184" t="s">
        <v>2605</v>
      </c>
      <c r="N1145" s="184" t="s">
        <v>3226</v>
      </c>
      <c r="O1145" s="187" t="s">
        <v>3052</v>
      </c>
      <c r="P1145" s="187" t="s">
        <v>3213</v>
      </c>
      <c r="Q1145" s="187" t="s">
        <v>3026</v>
      </c>
    </row>
    <row r="1146" spans="10:17" ht="14.4">
      <c r="J1146" s="185" t="s">
        <v>1875</v>
      </c>
      <c r="K1146" s="184" t="s">
        <v>1874</v>
      </c>
      <c r="L1146" s="184" t="s">
        <v>2562</v>
      </c>
      <c r="M1146" s="184" t="s">
        <v>2563</v>
      </c>
      <c r="N1146" s="184" t="s">
        <v>3239</v>
      </c>
      <c r="O1146" s="187" t="s">
        <v>3051</v>
      </c>
      <c r="P1146" s="187" t="s">
        <v>3212</v>
      </c>
      <c r="Q1146" s="187" t="s">
        <v>3033</v>
      </c>
    </row>
    <row r="1147" spans="10:17" ht="14.4">
      <c r="J1147" s="185" t="s">
        <v>1885</v>
      </c>
      <c r="K1147" s="184" t="s">
        <v>1884</v>
      </c>
      <c r="L1147" s="184" t="s">
        <v>2562</v>
      </c>
      <c r="M1147" s="184" t="s">
        <v>2563</v>
      </c>
      <c r="N1147" s="184" t="s">
        <v>3239</v>
      </c>
      <c r="O1147" s="187" t="s">
        <v>3051</v>
      </c>
      <c r="P1147" s="187" t="s">
        <v>3212</v>
      </c>
      <c r="Q1147" s="187" t="s">
        <v>3033</v>
      </c>
    </row>
    <row r="1148" spans="10:17" ht="14.4">
      <c r="J1148" s="185" t="s">
        <v>49</v>
      </c>
      <c r="K1148" s="184" t="s">
        <v>48</v>
      </c>
      <c r="L1148" s="184" t="s">
        <v>2660</v>
      </c>
      <c r="M1148" s="184" t="s">
        <v>2661</v>
      </c>
      <c r="N1148" s="184" t="s">
        <v>3248</v>
      </c>
      <c r="O1148" s="187" t="s">
        <v>3060</v>
      </c>
      <c r="P1148" s="187" t="s">
        <v>3207</v>
      </c>
      <c r="Q1148" s="187" t="s">
        <v>3019</v>
      </c>
    </row>
    <row r="1149" spans="10:17" ht="14.4">
      <c r="J1149" s="185" t="s">
        <v>1021</v>
      </c>
      <c r="K1149" s="184" t="s">
        <v>1020</v>
      </c>
      <c r="L1149" s="184" t="s">
        <v>3203</v>
      </c>
      <c r="M1149" s="184" t="s">
        <v>3016</v>
      </c>
      <c r="N1149" s="184" t="s">
        <v>3241</v>
      </c>
      <c r="O1149" s="187" t="s">
        <v>3053</v>
      </c>
      <c r="P1149" s="187" t="s">
        <v>3212</v>
      </c>
      <c r="Q1149" s="187" t="s">
        <v>3033</v>
      </c>
    </row>
    <row r="1150" spans="10:17" ht="14.4">
      <c r="J1150" s="185" t="s">
        <v>1141</v>
      </c>
      <c r="K1150" s="184" t="s">
        <v>1140</v>
      </c>
      <c r="L1150" s="184" t="s">
        <v>2590</v>
      </c>
      <c r="M1150" s="184" t="s">
        <v>2591</v>
      </c>
      <c r="N1150" s="184" t="s">
        <v>3219</v>
      </c>
      <c r="O1150" s="187" t="s">
        <v>3028</v>
      </c>
      <c r="P1150" s="187" t="s">
        <v>3210</v>
      </c>
      <c r="Q1150" s="187" t="s">
        <v>3026</v>
      </c>
    </row>
    <row r="1151" spans="10:17" ht="14.4">
      <c r="J1151" s="185" t="s">
        <v>745</v>
      </c>
      <c r="K1151" s="184" t="s">
        <v>744</v>
      </c>
      <c r="L1151" s="184" t="s">
        <v>2584</v>
      </c>
      <c r="M1151" s="184" t="s">
        <v>2585</v>
      </c>
      <c r="N1151" s="184" t="s">
        <v>3220</v>
      </c>
      <c r="O1151" s="187" t="s">
        <v>3029</v>
      </c>
      <c r="P1151" s="187" t="s">
        <v>3211</v>
      </c>
      <c r="Q1151" s="187" t="s">
        <v>3024</v>
      </c>
    </row>
    <row r="1152" spans="10:17" ht="14.4">
      <c r="J1152" s="185" t="s">
        <v>280</v>
      </c>
      <c r="K1152" s="184" t="s">
        <v>279</v>
      </c>
      <c r="L1152" s="184" t="s">
        <v>2752</v>
      </c>
      <c r="M1152" s="184" t="s">
        <v>2753</v>
      </c>
      <c r="N1152" s="184" t="s">
        <v>3226</v>
      </c>
      <c r="O1152" s="187" t="s">
        <v>3038</v>
      </c>
      <c r="P1152" s="187" t="s">
        <v>3213</v>
      </c>
      <c r="Q1152" s="187" t="s">
        <v>3037</v>
      </c>
    </row>
    <row r="1153" spans="10:17" ht="14.4">
      <c r="J1153" s="185" t="s">
        <v>284</v>
      </c>
      <c r="K1153" s="184" t="s">
        <v>283</v>
      </c>
      <c r="L1153" s="184" t="s">
        <v>2752</v>
      </c>
      <c r="M1153" s="184" t="s">
        <v>2753</v>
      </c>
      <c r="N1153" s="184" t="s">
        <v>3226</v>
      </c>
      <c r="O1153" s="187" t="s">
        <v>3038</v>
      </c>
      <c r="P1153" s="187" t="s">
        <v>3213</v>
      </c>
      <c r="Q1153" s="187" t="s">
        <v>3037</v>
      </c>
    </row>
    <row r="1154" spans="10:17" ht="14.4">
      <c r="J1154" s="185" t="s">
        <v>615</v>
      </c>
      <c r="K1154" s="184" t="s">
        <v>614</v>
      </c>
      <c r="L1154" s="184" t="s">
        <v>3201</v>
      </c>
      <c r="M1154" s="184" t="s">
        <v>3014</v>
      </c>
      <c r="N1154" s="184" t="s">
        <v>3235</v>
      </c>
      <c r="O1154" s="187" t="s">
        <v>3047</v>
      </c>
      <c r="P1154" s="187" t="s">
        <v>3209</v>
      </c>
      <c r="Q1154" s="187" t="s">
        <v>3031</v>
      </c>
    </row>
    <row r="1155" spans="10:17" ht="14.4">
      <c r="J1155" s="185" t="s">
        <v>530</v>
      </c>
      <c r="K1155" s="184" t="s">
        <v>529</v>
      </c>
      <c r="L1155" s="184" t="s">
        <v>3201</v>
      </c>
      <c r="M1155" s="184" t="s">
        <v>3014</v>
      </c>
      <c r="N1155" s="184" t="s">
        <v>3235</v>
      </c>
      <c r="O1155" s="187" t="s">
        <v>3047</v>
      </c>
      <c r="P1155" s="187" t="s">
        <v>3209</v>
      </c>
      <c r="Q1155" s="187" t="s">
        <v>3031</v>
      </c>
    </row>
    <row r="1156" spans="10:17" ht="14.4">
      <c r="J1156" s="185" t="s">
        <v>73</v>
      </c>
      <c r="K1156" s="184" t="s">
        <v>72</v>
      </c>
      <c r="L1156" s="184" t="s">
        <v>2658</v>
      </c>
      <c r="M1156" s="184" t="s">
        <v>2659</v>
      </c>
      <c r="N1156" s="184" t="s">
        <v>3248</v>
      </c>
      <c r="O1156" s="187" t="s">
        <v>3060</v>
      </c>
      <c r="P1156" s="187" t="s">
        <v>3207</v>
      </c>
      <c r="Q1156" s="187" t="s">
        <v>3019</v>
      </c>
    </row>
    <row r="1157" spans="10:17" ht="14.4">
      <c r="J1157" s="185" t="s">
        <v>1542</v>
      </c>
      <c r="K1157" s="184" t="s">
        <v>1541</v>
      </c>
      <c r="L1157" s="184" t="s">
        <v>2570</v>
      </c>
      <c r="M1157" s="184" t="s">
        <v>2571</v>
      </c>
      <c r="N1157" s="184" t="s">
        <v>3229</v>
      </c>
      <c r="O1157" s="187" t="s">
        <v>3041</v>
      </c>
      <c r="P1157" s="187" t="s">
        <v>3209</v>
      </c>
      <c r="Q1157" s="187" t="s">
        <v>3031</v>
      </c>
    </row>
    <row r="1158" spans="10:17" ht="14.4">
      <c r="J1158" s="185" t="s">
        <v>1284</v>
      </c>
      <c r="K1158" s="184" t="s">
        <v>1283</v>
      </c>
      <c r="L1158" s="184" t="s">
        <v>2608</v>
      </c>
      <c r="M1158" s="184" t="s">
        <v>2609</v>
      </c>
      <c r="N1158" s="184" t="s">
        <v>3234</v>
      </c>
      <c r="O1158" s="187" t="s">
        <v>3046</v>
      </c>
      <c r="P1158" s="187" t="s">
        <v>3208</v>
      </c>
      <c r="Q1158" s="187" t="s">
        <v>3022</v>
      </c>
    </row>
    <row r="1159" spans="10:17" ht="14.4">
      <c r="J1159" s="185" t="s">
        <v>514</v>
      </c>
      <c r="K1159" s="184" t="s">
        <v>513</v>
      </c>
      <c r="L1159" s="184" t="s">
        <v>2808</v>
      </c>
      <c r="M1159" s="184" t="s">
        <v>2809</v>
      </c>
      <c r="N1159" s="184" t="s">
        <v>3224</v>
      </c>
      <c r="O1159" s="187" t="s">
        <v>3035</v>
      </c>
      <c r="P1159" s="187" t="s">
        <v>3209</v>
      </c>
      <c r="Q1159" s="187" t="s">
        <v>3031</v>
      </c>
    </row>
    <row r="1160" spans="10:17" ht="14.4">
      <c r="J1160" s="185" t="s">
        <v>1654</v>
      </c>
      <c r="K1160" s="184" t="s">
        <v>1653</v>
      </c>
      <c r="L1160" s="184" t="s">
        <v>2678</v>
      </c>
      <c r="M1160" s="184" t="s">
        <v>2679</v>
      </c>
      <c r="N1160" s="184" t="s">
        <v>3243</v>
      </c>
      <c r="O1160" s="187" t="s">
        <v>3055</v>
      </c>
      <c r="P1160" s="187" t="s">
        <v>3208</v>
      </c>
      <c r="Q1160" s="187" t="s">
        <v>3022</v>
      </c>
    </row>
    <row r="1161" spans="10:17" ht="14.4">
      <c r="J1161" s="185" t="s">
        <v>1203</v>
      </c>
      <c r="K1161" s="184" t="s">
        <v>1202</v>
      </c>
      <c r="L1161" s="184" t="s">
        <v>3198</v>
      </c>
      <c r="M1161" s="184" t="s">
        <v>3011</v>
      </c>
      <c r="N1161" s="184" t="s">
        <v>3218</v>
      </c>
      <c r="O1161" s="187" t="s">
        <v>3027</v>
      </c>
      <c r="P1161" s="187" t="s">
        <v>3210</v>
      </c>
      <c r="Q1161" s="187" t="s">
        <v>3026</v>
      </c>
    </row>
    <row r="1162" spans="10:17" ht="14.4">
      <c r="J1162" s="185" t="s">
        <v>498</v>
      </c>
      <c r="K1162" s="184" t="s">
        <v>497</v>
      </c>
      <c r="L1162" s="184" t="s">
        <v>3202</v>
      </c>
      <c r="M1162" s="184" t="s">
        <v>3015</v>
      </c>
      <c r="N1162" s="184" t="s">
        <v>3237</v>
      </c>
      <c r="O1162" s="187" t="s">
        <v>3049</v>
      </c>
      <c r="P1162" s="187" t="s">
        <v>3211</v>
      </c>
      <c r="Q1162" s="187" t="s">
        <v>3024</v>
      </c>
    </row>
    <row r="1163" spans="10:17" ht="14.4">
      <c r="J1163" s="185" t="s">
        <v>2269</v>
      </c>
      <c r="K1163" s="184" t="s">
        <v>2268</v>
      </c>
      <c r="L1163" s="184" t="s">
        <v>2604</v>
      </c>
      <c r="M1163" s="184" t="s">
        <v>2605</v>
      </c>
      <c r="N1163" s="184" t="s">
        <v>3240</v>
      </c>
      <c r="O1163" s="187" t="s">
        <v>3052</v>
      </c>
      <c r="P1163" s="187" t="s">
        <v>3210</v>
      </c>
      <c r="Q1163" s="187" t="s">
        <v>3026</v>
      </c>
    </row>
    <row r="1164" spans="10:17" ht="14.4">
      <c r="J1164" s="185" t="s">
        <v>2241</v>
      </c>
      <c r="K1164" s="184" t="s">
        <v>2240</v>
      </c>
      <c r="L1164" s="184" t="s">
        <v>2588</v>
      </c>
      <c r="M1164" s="184" t="s">
        <v>2589</v>
      </c>
      <c r="N1164" s="184" t="s">
        <v>3221</v>
      </c>
      <c r="O1164" s="187" t="s">
        <v>3030</v>
      </c>
      <c r="P1164" s="187" t="s">
        <v>3210</v>
      </c>
      <c r="Q1164" s="187" t="s">
        <v>3026</v>
      </c>
    </row>
    <row r="1165" spans="10:17" ht="14.4">
      <c r="J1165" s="185" t="s">
        <v>2967</v>
      </c>
      <c r="K1165" s="184" t="s">
        <v>2160</v>
      </c>
      <c r="L1165" s="184" t="s">
        <v>2602</v>
      </c>
      <c r="M1165" s="184" t="s">
        <v>2603</v>
      </c>
      <c r="N1165" s="184" t="s">
        <v>3248</v>
      </c>
      <c r="O1165" s="187" t="s">
        <v>3060</v>
      </c>
      <c r="P1165" s="187" t="s">
        <v>3207</v>
      </c>
      <c r="Q1165" s="187" t="s">
        <v>3019</v>
      </c>
    </row>
    <row r="1166" spans="10:17" ht="14.4">
      <c r="J1166" s="185" t="s">
        <v>1626</v>
      </c>
      <c r="K1166" s="184" t="s">
        <v>1625</v>
      </c>
      <c r="L1166" s="184" t="s">
        <v>2678</v>
      </c>
      <c r="M1166" s="184" t="s">
        <v>2679</v>
      </c>
      <c r="N1166" s="184" t="s">
        <v>3243</v>
      </c>
      <c r="O1166" s="187" t="s">
        <v>3055</v>
      </c>
      <c r="P1166" s="187" t="s">
        <v>3208</v>
      </c>
      <c r="Q1166" s="187" t="s">
        <v>3022</v>
      </c>
    </row>
    <row r="1167" spans="10:17" ht="14.4">
      <c r="J1167" s="185" t="s">
        <v>924</v>
      </c>
      <c r="K1167" s="184" t="s">
        <v>923</v>
      </c>
      <c r="L1167" s="184" t="s">
        <v>3203</v>
      </c>
      <c r="M1167" s="184" t="s">
        <v>3016</v>
      </c>
      <c r="N1167" s="184" t="s">
        <v>3241</v>
      </c>
      <c r="O1167" s="187" t="s">
        <v>3053</v>
      </c>
      <c r="P1167" s="187" t="s">
        <v>3212</v>
      </c>
      <c r="Q1167" s="187" t="s">
        <v>3033</v>
      </c>
    </row>
    <row r="1168" spans="10:17" ht="14.4">
      <c r="J1168" s="185" t="s">
        <v>55</v>
      </c>
      <c r="K1168" s="184" t="s">
        <v>54</v>
      </c>
      <c r="L1168" s="184" t="s">
        <v>2660</v>
      </c>
      <c r="M1168" s="184" t="s">
        <v>2661</v>
      </c>
      <c r="N1168" s="184" t="s">
        <v>3248</v>
      </c>
      <c r="O1168" s="187" t="s">
        <v>3060</v>
      </c>
      <c r="P1168" s="187" t="s">
        <v>3207</v>
      </c>
      <c r="Q1168" s="187" t="s">
        <v>3019</v>
      </c>
    </row>
    <row r="1169" spans="10:17" ht="14.4">
      <c r="J1169" s="185" t="s">
        <v>2111</v>
      </c>
      <c r="K1169" s="184" t="s">
        <v>2110</v>
      </c>
      <c r="L1169" s="184" t="s">
        <v>2694</v>
      </c>
      <c r="M1169" s="184" t="s">
        <v>2695</v>
      </c>
      <c r="N1169" s="184" t="s">
        <v>3250</v>
      </c>
      <c r="O1169" s="187" t="s">
        <v>3062</v>
      </c>
      <c r="P1169" s="187" t="s">
        <v>3209</v>
      </c>
      <c r="Q1169" s="187" t="s">
        <v>3031</v>
      </c>
    </row>
    <row r="1170" spans="10:17" ht="14.4">
      <c r="J1170" s="185" t="s">
        <v>743</v>
      </c>
      <c r="K1170" s="184" t="s">
        <v>742</v>
      </c>
      <c r="L1170" s="184" t="s">
        <v>2584</v>
      </c>
      <c r="M1170" s="184" t="s">
        <v>2585</v>
      </c>
      <c r="N1170" s="184" t="s">
        <v>3220</v>
      </c>
      <c r="O1170" s="187" t="s">
        <v>3029</v>
      </c>
      <c r="P1170" s="187" t="s">
        <v>3211</v>
      </c>
      <c r="Q1170" s="187" t="s">
        <v>3024</v>
      </c>
    </row>
    <row r="1171" spans="10:17" ht="14.4">
      <c r="J1171" s="185" t="s">
        <v>404</v>
      </c>
      <c r="K1171" s="184" t="s">
        <v>403</v>
      </c>
      <c r="L1171" s="184" t="s">
        <v>2596</v>
      </c>
      <c r="M1171" s="184" t="s">
        <v>2597</v>
      </c>
      <c r="N1171" s="184" t="s">
        <v>3215</v>
      </c>
      <c r="O1171" s="187" t="s">
        <v>3021</v>
      </c>
      <c r="P1171" s="187" t="s">
        <v>3207</v>
      </c>
      <c r="Q1171" s="187" t="s">
        <v>3019</v>
      </c>
    </row>
    <row r="1172" spans="10:17" ht="14.4">
      <c r="J1172" s="185" t="s">
        <v>1526</v>
      </c>
      <c r="K1172" s="184" t="s">
        <v>1525</v>
      </c>
      <c r="L1172" s="184" t="s">
        <v>2570</v>
      </c>
      <c r="M1172" s="184" t="s">
        <v>2571</v>
      </c>
      <c r="N1172" s="184" t="s">
        <v>3229</v>
      </c>
      <c r="O1172" s="187" t="s">
        <v>3041</v>
      </c>
      <c r="P1172" s="187" t="s">
        <v>3209</v>
      </c>
      <c r="Q1172" s="187" t="s">
        <v>3031</v>
      </c>
    </row>
    <row r="1173" spans="10:17" ht="14.4">
      <c r="J1173" s="185" t="s">
        <v>246</v>
      </c>
      <c r="K1173" s="184" t="s">
        <v>245</v>
      </c>
      <c r="L1173" s="184" t="s">
        <v>2750</v>
      </c>
      <c r="M1173" s="184" t="s">
        <v>2751</v>
      </c>
      <c r="N1173" s="184" t="s">
        <v>3231</v>
      </c>
      <c r="O1173" s="187" t="s">
        <v>3043</v>
      </c>
      <c r="P1173" s="187" t="s">
        <v>3213</v>
      </c>
      <c r="Q1173" s="187" t="s">
        <v>3037</v>
      </c>
    </row>
    <row r="1174" spans="10:17" ht="14.4">
      <c r="J1174" s="185" t="s">
        <v>414</v>
      </c>
      <c r="K1174" s="184" t="s">
        <v>413</v>
      </c>
      <c r="L1174" s="184" t="s">
        <v>2740</v>
      </c>
      <c r="M1174" s="184" t="s">
        <v>2741</v>
      </c>
      <c r="N1174" s="184" t="s">
        <v>3215</v>
      </c>
      <c r="O1174" s="187" t="s">
        <v>3021</v>
      </c>
      <c r="P1174" s="187" t="s">
        <v>3207</v>
      </c>
      <c r="Q1174" s="187" t="s">
        <v>3019</v>
      </c>
    </row>
    <row r="1175" spans="10:17" ht="14.4">
      <c r="J1175" s="185" t="s">
        <v>2968</v>
      </c>
      <c r="K1175" s="184" t="s">
        <v>3089</v>
      </c>
      <c r="L1175" s="184" t="s">
        <v>2670</v>
      </c>
      <c r="M1175" s="184" t="s">
        <v>2671</v>
      </c>
      <c r="N1175" s="184" t="s">
        <v>3242</v>
      </c>
      <c r="O1175" s="187" t="s">
        <v>3054</v>
      </c>
      <c r="P1175" s="187" t="s">
        <v>3212</v>
      </c>
      <c r="Q1175" s="187" t="s">
        <v>3033</v>
      </c>
    </row>
    <row r="1176" spans="10:17" ht="14.4">
      <c r="J1176" s="185" t="s">
        <v>2450</v>
      </c>
      <c r="K1176" s="184" t="s">
        <v>2449</v>
      </c>
      <c r="L1176" s="184" t="s">
        <v>2758</v>
      </c>
      <c r="M1176" s="184" t="s">
        <v>2759</v>
      </c>
      <c r="N1176" s="184" t="s">
        <v>3225</v>
      </c>
      <c r="O1176" s="187" t="s">
        <v>3036</v>
      </c>
      <c r="P1176" s="187" t="s">
        <v>3211</v>
      </c>
      <c r="Q1176" s="187" t="s">
        <v>3024</v>
      </c>
    </row>
    <row r="1177" spans="10:17" ht="14.4">
      <c r="J1177" s="185" t="s">
        <v>1416</v>
      </c>
      <c r="K1177" s="184" t="s">
        <v>1415</v>
      </c>
      <c r="L1177" s="184" t="s">
        <v>2640</v>
      </c>
      <c r="M1177" s="184" t="s">
        <v>2641</v>
      </c>
      <c r="N1177" s="184" t="s">
        <v>3219</v>
      </c>
      <c r="O1177" s="187" t="s">
        <v>3028</v>
      </c>
      <c r="P1177" s="187" t="s">
        <v>3210</v>
      </c>
      <c r="Q1177" s="187" t="s">
        <v>3026</v>
      </c>
    </row>
    <row r="1178" spans="10:17" ht="14.4">
      <c r="J1178" s="185" t="s">
        <v>1516</v>
      </c>
      <c r="K1178" s="184" t="s">
        <v>1515</v>
      </c>
      <c r="L1178" s="184" t="s">
        <v>2570</v>
      </c>
      <c r="M1178" s="184" t="s">
        <v>2571</v>
      </c>
      <c r="N1178" s="184" t="s">
        <v>3229</v>
      </c>
      <c r="O1178" s="187" t="s">
        <v>3041</v>
      </c>
      <c r="P1178" s="187" t="s">
        <v>3209</v>
      </c>
      <c r="Q1178" s="187" t="s">
        <v>3031</v>
      </c>
    </row>
    <row r="1179" spans="10:17" ht="14.4">
      <c r="J1179" s="185" t="s">
        <v>2385</v>
      </c>
      <c r="K1179" s="184" t="s">
        <v>2384</v>
      </c>
      <c r="L1179" s="184" t="s">
        <v>2670</v>
      </c>
      <c r="M1179" s="184" t="s">
        <v>2671</v>
      </c>
      <c r="N1179" s="184" t="s">
        <v>3242</v>
      </c>
      <c r="O1179" s="187" t="s">
        <v>3054</v>
      </c>
      <c r="P1179" s="187" t="s">
        <v>3212</v>
      </c>
      <c r="Q1179" s="187" t="s">
        <v>3033</v>
      </c>
    </row>
    <row r="1180" spans="10:17" ht="14.4">
      <c r="J1180" s="185" t="s">
        <v>1386</v>
      </c>
      <c r="K1180" s="184" t="s">
        <v>1385</v>
      </c>
      <c r="L1180" s="184" t="s">
        <v>2690</v>
      </c>
      <c r="M1180" s="184" t="s">
        <v>2691</v>
      </c>
      <c r="N1180" s="184" t="s">
        <v>3231</v>
      </c>
      <c r="O1180" s="187" t="s">
        <v>3043</v>
      </c>
      <c r="P1180" s="187" t="s">
        <v>3213</v>
      </c>
      <c r="Q1180" s="187" t="s">
        <v>3037</v>
      </c>
    </row>
    <row r="1181" spans="10:17" ht="14.4">
      <c r="J1181" s="185" t="s">
        <v>2466</v>
      </c>
      <c r="K1181" s="184" t="s">
        <v>2465</v>
      </c>
      <c r="L1181" s="184" t="s">
        <v>2606</v>
      </c>
      <c r="M1181" s="184" t="s">
        <v>2607</v>
      </c>
      <c r="N1181" s="184" t="s">
        <v>3225</v>
      </c>
      <c r="O1181" s="187" t="s">
        <v>3036</v>
      </c>
      <c r="P1181" s="187" t="s">
        <v>3211</v>
      </c>
      <c r="Q1181" s="187" t="s">
        <v>3024</v>
      </c>
    </row>
    <row r="1182" spans="10:17" ht="14.4">
      <c r="J1182" s="185" t="s">
        <v>1634</v>
      </c>
      <c r="K1182" s="184" t="s">
        <v>1633</v>
      </c>
      <c r="L1182" s="184" t="s">
        <v>2678</v>
      </c>
      <c r="M1182" s="184" t="s">
        <v>2679</v>
      </c>
      <c r="N1182" s="184" t="s">
        <v>3243</v>
      </c>
      <c r="O1182" s="187" t="s">
        <v>3055</v>
      </c>
      <c r="P1182" s="187" t="s">
        <v>3208</v>
      </c>
      <c r="Q1182" s="187" t="s">
        <v>3022</v>
      </c>
    </row>
    <row r="1183" spans="10:17" ht="14.4">
      <c r="J1183" s="185" t="s">
        <v>1067</v>
      </c>
      <c r="K1183" s="184" t="s">
        <v>1066</v>
      </c>
      <c r="L1183" s="184" t="s">
        <v>3199</v>
      </c>
      <c r="M1183" s="184" t="s">
        <v>3012</v>
      </c>
      <c r="N1183" s="184" t="s">
        <v>3223</v>
      </c>
      <c r="O1183" s="187" t="s">
        <v>3034</v>
      </c>
      <c r="P1183" s="187" t="s">
        <v>3212</v>
      </c>
      <c r="Q1183" s="187" t="s">
        <v>3033</v>
      </c>
    </row>
    <row r="1184" spans="10:17" ht="14.4">
      <c r="J1184" s="185" t="s">
        <v>1348</v>
      </c>
      <c r="K1184" s="184" t="s">
        <v>1347</v>
      </c>
      <c r="L1184" s="184" t="s">
        <v>2748</v>
      </c>
      <c r="M1184" s="184" t="s">
        <v>2749</v>
      </c>
      <c r="N1184" s="184" t="s">
        <v>3248</v>
      </c>
      <c r="O1184" s="187" t="s">
        <v>3060</v>
      </c>
      <c r="P1184" s="187" t="s">
        <v>3207</v>
      </c>
      <c r="Q1184" s="187" t="s">
        <v>3019</v>
      </c>
    </row>
    <row r="1185" spans="10:17" ht="14.4">
      <c r="J1185" s="185" t="s">
        <v>2379</v>
      </c>
      <c r="K1185" s="184" t="s">
        <v>2378</v>
      </c>
      <c r="L1185" s="184" t="s">
        <v>2670</v>
      </c>
      <c r="M1185" s="184" t="s">
        <v>2671</v>
      </c>
      <c r="N1185" s="184" t="s">
        <v>3242</v>
      </c>
      <c r="O1185" s="187" t="s">
        <v>3054</v>
      </c>
      <c r="P1185" s="187" t="s">
        <v>3212</v>
      </c>
      <c r="Q1185" s="187" t="s">
        <v>3033</v>
      </c>
    </row>
    <row r="1186" spans="10:17" ht="14.4">
      <c r="J1186" s="185" t="s">
        <v>1075</v>
      </c>
      <c r="K1186" s="184" t="s">
        <v>1074</v>
      </c>
      <c r="L1186" s="184" t="s">
        <v>2686</v>
      </c>
      <c r="M1186" s="184" t="s">
        <v>2687</v>
      </c>
      <c r="N1186" s="184" t="s">
        <v>3230</v>
      </c>
      <c r="O1186" s="187" t="s">
        <v>3042</v>
      </c>
      <c r="P1186" s="187" t="s">
        <v>3210</v>
      </c>
      <c r="Q1186" s="187" t="s">
        <v>3026</v>
      </c>
    </row>
    <row r="1187" spans="10:17" ht="14.4">
      <c r="J1187" s="185" t="s">
        <v>208</v>
      </c>
      <c r="K1187" s="184" t="s">
        <v>207</v>
      </c>
      <c r="L1187" s="184" t="s">
        <v>2720</v>
      </c>
      <c r="M1187" s="184" t="s">
        <v>2721</v>
      </c>
      <c r="N1187" s="184" t="s">
        <v>3226</v>
      </c>
      <c r="O1187" s="187" t="s">
        <v>3038</v>
      </c>
      <c r="P1187" s="187" t="s">
        <v>3213</v>
      </c>
      <c r="Q1187" s="187" t="s">
        <v>3037</v>
      </c>
    </row>
    <row r="1188" spans="10:17" ht="14.4">
      <c r="J1188" s="185" t="s">
        <v>1562</v>
      </c>
      <c r="K1188" s="184" t="s">
        <v>1561</v>
      </c>
      <c r="L1188" s="184" t="s">
        <v>2730</v>
      </c>
      <c r="M1188" s="184" t="s">
        <v>2731</v>
      </c>
      <c r="N1188" s="184" t="s">
        <v>3214</v>
      </c>
      <c r="O1188" s="187" t="s">
        <v>3020</v>
      </c>
      <c r="P1188" s="187" t="s">
        <v>3207</v>
      </c>
      <c r="Q1188" s="187" t="s">
        <v>3019</v>
      </c>
    </row>
    <row r="1189" spans="10:17" ht="14.4">
      <c r="J1189" s="185" t="s">
        <v>1308</v>
      </c>
      <c r="K1189" s="184" t="s">
        <v>1307</v>
      </c>
      <c r="L1189" s="184" t="s">
        <v>2578</v>
      </c>
      <c r="M1189" s="184" t="s">
        <v>2579</v>
      </c>
      <c r="N1189" s="184" t="s">
        <v>3252</v>
      </c>
      <c r="O1189" s="187" t="s">
        <v>3064</v>
      </c>
      <c r="P1189" s="187" t="s">
        <v>3208</v>
      </c>
      <c r="Q1189" s="187" t="s">
        <v>3022</v>
      </c>
    </row>
    <row r="1190" spans="10:17" ht="14.4">
      <c r="J1190" s="185" t="s">
        <v>1833</v>
      </c>
      <c r="K1190" s="184" t="s">
        <v>1832</v>
      </c>
      <c r="L1190" s="184" t="s">
        <v>2562</v>
      </c>
      <c r="M1190" s="184" t="s">
        <v>2563</v>
      </c>
      <c r="N1190" s="184" t="s">
        <v>3239</v>
      </c>
      <c r="O1190" s="187" t="s">
        <v>3051</v>
      </c>
      <c r="P1190" s="187" t="s">
        <v>3212</v>
      </c>
      <c r="Q1190" s="187" t="s">
        <v>3033</v>
      </c>
    </row>
    <row r="1191" spans="10:17" ht="14.4">
      <c r="J1191" s="185" t="s">
        <v>1746</v>
      </c>
      <c r="K1191" s="184" t="s">
        <v>1745</v>
      </c>
      <c r="L1191" s="184" t="s">
        <v>2642</v>
      </c>
      <c r="M1191" s="184" t="s">
        <v>2643</v>
      </c>
      <c r="N1191" s="184" t="s">
        <v>3251</v>
      </c>
      <c r="O1191" s="187" t="s">
        <v>3063</v>
      </c>
      <c r="P1191" s="187" t="s">
        <v>3211</v>
      </c>
      <c r="Q1191" s="187" t="s">
        <v>3024</v>
      </c>
    </row>
    <row r="1192" spans="10:17" ht="14.4">
      <c r="J1192" s="185" t="s">
        <v>47</v>
      </c>
      <c r="K1192" s="184" t="s">
        <v>46</v>
      </c>
      <c r="L1192" s="184" t="s">
        <v>2660</v>
      </c>
      <c r="M1192" s="184" t="s">
        <v>2661</v>
      </c>
      <c r="N1192" s="184" t="s">
        <v>3248</v>
      </c>
      <c r="O1192" s="187" t="s">
        <v>3060</v>
      </c>
      <c r="P1192" s="187" t="s">
        <v>3207</v>
      </c>
      <c r="Q1192" s="187" t="s">
        <v>3019</v>
      </c>
    </row>
    <row r="1193" spans="10:17" ht="14.4">
      <c r="J1193" s="185" t="s">
        <v>2253</v>
      </c>
      <c r="K1193" s="184" t="s">
        <v>2252</v>
      </c>
      <c r="L1193" s="184" t="s">
        <v>2604</v>
      </c>
      <c r="M1193" s="184" t="s">
        <v>2605</v>
      </c>
      <c r="N1193" s="184" t="s">
        <v>3240</v>
      </c>
      <c r="O1193" s="187" t="s">
        <v>3052</v>
      </c>
      <c r="P1193" s="187" t="s">
        <v>3210</v>
      </c>
      <c r="Q1193" s="187" t="s">
        <v>3026</v>
      </c>
    </row>
    <row r="1194" spans="10:17" ht="14.4">
      <c r="J1194" s="185" t="s">
        <v>2529</v>
      </c>
      <c r="K1194" s="184" t="s">
        <v>2528</v>
      </c>
      <c r="L1194" s="184" t="s">
        <v>2636</v>
      </c>
      <c r="M1194" s="184" t="s">
        <v>2637</v>
      </c>
      <c r="N1194" s="184" t="s">
        <v>3247</v>
      </c>
      <c r="O1194" s="187" t="s">
        <v>3059</v>
      </c>
      <c r="P1194" s="187" t="s">
        <v>3207</v>
      </c>
      <c r="Q1194" s="187" t="s">
        <v>3019</v>
      </c>
    </row>
    <row r="1195" spans="10:17" ht="14.4">
      <c r="J1195" s="185" t="s">
        <v>1414</v>
      </c>
      <c r="K1195" s="184" t="s">
        <v>1413</v>
      </c>
      <c r="L1195" s="184" t="s">
        <v>2640</v>
      </c>
      <c r="M1195" s="184" t="s">
        <v>2641</v>
      </c>
      <c r="N1195" s="184" t="s">
        <v>3219</v>
      </c>
      <c r="O1195" s="187" t="s">
        <v>3028</v>
      </c>
      <c r="P1195" s="187" t="s">
        <v>3210</v>
      </c>
      <c r="Q1195" s="187" t="s">
        <v>3026</v>
      </c>
    </row>
    <row r="1196" spans="10:17" ht="14.4">
      <c r="J1196" s="185" t="s">
        <v>1316</v>
      </c>
      <c r="K1196" s="184" t="s">
        <v>1315</v>
      </c>
      <c r="L1196" s="184" t="s">
        <v>2578</v>
      </c>
      <c r="M1196" s="184" t="s">
        <v>2579</v>
      </c>
      <c r="N1196" s="184" t="s">
        <v>3252</v>
      </c>
      <c r="O1196" s="187" t="s">
        <v>3064</v>
      </c>
      <c r="P1196" s="187" t="s">
        <v>3208</v>
      </c>
      <c r="Q1196" s="187" t="s">
        <v>3022</v>
      </c>
    </row>
    <row r="1197" spans="10:17" ht="14.4">
      <c r="J1197" s="185" t="s">
        <v>1877</v>
      </c>
      <c r="K1197" s="184" t="s">
        <v>1876</v>
      </c>
      <c r="L1197" s="184" t="s">
        <v>2562</v>
      </c>
      <c r="M1197" s="184" t="s">
        <v>2563</v>
      </c>
      <c r="N1197" s="184" t="s">
        <v>3239</v>
      </c>
      <c r="O1197" s="187" t="s">
        <v>3051</v>
      </c>
      <c r="P1197" s="187" t="s">
        <v>3212</v>
      </c>
      <c r="Q1197" s="187" t="s">
        <v>3033</v>
      </c>
    </row>
    <row r="1198" spans="10:17" ht="14.4">
      <c r="J1198" s="185" t="s">
        <v>456</v>
      </c>
      <c r="K1198" s="184" t="s">
        <v>455</v>
      </c>
      <c r="L1198" s="184" t="s">
        <v>2700</v>
      </c>
      <c r="M1198" s="184" t="s">
        <v>2701</v>
      </c>
      <c r="N1198" s="184" t="s">
        <v>3214</v>
      </c>
      <c r="O1198" s="187" t="s">
        <v>3020</v>
      </c>
      <c r="P1198" s="187" t="s">
        <v>3207</v>
      </c>
      <c r="Q1198" s="187" t="s">
        <v>3019</v>
      </c>
    </row>
    <row r="1199" spans="10:17" ht="14.4">
      <c r="J1199" s="185" t="s">
        <v>1863</v>
      </c>
      <c r="K1199" s="184" t="s">
        <v>1862</v>
      </c>
      <c r="L1199" s="184" t="s">
        <v>2562</v>
      </c>
      <c r="M1199" s="184" t="s">
        <v>2563</v>
      </c>
      <c r="N1199" s="184" t="s">
        <v>3239</v>
      </c>
      <c r="O1199" s="187" t="s">
        <v>3051</v>
      </c>
      <c r="P1199" s="187" t="s">
        <v>3212</v>
      </c>
      <c r="Q1199" s="187" t="s">
        <v>3033</v>
      </c>
    </row>
    <row r="1200" spans="10:17" ht="14.4">
      <c r="J1200" s="185" t="s">
        <v>2321</v>
      </c>
      <c r="K1200" s="184" t="s">
        <v>2320</v>
      </c>
      <c r="L1200" s="184" t="s">
        <v>2654</v>
      </c>
      <c r="M1200" s="184" t="s">
        <v>2655</v>
      </c>
      <c r="N1200" s="184" t="s">
        <v>3246</v>
      </c>
      <c r="O1200" s="187" t="s">
        <v>3058</v>
      </c>
      <c r="P1200" s="187" t="s">
        <v>3208</v>
      </c>
      <c r="Q1200" s="187" t="s">
        <v>3022</v>
      </c>
    </row>
    <row r="1201" spans="10:17" ht="14.4">
      <c r="J1201" s="185" t="s">
        <v>226</v>
      </c>
      <c r="K1201" s="184" t="s">
        <v>225</v>
      </c>
      <c r="L1201" s="184" t="s">
        <v>2774</v>
      </c>
      <c r="M1201" s="184" t="s">
        <v>2775</v>
      </c>
      <c r="N1201" s="184" t="s">
        <v>3245</v>
      </c>
      <c r="O1201" s="187" t="s">
        <v>3057</v>
      </c>
      <c r="P1201" s="187" t="s">
        <v>3213</v>
      </c>
      <c r="Q1201" s="187" t="s">
        <v>3037</v>
      </c>
    </row>
    <row r="1202" spans="10:17" ht="14.4">
      <c r="J1202" s="185" t="s">
        <v>1055</v>
      </c>
      <c r="K1202" s="184" t="s">
        <v>1054</v>
      </c>
      <c r="L1202" s="184" t="s">
        <v>3199</v>
      </c>
      <c r="M1202" s="184" t="s">
        <v>3012</v>
      </c>
      <c r="N1202" s="184" t="s">
        <v>3223</v>
      </c>
      <c r="O1202" s="187" t="s">
        <v>3034</v>
      </c>
      <c r="P1202" s="187" t="s">
        <v>3212</v>
      </c>
      <c r="Q1202" s="187" t="s">
        <v>3033</v>
      </c>
    </row>
    <row r="1203" spans="10:17" ht="14.4">
      <c r="J1203" s="185" t="s">
        <v>103</v>
      </c>
      <c r="K1203" s="184" t="s">
        <v>102</v>
      </c>
      <c r="L1203" s="184" t="s">
        <v>2662</v>
      </c>
      <c r="M1203" s="184" t="s">
        <v>2663</v>
      </c>
      <c r="N1203" s="184" t="s">
        <v>3231</v>
      </c>
      <c r="O1203" s="187" t="s">
        <v>3043</v>
      </c>
      <c r="P1203" s="187" t="s">
        <v>3213</v>
      </c>
      <c r="Q1203" s="187" t="s">
        <v>3037</v>
      </c>
    </row>
    <row r="1204" spans="10:17" ht="14.4">
      <c r="J1204" s="185" t="s">
        <v>1394</v>
      </c>
      <c r="K1204" s="184" t="s">
        <v>1393</v>
      </c>
      <c r="L1204" s="184" t="s">
        <v>2600</v>
      </c>
      <c r="M1204" s="184" t="s">
        <v>2601</v>
      </c>
      <c r="N1204" s="184" t="s">
        <v>3219</v>
      </c>
      <c r="O1204" s="187" t="s">
        <v>3028</v>
      </c>
      <c r="P1204" s="187" t="s">
        <v>3210</v>
      </c>
      <c r="Q1204" s="187" t="s">
        <v>3026</v>
      </c>
    </row>
    <row r="1205" spans="10:17" ht="14.4">
      <c r="J1205" s="185" t="s">
        <v>1554</v>
      </c>
      <c r="K1205" s="184" t="s">
        <v>1553</v>
      </c>
      <c r="L1205" s="184" t="s">
        <v>2730</v>
      </c>
      <c r="M1205" s="184" t="s">
        <v>2731</v>
      </c>
      <c r="N1205" s="184" t="s">
        <v>3214</v>
      </c>
      <c r="O1205" s="187" t="s">
        <v>3020</v>
      </c>
      <c r="P1205" s="187" t="s">
        <v>3207</v>
      </c>
      <c r="Q1205" s="187" t="s">
        <v>3019</v>
      </c>
    </row>
    <row r="1206" spans="10:17" ht="14.4">
      <c r="J1206" s="185" t="s">
        <v>1219</v>
      </c>
      <c r="K1206" s="184" t="s">
        <v>1218</v>
      </c>
      <c r="L1206" s="184" t="s">
        <v>2620</v>
      </c>
      <c r="M1206" s="184" t="s">
        <v>2621</v>
      </c>
      <c r="N1206" s="184" t="s">
        <v>3249</v>
      </c>
      <c r="O1206" s="187" t="s">
        <v>3061</v>
      </c>
      <c r="P1206" s="187" t="s">
        <v>3208</v>
      </c>
      <c r="Q1206" s="187" t="s">
        <v>3022</v>
      </c>
    </row>
    <row r="1207" spans="10:17" ht="14.4">
      <c r="J1207" s="185" t="s">
        <v>1732</v>
      </c>
      <c r="K1207" s="184" t="s">
        <v>1731</v>
      </c>
      <c r="L1207" s="184" t="s">
        <v>2722</v>
      </c>
      <c r="M1207" s="184" t="s">
        <v>2723</v>
      </c>
      <c r="N1207" s="184" t="s">
        <v>3254</v>
      </c>
      <c r="O1207" s="187" t="s">
        <v>3066</v>
      </c>
      <c r="P1207" s="187" t="s">
        <v>3209</v>
      </c>
      <c r="Q1207" s="187" t="s">
        <v>3031</v>
      </c>
    </row>
    <row r="1208" spans="10:17" ht="14.4">
      <c r="J1208" s="185" t="s">
        <v>879</v>
      </c>
      <c r="K1208" s="184" t="s">
        <v>878</v>
      </c>
      <c r="L1208" s="184" t="s">
        <v>2718</v>
      </c>
      <c r="M1208" s="184" t="s">
        <v>2719</v>
      </c>
      <c r="N1208" s="184" t="s">
        <v>3244</v>
      </c>
      <c r="O1208" s="187" t="s">
        <v>3056</v>
      </c>
      <c r="P1208" s="187" t="s">
        <v>3211</v>
      </c>
      <c r="Q1208" s="187" t="s">
        <v>3024</v>
      </c>
    </row>
    <row r="1209" spans="10:17" ht="14.4">
      <c r="J1209" s="185" t="s">
        <v>2247</v>
      </c>
      <c r="K1209" s="184" t="s">
        <v>2246</v>
      </c>
      <c r="L1209" s="184" t="s">
        <v>2604</v>
      </c>
      <c r="M1209" s="184" t="s">
        <v>2605</v>
      </c>
      <c r="N1209" s="184" t="s">
        <v>3240</v>
      </c>
      <c r="O1209" s="187" t="s">
        <v>3052</v>
      </c>
      <c r="P1209" s="187" t="s">
        <v>3210</v>
      </c>
      <c r="Q1209" s="187" t="s">
        <v>3026</v>
      </c>
    </row>
    <row r="1210" spans="10:17" ht="14.4">
      <c r="J1210" s="185" t="s">
        <v>1925</v>
      </c>
      <c r="K1210" s="184" t="s">
        <v>1924</v>
      </c>
      <c r="L1210" s="184" t="s">
        <v>2626</v>
      </c>
      <c r="M1210" s="184" t="s">
        <v>2627</v>
      </c>
      <c r="N1210" s="184" t="s">
        <v>3247</v>
      </c>
      <c r="O1210" s="187" t="s">
        <v>3059</v>
      </c>
      <c r="P1210" s="187" t="s">
        <v>3207</v>
      </c>
      <c r="Q1210" s="187" t="s">
        <v>3019</v>
      </c>
    </row>
    <row r="1211" spans="10:17" ht="14.4">
      <c r="J1211" s="185" t="s">
        <v>1117</v>
      </c>
      <c r="K1211" s="184" t="s">
        <v>1116</v>
      </c>
      <c r="L1211" s="184" t="s">
        <v>2590</v>
      </c>
      <c r="M1211" s="184" t="s">
        <v>2591</v>
      </c>
      <c r="N1211" s="184" t="s">
        <v>3219</v>
      </c>
      <c r="O1211" s="187" t="s">
        <v>3028</v>
      </c>
      <c r="P1211" s="187" t="s">
        <v>3210</v>
      </c>
      <c r="Q1211" s="187" t="s">
        <v>3026</v>
      </c>
    </row>
    <row r="1212" spans="10:17" ht="14.4">
      <c r="J1212" s="185" t="s">
        <v>119</v>
      </c>
      <c r="K1212" s="184" t="s">
        <v>118</v>
      </c>
      <c r="L1212" s="184" t="s">
        <v>2824</v>
      </c>
      <c r="M1212" s="184" t="s">
        <v>2825</v>
      </c>
      <c r="N1212" s="184" t="s">
        <v>3231</v>
      </c>
      <c r="O1212" s="187" t="s">
        <v>3043</v>
      </c>
      <c r="P1212" s="187" t="s">
        <v>3213</v>
      </c>
      <c r="Q1212" s="187" t="s">
        <v>3037</v>
      </c>
    </row>
    <row r="1213" spans="10:17" ht="14.4">
      <c r="J1213" s="185" t="s">
        <v>1091</v>
      </c>
      <c r="K1213" s="184" t="s">
        <v>1090</v>
      </c>
      <c r="L1213" s="184" t="s">
        <v>3198</v>
      </c>
      <c r="M1213" s="184" t="s">
        <v>3011</v>
      </c>
      <c r="N1213" s="184" t="s">
        <v>3218</v>
      </c>
      <c r="O1213" s="187" t="s">
        <v>3027</v>
      </c>
      <c r="P1213" s="187" t="s">
        <v>3210</v>
      </c>
      <c r="Q1213" s="187" t="s">
        <v>3026</v>
      </c>
    </row>
    <row r="1214" spans="10:17" ht="14.4">
      <c r="J1214" s="185" t="s">
        <v>642</v>
      </c>
      <c r="K1214" s="184" t="s">
        <v>641</v>
      </c>
      <c r="L1214" s="184" t="s">
        <v>2666</v>
      </c>
      <c r="M1214" s="184" t="s">
        <v>2667</v>
      </c>
      <c r="N1214" s="184" t="s">
        <v>3222</v>
      </c>
      <c r="O1214" s="187" t="s">
        <v>3032</v>
      </c>
      <c r="P1214" s="187" t="s">
        <v>3209</v>
      </c>
      <c r="Q1214" s="187" t="s">
        <v>3031</v>
      </c>
    </row>
    <row r="1215" spans="10:17" ht="14.4">
      <c r="J1215" s="185" t="s">
        <v>2438</v>
      </c>
      <c r="K1215" s="184" t="s">
        <v>2437</v>
      </c>
      <c r="L1215" s="184" t="s">
        <v>2618</v>
      </c>
      <c r="M1215" s="184" t="s">
        <v>2619</v>
      </c>
      <c r="N1215" s="184" t="s">
        <v>3248</v>
      </c>
      <c r="O1215" s="187" t="s">
        <v>3060</v>
      </c>
      <c r="P1215" s="187" t="s">
        <v>3207</v>
      </c>
      <c r="Q1215" s="187" t="s">
        <v>3019</v>
      </c>
    </row>
    <row r="1216" spans="10:17" ht="14.4">
      <c r="J1216" s="185" t="s">
        <v>1412</v>
      </c>
      <c r="K1216" s="184" t="s">
        <v>1411</v>
      </c>
      <c r="L1216" s="184" t="s">
        <v>2640</v>
      </c>
      <c r="M1216" s="184" t="s">
        <v>2641</v>
      </c>
      <c r="N1216" s="184" t="s">
        <v>3219</v>
      </c>
      <c r="O1216" s="187" t="s">
        <v>3028</v>
      </c>
      <c r="P1216" s="187" t="s">
        <v>3210</v>
      </c>
      <c r="Q1216" s="187" t="s">
        <v>3026</v>
      </c>
    </row>
    <row r="1217" spans="10:17" ht="14.4">
      <c r="J1217" s="185" t="s">
        <v>2199</v>
      </c>
      <c r="K1217" s="184" t="s">
        <v>2198</v>
      </c>
      <c r="L1217" s="184" t="s">
        <v>2588</v>
      </c>
      <c r="M1217" s="184" t="s">
        <v>2589</v>
      </c>
      <c r="N1217" s="184" t="s">
        <v>3221</v>
      </c>
      <c r="O1217" s="187" t="s">
        <v>3030</v>
      </c>
      <c r="P1217" s="187" t="s">
        <v>3210</v>
      </c>
      <c r="Q1217" s="187" t="s">
        <v>3026</v>
      </c>
    </row>
    <row r="1218" spans="10:17" ht="14.4">
      <c r="J1218" s="185" t="s">
        <v>2456</v>
      </c>
      <c r="K1218" s="184" t="s">
        <v>2455</v>
      </c>
      <c r="L1218" s="184" t="s">
        <v>2758</v>
      </c>
      <c r="M1218" s="184" t="s">
        <v>2759</v>
      </c>
      <c r="N1218" s="184" t="s">
        <v>3225</v>
      </c>
      <c r="O1218" s="187" t="s">
        <v>3036</v>
      </c>
      <c r="P1218" s="187" t="s">
        <v>3211</v>
      </c>
      <c r="Q1218" s="187" t="s">
        <v>3024</v>
      </c>
    </row>
    <row r="1219" spans="10:17" ht="14.4">
      <c r="J1219" s="185" t="s">
        <v>178</v>
      </c>
      <c r="K1219" s="184" t="s">
        <v>177</v>
      </c>
      <c r="L1219" s="184" t="s">
        <v>2710</v>
      </c>
      <c r="M1219" s="184" t="s">
        <v>2711</v>
      </c>
      <c r="N1219" s="184" t="s">
        <v>3226</v>
      </c>
      <c r="O1219" s="187" t="s">
        <v>3038</v>
      </c>
      <c r="P1219" s="187" t="s">
        <v>3213</v>
      </c>
      <c r="Q1219" s="187" t="s">
        <v>3037</v>
      </c>
    </row>
    <row r="1220" spans="10:17" ht="14.4">
      <c r="J1220" s="185" t="s">
        <v>300</v>
      </c>
      <c r="K1220" s="184" t="s">
        <v>299</v>
      </c>
      <c r="L1220" s="184" t="s">
        <v>2786</v>
      </c>
      <c r="M1220" s="184" t="s">
        <v>2787</v>
      </c>
      <c r="N1220" s="184" t="s">
        <v>3231</v>
      </c>
      <c r="O1220" s="187" t="s">
        <v>3043</v>
      </c>
      <c r="P1220" s="187" t="s">
        <v>3213</v>
      </c>
      <c r="Q1220" s="187" t="s">
        <v>3037</v>
      </c>
    </row>
    <row r="1221" spans="10:17" ht="14.4">
      <c r="J1221" s="185" t="s">
        <v>1215</v>
      </c>
      <c r="K1221" s="184" t="s">
        <v>1214</v>
      </c>
      <c r="L1221" s="184" t="s">
        <v>2620</v>
      </c>
      <c r="M1221" s="184" t="s">
        <v>2621</v>
      </c>
      <c r="N1221" s="184" t="s">
        <v>3249</v>
      </c>
      <c r="O1221" s="187" t="s">
        <v>3061</v>
      </c>
      <c r="P1221" s="187" t="s">
        <v>3208</v>
      </c>
      <c r="Q1221" s="187" t="s">
        <v>3022</v>
      </c>
    </row>
    <row r="1222" spans="10:17" ht="14.4">
      <c r="J1222" s="185" t="s">
        <v>1207</v>
      </c>
      <c r="K1222" s="184" t="s">
        <v>1206</v>
      </c>
      <c r="L1222" s="184" t="s">
        <v>3198</v>
      </c>
      <c r="M1222" s="184" t="s">
        <v>3011</v>
      </c>
      <c r="N1222" s="184" t="s">
        <v>3218</v>
      </c>
      <c r="O1222" s="187" t="s">
        <v>3027</v>
      </c>
      <c r="P1222" s="187" t="s">
        <v>3210</v>
      </c>
      <c r="Q1222" s="187" t="s">
        <v>3026</v>
      </c>
    </row>
    <row r="1223" spans="10:17" ht="14.4">
      <c r="J1223" s="185" t="s">
        <v>1195</v>
      </c>
      <c r="K1223" s="184" t="s">
        <v>1194</v>
      </c>
      <c r="L1223" s="184" t="s">
        <v>3198</v>
      </c>
      <c r="M1223" s="184" t="s">
        <v>3011</v>
      </c>
      <c r="N1223" s="184" t="s">
        <v>3218</v>
      </c>
      <c r="O1223" s="187" t="s">
        <v>3027</v>
      </c>
      <c r="P1223" s="187" t="s">
        <v>3210</v>
      </c>
      <c r="Q1223" s="187" t="s">
        <v>3026</v>
      </c>
    </row>
    <row r="1224" spans="10:17" ht="14.4">
      <c r="J1224" s="185" t="s">
        <v>1183</v>
      </c>
      <c r="K1224" s="184" t="s">
        <v>1182</v>
      </c>
      <c r="L1224" s="184" t="s">
        <v>3198</v>
      </c>
      <c r="M1224" s="184" t="s">
        <v>3011</v>
      </c>
      <c r="N1224" s="184" t="s">
        <v>3218</v>
      </c>
      <c r="O1224" s="187" t="s">
        <v>3027</v>
      </c>
      <c r="P1224" s="187" t="s">
        <v>3210</v>
      </c>
      <c r="Q1224" s="187" t="s">
        <v>3026</v>
      </c>
    </row>
    <row r="1225" spans="10:17" ht="14.4">
      <c r="J1225" s="185" t="s">
        <v>1488</v>
      </c>
      <c r="K1225" s="184" t="s">
        <v>1487</v>
      </c>
      <c r="L1225" s="184" t="s">
        <v>3200</v>
      </c>
      <c r="M1225" s="184" t="s">
        <v>3013</v>
      </c>
      <c r="N1225" s="184" t="s">
        <v>3227</v>
      </c>
      <c r="O1225" s="187" t="s">
        <v>3039</v>
      </c>
      <c r="P1225" s="187" t="s">
        <v>3210</v>
      </c>
      <c r="Q1225" s="187" t="s">
        <v>3026</v>
      </c>
    </row>
    <row r="1226" spans="10:17" ht="14.4">
      <c r="J1226" s="185" t="s">
        <v>1774</v>
      </c>
      <c r="K1226" s="184" t="s">
        <v>1773</v>
      </c>
      <c r="L1226" s="184" t="s">
        <v>2614</v>
      </c>
      <c r="M1226" s="184" t="s">
        <v>2615</v>
      </c>
      <c r="N1226" s="184" t="s">
        <v>3226</v>
      </c>
      <c r="O1226" s="187" t="s">
        <v>3038</v>
      </c>
      <c r="P1226" s="187" t="s">
        <v>3213</v>
      </c>
      <c r="Q1226" s="187" t="s">
        <v>3037</v>
      </c>
    </row>
    <row r="1227" spans="10:17" ht="14.4">
      <c r="J1227" s="185" t="s">
        <v>2969</v>
      </c>
      <c r="K1227" s="184" t="s">
        <v>725</v>
      </c>
      <c r="L1227" s="184" t="s">
        <v>2714</v>
      </c>
      <c r="M1227" s="184" t="s">
        <v>2715</v>
      </c>
      <c r="N1227" s="184" t="s">
        <v>3217</v>
      </c>
      <c r="O1227" s="187" t="s">
        <v>3025</v>
      </c>
      <c r="P1227" s="187" t="s">
        <v>3211</v>
      </c>
      <c r="Q1227" s="187" t="s">
        <v>3024</v>
      </c>
    </row>
    <row r="1228" spans="10:17" ht="14.4">
      <c r="J1228" s="185" t="s">
        <v>833</v>
      </c>
      <c r="K1228" s="184" t="s">
        <v>832</v>
      </c>
      <c r="L1228" s="184" t="s">
        <v>2712</v>
      </c>
      <c r="M1228" s="184" t="s">
        <v>2713</v>
      </c>
      <c r="N1228" s="184" t="s">
        <v>3225</v>
      </c>
      <c r="O1228" s="187" t="s">
        <v>3036</v>
      </c>
      <c r="P1228" s="187" t="s">
        <v>3211</v>
      </c>
      <c r="Q1228" s="187" t="s">
        <v>3024</v>
      </c>
    </row>
    <row r="1229" spans="10:17" ht="14.4">
      <c r="J1229" s="185" t="s">
        <v>1374</v>
      </c>
      <c r="K1229" s="184" t="s">
        <v>1373</v>
      </c>
      <c r="L1229" s="184" t="s">
        <v>2690</v>
      </c>
      <c r="M1229" s="184" t="s">
        <v>2691</v>
      </c>
      <c r="N1229" s="184" t="s">
        <v>3231</v>
      </c>
      <c r="O1229" s="187" t="s">
        <v>3043</v>
      </c>
      <c r="P1229" s="187" t="s">
        <v>3213</v>
      </c>
      <c r="Q1229" s="187" t="s">
        <v>3037</v>
      </c>
    </row>
    <row r="1230" spans="10:17" ht="14.4">
      <c r="J1230" s="185" t="s">
        <v>2261</v>
      </c>
      <c r="K1230" s="184" t="s">
        <v>2260</v>
      </c>
      <c r="L1230" s="184" t="s">
        <v>2604</v>
      </c>
      <c r="M1230" s="184" t="s">
        <v>2605</v>
      </c>
      <c r="N1230" s="184" t="s">
        <v>3240</v>
      </c>
      <c r="O1230" s="187" t="s">
        <v>3052</v>
      </c>
      <c r="P1230" s="187" t="s">
        <v>3210</v>
      </c>
      <c r="Q1230" s="187" t="s">
        <v>3026</v>
      </c>
    </row>
    <row r="1231" spans="10:17" ht="14.4">
      <c r="J1231" s="185" t="s">
        <v>2263</v>
      </c>
      <c r="K1231" s="184" t="s">
        <v>2262</v>
      </c>
      <c r="L1231" s="184" t="s">
        <v>2604</v>
      </c>
      <c r="M1231" s="184" t="s">
        <v>2605</v>
      </c>
      <c r="N1231" s="184" t="s">
        <v>3240</v>
      </c>
      <c r="O1231" s="187" t="s">
        <v>3052</v>
      </c>
      <c r="P1231" s="187" t="s">
        <v>3210</v>
      </c>
      <c r="Q1231" s="187" t="s">
        <v>3026</v>
      </c>
    </row>
    <row r="1232" spans="10:17" ht="14.4">
      <c r="J1232" s="185" t="s">
        <v>2287</v>
      </c>
      <c r="K1232" s="184" t="s">
        <v>2286</v>
      </c>
      <c r="L1232" s="184" t="s">
        <v>2604</v>
      </c>
      <c r="M1232" s="184" t="s">
        <v>2605</v>
      </c>
      <c r="N1232" s="184" t="s">
        <v>3240</v>
      </c>
      <c r="O1232" s="187" t="s">
        <v>3052</v>
      </c>
      <c r="P1232" s="187" t="s">
        <v>3210</v>
      </c>
      <c r="Q1232" s="187" t="s">
        <v>3026</v>
      </c>
    </row>
    <row r="1233" spans="10:17" ht="14.4">
      <c r="J1233" s="185" t="s">
        <v>1424</v>
      </c>
      <c r="K1233" s="184" t="s">
        <v>1423</v>
      </c>
      <c r="L1233" s="184" t="s">
        <v>2640</v>
      </c>
      <c r="M1233" s="184" t="s">
        <v>2641</v>
      </c>
      <c r="N1233" s="184" t="s">
        <v>3219</v>
      </c>
      <c r="O1233" s="187" t="s">
        <v>3028</v>
      </c>
      <c r="P1233" s="187" t="s">
        <v>3210</v>
      </c>
      <c r="Q1233" s="187" t="s">
        <v>3026</v>
      </c>
    </row>
    <row r="1234" spans="10:17" ht="14.4">
      <c r="J1234" s="185" t="s">
        <v>1432</v>
      </c>
      <c r="K1234" s="184" t="s">
        <v>1431</v>
      </c>
      <c r="L1234" s="184" t="s">
        <v>2640</v>
      </c>
      <c r="M1234" s="184" t="s">
        <v>2641</v>
      </c>
      <c r="N1234" s="184" t="s">
        <v>3219</v>
      </c>
      <c r="O1234" s="187" t="s">
        <v>3028</v>
      </c>
      <c r="P1234" s="187" t="s">
        <v>3210</v>
      </c>
      <c r="Q1234" s="187" t="s">
        <v>3026</v>
      </c>
    </row>
    <row r="1235" spans="10:17" ht="14.4">
      <c r="J1235" s="185" t="s">
        <v>1430</v>
      </c>
      <c r="K1235" s="184" t="s">
        <v>1429</v>
      </c>
      <c r="L1235" s="184" t="s">
        <v>2640</v>
      </c>
      <c r="M1235" s="184" t="s">
        <v>2641</v>
      </c>
      <c r="N1235" s="184" t="s">
        <v>3219</v>
      </c>
      <c r="O1235" s="187" t="s">
        <v>3028</v>
      </c>
      <c r="P1235" s="187" t="s">
        <v>3210</v>
      </c>
      <c r="Q1235" s="187" t="s">
        <v>3026</v>
      </c>
    </row>
    <row r="1236" spans="10:17" ht="14.4">
      <c r="J1236" s="185" t="s">
        <v>675</v>
      </c>
      <c r="K1236" s="184" t="s">
        <v>674</v>
      </c>
      <c r="L1236" s="184" t="s">
        <v>3204</v>
      </c>
      <c r="M1236" s="184" t="s">
        <v>3017</v>
      </c>
      <c r="N1236" s="184" t="s">
        <v>3253</v>
      </c>
      <c r="O1236" s="187" t="s">
        <v>3065</v>
      </c>
      <c r="P1236" s="187" t="s">
        <v>3209</v>
      </c>
      <c r="Q1236" s="187" t="s">
        <v>3031</v>
      </c>
    </row>
    <row r="1237" spans="10:17" ht="14.4">
      <c r="J1237" s="185" t="s">
        <v>669</v>
      </c>
      <c r="K1237" s="184" t="s">
        <v>668</v>
      </c>
      <c r="L1237" s="184" t="s">
        <v>3204</v>
      </c>
      <c r="M1237" s="184" t="s">
        <v>3017</v>
      </c>
      <c r="N1237" s="184" t="s">
        <v>3253</v>
      </c>
      <c r="O1237" s="187" t="s">
        <v>3065</v>
      </c>
      <c r="P1237" s="187" t="s">
        <v>3209</v>
      </c>
      <c r="Q1237" s="187" t="s">
        <v>3031</v>
      </c>
    </row>
    <row r="1238" spans="10:17" ht="14.4">
      <c r="J1238" s="185" t="s">
        <v>671</v>
      </c>
      <c r="K1238" s="184" t="s">
        <v>670</v>
      </c>
      <c r="L1238" s="184" t="s">
        <v>3204</v>
      </c>
      <c r="M1238" s="184" t="s">
        <v>3017</v>
      </c>
      <c r="N1238" s="184" t="s">
        <v>3253</v>
      </c>
      <c r="O1238" s="187" t="s">
        <v>3065</v>
      </c>
      <c r="P1238" s="187" t="s">
        <v>3209</v>
      </c>
      <c r="Q1238" s="187" t="s">
        <v>3031</v>
      </c>
    </row>
    <row r="1239" spans="10:17" ht="14.4">
      <c r="J1239" s="185" t="s">
        <v>673</v>
      </c>
      <c r="K1239" s="184" t="s">
        <v>672</v>
      </c>
      <c r="L1239" s="184" t="s">
        <v>3204</v>
      </c>
      <c r="M1239" s="184" t="s">
        <v>3017</v>
      </c>
      <c r="N1239" s="184" t="s">
        <v>3253</v>
      </c>
      <c r="O1239" s="187" t="s">
        <v>3065</v>
      </c>
      <c r="P1239" s="187" t="s">
        <v>3209</v>
      </c>
      <c r="Q1239" s="187" t="s">
        <v>3031</v>
      </c>
    </row>
    <row r="1240" spans="10:17" ht="14.4">
      <c r="J1240" s="185" t="s">
        <v>667</v>
      </c>
      <c r="K1240" s="184" t="s">
        <v>666</v>
      </c>
      <c r="L1240" s="184" t="s">
        <v>3204</v>
      </c>
      <c r="M1240" s="184" t="s">
        <v>3017</v>
      </c>
      <c r="N1240" s="184" t="s">
        <v>3253</v>
      </c>
      <c r="O1240" s="187" t="s">
        <v>3065</v>
      </c>
      <c r="P1240" s="187" t="s">
        <v>3209</v>
      </c>
      <c r="Q1240" s="187" t="s">
        <v>3031</v>
      </c>
    </row>
    <row r="1241" spans="10:17" ht="14.4">
      <c r="J1241" s="185" t="s">
        <v>677</v>
      </c>
      <c r="K1241" s="184" t="s">
        <v>676</v>
      </c>
      <c r="L1241" s="184" t="s">
        <v>3204</v>
      </c>
      <c r="M1241" s="184" t="s">
        <v>3017</v>
      </c>
      <c r="N1241" s="184" t="s">
        <v>3253</v>
      </c>
      <c r="O1241" s="187" t="s">
        <v>3065</v>
      </c>
      <c r="P1241" s="187" t="s">
        <v>3209</v>
      </c>
      <c r="Q1241" s="187" t="s">
        <v>3031</v>
      </c>
    </row>
    <row r="1242" spans="10:17" ht="14.4">
      <c r="J1242" s="185" t="s">
        <v>920</v>
      </c>
      <c r="K1242" s="184" t="s">
        <v>919</v>
      </c>
      <c r="L1242" s="184" t="s">
        <v>3203</v>
      </c>
      <c r="M1242" s="184" t="s">
        <v>3016</v>
      </c>
      <c r="N1242" s="184" t="s">
        <v>3241</v>
      </c>
      <c r="O1242" s="187" t="s">
        <v>3053</v>
      </c>
      <c r="P1242" s="187" t="s">
        <v>3212</v>
      </c>
      <c r="Q1242" s="187" t="s">
        <v>3033</v>
      </c>
    </row>
    <row r="1243" spans="10:17" ht="14.4">
      <c r="J1243" s="185" t="s">
        <v>1556</v>
      </c>
      <c r="K1243" s="184" t="s">
        <v>1555</v>
      </c>
      <c r="L1243" s="184" t="s">
        <v>2730</v>
      </c>
      <c r="M1243" s="184" t="s">
        <v>2731</v>
      </c>
      <c r="N1243" s="184" t="s">
        <v>3214</v>
      </c>
      <c r="O1243" s="187" t="s">
        <v>3020</v>
      </c>
      <c r="P1243" s="187" t="s">
        <v>3207</v>
      </c>
      <c r="Q1243" s="187" t="s">
        <v>3019</v>
      </c>
    </row>
    <row r="1244" spans="10:17" ht="14.4">
      <c r="J1244" s="185" t="s">
        <v>200</v>
      </c>
      <c r="K1244" s="184" t="s">
        <v>199</v>
      </c>
      <c r="L1244" s="184" t="s">
        <v>2576</v>
      </c>
      <c r="M1244" s="184" t="s">
        <v>2577</v>
      </c>
      <c r="N1244" s="184" t="s">
        <v>3248</v>
      </c>
      <c r="O1244" s="187" t="s">
        <v>3060</v>
      </c>
      <c r="P1244" s="187" t="s">
        <v>3207</v>
      </c>
      <c r="Q1244" s="187" t="s">
        <v>3019</v>
      </c>
    </row>
    <row r="1245" spans="10:17" ht="14.4">
      <c r="J1245" s="185" t="s">
        <v>2505</v>
      </c>
      <c r="K1245" s="184" t="s">
        <v>2504</v>
      </c>
      <c r="L1245" s="184" t="s">
        <v>3205</v>
      </c>
      <c r="M1245" s="184" t="s">
        <v>3018</v>
      </c>
      <c r="N1245" s="184" t="s">
        <v>3255</v>
      </c>
      <c r="O1245" s="187" t="s">
        <v>3067</v>
      </c>
      <c r="P1245" s="187" t="s">
        <v>3209</v>
      </c>
      <c r="Q1245" s="187" t="s">
        <v>3031</v>
      </c>
    </row>
    <row r="1246" spans="10:17" ht="14.4">
      <c r="J1246" s="185" t="s">
        <v>1728</v>
      </c>
      <c r="K1246" s="184" t="s">
        <v>1727</v>
      </c>
      <c r="L1246" s="184" t="s">
        <v>2722</v>
      </c>
      <c r="M1246" s="184" t="s">
        <v>2723</v>
      </c>
      <c r="N1246" s="184" t="s">
        <v>3254</v>
      </c>
      <c r="O1246" s="187" t="s">
        <v>3066</v>
      </c>
      <c r="P1246" s="187" t="s">
        <v>3209</v>
      </c>
      <c r="Q1246" s="187" t="s">
        <v>3031</v>
      </c>
    </row>
    <row r="1247" spans="10:17" ht="14.4">
      <c r="J1247" s="185" t="s">
        <v>91</v>
      </c>
      <c r="K1247" s="184" t="s">
        <v>90</v>
      </c>
      <c r="L1247" s="184" t="s">
        <v>2796</v>
      </c>
      <c r="M1247" s="184" t="s">
        <v>2797</v>
      </c>
      <c r="N1247" s="184" t="s">
        <v>3245</v>
      </c>
      <c r="O1247" s="187" t="s">
        <v>3057</v>
      </c>
      <c r="P1247" s="187" t="s">
        <v>3213</v>
      </c>
      <c r="Q1247" s="187" t="s">
        <v>3037</v>
      </c>
    </row>
    <row r="1248" spans="10:17" ht="14.4">
      <c r="J1248" s="185" t="s">
        <v>310</v>
      </c>
      <c r="K1248" s="184" t="s">
        <v>309</v>
      </c>
      <c r="L1248" s="184" t="s">
        <v>2796</v>
      </c>
      <c r="M1248" s="184" t="s">
        <v>2797</v>
      </c>
      <c r="N1248" s="184" t="s">
        <v>3245</v>
      </c>
      <c r="O1248" s="187" t="s">
        <v>3057</v>
      </c>
      <c r="P1248" s="187" t="s">
        <v>3213</v>
      </c>
      <c r="Q1248" s="187" t="s">
        <v>3037</v>
      </c>
    </row>
    <row r="1249" spans="10:17" ht="14.4">
      <c r="J1249" s="185" t="s">
        <v>1384</v>
      </c>
      <c r="K1249" s="184" t="s">
        <v>1383</v>
      </c>
      <c r="L1249" s="184" t="s">
        <v>2690</v>
      </c>
      <c r="M1249" s="184" t="s">
        <v>2691</v>
      </c>
      <c r="N1249" s="184" t="s">
        <v>3231</v>
      </c>
      <c r="O1249" s="187" t="s">
        <v>3043</v>
      </c>
      <c r="P1249" s="187" t="s">
        <v>3213</v>
      </c>
      <c r="Q1249" s="187" t="s">
        <v>3037</v>
      </c>
    </row>
    <row r="1250" spans="10:17" ht="14.4">
      <c r="J1250" s="185" t="s">
        <v>2303</v>
      </c>
      <c r="K1250" s="184" t="s">
        <v>2302</v>
      </c>
      <c r="L1250" s="184" t="s">
        <v>2654</v>
      </c>
      <c r="M1250" s="184" t="s">
        <v>2655</v>
      </c>
      <c r="N1250" s="184" t="s">
        <v>3246</v>
      </c>
      <c r="O1250" s="187" t="s">
        <v>3058</v>
      </c>
      <c r="P1250" s="187" t="s">
        <v>3208</v>
      </c>
      <c r="Q1250" s="187" t="s">
        <v>3022</v>
      </c>
    </row>
    <row r="1251" spans="10:17" ht="14.4">
      <c r="J1251" s="185" t="s">
        <v>1444</v>
      </c>
      <c r="K1251" s="184" t="s">
        <v>1443</v>
      </c>
      <c r="L1251" s="184" t="s">
        <v>2574</v>
      </c>
      <c r="M1251" s="184" t="s">
        <v>2575</v>
      </c>
      <c r="N1251" s="184" t="s">
        <v>3216</v>
      </c>
      <c r="O1251" s="187" t="s">
        <v>3023</v>
      </c>
      <c r="P1251" s="187" t="s">
        <v>3208</v>
      </c>
      <c r="Q1251" s="187" t="s">
        <v>3022</v>
      </c>
    </row>
    <row r="1252" spans="10:17" ht="14.4">
      <c r="J1252" s="185" t="s">
        <v>2480</v>
      </c>
      <c r="K1252" s="184" t="s">
        <v>2479</v>
      </c>
      <c r="L1252" s="184" t="s">
        <v>3200</v>
      </c>
      <c r="M1252" s="184" t="s">
        <v>3013</v>
      </c>
      <c r="N1252" s="184" t="s">
        <v>3227</v>
      </c>
      <c r="O1252" s="187" t="s">
        <v>3039</v>
      </c>
      <c r="P1252" s="187" t="s">
        <v>3210</v>
      </c>
      <c r="Q1252" s="187" t="s">
        <v>3026</v>
      </c>
    </row>
    <row r="1253" spans="10:17" ht="14.4">
      <c r="J1253" s="185" t="s">
        <v>1578</v>
      </c>
      <c r="K1253" s="184" t="s">
        <v>1577</v>
      </c>
      <c r="L1253" s="184" t="s">
        <v>2730</v>
      </c>
      <c r="M1253" s="184" t="s">
        <v>2731</v>
      </c>
      <c r="N1253" s="184" t="s">
        <v>3214</v>
      </c>
      <c r="O1253" s="187" t="s">
        <v>3020</v>
      </c>
      <c r="P1253" s="187" t="s">
        <v>3207</v>
      </c>
      <c r="Q1253" s="187" t="s">
        <v>3019</v>
      </c>
    </row>
    <row r="1254" spans="10:17" ht="14.4">
      <c r="J1254" s="185" t="s">
        <v>1306</v>
      </c>
      <c r="K1254" s="184" t="s">
        <v>1305</v>
      </c>
      <c r="L1254" s="184" t="s">
        <v>2578</v>
      </c>
      <c r="M1254" s="184" t="s">
        <v>2579</v>
      </c>
      <c r="N1254" s="184" t="s">
        <v>3252</v>
      </c>
      <c r="O1254" s="187" t="s">
        <v>3064</v>
      </c>
      <c r="P1254" s="187" t="s">
        <v>3208</v>
      </c>
      <c r="Q1254" s="187" t="s">
        <v>3022</v>
      </c>
    </row>
    <row r="1255" spans="10:17" ht="14.4">
      <c r="J1255" s="185" t="s">
        <v>438</v>
      </c>
      <c r="K1255" s="184" t="s">
        <v>437</v>
      </c>
      <c r="L1255" s="184" t="s">
        <v>2636</v>
      </c>
      <c r="M1255" s="184" t="s">
        <v>2637</v>
      </c>
      <c r="N1255" s="184" t="s">
        <v>3247</v>
      </c>
      <c r="O1255" s="187" t="s">
        <v>3059</v>
      </c>
      <c r="P1255" s="187" t="s">
        <v>3207</v>
      </c>
      <c r="Q1255" s="187" t="s">
        <v>3019</v>
      </c>
    </row>
    <row r="1256" spans="10:17" ht="14.4">
      <c r="J1256" s="185" t="s">
        <v>440</v>
      </c>
      <c r="K1256" s="184" t="s">
        <v>439</v>
      </c>
      <c r="L1256" s="184" t="s">
        <v>2636</v>
      </c>
      <c r="M1256" s="184" t="s">
        <v>2637</v>
      </c>
      <c r="N1256" s="184" t="s">
        <v>3247</v>
      </c>
      <c r="O1256" s="187" t="s">
        <v>3059</v>
      </c>
      <c r="P1256" s="187" t="s">
        <v>3207</v>
      </c>
      <c r="Q1256" s="187" t="s">
        <v>3019</v>
      </c>
    </row>
    <row r="1257" spans="10:17" ht="14.4">
      <c r="J1257" s="185" t="s">
        <v>1570</v>
      </c>
      <c r="K1257" s="184" t="s">
        <v>1569</v>
      </c>
      <c r="L1257" s="184" t="s">
        <v>2730</v>
      </c>
      <c r="M1257" s="184" t="s">
        <v>2731</v>
      </c>
      <c r="N1257" s="184" t="s">
        <v>3214</v>
      </c>
      <c r="O1257" s="187" t="s">
        <v>3020</v>
      </c>
      <c r="P1257" s="187" t="s">
        <v>3207</v>
      </c>
      <c r="Q1257" s="187" t="s">
        <v>3019</v>
      </c>
    </row>
    <row r="1258" spans="10:17" ht="14.4">
      <c r="J1258" s="185" t="s">
        <v>352</v>
      </c>
      <c r="K1258" s="184" t="s">
        <v>351</v>
      </c>
      <c r="L1258" s="184" t="s">
        <v>2802</v>
      </c>
      <c r="M1258" s="184" t="s">
        <v>2803</v>
      </c>
      <c r="N1258" s="184" t="s">
        <v>3247</v>
      </c>
      <c r="O1258" s="187" t="s">
        <v>3059</v>
      </c>
      <c r="P1258" s="187" t="s">
        <v>3207</v>
      </c>
      <c r="Q1258" s="187" t="s">
        <v>3019</v>
      </c>
    </row>
    <row r="1259" spans="10:17" ht="14.4">
      <c r="J1259" s="185" t="s">
        <v>2497</v>
      </c>
      <c r="K1259" s="184" t="s">
        <v>2496</v>
      </c>
      <c r="L1259" s="184" t="s">
        <v>2636</v>
      </c>
      <c r="M1259" s="184" t="s">
        <v>2637</v>
      </c>
      <c r="N1259" s="184" t="s">
        <v>3247</v>
      </c>
      <c r="O1259" s="187" t="s">
        <v>3059</v>
      </c>
      <c r="P1259" s="187" t="s">
        <v>3207</v>
      </c>
      <c r="Q1259" s="187" t="s">
        <v>3019</v>
      </c>
    </row>
  </sheetData>
  <autoFilter ref="J3:Q1259" xr:uid="{53A3059D-56E4-440D-893D-34392E0B0669}"/>
  <mergeCells count="1">
    <mergeCell ref="B3:H3"/>
  </mergeCells>
  <phoneticPr fontId="8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2B911-B83F-406D-83D8-B5D9F08C6B8C}">
  <sheetPr codeName="Sheet4"/>
  <dimension ref="G5:G8"/>
  <sheetViews>
    <sheetView workbookViewId="0">
      <selection activeCell="D8" sqref="D8"/>
    </sheetView>
  </sheetViews>
  <sheetFormatPr defaultRowHeight="14.4"/>
  <cols>
    <col min="7" max="7" width="27.5546875" customWidth="1"/>
  </cols>
  <sheetData>
    <row r="5" spans="7:7" ht="43.2" customHeight="1">
      <c r="G5" s="194" t="s">
        <v>2839</v>
      </c>
    </row>
    <row r="6" spans="7:7" ht="43.2">
      <c r="G6" s="195" t="s">
        <v>3100</v>
      </c>
    </row>
    <row r="7" spans="7:7" ht="43.2">
      <c r="G7" s="196" t="s">
        <v>2841</v>
      </c>
    </row>
    <row r="8" spans="7:7" ht="43.2">
      <c r="G8" s="196" t="s">
        <v>2842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7530-932E-47B2-88FF-1E0642B8B2FD}">
  <sheetPr codeName="Sheet8"/>
  <dimension ref="B1:L43"/>
  <sheetViews>
    <sheetView workbookViewId="0">
      <selection activeCell="K21" activeCellId="1" sqref="K5:L18 K21:L24"/>
    </sheetView>
  </sheetViews>
  <sheetFormatPr defaultColWidth="9.109375" defaultRowHeight="15"/>
  <cols>
    <col min="1" max="1" width="7.33203125" style="162" customWidth="1"/>
    <col min="2" max="2" width="40.33203125" style="162" bestFit="1" customWidth="1"/>
    <col min="3" max="3" width="22" style="162" customWidth="1"/>
    <col min="4" max="4" width="23.88671875" style="162" customWidth="1"/>
    <col min="5" max="5" width="27.109375" style="162" customWidth="1"/>
    <col min="6" max="6" width="45.44140625" style="161" customWidth="1"/>
    <col min="7" max="7" width="6.6640625" style="161" customWidth="1"/>
    <col min="8" max="8" width="36.109375" style="162" customWidth="1"/>
    <col min="9" max="9" width="32" style="162" customWidth="1"/>
    <col min="10" max="10" width="6.6640625" style="162" customWidth="1"/>
    <col min="11" max="11" width="35.109375" style="162" customWidth="1"/>
    <col min="12" max="12" width="30.5546875" style="162" customWidth="1"/>
    <col min="13" max="16384" width="9.109375" style="162"/>
  </cols>
  <sheetData>
    <row r="1" spans="2:12" ht="21">
      <c r="B1" s="426" t="s">
        <v>2972</v>
      </c>
      <c r="C1" s="426"/>
      <c r="D1" s="426"/>
      <c r="E1" s="160"/>
    </row>
    <row r="2" spans="2:12" ht="15.6">
      <c r="B2" s="163"/>
      <c r="C2" s="163"/>
      <c r="D2" s="163"/>
    </row>
    <row r="3" spans="2:12" ht="31.2">
      <c r="B3" s="164" t="s">
        <v>2973</v>
      </c>
      <c r="C3" s="165"/>
      <c r="D3" s="165"/>
      <c r="H3" s="166"/>
      <c r="I3" s="166"/>
      <c r="J3" s="166"/>
    </row>
    <row r="4" spans="2:12" ht="62.4">
      <c r="B4" s="167" t="s">
        <v>2974</v>
      </c>
      <c r="C4" s="168" t="s">
        <v>2975</v>
      </c>
      <c r="D4" s="168" t="s">
        <v>2976</v>
      </c>
      <c r="E4" s="168" t="s">
        <v>2977</v>
      </c>
      <c r="F4" s="168" t="s">
        <v>2978</v>
      </c>
      <c r="G4" s="163"/>
      <c r="H4" s="169" t="s">
        <v>2979</v>
      </c>
      <c r="I4" s="169" t="s">
        <v>2980</v>
      </c>
      <c r="J4" s="160"/>
      <c r="K4" s="169" t="s">
        <v>2981</v>
      </c>
      <c r="L4" s="169" t="s">
        <v>2982</v>
      </c>
    </row>
    <row r="5" spans="2:12" ht="15.6">
      <c r="B5" s="167" t="s">
        <v>2983</v>
      </c>
      <c r="C5" s="170" t="s">
        <v>2984</v>
      </c>
      <c r="D5" s="171">
        <v>56829</v>
      </c>
      <c r="E5" s="171">
        <f t="shared" ref="E5:E18" si="0">ROUND(D5/12,2)</f>
        <v>4735.75</v>
      </c>
      <c r="F5" s="172" t="s">
        <v>2985</v>
      </c>
      <c r="H5" s="173">
        <v>65660</v>
      </c>
      <c r="I5" s="171">
        <f t="shared" ref="I5:I18" si="1">ROUND(H5/12,2)</f>
        <v>5471.67</v>
      </c>
      <c r="J5" s="174"/>
      <c r="K5" s="173">
        <v>63010</v>
      </c>
      <c r="L5" s="171">
        <f t="shared" ref="L5:L18" si="2">ROUND(K5/12,2)</f>
        <v>5250.83</v>
      </c>
    </row>
    <row r="6" spans="2:12" ht="62.4">
      <c r="B6" s="168" t="s">
        <v>2986</v>
      </c>
      <c r="C6" s="170" t="s">
        <v>2921</v>
      </c>
      <c r="D6" s="171">
        <v>62705</v>
      </c>
      <c r="E6" s="171">
        <f t="shared" si="0"/>
        <v>5225.42</v>
      </c>
      <c r="F6" s="172" t="s">
        <v>2987</v>
      </c>
      <c r="H6" s="173">
        <v>71536</v>
      </c>
      <c r="I6" s="171">
        <f>ROUND(H6/12,2)</f>
        <v>5961.33</v>
      </c>
      <c r="J6" s="174"/>
      <c r="K6" s="173">
        <v>68886</v>
      </c>
      <c r="L6" s="171">
        <f t="shared" si="2"/>
        <v>5740.5</v>
      </c>
    </row>
    <row r="7" spans="2:12" ht="15.6">
      <c r="B7" s="167" t="s">
        <v>2988</v>
      </c>
      <c r="C7" s="170">
        <v>5</v>
      </c>
      <c r="D7" s="171">
        <v>36114</v>
      </c>
      <c r="E7" s="171">
        <f t="shared" si="0"/>
        <v>3009.5</v>
      </c>
      <c r="F7" s="172" t="s">
        <v>2985</v>
      </c>
      <c r="H7" s="173">
        <v>43581</v>
      </c>
      <c r="I7" s="171">
        <f>ROUND(H7/12,2)</f>
        <v>3631.75</v>
      </c>
      <c r="J7" s="174"/>
      <c r="K7" s="173">
        <v>41714</v>
      </c>
      <c r="L7" s="171">
        <f t="shared" si="2"/>
        <v>3476.17</v>
      </c>
    </row>
    <row r="8" spans="2:12" ht="15.6">
      <c r="B8" s="167" t="s">
        <v>2989</v>
      </c>
      <c r="C8" s="170" t="s">
        <v>2990</v>
      </c>
      <c r="D8" s="171">
        <v>36114</v>
      </c>
      <c r="E8" s="171">
        <f t="shared" si="0"/>
        <v>3009.5</v>
      </c>
      <c r="F8" s="172" t="s">
        <v>2985</v>
      </c>
      <c r="H8" s="173">
        <v>43581</v>
      </c>
      <c r="I8" s="171">
        <f t="shared" si="1"/>
        <v>3631.75</v>
      </c>
      <c r="J8" s="174"/>
      <c r="K8" s="173">
        <v>41714</v>
      </c>
      <c r="L8" s="171">
        <f t="shared" si="2"/>
        <v>3476.17</v>
      </c>
    </row>
    <row r="9" spans="2:12" ht="15.6">
      <c r="B9" s="167" t="s">
        <v>2991</v>
      </c>
      <c r="C9" s="170" t="s">
        <v>2990</v>
      </c>
      <c r="D9" s="171">
        <v>36114</v>
      </c>
      <c r="E9" s="171">
        <f t="shared" si="0"/>
        <v>3009.5</v>
      </c>
      <c r="F9" s="172" t="s">
        <v>2985</v>
      </c>
      <c r="H9" s="173">
        <v>43581</v>
      </c>
      <c r="I9" s="171">
        <f t="shared" si="1"/>
        <v>3631.75</v>
      </c>
      <c r="J9" s="174"/>
      <c r="K9" s="173">
        <v>41714</v>
      </c>
      <c r="L9" s="171">
        <f t="shared" si="2"/>
        <v>3476.17</v>
      </c>
    </row>
    <row r="10" spans="2:12" ht="15.6">
      <c r="B10" s="167" t="s">
        <v>2992</v>
      </c>
      <c r="C10" s="170">
        <v>4</v>
      </c>
      <c r="D10" s="171">
        <v>29726</v>
      </c>
      <c r="E10" s="171">
        <f t="shared" si="0"/>
        <v>2477.17</v>
      </c>
      <c r="F10" s="172" t="s">
        <v>2985</v>
      </c>
      <c r="H10" s="173">
        <v>35916</v>
      </c>
      <c r="I10" s="171">
        <f t="shared" si="1"/>
        <v>2993</v>
      </c>
      <c r="J10" s="174"/>
      <c r="K10" s="173">
        <v>34577</v>
      </c>
      <c r="L10" s="171">
        <f t="shared" si="2"/>
        <v>2881.42</v>
      </c>
    </row>
    <row r="11" spans="2:12" ht="15.6">
      <c r="B11" s="167" t="s">
        <v>2993</v>
      </c>
      <c r="C11" s="170">
        <v>7</v>
      </c>
      <c r="D11" s="171">
        <v>54841</v>
      </c>
      <c r="E11" s="171">
        <f t="shared" si="0"/>
        <v>4570.08</v>
      </c>
      <c r="F11" s="172" t="s">
        <v>2985</v>
      </c>
      <c r="H11" s="173">
        <v>63673</v>
      </c>
      <c r="I11" s="171">
        <f t="shared" si="1"/>
        <v>5306.08</v>
      </c>
      <c r="J11" s="174"/>
      <c r="K11" s="173">
        <v>61022</v>
      </c>
      <c r="L11" s="171">
        <f t="shared" si="2"/>
        <v>5085.17</v>
      </c>
    </row>
    <row r="12" spans="2:12" ht="15.6">
      <c r="B12" s="167" t="s">
        <v>2994</v>
      </c>
      <c r="C12" s="170" t="s">
        <v>2984</v>
      </c>
      <c r="D12" s="175">
        <v>56829</v>
      </c>
      <c r="E12" s="171">
        <f t="shared" si="0"/>
        <v>4735.75</v>
      </c>
      <c r="F12" s="172" t="s">
        <v>2985</v>
      </c>
      <c r="H12" s="173">
        <v>65660</v>
      </c>
      <c r="I12" s="171">
        <f t="shared" si="1"/>
        <v>5471.67</v>
      </c>
      <c r="J12" s="174"/>
      <c r="K12" s="173">
        <v>63010</v>
      </c>
      <c r="L12" s="171">
        <f t="shared" si="2"/>
        <v>5250.83</v>
      </c>
    </row>
    <row r="13" spans="2:12" ht="15.6">
      <c r="B13" s="167" t="s">
        <v>2995</v>
      </c>
      <c r="C13" s="170">
        <v>7</v>
      </c>
      <c r="D13" s="171">
        <v>54841</v>
      </c>
      <c r="E13" s="171">
        <f t="shared" si="0"/>
        <v>4570.08</v>
      </c>
      <c r="F13" s="172" t="s">
        <v>2985</v>
      </c>
      <c r="H13" s="173">
        <v>63673</v>
      </c>
      <c r="I13" s="171">
        <f t="shared" si="1"/>
        <v>5306.08</v>
      </c>
      <c r="J13" s="174"/>
      <c r="K13" s="173">
        <v>61022</v>
      </c>
      <c r="L13" s="171">
        <f t="shared" si="2"/>
        <v>5085.17</v>
      </c>
    </row>
    <row r="14" spans="2:12" ht="15.6">
      <c r="B14" s="167" t="s">
        <v>2996</v>
      </c>
      <c r="C14" s="170">
        <v>7</v>
      </c>
      <c r="D14" s="171">
        <v>54841</v>
      </c>
      <c r="E14" s="171">
        <f t="shared" si="0"/>
        <v>4570.08</v>
      </c>
      <c r="F14" s="172" t="s">
        <v>2985</v>
      </c>
      <c r="H14" s="173">
        <v>63673</v>
      </c>
      <c r="I14" s="171">
        <f t="shared" si="1"/>
        <v>5306.08</v>
      </c>
      <c r="J14" s="174"/>
      <c r="K14" s="173">
        <v>61022</v>
      </c>
      <c r="L14" s="171">
        <f t="shared" si="2"/>
        <v>5085.17</v>
      </c>
    </row>
    <row r="15" spans="2:12" ht="15.6">
      <c r="B15" s="167" t="s">
        <v>2997</v>
      </c>
      <c r="C15" s="170">
        <v>7</v>
      </c>
      <c r="D15" s="171">
        <v>54841</v>
      </c>
      <c r="E15" s="171">
        <f t="shared" si="0"/>
        <v>4570.08</v>
      </c>
      <c r="F15" s="172" t="s">
        <v>2985</v>
      </c>
      <c r="H15" s="173">
        <v>63673</v>
      </c>
      <c r="I15" s="171">
        <f t="shared" si="1"/>
        <v>5306.08</v>
      </c>
      <c r="J15" s="174"/>
      <c r="K15" s="173">
        <v>61022</v>
      </c>
      <c r="L15" s="171">
        <f t="shared" si="2"/>
        <v>5085.17</v>
      </c>
    </row>
    <row r="16" spans="2:12" ht="15.6">
      <c r="B16" s="167" t="s">
        <v>2998</v>
      </c>
      <c r="C16" s="170">
        <v>3</v>
      </c>
      <c r="D16" s="176">
        <v>26188</v>
      </c>
      <c r="E16" s="171">
        <f t="shared" si="0"/>
        <v>2182.33</v>
      </c>
      <c r="F16" s="172" t="s">
        <v>2985</v>
      </c>
      <c r="H16" s="173">
        <v>31921</v>
      </c>
      <c r="I16" s="171">
        <f t="shared" si="1"/>
        <v>2660.08</v>
      </c>
      <c r="J16" s="174"/>
      <c r="K16" s="173">
        <v>31038</v>
      </c>
      <c r="L16" s="171">
        <f t="shared" si="2"/>
        <v>2586.5</v>
      </c>
    </row>
    <row r="17" spans="2:12" ht="15.6">
      <c r="B17" s="167" t="s">
        <v>2999</v>
      </c>
      <c r="C17" s="170">
        <v>4</v>
      </c>
      <c r="D17" s="176">
        <v>29726</v>
      </c>
      <c r="E17" s="171">
        <f t="shared" si="0"/>
        <v>2477.17</v>
      </c>
      <c r="F17" s="172" t="s">
        <v>2985</v>
      </c>
      <c r="H17" s="173">
        <v>35916</v>
      </c>
      <c r="I17" s="171">
        <f t="shared" si="1"/>
        <v>2993</v>
      </c>
      <c r="J17" s="174"/>
      <c r="K17" s="173">
        <v>34577</v>
      </c>
      <c r="L17" s="171">
        <f t="shared" si="2"/>
        <v>2881.42</v>
      </c>
    </row>
    <row r="18" spans="2:12" ht="15.6">
      <c r="B18" s="167" t="s">
        <v>3000</v>
      </c>
      <c r="C18" s="170">
        <v>7</v>
      </c>
      <c r="D18" s="173">
        <v>54841</v>
      </c>
      <c r="E18" s="171">
        <f t="shared" si="0"/>
        <v>4570.08</v>
      </c>
      <c r="F18" s="172" t="s">
        <v>2985</v>
      </c>
      <c r="H18" s="173">
        <v>63673</v>
      </c>
      <c r="I18" s="171">
        <f t="shared" si="1"/>
        <v>5306.08</v>
      </c>
      <c r="K18" s="173">
        <v>61022</v>
      </c>
      <c r="L18" s="171">
        <f t="shared" si="2"/>
        <v>5085.17</v>
      </c>
    </row>
    <row r="19" spans="2:12" ht="15.6">
      <c r="B19" s="165"/>
      <c r="D19" s="174"/>
      <c r="E19" s="177"/>
    </row>
    <row r="20" spans="2:12" ht="15.6">
      <c r="B20" s="178" t="s">
        <v>2876</v>
      </c>
      <c r="D20" s="174"/>
      <c r="E20" s="177"/>
    </row>
    <row r="21" spans="2:12">
      <c r="B21" s="427" t="s">
        <v>3001</v>
      </c>
      <c r="C21" s="170">
        <v>5</v>
      </c>
      <c r="D21" s="173">
        <v>18057</v>
      </c>
      <c r="E21" s="171">
        <f t="shared" ref="E21:E24" si="3">ROUND(D21/12,2)</f>
        <v>1504.75</v>
      </c>
      <c r="F21" s="430" t="s">
        <v>2987</v>
      </c>
      <c r="H21" s="173">
        <v>21790</v>
      </c>
      <c r="I21" s="171">
        <f t="shared" ref="I21:I24" si="4">ROUND(H21/12,2)</f>
        <v>1815.83</v>
      </c>
      <c r="K21" s="173">
        <v>20857</v>
      </c>
      <c r="L21" s="171">
        <f t="shared" ref="L21:L24" si="5">ROUND(K21/12,2)</f>
        <v>1738.08</v>
      </c>
    </row>
    <row r="22" spans="2:12">
      <c r="B22" s="428"/>
      <c r="C22" s="170">
        <v>6</v>
      </c>
      <c r="D22" s="173">
        <v>22443</v>
      </c>
      <c r="E22" s="171">
        <f t="shared" si="3"/>
        <v>1870.25</v>
      </c>
      <c r="F22" s="430"/>
      <c r="H22" s="173">
        <v>26859</v>
      </c>
      <c r="I22" s="171">
        <f t="shared" si="4"/>
        <v>2238.25</v>
      </c>
      <c r="K22" s="173">
        <v>25533</v>
      </c>
      <c r="L22" s="171">
        <f t="shared" si="5"/>
        <v>2127.75</v>
      </c>
    </row>
    <row r="23" spans="2:12">
      <c r="B23" s="428"/>
      <c r="C23" s="170">
        <v>7</v>
      </c>
      <c r="D23" s="173">
        <v>27421</v>
      </c>
      <c r="E23" s="171">
        <f t="shared" si="3"/>
        <v>2285.08</v>
      </c>
      <c r="F23" s="431" t="s">
        <v>3002</v>
      </c>
      <c r="H23" s="173">
        <v>31836</v>
      </c>
      <c r="I23" s="171">
        <f t="shared" si="4"/>
        <v>2653</v>
      </c>
      <c r="K23" s="173">
        <v>30511</v>
      </c>
      <c r="L23" s="171">
        <f t="shared" si="5"/>
        <v>2542.58</v>
      </c>
    </row>
    <row r="24" spans="2:12">
      <c r="B24" s="429"/>
      <c r="C24" s="170" t="s">
        <v>2921</v>
      </c>
      <c r="D24" s="173">
        <v>31352</v>
      </c>
      <c r="E24" s="171">
        <f t="shared" si="3"/>
        <v>2612.67</v>
      </c>
      <c r="F24" s="432"/>
      <c r="H24" s="173">
        <v>35768</v>
      </c>
      <c r="I24" s="171">
        <f t="shared" si="4"/>
        <v>2980.67</v>
      </c>
      <c r="K24" s="173">
        <v>34443</v>
      </c>
      <c r="L24" s="171">
        <f t="shared" si="5"/>
        <v>2870.25</v>
      </c>
    </row>
    <row r="25" spans="2:12">
      <c r="B25" s="161"/>
    </row>
    <row r="27" spans="2:12" ht="15.6">
      <c r="B27" s="433" t="s">
        <v>3003</v>
      </c>
      <c r="C27" s="433"/>
    </row>
    <row r="28" spans="2:12">
      <c r="B28" s="434" t="s">
        <v>3004</v>
      </c>
      <c r="C28" s="434"/>
      <c r="D28" s="434"/>
      <c r="E28" s="434"/>
      <c r="F28" s="434"/>
      <c r="H28" s="179"/>
      <c r="I28" s="179"/>
      <c r="J28" s="179"/>
    </row>
    <row r="31" spans="2:12" ht="15.6">
      <c r="B31" s="180" t="s">
        <v>3005</v>
      </c>
    </row>
    <row r="32" spans="2:12">
      <c r="B32" s="425" t="s">
        <v>3006</v>
      </c>
      <c r="C32" s="425"/>
      <c r="D32" s="425"/>
      <c r="E32" s="425"/>
      <c r="F32" s="425"/>
      <c r="G32" s="181"/>
    </row>
    <row r="33" spans="2:3">
      <c r="B33" s="182"/>
      <c r="C33" s="161"/>
    </row>
    <row r="34" spans="2:3">
      <c r="B34" s="182"/>
      <c r="C34" s="161"/>
    </row>
    <row r="35" spans="2:3">
      <c r="B35" s="161"/>
      <c r="C35" s="161"/>
    </row>
    <row r="36" spans="2:3">
      <c r="B36" s="161"/>
      <c r="C36" s="161"/>
    </row>
    <row r="37" spans="2:3">
      <c r="B37" s="161"/>
      <c r="C37" s="161"/>
    </row>
    <row r="38" spans="2:3">
      <c r="B38" s="161"/>
      <c r="C38" s="161"/>
    </row>
    <row r="39" spans="2:3">
      <c r="B39" s="182"/>
      <c r="C39" s="161"/>
    </row>
    <row r="40" spans="2:3">
      <c r="B40" s="182"/>
      <c r="C40" s="161"/>
    </row>
    <row r="41" spans="2:3">
      <c r="B41" s="161"/>
      <c r="C41" s="161"/>
    </row>
    <row r="42" spans="2:3">
      <c r="B42" s="161"/>
      <c r="C42" s="161"/>
    </row>
    <row r="43" spans="2:3">
      <c r="B43" s="161"/>
      <c r="C43" s="161"/>
    </row>
  </sheetData>
  <mergeCells count="7">
    <mergeCell ref="B32:F32"/>
    <mergeCell ref="B1:D1"/>
    <mergeCell ref="B21:B24"/>
    <mergeCell ref="F21:F22"/>
    <mergeCell ref="F23:F24"/>
    <mergeCell ref="B27:C27"/>
    <mergeCell ref="B28:F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26EE8-52CE-4922-953E-81BDCDF5AB1E}">
  <sheetPr codeName="Sheet12"/>
  <dimension ref="A1:F55"/>
  <sheetViews>
    <sheetView workbookViewId="0">
      <selection activeCell="E48" sqref="E48"/>
    </sheetView>
  </sheetViews>
  <sheetFormatPr defaultRowHeight="14.4"/>
  <cols>
    <col min="3" max="3" width="28.44140625" customWidth="1"/>
    <col min="4" max="4" width="106.6640625" bestFit="1" customWidth="1"/>
    <col min="5" max="5" width="29.44140625" bestFit="1" customWidth="1"/>
    <col min="6" max="6" width="30.6640625" bestFit="1" customWidth="1"/>
  </cols>
  <sheetData>
    <row r="1" spans="1:6">
      <c r="D1" t="s">
        <v>2974</v>
      </c>
      <c r="E1" t="s">
        <v>3177</v>
      </c>
      <c r="F1" t="s">
        <v>3178</v>
      </c>
    </row>
    <row r="2" spans="1:6">
      <c r="A2" t="str">
        <f>D2&amp;B2</f>
        <v>Clinical pharmacist</v>
      </c>
      <c r="D2" t="s">
        <v>2983</v>
      </c>
      <c r="E2" s="198">
        <v>56829</v>
      </c>
      <c r="F2" s="198">
        <v>4735.75</v>
      </c>
    </row>
    <row r="3" spans="1:6">
      <c r="A3" t="str">
        <f t="shared" ref="A3:A55" si="0">D3&amp;B3</f>
        <v>Advanced practitioner (Clinical pharmacist, Physiotherapist, Dietitian, Podiatrist, Occupational therapist, Paramedic)</v>
      </c>
      <c r="D3" t="s">
        <v>2986</v>
      </c>
      <c r="E3" s="198">
        <v>62705</v>
      </c>
      <c r="F3" s="198">
        <v>5225.42</v>
      </c>
    </row>
    <row r="4" spans="1:6">
      <c r="A4" t="str">
        <f t="shared" si="0"/>
        <v>Pharmacy technician</v>
      </c>
      <c r="D4" t="s">
        <v>2988</v>
      </c>
      <c r="E4" s="198">
        <v>36114</v>
      </c>
      <c r="F4" s="198">
        <v>3009.5</v>
      </c>
    </row>
    <row r="5" spans="1:6">
      <c r="A5" t="str">
        <f t="shared" si="0"/>
        <v>Social prescribing link worker</v>
      </c>
      <c r="D5" t="s">
        <v>2989</v>
      </c>
      <c r="E5" s="198">
        <v>36114</v>
      </c>
      <c r="F5" s="198">
        <v>3009.5</v>
      </c>
    </row>
    <row r="6" spans="1:6">
      <c r="A6" t="str">
        <f t="shared" si="0"/>
        <v>Health and wellbeing coach</v>
      </c>
      <c r="D6" t="s">
        <v>2991</v>
      </c>
      <c r="E6" s="198">
        <v>36114</v>
      </c>
      <c r="F6" s="198">
        <v>3009.5</v>
      </c>
    </row>
    <row r="7" spans="1:6">
      <c r="A7" t="str">
        <f t="shared" si="0"/>
        <v>Care coordinator</v>
      </c>
      <c r="D7" t="s">
        <v>2992</v>
      </c>
      <c r="E7" s="198">
        <v>29726</v>
      </c>
      <c r="F7" s="198">
        <v>2477.17</v>
      </c>
    </row>
    <row r="8" spans="1:6">
      <c r="A8" t="str">
        <f t="shared" si="0"/>
        <v>Physician associate</v>
      </c>
      <c r="D8" t="s">
        <v>2993</v>
      </c>
      <c r="E8" s="198">
        <v>54841</v>
      </c>
      <c r="F8" s="198">
        <v>4570.08</v>
      </c>
    </row>
    <row r="9" spans="1:6">
      <c r="A9" t="str">
        <f t="shared" si="0"/>
        <v>First contact physiotherapist</v>
      </c>
      <c r="D9" t="s">
        <v>2994</v>
      </c>
      <c r="E9" s="198">
        <v>56829</v>
      </c>
      <c r="F9" s="198">
        <v>4735.75</v>
      </c>
    </row>
    <row r="10" spans="1:6">
      <c r="A10" t="str">
        <f t="shared" si="0"/>
        <v>Dietician</v>
      </c>
      <c r="D10" t="s">
        <v>2995</v>
      </c>
      <c r="E10" s="198">
        <v>54841</v>
      </c>
      <c r="F10" s="198">
        <v>4570.08</v>
      </c>
    </row>
    <row r="11" spans="1:6">
      <c r="A11" t="str">
        <f t="shared" si="0"/>
        <v>Podiatrist</v>
      </c>
      <c r="D11" t="s">
        <v>2996</v>
      </c>
      <c r="E11" s="198">
        <v>54841</v>
      </c>
      <c r="F11" s="198">
        <v>4570.08</v>
      </c>
    </row>
    <row r="12" spans="1:6">
      <c r="A12" t="str">
        <f t="shared" si="0"/>
        <v>Occupational therapist</v>
      </c>
      <c r="D12" t="s">
        <v>2997</v>
      </c>
      <c r="E12" s="198">
        <v>54841</v>
      </c>
      <c r="F12" s="198">
        <v>4570.08</v>
      </c>
    </row>
    <row r="13" spans="1:6">
      <c r="A13" t="str">
        <f t="shared" si="0"/>
        <v xml:space="preserve">Trainee nursing associate </v>
      </c>
      <c r="D13" t="s">
        <v>2998</v>
      </c>
      <c r="E13" s="198">
        <v>26188</v>
      </c>
      <c r="F13" s="198">
        <v>2182.33</v>
      </c>
    </row>
    <row r="14" spans="1:6">
      <c r="A14" t="str">
        <f t="shared" si="0"/>
        <v xml:space="preserve">Nursing associate </v>
      </c>
      <c r="D14" t="s">
        <v>2999</v>
      </c>
      <c r="E14" s="198">
        <v>29726</v>
      </c>
      <c r="F14" s="198">
        <v>2477.17</v>
      </c>
    </row>
    <row r="15" spans="1:6">
      <c r="A15" t="str">
        <f t="shared" si="0"/>
        <v>Paramedic</v>
      </c>
      <c r="D15" t="s">
        <v>3000</v>
      </c>
      <c r="E15" s="197">
        <v>54841</v>
      </c>
      <c r="F15" s="198">
        <v>4570.08</v>
      </c>
    </row>
    <row r="16" spans="1:6">
      <c r="A16" t="str">
        <f t="shared" si="0"/>
        <v>5</v>
      </c>
      <c r="C16" s="435" t="s">
        <v>3001</v>
      </c>
      <c r="D16">
        <v>5</v>
      </c>
      <c r="E16" s="197">
        <v>18057</v>
      </c>
      <c r="F16" s="198">
        <v>1504.75</v>
      </c>
    </row>
    <row r="17" spans="1:6">
      <c r="A17" t="str">
        <f t="shared" si="0"/>
        <v>6</v>
      </c>
      <c r="C17" s="435"/>
      <c r="D17">
        <v>6</v>
      </c>
      <c r="E17" s="197">
        <v>22443</v>
      </c>
      <c r="F17" s="198">
        <v>1870.25</v>
      </c>
    </row>
    <row r="18" spans="1:6">
      <c r="A18" t="str">
        <f t="shared" si="0"/>
        <v>7</v>
      </c>
      <c r="C18" s="435"/>
      <c r="D18">
        <v>7</v>
      </c>
      <c r="E18" s="197">
        <v>27421</v>
      </c>
      <c r="F18" s="198">
        <v>2285.08</v>
      </c>
    </row>
    <row r="19" spans="1:6">
      <c r="A19" t="str">
        <f t="shared" si="0"/>
        <v>8a</v>
      </c>
      <c r="C19" s="435"/>
      <c r="D19" t="s">
        <v>2921</v>
      </c>
      <c r="E19" s="197">
        <v>31352</v>
      </c>
      <c r="F19" s="198">
        <v>2612.67</v>
      </c>
    </row>
    <row r="20" spans="1:6">
      <c r="A20" t="str">
        <f t="shared" si="0"/>
        <v>Clinical pharmacistInner London</v>
      </c>
      <c r="B20" t="s">
        <v>3091</v>
      </c>
      <c r="D20" t="s">
        <v>2983</v>
      </c>
      <c r="E20" s="197">
        <v>65660</v>
      </c>
      <c r="F20" s="198">
        <v>5471.67</v>
      </c>
    </row>
    <row r="21" spans="1:6">
      <c r="A21" t="str">
        <f t="shared" si="0"/>
        <v>Advanced practitioner (Clinical pharmacist, Physiotherapist, Dietitian, Podiatrist, Occupational therapist, Paramedic)Inner London</v>
      </c>
      <c r="B21" t="s">
        <v>3091</v>
      </c>
      <c r="D21" t="s">
        <v>2986</v>
      </c>
      <c r="E21" s="197">
        <v>71536</v>
      </c>
      <c r="F21" s="198">
        <v>5961.33</v>
      </c>
    </row>
    <row r="22" spans="1:6">
      <c r="A22" t="str">
        <f t="shared" si="0"/>
        <v>Pharmacy technicianInner London</v>
      </c>
      <c r="B22" t="s">
        <v>3091</v>
      </c>
      <c r="D22" t="s">
        <v>2988</v>
      </c>
      <c r="E22" s="197">
        <v>43581</v>
      </c>
      <c r="F22" s="198">
        <v>3631.75</v>
      </c>
    </row>
    <row r="23" spans="1:6">
      <c r="A23" t="str">
        <f t="shared" si="0"/>
        <v>Social prescribing link workerInner London</v>
      </c>
      <c r="B23" t="s">
        <v>3091</v>
      </c>
      <c r="D23" t="s">
        <v>2989</v>
      </c>
      <c r="E23" s="197">
        <v>43581</v>
      </c>
      <c r="F23" s="198">
        <v>3631.75</v>
      </c>
    </row>
    <row r="24" spans="1:6">
      <c r="A24" t="str">
        <f t="shared" si="0"/>
        <v>Health and wellbeing coachInner London</v>
      </c>
      <c r="B24" t="s">
        <v>3091</v>
      </c>
      <c r="D24" t="s">
        <v>2991</v>
      </c>
      <c r="E24" s="197">
        <v>43581</v>
      </c>
      <c r="F24" s="198">
        <v>3631.75</v>
      </c>
    </row>
    <row r="25" spans="1:6">
      <c r="A25" t="str">
        <f t="shared" si="0"/>
        <v>Care coordinatorInner London</v>
      </c>
      <c r="B25" t="s">
        <v>3091</v>
      </c>
      <c r="D25" t="s">
        <v>2992</v>
      </c>
      <c r="E25" s="197">
        <v>35916</v>
      </c>
      <c r="F25" s="198">
        <v>2993</v>
      </c>
    </row>
    <row r="26" spans="1:6">
      <c r="A26" t="str">
        <f t="shared" si="0"/>
        <v>Physician associateInner London</v>
      </c>
      <c r="B26" t="s">
        <v>3091</v>
      </c>
      <c r="D26" t="s">
        <v>2993</v>
      </c>
      <c r="E26" s="197">
        <v>63673</v>
      </c>
      <c r="F26" s="198">
        <v>5306.08</v>
      </c>
    </row>
    <row r="27" spans="1:6">
      <c r="A27" t="str">
        <f t="shared" si="0"/>
        <v>First contact physiotherapistInner London</v>
      </c>
      <c r="B27" t="s">
        <v>3091</v>
      </c>
      <c r="D27" t="s">
        <v>2994</v>
      </c>
      <c r="E27" s="197">
        <v>65660</v>
      </c>
      <c r="F27" s="198">
        <v>5471.67</v>
      </c>
    </row>
    <row r="28" spans="1:6">
      <c r="A28" t="str">
        <f t="shared" si="0"/>
        <v>DieticianInner London</v>
      </c>
      <c r="B28" t="s">
        <v>3091</v>
      </c>
      <c r="D28" t="s">
        <v>2995</v>
      </c>
      <c r="E28" s="197">
        <v>63673</v>
      </c>
      <c r="F28" s="198">
        <v>5306.08</v>
      </c>
    </row>
    <row r="29" spans="1:6">
      <c r="A29" t="str">
        <f t="shared" si="0"/>
        <v>PodiatristInner London</v>
      </c>
      <c r="B29" t="s">
        <v>3091</v>
      </c>
      <c r="D29" t="s">
        <v>2996</v>
      </c>
      <c r="E29" s="197">
        <v>63673</v>
      </c>
      <c r="F29" s="198">
        <v>5306.08</v>
      </c>
    </row>
    <row r="30" spans="1:6">
      <c r="A30" t="str">
        <f t="shared" si="0"/>
        <v>Occupational therapistInner London</v>
      </c>
      <c r="B30" t="s">
        <v>3091</v>
      </c>
      <c r="D30" t="s">
        <v>2997</v>
      </c>
      <c r="E30" s="197">
        <v>63673</v>
      </c>
      <c r="F30" s="198">
        <v>5306.08</v>
      </c>
    </row>
    <row r="31" spans="1:6">
      <c r="A31" t="str">
        <f t="shared" si="0"/>
        <v>Trainee nursing associate Inner London</v>
      </c>
      <c r="B31" t="s">
        <v>3091</v>
      </c>
      <c r="D31" t="s">
        <v>2998</v>
      </c>
      <c r="E31" s="197">
        <v>31921</v>
      </c>
      <c r="F31" s="198">
        <v>2660.08</v>
      </c>
    </row>
    <row r="32" spans="1:6">
      <c r="A32" t="str">
        <f t="shared" si="0"/>
        <v>Nursing associate Inner London</v>
      </c>
      <c r="B32" t="s">
        <v>3091</v>
      </c>
      <c r="D32" t="s">
        <v>2999</v>
      </c>
      <c r="E32" s="197">
        <v>35916</v>
      </c>
      <c r="F32" s="198">
        <v>2993</v>
      </c>
    </row>
    <row r="33" spans="1:6">
      <c r="A33" t="str">
        <f t="shared" si="0"/>
        <v>ParamedicInner London</v>
      </c>
      <c r="B33" t="s">
        <v>3091</v>
      </c>
      <c r="D33" t="s">
        <v>3000</v>
      </c>
      <c r="E33" s="197">
        <v>63673</v>
      </c>
      <c r="F33" s="198">
        <v>5306.08</v>
      </c>
    </row>
    <row r="34" spans="1:6">
      <c r="A34" t="str">
        <f t="shared" si="0"/>
        <v>5Inner London</v>
      </c>
      <c r="B34" t="s">
        <v>3091</v>
      </c>
      <c r="C34" s="435" t="s">
        <v>3001</v>
      </c>
      <c r="D34">
        <v>5</v>
      </c>
      <c r="E34" s="197">
        <v>21790</v>
      </c>
      <c r="F34" s="198">
        <v>1815.83</v>
      </c>
    </row>
    <row r="35" spans="1:6">
      <c r="A35" t="str">
        <f t="shared" si="0"/>
        <v>6Inner London</v>
      </c>
      <c r="B35" t="s">
        <v>3091</v>
      </c>
      <c r="C35" s="435"/>
      <c r="D35">
        <v>6</v>
      </c>
      <c r="E35" s="197">
        <v>26859</v>
      </c>
      <c r="F35" s="198">
        <v>2238.25</v>
      </c>
    </row>
    <row r="36" spans="1:6">
      <c r="A36" t="str">
        <f t="shared" si="0"/>
        <v>7Inner London</v>
      </c>
      <c r="B36" t="s">
        <v>3091</v>
      </c>
      <c r="C36" s="435"/>
      <c r="D36">
        <v>7</v>
      </c>
      <c r="E36" s="197">
        <v>31836</v>
      </c>
      <c r="F36" s="198">
        <v>2653</v>
      </c>
    </row>
    <row r="37" spans="1:6">
      <c r="A37" t="str">
        <f t="shared" si="0"/>
        <v>8aInner London</v>
      </c>
      <c r="B37" t="s">
        <v>3091</v>
      </c>
      <c r="C37" s="435"/>
      <c r="D37" t="s">
        <v>2921</v>
      </c>
      <c r="E37" s="197">
        <v>35768</v>
      </c>
      <c r="F37" s="198">
        <v>2980.67</v>
      </c>
    </row>
    <row r="38" spans="1:6">
      <c r="A38" t="str">
        <f t="shared" si="0"/>
        <v>Clinical pharmacistOuter London</v>
      </c>
      <c r="B38" t="s">
        <v>3092</v>
      </c>
      <c r="D38" t="s">
        <v>2983</v>
      </c>
      <c r="E38" s="197">
        <v>63010</v>
      </c>
      <c r="F38" s="198">
        <v>5250.83</v>
      </c>
    </row>
    <row r="39" spans="1:6">
      <c r="A39" t="str">
        <f t="shared" si="0"/>
        <v>Advanced practitioner (Clinical pharmacist, Physiotherapist, Dietitian, Podiatrist, Occupational therapist, Paramedic)Outer London</v>
      </c>
      <c r="B39" t="s">
        <v>3092</v>
      </c>
      <c r="D39" t="s">
        <v>2986</v>
      </c>
      <c r="E39" s="197">
        <v>68886</v>
      </c>
      <c r="F39" s="198">
        <v>5740.5</v>
      </c>
    </row>
    <row r="40" spans="1:6">
      <c r="A40" t="str">
        <f t="shared" si="0"/>
        <v>Pharmacy technicianOuter London</v>
      </c>
      <c r="B40" t="s">
        <v>3092</v>
      </c>
      <c r="D40" t="s">
        <v>2988</v>
      </c>
      <c r="E40" s="197">
        <v>41714</v>
      </c>
      <c r="F40" s="198">
        <v>3476.17</v>
      </c>
    </row>
    <row r="41" spans="1:6">
      <c r="A41" t="str">
        <f t="shared" si="0"/>
        <v>Social prescribing link workerOuter London</v>
      </c>
      <c r="B41" t="s">
        <v>3092</v>
      </c>
      <c r="D41" t="s">
        <v>2989</v>
      </c>
      <c r="E41" s="197">
        <v>41714</v>
      </c>
      <c r="F41" s="198">
        <v>3476.17</v>
      </c>
    </row>
    <row r="42" spans="1:6">
      <c r="A42" t="str">
        <f t="shared" si="0"/>
        <v>Health and wellbeing coachOuter London</v>
      </c>
      <c r="B42" t="s">
        <v>3092</v>
      </c>
      <c r="D42" t="s">
        <v>2991</v>
      </c>
      <c r="E42" s="197">
        <v>41714</v>
      </c>
      <c r="F42" s="198">
        <v>3476.17</v>
      </c>
    </row>
    <row r="43" spans="1:6">
      <c r="A43" t="str">
        <f t="shared" si="0"/>
        <v>Care coordinatorOuter London</v>
      </c>
      <c r="B43" t="s">
        <v>3092</v>
      </c>
      <c r="D43" t="s">
        <v>2992</v>
      </c>
      <c r="E43" s="197">
        <v>34577</v>
      </c>
      <c r="F43" s="198">
        <v>2881.42</v>
      </c>
    </row>
    <row r="44" spans="1:6">
      <c r="A44" t="str">
        <f t="shared" si="0"/>
        <v>Physician associateOuter London</v>
      </c>
      <c r="B44" t="s">
        <v>3092</v>
      </c>
      <c r="D44" t="s">
        <v>2993</v>
      </c>
      <c r="E44" s="197">
        <v>61022</v>
      </c>
      <c r="F44" s="198">
        <v>5085.17</v>
      </c>
    </row>
    <row r="45" spans="1:6">
      <c r="A45" t="str">
        <f t="shared" si="0"/>
        <v>First contact physiotherapistOuter London</v>
      </c>
      <c r="B45" t="s">
        <v>3092</v>
      </c>
      <c r="D45" t="s">
        <v>2994</v>
      </c>
      <c r="E45" s="197">
        <v>63010</v>
      </c>
      <c r="F45" s="198">
        <v>5250.83</v>
      </c>
    </row>
    <row r="46" spans="1:6">
      <c r="A46" t="str">
        <f t="shared" si="0"/>
        <v>DieticianOuter London</v>
      </c>
      <c r="B46" t="s">
        <v>3092</v>
      </c>
      <c r="D46" t="s">
        <v>2995</v>
      </c>
      <c r="E46" s="197">
        <v>61022</v>
      </c>
      <c r="F46" s="198">
        <v>5085.17</v>
      </c>
    </row>
    <row r="47" spans="1:6">
      <c r="A47" t="str">
        <f t="shared" si="0"/>
        <v>PodiatristOuter London</v>
      </c>
      <c r="B47" t="s">
        <v>3092</v>
      </c>
      <c r="D47" t="s">
        <v>2996</v>
      </c>
      <c r="E47" s="197">
        <v>61022</v>
      </c>
      <c r="F47" s="198">
        <v>5085.17</v>
      </c>
    </row>
    <row r="48" spans="1:6">
      <c r="A48" t="str">
        <f t="shared" si="0"/>
        <v>Occupational therapistOuter London</v>
      </c>
      <c r="B48" t="s">
        <v>3092</v>
      </c>
      <c r="D48" t="s">
        <v>2997</v>
      </c>
      <c r="E48" s="197">
        <v>61022</v>
      </c>
      <c r="F48" s="198">
        <v>5085.17</v>
      </c>
    </row>
    <row r="49" spans="1:6">
      <c r="A49" t="str">
        <f t="shared" si="0"/>
        <v>Trainee nursing associate Outer London</v>
      </c>
      <c r="B49" t="s">
        <v>3092</v>
      </c>
      <c r="D49" t="s">
        <v>2998</v>
      </c>
      <c r="E49" s="197">
        <v>31038</v>
      </c>
      <c r="F49" s="198">
        <v>2586.5</v>
      </c>
    </row>
    <row r="50" spans="1:6">
      <c r="A50" t="str">
        <f t="shared" si="0"/>
        <v>Nursing associate Outer London</v>
      </c>
      <c r="B50" t="s">
        <v>3092</v>
      </c>
      <c r="D50" t="s">
        <v>2999</v>
      </c>
      <c r="E50" s="197">
        <v>34577</v>
      </c>
      <c r="F50" s="198">
        <v>2881.42</v>
      </c>
    </row>
    <row r="51" spans="1:6">
      <c r="A51" t="str">
        <f t="shared" si="0"/>
        <v>ParamedicOuter London</v>
      </c>
      <c r="B51" t="s">
        <v>3092</v>
      </c>
      <c r="D51" t="s">
        <v>3000</v>
      </c>
      <c r="E51" s="197">
        <v>61022</v>
      </c>
      <c r="F51" s="198">
        <v>5085.17</v>
      </c>
    </row>
    <row r="52" spans="1:6">
      <c r="A52" t="str">
        <f t="shared" si="0"/>
        <v>5Outer London</v>
      </c>
      <c r="B52" t="s">
        <v>3092</v>
      </c>
      <c r="C52" s="435" t="s">
        <v>3001</v>
      </c>
      <c r="D52">
        <v>5</v>
      </c>
      <c r="E52" s="197">
        <v>20857</v>
      </c>
      <c r="F52" s="198">
        <v>1738.08</v>
      </c>
    </row>
    <row r="53" spans="1:6">
      <c r="A53" t="str">
        <f t="shared" si="0"/>
        <v>6Outer London</v>
      </c>
      <c r="B53" t="s">
        <v>3092</v>
      </c>
      <c r="C53" s="435"/>
      <c r="D53">
        <v>6</v>
      </c>
      <c r="E53" s="197">
        <v>25533</v>
      </c>
      <c r="F53" s="198">
        <v>2127.75</v>
      </c>
    </row>
    <row r="54" spans="1:6">
      <c r="A54" t="str">
        <f t="shared" si="0"/>
        <v>7Outer London</v>
      </c>
      <c r="B54" t="s">
        <v>3092</v>
      </c>
      <c r="C54" s="435"/>
      <c r="D54">
        <v>7</v>
      </c>
      <c r="E54" s="197">
        <v>30511</v>
      </c>
      <c r="F54" s="198">
        <v>2542.58</v>
      </c>
    </row>
    <row r="55" spans="1:6">
      <c r="A55" t="str">
        <f t="shared" si="0"/>
        <v>8aOuter London</v>
      </c>
      <c r="B55" t="s">
        <v>3092</v>
      </c>
      <c r="C55" s="435"/>
      <c r="D55" t="s">
        <v>2921</v>
      </c>
      <c r="E55" s="197">
        <v>34443</v>
      </c>
      <c r="F55" s="198">
        <v>2870.25</v>
      </c>
    </row>
  </sheetData>
  <mergeCells count="3">
    <mergeCell ref="C16:C19"/>
    <mergeCell ref="C34:C37"/>
    <mergeCell ref="C52:C5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471EB163C4360458DC54AFDF2512402" ma:contentTypeVersion="15" ma:contentTypeDescription="Create a new document." ma:contentTypeScope="" ma:versionID="ca2cfa4e51e2bc20f10453f6ac126982">
  <xsd:schema xmlns:xsd="http://www.w3.org/2001/XMLSchema" xmlns:xs="http://www.w3.org/2001/XMLSchema" xmlns:p="http://schemas.microsoft.com/office/2006/metadata/properties" xmlns:ns1="http://schemas.microsoft.com/sharepoint/v3" xmlns:ns2="1bcd86d9-5536-4879-867d-313f1e23ca39" xmlns:ns3="3624a510-fb6b-43c3-bdb8-5d523649dbce" targetNamespace="http://schemas.microsoft.com/office/2006/metadata/properties" ma:root="true" ma:fieldsID="0f69b45b10e0e8c9cbee3a145ceca1d7" ns1:_="" ns2:_="" ns3:_="">
    <xsd:import namespace="http://schemas.microsoft.com/sharepoint/v3"/>
    <xsd:import namespace="1bcd86d9-5536-4879-867d-313f1e23ca39"/>
    <xsd:import namespace="3624a510-fb6b-43c3-bdb8-5d523649dbc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cd86d9-5536-4879-867d-313f1e23ca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624a510-fb6b-43c3-bdb8-5d523649dbce"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04548A-057B-4D3A-BC00-DFC546AE1966}">
  <ds:schemaRefs>
    <ds:schemaRef ds:uri="http://schemas.microsoft.com/sharepoint/v3"/>
    <ds:schemaRef ds:uri="http://purl.org/dc/terms/"/>
    <ds:schemaRef ds:uri="http://schemas.openxmlformats.org/package/2006/metadata/core-properties"/>
    <ds:schemaRef ds:uri="http://schemas.microsoft.com/office/2006/documentManagement/types"/>
    <ds:schemaRef ds:uri="1bcd86d9-5536-4879-867d-313f1e23ca39"/>
    <ds:schemaRef ds:uri="3624a510-fb6b-43c3-bdb8-5d523649dbce"/>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B1065CC-8B3B-4BAF-8E40-9C29CCF81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cd86d9-5536-4879-867d-313f1e23ca39"/>
    <ds:schemaRef ds:uri="3624a510-fb6b-43c3-bdb8-5d523649db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CD3F32-372F-40F1-B6F7-7D49C25F0E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Information - read first</vt:lpstr>
      <vt:lpstr>Submission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Pearson, Fiona</dc:creator>
  <cp:lastModifiedBy>Tom Mayor</cp:lastModifiedBy>
  <cp:lastPrinted>2021-07-20T08:01:07Z</cp:lastPrinted>
  <dcterms:created xsi:type="dcterms:W3CDTF">2020-01-28T17:40:12Z</dcterms:created>
  <dcterms:modified xsi:type="dcterms:W3CDTF">2021-08-10T13:22:26Z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0x010100A471EB163C4360458DC54AFDF2512402</vt:lpwstr>
  </property>
</Properties>
</file>