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BetterCareSupportTeam448/Shared Documents/Strategic Direction &amp; Integration/BCF 21-22/Template/data dependencies/"/>
    </mc:Choice>
  </mc:AlternateContent>
  <xr:revisionPtr revIDLastSave="12" documentId="8_{380AD091-7ACB-4304-9ADA-D4D928F92FFB}" xr6:coauthVersionLast="47" xr6:coauthVersionMax="47" xr10:uidLastSave="{870E6BE7-1A5D-41E9-9200-336F768AD66A}"/>
  <bookViews>
    <workbookView xWindow="28680" yWindow="-120" windowWidth="29040" windowHeight="15840" tabRatio="911" firstSheet="5" activeTab="5" xr2:uid="{00000000-000D-0000-FFFF-FFFF00000000}"/>
  </bookViews>
  <sheets>
    <sheet name="Notes" sheetId="28" r:id="rId1"/>
    <sheet name="BCF 2020-21" sheetId="72" r:id="rId2"/>
    <sheet name="RNF revised" sheetId="65" r:id="rId3"/>
    <sheet name="CCG allocations" sheetId="67" r:id="rId4"/>
    <sheet name="Summary - 191 CCGs" sheetId="78" r:id="rId5"/>
    <sheet name="Summary - 135 CCGs" sheetId="73" r:id="rId6"/>
    <sheet name="Ringfenced OOH funding" sheetId="69" r:id="rId7"/>
  </sheets>
  <externalReferences>
    <externalReference r:id="rId8"/>
    <externalReference r:id="rId9"/>
    <externalReference r:id="rId10"/>
  </externalReferences>
  <definedNames>
    <definedName name="___INDEX_SHEET___ASAP_Utilities" localSheetId="0">#REF!</definedName>
    <definedName name="___INDEX_SHEET___ASAP_Utilities" localSheetId="2">#REF!</definedName>
    <definedName name="___INDEX_SHEET___ASAP_Utilities" localSheetId="5">#REF!</definedName>
    <definedName name="___INDEX_SHEET___ASAP_Utilities" localSheetId="4">#REF!</definedName>
    <definedName name="_1_01_Chapters" localSheetId="2">#REF!</definedName>
    <definedName name="_1_01_Chapters" localSheetId="5">#REF!</definedName>
    <definedName name="_1_01_Chapters" localSheetId="4">#REF!</definedName>
    <definedName name="_10_10_Other_Lists" localSheetId="2">#REF!</definedName>
    <definedName name="_10_10_Other_Lists" localSheetId="5">#REF!</definedName>
    <definedName name="_10_10_Other_Lists" localSheetId="4">#REF!</definedName>
    <definedName name="_11_11_U_Groups" localSheetId="2">#REF!</definedName>
    <definedName name="_11_11_U_Groups" localSheetId="5">#REF!</definedName>
    <definedName name="_11_11_U_Groups" localSheetId="4">#REF!</definedName>
    <definedName name="_12_12_PBCs" localSheetId="2">#REF!</definedName>
    <definedName name="_12_12_PBCs" localSheetId="5">#REF!</definedName>
    <definedName name="_12_12_PBCs" localSheetId="4">#REF!</definedName>
    <definedName name="_2_02_Subchapters" localSheetId="2">#REF!</definedName>
    <definedName name="_2_02_Subchapters" localSheetId="5">#REF!</definedName>
    <definedName name="_2_02_Subchapters" localSheetId="4">#REF!</definedName>
    <definedName name="_3_03_HRGs" localSheetId="2">#REF!</definedName>
    <definedName name="_3_03_HRGs" localSheetId="5">#REF!</definedName>
    <definedName name="_3_03_HRGs" localSheetId="4">#REF!</definedName>
    <definedName name="_4_04_Code_to_Group_Table" localSheetId="2">#REF!</definedName>
    <definedName name="_4_04_Code_to_Group_Table" localSheetId="5">#REF!</definedName>
    <definedName name="_4_04_Code_to_Group_Table" localSheetId="4">#REF!</definedName>
    <definedName name="_5_05_Group_to_Split_Table" localSheetId="2">#REF!</definedName>
    <definedName name="_5_05_Group_to_Split_Table" localSheetId="5">#REF!</definedName>
    <definedName name="_5_05_Group_to_Split_Table" localSheetId="4">#REF!</definedName>
    <definedName name="_6_06_Flags" localSheetId="2">#REF!</definedName>
    <definedName name="_6_06_Flags" localSheetId="5">#REF!</definedName>
    <definedName name="_6_06_Flags" localSheetId="4">#REF!</definedName>
    <definedName name="_7_07_Hierarchy_Lists" localSheetId="2">#REF!</definedName>
    <definedName name="_7_07_Hierarchy_Lists" localSheetId="5">#REF!</definedName>
    <definedName name="_7_07_Hierarchy_Lists" localSheetId="4">#REF!</definedName>
    <definedName name="_8_08_Global_Lists" localSheetId="2">#REF!</definedName>
    <definedName name="_8_08_Global_Lists" localSheetId="5">#REF!</definedName>
    <definedName name="_8_08_Global_Lists" localSheetId="4">#REF!</definedName>
    <definedName name="_9_09_CC_Lists" localSheetId="2">#REF!</definedName>
    <definedName name="_9_09_CC_Lists" localSheetId="5">#REF!</definedName>
    <definedName name="_9_09_CC_Lists" localSheetId="4">#REF!</definedName>
    <definedName name="_ADS2010">[1]ADS2010_Map!$G$7:$G$388</definedName>
    <definedName name="_C2G_Including_Desc___ChapterSub_and_Crosstab" localSheetId="2">#REF!</definedName>
    <definedName name="_C2G_Including_Desc___ChapterSub_and_Crosstab" localSheetId="5">#REF!</definedName>
    <definedName name="_C2G_Including_Desc___ChapterSub_and_Crosstab" localSheetId="4">#REF!</definedName>
    <definedName name="_C2G_Split_inc_Desc_Crosstab" localSheetId="2">#REF!</definedName>
    <definedName name="_C2G_Split_inc_Desc_Crosstab" localSheetId="5">#REF!</definedName>
    <definedName name="_C2G_Split_inc_Desc_Crosstab" localSheetId="4">#REF!</definedName>
    <definedName name="Allocations_2">'[2]Master File'!$C$7:$AC$264</definedName>
    <definedName name="female" localSheetId="0">#REF!</definedName>
    <definedName name="female" localSheetId="2">#REF!</definedName>
    <definedName name="female" localSheetId="5">#REF!</definedName>
    <definedName name="female" localSheetId="4">#REF!</definedName>
    <definedName name="femaleimprove" localSheetId="0">#REF!</definedName>
    <definedName name="femaleimprove" localSheetId="2">#REF!</definedName>
    <definedName name="femaleimprove" localSheetId="5">#REF!</definedName>
    <definedName name="femaleimprove" localSheetId="4">#REF!</definedName>
    <definedName name="Females" localSheetId="0">#REF!</definedName>
    <definedName name="Females" localSheetId="2">#REF!</definedName>
    <definedName name="Females" localSheetId="5">#REF!</definedName>
    <definedName name="Females" localSheetId="4">#REF!</definedName>
    <definedName name="femaletab" localSheetId="2">#REF!</definedName>
    <definedName name="femaletab" localSheetId="5">#REF!</definedName>
    <definedName name="femaletab" localSheetId="4">#REF!</definedName>
    <definedName name="fn">[3]Intro!$B$1</definedName>
    <definedName name="HRG_Codes" localSheetId="0">#REF!</definedName>
    <definedName name="HRG_Codes" localSheetId="2">#REF!</definedName>
    <definedName name="HRG_Codes" localSheetId="5">#REF!</definedName>
    <definedName name="HRG_Codes" localSheetId="4">#REF!</definedName>
    <definedName name="ICD_Codes" localSheetId="0">#REF!</definedName>
    <definedName name="ICD_Codes" localSheetId="2">#REF!</definedName>
    <definedName name="ICD_Codes" localSheetId="5">#REF!</definedName>
    <definedName name="ICD_Codes" localSheetId="4">#REF!</definedName>
    <definedName name="male" localSheetId="0">#REF!</definedName>
    <definedName name="male" localSheetId="2">#REF!</definedName>
    <definedName name="male" localSheetId="5">#REF!</definedName>
    <definedName name="male" localSheetId="4">#REF!</definedName>
    <definedName name="maleimprove" localSheetId="2">#REF!</definedName>
    <definedName name="maleimprove" localSheetId="5">#REF!</definedName>
    <definedName name="maleimprove" localSheetId="4">#REF!</definedName>
    <definedName name="maletab" localSheetId="2">#REF!</definedName>
    <definedName name="maletab" localSheetId="5">#REF!</definedName>
    <definedName name="maletab" localSheetId="4">#REF!</definedName>
    <definedName name="OP_PERSONS" localSheetId="2">#REF!</definedName>
    <definedName name="OP_PERSONS" localSheetId="5">#REF!</definedName>
    <definedName name="OP_PERSONS" localSheetId="4">#REF!</definedName>
    <definedName name="OPCS_Codes" localSheetId="2">#REF!</definedName>
    <definedName name="OPCS_Codes" localSheetId="5">#REF!</definedName>
    <definedName name="OPCS_Codes" localSheetId="4">#REF!</definedName>
    <definedName name="Persons" localSheetId="2">#REF!</definedName>
    <definedName name="Persons" localSheetId="5">#REF!</definedName>
    <definedName name="Persons" localSheetId="4">#REF!</definedName>
    <definedName name="_xlnm.Print_Area" localSheetId="0">Notes!$A$1:$H$40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6" i="67" l="1"/>
  <c r="O235" i="67"/>
  <c r="O234" i="67"/>
  <c r="O233" i="67"/>
  <c r="O232" i="67"/>
  <c r="O231" i="67"/>
  <c r="O230" i="67"/>
  <c r="O229" i="67"/>
  <c r="O228" i="67"/>
  <c r="O227" i="67"/>
  <c r="O226" i="67"/>
  <c r="O225" i="67"/>
  <c r="O224" i="67"/>
  <c r="O223" i="67"/>
  <c r="O222" i="67"/>
  <c r="O221" i="67"/>
  <c r="O220" i="67"/>
  <c r="O219" i="67"/>
  <c r="O218" i="67"/>
  <c r="O217" i="67"/>
  <c r="O216" i="67"/>
  <c r="O215" i="67"/>
  <c r="O214" i="67"/>
  <c r="O213" i="67"/>
  <c r="O212" i="67"/>
  <c r="O211" i="67"/>
  <c r="O210" i="67"/>
  <c r="O209" i="67"/>
  <c r="O208" i="67"/>
  <c r="O207" i="67"/>
  <c r="O206" i="67"/>
  <c r="O205" i="67"/>
  <c r="O204" i="67"/>
  <c r="O203" i="67"/>
  <c r="O202" i="67"/>
  <c r="O201" i="67"/>
  <c r="O200" i="67"/>
  <c r="O199" i="67"/>
  <c r="O198" i="67"/>
  <c r="O197" i="67"/>
  <c r="O196" i="67"/>
  <c r="O195" i="67"/>
  <c r="O194" i="67"/>
  <c r="O193" i="67"/>
  <c r="O192" i="67"/>
  <c r="O191" i="67"/>
  <c r="O190" i="67"/>
  <c r="O189" i="67"/>
  <c r="O188" i="67"/>
  <c r="O187" i="67"/>
  <c r="O186" i="67"/>
  <c r="O185" i="67"/>
  <c r="O184" i="67"/>
  <c r="O183" i="67"/>
  <c r="O182" i="67"/>
  <c r="O181" i="67"/>
  <c r="O180" i="67"/>
  <c r="O179" i="67"/>
  <c r="O178" i="67"/>
  <c r="O177" i="67"/>
  <c r="O176" i="67"/>
  <c r="O175" i="67"/>
  <c r="O174" i="67"/>
  <c r="O173" i="67"/>
  <c r="O172" i="67"/>
  <c r="O171" i="67"/>
  <c r="O170" i="67"/>
  <c r="O169" i="67"/>
  <c r="O168" i="67"/>
  <c r="O167" i="67"/>
  <c r="O166" i="67"/>
  <c r="O165" i="67"/>
  <c r="O164" i="67"/>
  <c r="O163" i="67"/>
  <c r="O162" i="67"/>
  <c r="O161" i="67"/>
  <c r="O160" i="67"/>
  <c r="O159" i="67"/>
  <c r="O158" i="67"/>
  <c r="O157" i="67"/>
  <c r="O156" i="67"/>
  <c r="O155" i="67"/>
  <c r="O154" i="67"/>
  <c r="O153" i="67"/>
  <c r="O152" i="67"/>
  <c r="O151" i="67"/>
  <c r="O150" i="67"/>
  <c r="O149" i="67"/>
  <c r="O148" i="67"/>
  <c r="O147" i="67"/>
  <c r="O146" i="67"/>
  <c r="O145" i="67"/>
  <c r="O144" i="67"/>
  <c r="O143" i="67"/>
  <c r="O142" i="67"/>
  <c r="O141" i="67"/>
  <c r="O140" i="67"/>
  <c r="O139" i="67"/>
  <c r="O138" i="67"/>
  <c r="O137" i="67"/>
  <c r="O136" i="67"/>
  <c r="O135" i="67"/>
  <c r="O134" i="67"/>
  <c r="O133" i="67"/>
  <c r="O132" i="67"/>
  <c r="O131" i="67"/>
  <c r="O130" i="67"/>
  <c r="O129" i="67"/>
  <c r="O128" i="67"/>
  <c r="O127" i="67"/>
  <c r="O126" i="67"/>
  <c r="O125" i="67"/>
  <c r="O124" i="67"/>
  <c r="O123" i="67"/>
  <c r="O122" i="67"/>
  <c r="O121" i="67"/>
  <c r="O120" i="67"/>
  <c r="O119" i="67"/>
  <c r="O118" i="67"/>
  <c r="O117" i="67"/>
  <c r="O116" i="67"/>
  <c r="O115" i="67"/>
  <c r="O114" i="67"/>
  <c r="O113" i="67"/>
  <c r="O112" i="67"/>
  <c r="O111" i="67"/>
  <c r="O110" i="67"/>
  <c r="O109" i="67"/>
  <c r="O108" i="67"/>
  <c r="O107" i="67"/>
  <c r="O106" i="67"/>
  <c r="O105" i="67"/>
  <c r="O104" i="67"/>
  <c r="O103" i="67"/>
  <c r="O102" i="67"/>
  <c r="O101" i="67"/>
  <c r="O100" i="67"/>
  <c r="O99" i="67"/>
  <c r="O98" i="67"/>
  <c r="O97" i="67"/>
  <c r="O96" i="67"/>
  <c r="O95" i="67"/>
  <c r="O94" i="67"/>
  <c r="O93" i="67"/>
  <c r="O92" i="67"/>
  <c r="O91" i="67"/>
  <c r="O90" i="67"/>
  <c r="O89" i="67"/>
  <c r="O88" i="67"/>
  <c r="O87" i="67"/>
  <c r="O86" i="67"/>
  <c r="O85" i="67"/>
  <c r="O84" i="67"/>
  <c r="O83" i="67"/>
  <c r="O82" i="67"/>
  <c r="O81" i="67"/>
  <c r="O80" i="67"/>
  <c r="O79" i="67"/>
  <c r="O78" i="67"/>
  <c r="O77" i="67"/>
  <c r="O76" i="67"/>
  <c r="O75" i="67"/>
  <c r="O74" i="67"/>
  <c r="O73" i="67"/>
  <c r="O72" i="67"/>
  <c r="O71" i="67"/>
  <c r="O70" i="67"/>
  <c r="O69" i="67"/>
  <c r="O68" i="67"/>
  <c r="O67" i="67"/>
  <c r="O66" i="67"/>
  <c r="O65" i="67"/>
  <c r="O64" i="67"/>
  <c r="O63" i="67"/>
  <c r="O62" i="67"/>
  <c r="O61" i="67"/>
  <c r="O60" i="67"/>
  <c r="O59" i="67"/>
  <c r="O58" i="67"/>
  <c r="O57" i="67"/>
  <c r="O56" i="67"/>
  <c r="O55" i="67"/>
  <c r="O54" i="67"/>
  <c r="O53" i="67"/>
  <c r="O52" i="67"/>
  <c r="O51" i="67"/>
  <c r="O50" i="67"/>
  <c r="O49" i="67"/>
  <c r="O48" i="67"/>
  <c r="O47" i="67"/>
  <c r="O46" i="67"/>
  <c r="O45" i="67"/>
  <c r="O44" i="67"/>
  <c r="O43" i="67"/>
  <c r="O42" i="67"/>
  <c r="O41" i="67"/>
  <c r="O40" i="67"/>
  <c r="O39" i="67"/>
  <c r="O38" i="67"/>
  <c r="O37" i="67"/>
  <c r="O36" i="67"/>
  <c r="O35" i="67"/>
  <c r="O34" i="67"/>
  <c r="O33" i="67"/>
  <c r="O32" i="67"/>
  <c r="O31" i="67"/>
  <c r="O30" i="67"/>
  <c r="O29" i="67"/>
  <c r="O28" i="67"/>
  <c r="O27" i="67"/>
  <c r="O26" i="67"/>
  <c r="O25" i="67"/>
  <c r="O24" i="67"/>
  <c r="O23" i="67"/>
  <c r="O22" i="67"/>
  <c r="O21" i="67"/>
  <c r="O20" i="67"/>
  <c r="O19" i="67"/>
  <c r="O18" i="67"/>
  <c r="O17" i="67"/>
  <c r="O16" i="67"/>
  <c r="O15" i="67"/>
  <c r="O14" i="67"/>
  <c r="O13" i="67"/>
  <c r="O12" i="67"/>
  <c r="O11" i="67"/>
  <c r="O10" i="67"/>
  <c r="O9" i="67"/>
  <c r="O8" i="67"/>
  <c r="N4" i="67"/>
  <c r="M236" i="65" l="1"/>
  <c r="M235" i="65"/>
  <c r="M234" i="65"/>
  <c r="M233" i="65"/>
  <c r="M232" i="65"/>
  <c r="M231" i="65"/>
  <c r="M230" i="65"/>
  <c r="M229" i="65"/>
  <c r="M228" i="65"/>
  <c r="M227" i="65"/>
  <c r="M226" i="65"/>
  <c r="M225" i="65"/>
  <c r="M224" i="65"/>
  <c r="M223" i="65"/>
  <c r="M222" i="65"/>
  <c r="M221" i="65"/>
  <c r="M220" i="65"/>
  <c r="M219" i="65"/>
  <c r="M218" i="65"/>
  <c r="M217" i="65"/>
  <c r="M216" i="65"/>
  <c r="M215" i="65"/>
  <c r="M214" i="65"/>
  <c r="M213" i="65"/>
  <c r="M212" i="65"/>
  <c r="M211" i="65"/>
  <c r="M210" i="65"/>
  <c r="M209" i="65"/>
  <c r="M208" i="65"/>
  <c r="M207" i="65"/>
  <c r="M206" i="65"/>
  <c r="M205" i="65"/>
  <c r="M204" i="65"/>
  <c r="M203" i="65"/>
  <c r="M202" i="65"/>
  <c r="M201" i="65"/>
  <c r="M200" i="65"/>
  <c r="M199" i="65"/>
  <c r="M198" i="65"/>
  <c r="M197" i="65"/>
  <c r="M196" i="65"/>
  <c r="M195" i="65"/>
  <c r="M194" i="65"/>
  <c r="M193" i="65"/>
  <c r="M192" i="65"/>
  <c r="M191" i="65"/>
  <c r="M190" i="65"/>
  <c r="M189" i="65"/>
  <c r="M188" i="65"/>
  <c r="M187" i="65"/>
  <c r="M186" i="65"/>
  <c r="M185" i="65"/>
  <c r="M184" i="65"/>
  <c r="M183" i="65"/>
  <c r="M182" i="65"/>
  <c r="M181" i="65"/>
  <c r="M180" i="65"/>
  <c r="M179" i="65"/>
  <c r="M178" i="65"/>
  <c r="M177" i="65"/>
  <c r="M176" i="65"/>
  <c r="M175" i="65"/>
  <c r="M174" i="65"/>
  <c r="M173" i="65"/>
  <c r="M172" i="65"/>
  <c r="M171" i="65"/>
  <c r="M170" i="65"/>
  <c r="M169" i="65"/>
  <c r="M168" i="65"/>
  <c r="M167" i="65"/>
  <c r="M166" i="65"/>
  <c r="M165" i="65"/>
  <c r="M164" i="65"/>
  <c r="M163" i="65"/>
  <c r="M162" i="65"/>
  <c r="M161" i="65"/>
  <c r="M160" i="65"/>
  <c r="M159" i="65"/>
  <c r="M158" i="65"/>
  <c r="M157" i="65"/>
  <c r="M156" i="65"/>
  <c r="M155" i="65"/>
  <c r="M154" i="65"/>
  <c r="M153" i="65"/>
  <c r="M152" i="65"/>
  <c r="M151" i="65"/>
  <c r="M150" i="65"/>
  <c r="M149" i="65"/>
  <c r="M148" i="65"/>
  <c r="M147" i="65"/>
  <c r="M146" i="65"/>
  <c r="M145" i="65"/>
  <c r="M144" i="65"/>
  <c r="M143" i="65"/>
  <c r="M142" i="65"/>
  <c r="M141" i="65"/>
  <c r="M140" i="65"/>
  <c r="M139" i="65"/>
  <c r="M138" i="65"/>
  <c r="M137" i="65"/>
  <c r="M136" i="65"/>
  <c r="M135" i="65"/>
  <c r="M134" i="65"/>
  <c r="M133" i="65"/>
  <c r="M132" i="65"/>
  <c r="M131" i="65"/>
  <c r="M130" i="65"/>
  <c r="M129" i="65"/>
  <c r="M128" i="65"/>
  <c r="M127" i="65"/>
  <c r="M126" i="65"/>
  <c r="M125" i="65"/>
  <c r="M124" i="65"/>
  <c r="M123" i="65"/>
  <c r="M122" i="65"/>
  <c r="M121" i="65"/>
  <c r="M120" i="65"/>
  <c r="M119" i="65"/>
  <c r="M118" i="65"/>
  <c r="M117" i="65"/>
  <c r="M116" i="65"/>
  <c r="M115" i="65"/>
  <c r="M114" i="65"/>
  <c r="M113" i="65"/>
  <c r="M112" i="65"/>
  <c r="M111" i="65"/>
  <c r="M110" i="65"/>
  <c r="M109" i="65"/>
  <c r="M108" i="65"/>
  <c r="M107" i="65"/>
  <c r="M106" i="65"/>
  <c r="M105" i="65"/>
  <c r="M104" i="65"/>
  <c r="M103" i="65"/>
  <c r="M102" i="65"/>
  <c r="M101" i="65"/>
  <c r="M100" i="65"/>
  <c r="M99" i="65"/>
  <c r="M98" i="65"/>
  <c r="M97" i="65"/>
  <c r="M96" i="65"/>
  <c r="M95" i="65"/>
  <c r="M94" i="65"/>
  <c r="M93" i="65"/>
  <c r="M92" i="65"/>
  <c r="M91" i="65"/>
  <c r="M90" i="65"/>
  <c r="M89" i="65"/>
  <c r="M88" i="65"/>
  <c r="M87" i="65"/>
  <c r="M86" i="65"/>
  <c r="M85" i="65"/>
  <c r="M84" i="65"/>
  <c r="M83" i="65"/>
  <c r="M82" i="65"/>
  <c r="M81" i="65"/>
  <c r="M80" i="65"/>
  <c r="M79" i="65"/>
  <c r="M78" i="65"/>
  <c r="M77" i="65"/>
  <c r="M76" i="65"/>
  <c r="M75" i="65"/>
  <c r="M74" i="65"/>
  <c r="M73" i="65"/>
  <c r="M72" i="65"/>
  <c r="M71" i="65"/>
  <c r="M70" i="65"/>
  <c r="M69" i="65"/>
  <c r="M68" i="65"/>
  <c r="M67" i="65"/>
  <c r="M66" i="65"/>
  <c r="M65" i="65"/>
  <c r="M64" i="65"/>
  <c r="M63" i="65"/>
  <c r="M62" i="65"/>
  <c r="M61" i="65"/>
  <c r="M60" i="65"/>
  <c r="M59" i="65"/>
  <c r="M58" i="65"/>
  <c r="M57" i="65"/>
  <c r="M56" i="65"/>
  <c r="M55" i="65"/>
  <c r="M54" i="65"/>
  <c r="M53" i="65"/>
  <c r="M52" i="65"/>
  <c r="M51" i="65"/>
  <c r="M50" i="65"/>
  <c r="M49" i="65"/>
  <c r="M48" i="65"/>
  <c r="M47" i="65"/>
  <c r="M46" i="65"/>
  <c r="M45" i="65"/>
  <c r="M44" i="65"/>
  <c r="M43" i="65"/>
  <c r="M42" i="65"/>
  <c r="M41" i="65"/>
  <c r="M40" i="65"/>
  <c r="M39" i="65"/>
  <c r="M38" i="65"/>
  <c r="M37" i="65"/>
  <c r="M36" i="65"/>
  <c r="M35" i="65"/>
  <c r="M34" i="65"/>
  <c r="M33" i="65"/>
  <c r="M32" i="65"/>
  <c r="M31" i="65"/>
  <c r="M30" i="65"/>
  <c r="M29" i="65"/>
  <c r="M28" i="65"/>
  <c r="M27" i="65"/>
  <c r="M26" i="65"/>
  <c r="M25" i="65"/>
  <c r="M24" i="65"/>
  <c r="M23" i="65"/>
  <c r="M22" i="65"/>
  <c r="M21" i="65"/>
  <c r="M20" i="65"/>
  <c r="M19" i="65"/>
  <c r="M18" i="65"/>
  <c r="M17" i="65"/>
  <c r="M16" i="65"/>
  <c r="M15" i="65"/>
  <c r="M14" i="65"/>
  <c r="M13" i="65"/>
  <c r="M12" i="65"/>
  <c r="M11" i="65"/>
  <c r="M10" i="65"/>
  <c r="M9" i="65"/>
  <c r="M8" i="65"/>
  <c r="L5" i="65"/>
  <c r="C5" i="65" l="1"/>
  <c r="Z157" i="72"/>
  <c r="Y157" i="72"/>
  <c r="D159" i="65" s="1"/>
  <c r="Z156" i="72"/>
  <c r="Y156" i="72"/>
  <c r="D158" i="65" s="1"/>
  <c r="Z155" i="72"/>
  <c r="Y155" i="72"/>
  <c r="D157" i="65" s="1"/>
  <c r="Z154" i="72"/>
  <c r="Y154" i="72"/>
  <c r="D156" i="65" s="1"/>
  <c r="Z153" i="72"/>
  <c r="Y153" i="72"/>
  <c r="D155" i="65" s="1"/>
  <c r="Z152" i="72"/>
  <c r="Y152" i="72"/>
  <c r="D154" i="65" s="1"/>
  <c r="Z151" i="72"/>
  <c r="Y151" i="72"/>
  <c r="D153" i="65" s="1"/>
  <c r="Z150" i="72"/>
  <c r="Y150" i="72"/>
  <c r="D152" i="65" s="1"/>
  <c r="Z149" i="72"/>
  <c r="Y149" i="72"/>
  <c r="D151" i="65" s="1"/>
  <c r="Z148" i="72"/>
  <c r="Y148" i="72"/>
  <c r="D150" i="65" s="1"/>
  <c r="Z147" i="72"/>
  <c r="Y147" i="72"/>
  <c r="D65" i="65" s="1"/>
  <c r="Z146" i="72"/>
  <c r="Y146" i="72"/>
  <c r="D64" i="65" s="1"/>
  <c r="Z145" i="72"/>
  <c r="Y145" i="72"/>
  <c r="D149" i="65" s="1"/>
  <c r="Z144" i="72"/>
  <c r="Y144" i="72"/>
  <c r="D148" i="65" s="1"/>
  <c r="Z143" i="72"/>
  <c r="Y143" i="72"/>
  <c r="D147" i="65" s="1"/>
  <c r="Z142" i="72"/>
  <c r="Y142" i="72"/>
  <c r="D146" i="65" s="1"/>
  <c r="Z141" i="72"/>
  <c r="Y141" i="72"/>
  <c r="D145" i="65" s="1"/>
  <c r="Z140" i="72"/>
  <c r="Y140" i="72"/>
  <c r="D144" i="65" s="1"/>
  <c r="Z139" i="72"/>
  <c r="Y139" i="72"/>
  <c r="D143" i="65" s="1"/>
  <c r="Z138" i="72"/>
  <c r="Y138" i="72"/>
  <c r="D142" i="65" s="1"/>
  <c r="Z137" i="72"/>
  <c r="Y137" i="72"/>
  <c r="D141" i="65" s="1"/>
  <c r="Z136" i="72"/>
  <c r="Y136" i="72"/>
  <c r="D140" i="65" s="1"/>
  <c r="Z135" i="72"/>
  <c r="Y135" i="72"/>
  <c r="D139" i="65" s="1"/>
  <c r="Z134" i="72"/>
  <c r="Y134" i="72"/>
  <c r="D138" i="65" s="1"/>
  <c r="Z133" i="72"/>
  <c r="Y133" i="72"/>
  <c r="D137" i="65" s="1"/>
  <c r="Z132" i="72"/>
  <c r="Y132" i="72"/>
  <c r="D136" i="65" s="1"/>
  <c r="Z131" i="72"/>
  <c r="Y131" i="72"/>
  <c r="D135" i="65" s="1"/>
  <c r="Z130" i="72"/>
  <c r="Y130" i="72"/>
  <c r="D134" i="65" s="1"/>
  <c r="Z129" i="72"/>
  <c r="Y129" i="72"/>
  <c r="D133" i="65" s="1"/>
  <c r="Z128" i="72"/>
  <c r="Y128" i="72"/>
  <c r="D132" i="65" s="1"/>
  <c r="Z127" i="72"/>
  <c r="Y127" i="72"/>
  <c r="D131" i="65" s="1"/>
  <c r="Z126" i="72"/>
  <c r="Y126" i="72"/>
  <c r="D130" i="65" s="1"/>
  <c r="Z125" i="72"/>
  <c r="Y125" i="72"/>
  <c r="D129" i="65" s="1"/>
  <c r="Z124" i="72"/>
  <c r="Y124" i="72"/>
  <c r="D128" i="65" s="1"/>
  <c r="Z123" i="72"/>
  <c r="Y123" i="72"/>
  <c r="D127" i="65" s="1"/>
  <c r="Z122" i="72"/>
  <c r="Y122" i="72"/>
  <c r="D126" i="65" s="1"/>
  <c r="Z121" i="72"/>
  <c r="Y121" i="72"/>
  <c r="D125" i="65" s="1"/>
  <c r="Z120" i="72"/>
  <c r="Y120" i="72"/>
  <c r="D124" i="65" s="1"/>
  <c r="Z119" i="72"/>
  <c r="Y119" i="72"/>
  <c r="D123" i="65" s="1"/>
  <c r="Z118" i="72"/>
  <c r="Y118" i="72"/>
  <c r="D122" i="65" s="1"/>
  <c r="Z117" i="72"/>
  <c r="Y117" i="72"/>
  <c r="D121" i="65" s="1"/>
  <c r="Z116" i="72"/>
  <c r="Y116" i="72"/>
  <c r="D120" i="65" s="1"/>
  <c r="Z115" i="72"/>
  <c r="Y115" i="72"/>
  <c r="D119" i="65" s="1"/>
  <c r="Z114" i="72"/>
  <c r="Y114" i="72"/>
  <c r="D118" i="65" s="1"/>
  <c r="Z113" i="72"/>
  <c r="Y113" i="72"/>
  <c r="D117" i="65" s="1"/>
  <c r="Z112" i="72"/>
  <c r="Y112" i="72"/>
  <c r="D116" i="65" s="1"/>
  <c r="Z111" i="72"/>
  <c r="Y111" i="72"/>
  <c r="D115" i="65" s="1"/>
  <c r="Z110" i="72"/>
  <c r="Y110" i="72"/>
  <c r="D114" i="65" s="1"/>
  <c r="Z109" i="72"/>
  <c r="Y109" i="72"/>
  <c r="D113" i="65" s="1"/>
  <c r="Z108" i="72"/>
  <c r="Y108" i="72"/>
  <c r="D112" i="65" s="1"/>
  <c r="Z107" i="72"/>
  <c r="Y107" i="72"/>
  <c r="D111" i="65" s="1"/>
  <c r="Z106" i="72"/>
  <c r="Y106" i="72"/>
  <c r="D110" i="65" s="1"/>
  <c r="Z105" i="72"/>
  <c r="Y105" i="72"/>
  <c r="D109" i="65" s="1"/>
  <c r="Z104" i="72"/>
  <c r="Y104" i="72"/>
  <c r="D108" i="65" s="1"/>
  <c r="Z103" i="72"/>
  <c r="Y103" i="72"/>
  <c r="D107" i="65" s="1"/>
  <c r="Z102" i="72"/>
  <c r="Y102" i="72"/>
  <c r="D106" i="65" s="1"/>
  <c r="Z101" i="72"/>
  <c r="Y101" i="72"/>
  <c r="D105" i="65" s="1"/>
  <c r="Z100" i="72"/>
  <c r="Y100" i="72"/>
  <c r="D104" i="65" s="1"/>
  <c r="Z99" i="72"/>
  <c r="Y99" i="72"/>
  <c r="D103" i="65" s="1"/>
  <c r="Z98" i="72"/>
  <c r="Y98" i="72"/>
  <c r="D102" i="65" s="1"/>
  <c r="Z97" i="72"/>
  <c r="Y97" i="72"/>
  <c r="D101" i="65" s="1"/>
  <c r="Z96" i="72"/>
  <c r="Y96" i="72"/>
  <c r="D100" i="65" s="1"/>
  <c r="Z95" i="72"/>
  <c r="Y95" i="72"/>
  <c r="D99" i="65" s="1"/>
  <c r="Z94" i="72"/>
  <c r="Y94" i="72"/>
  <c r="D98" i="65" s="1"/>
  <c r="Z93" i="72"/>
  <c r="Y93" i="72"/>
  <c r="D97" i="65" s="1"/>
  <c r="Z92" i="72"/>
  <c r="Y92" i="72"/>
  <c r="D96" i="65" s="1"/>
  <c r="Z91" i="72"/>
  <c r="Y91" i="72"/>
  <c r="D95" i="65" s="1"/>
  <c r="Z90" i="72"/>
  <c r="Y90" i="72"/>
  <c r="D94" i="65" s="1"/>
  <c r="Z89" i="72"/>
  <c r="Y89" i="72"/>
  <c r="D93" i="65" s="1"/>
  <c r="Z88" i="72"/>
  <c r="Y88" i="72"/>
  <c r="D92" i="65" s="1"/>
  <c r="Z87" i="72"/>
  <c r="Y87" i="72"/>
  <c r="D91" i="65" s="1"/>
  <c r="Z86" i="72"/>
  <c r="Y86" i="72"/>
  <c r="D90" i="65" s="1"/>
  <c r="Z85" i="72"/>
  <c r="Y85" i="72"/>
  <c r="D89" i="65" s="1"/>
  <c r="Z84" i="72"/>
  <c r="Y84" i="72"/>
  <c r="D88" i="65" s="1"/>
  <c r="Z83" i="72"/>
  <c r="Y83" i="72"/>
  <c r="D87" i="65" s="1"/>
  <c r="Z82" i="72"/>
  <c r="Y82" i="72"/>
  <c r="D86" i="65" s="1"/>
  <c r="Z81" i="72"/>
  <c r="Y81" i="72"/>
  <c r="D85" i="65" s="1"/>
  <c r="Z80" i="72"/>
  <c r="Y80" i="72"/>
  <c r="D84" i="65" s="1"/>
  <c r="Z79" i="72"/>
  <c r="Y79" i="72"/>
  <c r="D83" i="65" s="1"/>
  <c r="Z78" i="72"/>
  <c r="Y78" i="72"/>
  <c r="D82" i="65" s="1"/>
  <c r="Z77" i="72"/>
  <c r="Y77" i="72"/>
  <c r="D81" i="65" s="1"/>
  <c r="Z76" i="72"/>
  <c r="Y76" i="72"/>
  <c r="D80" i="65" s="1"/>
  <c r="Z75" i="72"/>
  <c r="Y75" i="72"/>
  <c r="D79" i="65" s="1"/>
  <c r="Z74" i="72"/>
  <c r="Y74" i="72"/>
  <c r="D78" i="65" s="1"/>
  <c r="Z73" i="72"/>
  <c r="Y73" i="72"/>
  <c r="D77" i="65" s="1"/>
  <c r="Z72" i="72"/>
  <c r="Y72" i="72"/>
  <c r="D76" i="65" s="1"/>
  <c r="Z71" i="72"/>
  <c r="Y71" i="72"/>
  <c r="D75" i="65" s="1"/>
  <c r="Z70" i="72"/>
  <c r="Y70" i="72"/>
  <c r="D74" i="65" s="1"/>
  <c r="Z69" i="72"/>
  <c r="Y69" i="72"/>
  <c r="D73" i="65" s="1"/>
  <c r="Z68" i="72"/>
  <c r="Y68" i="72"/>
  <c r="D72" i="65" s="1"/>
  <c r="Z67" i="72"/>
  <c r="Y67" i="72"/>
  <c r="D71" i="65" s="1"/>
  <c r="Z66" i="72"/>
  <c r="Y66" i="72"/>
  <c r="D70" i="65" s="1"/>
  <c r="Z65" i="72"/>
  <c r="Y65" i="72"/>
  <c r="D69" i="65" s="1"/>
  <c r="Z64" i="72"/>
  <c r="Y64" i="72"/>
  <c r="D68" i="65" s="1"/>
  <c r="Z63" i="72"/>
  <c r="Y63" i="72"/>
  <c r="D67" i="65" s="1"/>
  <c r="Z62" i="72"/>
  <c r="Y62" i="72"/>
  <c r="D66" i="65" s="1"/>
  <c r="Z61" i="72"/>
  <c r="Y61" i="72"/>
  <c r="D63" i="65" s="1"/>
  <c r="Z60" i="72"/>
  <c r="Y60" i="72"/>
  <c r="D62" i="65" s="1"/>
  <c r="Z59" i="72"/>
  <c r="Y59" i="72"/>
  <c r="D61" i="65" s="1"/>
  <c r="Z58" i="72"/>
  <c r="Y58" i="72"/>
  <c r="D60" i="65" s="1"/>
  <c r="Z57" i="72"/>
  <c r="Y57" i="72"/>
  <c r="D59" i="65" s="1"/>
  <c r="Z56" i="72"/>
  <c r="Y56" i="72"/>
  <c r="D58" i="65" s="1"/>
  <c r="Z55" i="72"/>
  <c r="Y55" i="72"/>
  <c r="D57" i="65" s="1"/>
  <c r="Z54" i="72"/>
  <c r="Y54" i="72"/>
  <c r="D56" i="65" s="1"/>
  <c r="Z53" i="72"/>
  <c r="Y53" i="72"/>
  <c r="D55" i="65" s="1"/>
  <c r="Z52" i="72"/>
  <c r="Y52" i="72"/>
  <c r="D54" i="65" s="1"/>
  <c r="Z51" i="72"/>
  <c r="Y51" i="72"/>
  <c r="D53" i="65" s="1"/>
  <c r="Z50" i="72"/>
  <c r="Y50" i="72"/>
  <c r="D52" i="65" s="1"/>
  <c r="Z49" i="72"/>
  <c r="Y49" i="72"/>
  <c r="D51" i="65" s="1"/>
  <c r="Z48" i="72"/>
  <c r="Y48" i="72"/>
  <c r="D50" i="65" s="1"/>
  <c r="Z47" i="72"/>
  <c r="Y47" i="72"/>
  <c r="D49" i="65" s="1"/>
  <c r="Z46" i="72"/>
  <c r="Y46" i="72"/>
  <c r="D48" i="65" s="1"/>
  <c r="Z45" i="72"/>
  <c r="Y45" i="72"/>
  <c r="D47" i="65" s="1"/>
  <c r="Z44" i="72"/>
  <c r="Y44" i="72"/>
  <c r="D46" i="65" s="1"/>
  <c r="Z43" i="72"/>
  <c r="Y43" i="72"/>
  <c r="D45" i="65" s="1"/>
  <c r="Z42" i="72"/>
  <c r="Y42" i="72"/>
  <c r="D44" i="65" s="1"/>
  <c r="Z41" i="72"/>
  <c r="Y41" i="72"/>
  <c r="D43" i="65" s="1"/>
  <c r="Z40" i="72"/>
  <c r="Y40" i="72"/>
  <c r="D42" i="65" s="1"/>
  <c r="Z39" i="72"/>
  <c r="Y39" i="72"/>
  <c r="D41" i="65" s="1"/>
  <c r="Z38" i="72"/>
  <c r="Y38" i="72"/>
  <c r="D40" i="65" s="1"/>
  <c r="Z37" i="72"/>
  <c r="Y37" i="72"/>
  <c r="D39" i="65" s="1"/>
  <c r="Z36" i="72"/>
  <c r="Y36" i="72"/>
  <c r="D38" i="65" s="1"/>
  <c r="Z35" i="72"/>
  <c r="Y35" i="72"/>
  <c r="D37" i="65" s="1"/>
  <c r="Z34" i="72"/>
  <c r="Y34" i="72"/>
  <c r="D36" i="65" s="1"/>
  <c r="Z33" i="72"/>
  <c r="Y33" i="72"/>
  <c r="D35" i="65" s="1"/>
  <c r="Z32" i="72"/>
  <c r="Y32" i="72"/>
  <c r="D34" i="65" s="1"/>
  <c r="Z31" i="72"/>
  <c r="Y31" i="72"/>
  <c r="D33" i="65" s="1"/>
  <c r="Z30" i="72"/>
  <c r="Y30" i="72"/>
  <c r="D32" i="65" s="1"/>
  <c r="Z29" i="72"/>
  <c r="Y29" i="72"/>
  <c r="D31" i="65" s="1"/>
  <c r="Z28" i="72"/>
  <c r="Y28" i="72"/>
  <c r="D30" i="65" s="1"/>
  <c r="Z27" i="72"/>
  <c r="Y27" i="72"/>
  <c r="D29" i="65" s="1"/>
  <c r="Z26" i="72"/>
  <c r="Y26" i="72"/>
  <c r="D28" i="65" s="1"/>
  <c r="Z25" i="72"/>
  <c r="Y25" i="72"/>
  <c r="D27" i="65" s="1"/>
  <c r="Z24" i="72"/>
  <c r="Y24" i="72"/>
  <c r="D26" i="65" s="1"/>
  <c r="Z23" i="72"/>
  <c r="Y23" i="72"/>
  <c r="D25" i="65" s="1"/>
  <c r="Z22" i="72"/>
  <c r="Y22" i="72"/>
  <c r="D24" i="65" s="1"/>
  <c r="Z21" i="72"/>
  <c r="Y21" i="72"/>
  <c r="D23" i="65" s="1"/>
  <c r="Z20" i="72"/>
  <c r="Y20" i="72"/>
  <c r="D22" i="65" s="1"/>
  <c r="Z19" i="72"/>
  <c r="Y19" i="72"/>
  <c r="D21" i="65" s="1"/>
  <c r="Z18" i="72"/>
  <c r="Y18" i="72"/>
  <c r="D20" i="65" s="1"/>
  <c r="Z17" i="72"/>
  <c r="Y17" i="72"/>
  <c r="D19" i="65" s="1"/>
  <c r="Z16" i="72"/>
  <c r="Y16" i="72"/>
  <c r="D18" i="65" s="1"/>
  <c r="Z15" i="72"/>
  <c r="Y15" i="72"/>
  <c r="D17" i="65" s="1"/>
  <c r="Z14" i="72"/>
  <c r="Y14" i="72"/>
  <c r="D16" i="65" s="1"/>
  <c r="Z13" i="72"/>
  <c r="Y13" i="72"/>
  <c r="D15" i="65" s="1"/>
  <c r="Z12" i="72"/>
  <c r="Y12" i="72"/>
  <c r="D14" i="65" s="1"/>
  <c r="Z11" i="72"/>
  <c r="Y11" i="72"/>
  <c r="D13" i="65" s="1"/>
  <c r="Z10" i="72"/>
  <c r="Y10" i="72"/>
  <c r="D12" i="65" s="1"/>
  <c r="Z9" i="72"/>
  <c r="Y9" i="72"/>
  <c r="D11" i="65" s="1"/>
  <c r="Z8" i="72"/>
  <c r="Y8" i="72"/>
  <c r="D10" i="65" s="1"/>
  <c r="Z7" i="72"/>
  <c r="Y7" i="72"/>
  <c r="D9" i="65" s="1"/>
  <c r="Z6" i="72"/>
  <c r="Y6" i="72"/>
  <c r="D8" i="65" s="1"/>
  <c r="L3" i="72"/>
  <c r="K3" i="72"/>
  <c r="D5" i="65" l="1"/>
  <c r="Y3" i="72"/>
  <c r="Z3" i="72"/>
  <c r="X157" i="72"/>
  <c r="X156" i="72"/>
  <c r="X155" i="72"/>
  <c r="X154" i="72"/>
  <c r="X153" i="72"/>
  <c r="X152" i="72"/>
  <c r="X151" i="72"/>
  <c r="X150" i="72"/>
  <c r="X149" i="72"/>
  <c r="X148" i="72"/>
  <c r="X147" i="72"/>
  <c r="X146" i="72"/>
  <c r="X145" i="72"/>
  <c r="X144" i="72"/>
  <c r="X143" i="72"/>
  <c r="X142" i="72"/>
  <c r="X141" i="72"/>
  <c r="X140" i="72"/>
  <c r="X139" i="72"/>
  <c r="X138" i="72"/>
  <c r="X137" i="72"/>
  <c r="X136" i="72"/>
  <c r="X135" i="72"/>
  <c r="X134" i="72"/>
  <c r="X133" i="72"/>
  <c r="X132" i="72"/>
  <c r="X131" i="72"/>
  <c r="X130" i="72"/>
  <c r="X129" i="72"/>
  <c r="X128" i="72"/>
  <c r="X127" i="72"/>
  <c r="X126" i="72"/>
  <c r="X125" i="72"/>
  <c r="X124" i="72"/>
  <c r="X123" i="72"/>
  <c r="X122" i="72"/>
  <c r="X121" i="72"/>
  <c r="X120" i="72"/>
  <c r="X119" i="72"/>
  <c r="X118" i="72"/>
  <c r="X117" i="72"/>
  <c r="X116" i="72"/>
  <c r="X115" i="72"/>
  <c r="X114" i="72"/>
  <c r="X113" i="72"/>
  <c r="X112" i="72"/>
  <c r="X111" i="72"/>
  <c r="X110" i="72"/>
  <c r="X109" i="72"/>
  <c r="X108" i="72"/>
  <c r="X107" i="72"/>
  <c r="X106" i="72"/>
  <c r="X105" i="72"/>
  <c r="X104" i="72"/>
  <c r="X103" i="72"/>
  <c r="X102" i="72"/>
  <c r="X101" i="72"/>
  <c r="X100" i="72"/>
  <c r="X99" i="72"/>
  <c r="X98" i="72"/>
  <c r="X97" i="72"/>
  <c r="X96" i="72"/>
  <c r="X95" i="72"/>
  <c r="X94" i="72"/>
  <c r="X93" i="72"/>
  <c r="X92" i="72"/>
  <c r="X91" i="72"/>
  <c r="X90" i="72"/>
  <c r="X89" i="72"/>
  <c r="X88" i="72"/>
  <c r="X87" i="72"/>
  <c r="X86" i="72"/>
  <c r="X85" i="72"/>
  <c r="X84" i="72"/>
  <c r="X83" i="72"/>
  <c r="X82" i="72"/>
  <c r="X81" i="72"/>
  <c r="X80" i="72"/>
  <c r="X79" i="72"/>
  <c r="X78" i="72"/>
  <c r="X77" i="72"/>
  <c r="X76" i="72"/>
  <c r="X75" i="72"/>
  <c r="X74" i="72"/>
  <c r="X73" i="72"/>
  <c r="X72" i="72"/>
  <c r="X71" i="72"/>
  <c r="X70" i="72"/>
  <c r="X69" i="72"/>
  <c r="X68" i="72"/>
  <c r="X67" i="72"/>
  <c r="X66" i="72"/>
  <c r="X65" i="72"/>
  <c r="X64" i="72"/>
  <c r="X63" i="72"/>
  <c r="X62" i="72"/>
  <c r="X61" i="72"/>
  <c r="X60" i="72"/>
  <c r="X59" i="72"/>
  <c r="X58" i="72"/>
  <c r="X57" i="72"/>
  <c r="X56" i="72"/>
  <c r="X55" i="72"/>
  <c r="X54" i="72"/>
  <c r="X53" i="72"/>
  <c r="X52" i="72"/>
  <c r="X51" i="72"/>
  <c r="X50" i="72"/>
  <c r="X49" i="72"/>
  <c r="X48" i="72"/>
  <c r="X47" i="72"/>
  <c r="X46" i="72"/>
  <c r="X45" i="72"/>
  <c r="X44" i="72"/>
  <c r="X43" i="72"/>
  <c r="X42" i="72"/>
  <c r="X41" i="72"/>
  <c r="X40" i="72"/>
  <c r="X39" i="72"/>
  <c r="X38" i="72"/>
  <c r="X37" i="72"/>
  <c r="X36" i="72"/>
  <c r="X35" i="72"/>
  <c r="X34" i="72"/>
  <c r="X33" i="72"/>
  <c r="X32" i="72"/>
  <c r="X31" i="72"/>
  <c r="X30" i="72"/>
  <c r="X29" i="72"/>
  <c r="X28" i="72"/>
  <c r="X27" i="72"/>
  <c r="X26" i="72"/>
  <c r="X25" i="72"/>
  <c r="X24" i="72"/>
  <c r="X23" i="72"/>
  <c r="X22" i="72"/>
  <c r="X21" i="72"/>
  <c r="X20" i="72"/>
  <c r="X19" i="72"/>
  <c r="X18" i="72"/>
  <c r="X17" i="72"/>
  <c r="X16" i="72"/>
  <c r="X15" i="72"/>
  <c r="X14" i="72"/>
  <c r="X13" i="72"/>
  <c r="X12" i="72"/>
  <c r="X11" i="72"/>
  <c r="X10" i="72"/>
  <c r="X9" i="72"/>
  <c r="X8" i="72"/>
  <c r="X7" i="72"/>
  <c r="X6" i="72"/>
  <c r="W3" i="72"/>
  <c r="I35" i="69" l="1"/>
  <c r="I126" i="69"/>
  <c r="I90" i="69"/>
  <c r="I93" i="69"/>
  <c r="I76" i="69"/>
  <c r="I84" i="69"/>
  <c r="I91" i="69"/>
  <c r="I131" i="69"/>
  <c r="I100" i="69"/>
  <c r="I106" i="69"/>
  <c r="I114" i="69"/>
  <c r="I139" i="69"/>
  <c r="I16" i="69"/>
  <c r="I87" i="69"/>
  <c r="I113" i="69"/>
  <c r="I17" i="69"/>
  <c r="I128" i="69"/>
  <c r="I53" i="69"/>
  <c r="I11" i="69"/>
  <c r="I18" i="69"/>
  <c r="I25" i="69"/>
  <c r="I31" i="69"/>
  <c r="I36" i="69"/>
  <c r="I42" i="69"/>
  <c r="I47" i="69"/>
  <c r="I54" i="69"/>
  <c r="I60" i="69"/>
  <c r="I66" i="69"/>
  <c r="I73" i="69"/>
  <c r="I77" i="69"/>
  <c r="I80" i="69"/>
  <c r="I85" i="69"/>
  <c r="I130" i="69"/>
  <c r="I101" i="69"/>
  <c r="I107" i="69"/>
  <c r="I115" i="69"/>
  <c r="I117" i="69"/>
  <c r="I40" i="69"/>
  <c r="I10" i="69"/>
  <c r="I30" i="69"/>
  <c r="I122" i="69"/>
  <c r="I12" i="69"/>
  <c r="I19" i="69"/>
  <c r="I26" i="69"/>
  <c r="I32" i="69"/>
  <c r="I37" i="69"/>
  <c r="I43" i="69"/>
  <c r="I48" i="69"/>
  <c r="I118" i="69"/>
  <c r="I67" i="69"/>
  <c r="I133" i="69"/>
  <c r="I92" i="69"/>
  <c r="I94" i="69"/>
  <c r="I132" i="69"/>
  <c r="I108" i="69"/>
  <c r="I116" i="69"/>
  <c r="I52" i="69"/>
  <c r="I83" i="69"/>
  <c r="I99" i="69"/>
  <c r="I24" i="69"/>
  <c r="I41" i="69"/>
  <c r="I59" i="69"/>
  <c r="I6" i="69"/>
  <c r="I13" i="69"/>
  <c r="I27" i="69"/>
  <c r="I38" i="69"/>
  <c r="I55" i="69"/>
  <c r="I61" i="69"/>
  <c r="I68" i="69"/>
  <c r="I127" i="69"/>
  <c r="I81" i="69"/>
  <c r="I95" i="69"/>
  <c r="I102" i="69"/>
  <c r="I109" i="69"/>
  <c r="I135" i="69"/>
  <c r="I23" i="69"/>
  <c r="I58" i="69"/>
  <c r="I79" i="69"/>
  <c r="I138" i="69"/>
  <c r="I129" i="69"/>
  <c r="I72" i="69"/>
  <c r="I20" i="69"/>
  <c r="I121" i="69"/>
  <c r="I14" i="69"/>
  <c r="I21" i="69"/>
  <c r="I28" i="69"/>
  <c r="I33" i="69"/>
  <c r="I123" i="69"/>
  <c r="I44" i="69"/>
  <c r="I124" i="69"/>
  <c r="I56" i="69"/>
  <c r="I62" i="69"/>
  <c r="I69" i="69"/>
  <c r="I78" i="69"/>
  <c r="I88" i="69"/>
  <c r="I134" i="69"/>
  <c r="I96" i="69"/>
  <c r="I103" i="69"/>
  <c r="I110" i="69"/>
  <c r="I136" i="69"/>
  <c r="I140" i="69"/>
  <c r="I71" i="69"/>
  <c r="I7" i="69"/>
  <c r="I15" i="69"/>
  <c r="I22" i="69"/>
  <c r="I34" i="69"/>
  <c r="I45" i="69"/>
  <c r="I49" i="69"/>
  <c r="I50" i="69"/>
  <c r="I63" i="69"/>
  <c r="I119" i="69"/>
  <c r="I74" i="69"/>
  <c r="I82" i="69"/>
  <c r="I89" i="69"/>
  <c r="I125" i="69"/>
  <c r="I97" i="69"/>
  <c r="I104" i="69"/>
  <c r="I111" i="69"/>
  <c r="I9" i="69"/>
  <c r="I65" i="69"/>
  <c r="I8" i="69"/>
  <c r="I120" i="69"/>
  <c r="I29" i="69"/>
  <c r="I39" i="69"/>
  <c r="I46" i="69"/>
  <c r="I51" i="69"/>
  <c r="I57" i="69"/>
  <c r="I64" i="69"/>
  <c r="I70" i="69"/>
  <c r="I75" i="69"/>
  <c r="I86" i="69"/>
  <c r="I98" i="69"/>
  <c r="I105" i="69"/>
  <c r="I112" i="69"/>
  <c r="I137" i="69"/>
  <c r="C3" i="69"/>
  <c r="I3" i="69" l="1"/>
  <c r="E196" i="78"/>
  <c r="D196" i="78"/>
  <c r="E195" i="78"/>
  <c r="D140" i="73" s="1"/>
  <c r="D195" i="78"/>
  <c r="E194" i="78"/>
  <c r="D194" i="78"/>
  <c r="G193" i="72"/>
  <c r="E193" i="78"/>
  <c r="D193" i="78"/>
  <c r="E192" i="78"/>
  <c r="D192" i="78"/>
  <c r="E191" i="78"/>
  <c r="D191" i="78"/>
  <c r="E190" i="78"/>
  <c r="D138" i="73" s="1"/>
  <c r="D190" i="78"/>
  <c r="C138" i="73" s="1"/>
  <c r="E189" i="78"/>
  <c r="D189" i="78"/>
  <c r="C137" i="73" s="1"/>
  <c r="E188" i="78"/>
  <c r="D188" i="78"/>
  <c r="E187" i="78"/>
  <c r="D187" i="78"/>
  <c r="C136" i="73" s="1"/>
  <c r="E186" i="78"/>
  <c r="D135" i="73" s="1"/>
  <c r="D186" i="78"/>
  <c r="C135" i="73" s="1"/>
  <c r="E185" i="78"/>
  <c r="D185" i="78"/>
  <c r="C116" i="73" s="1"/>
  <c r="E184" i="78"/>
  <c r="D115" i="73" s="1"/>
  <c r="D184" i="78"/>
  <c r="C115" i="73" s="1"/>
  <c r="E183" i="78"/>
  <c r="D114" i="73" s="1"/>
  <c r="D183" i="78"/>
  <c r="C114" i="73" s="1"/>
  <c r="E182" i="78"/>
  <c r="D113" i="73" s="1"/>
  <c r="D182" i="78"/>
  <c r="C113" i="73" s="1"/>
  <c r="E181" i="78"/>
  <c r="D181" i="78"/>
  <c r="C112" i="73" s="1"/>
  <c r="E180" i="78"/>
  <c r="D111" i="73" s="1"/>
  <c r="D180" i="78"/>
  <c r="C111" i="73" s="1"/>
  <c r="E179" i="78"/>
  <c r="D110" i="73" s="1"/>
  <c r="D179" i="78"/>
  <c r="C110" i="73" s="1"/>
  <c r="E178" i="78"/>
  <c r="D109" i="73" s="1"/>
  <c r="D178" i="78"/>
  <c r="C109" i="73" s="1"/>
  <c r="G177" i="72"/>
  <c r="E177" i="78"/>
  <c r="D108" i="73" s="1"/>
  <c r="D177" i="78"/>
  <c r="C108" i="73" s="1"/>
  <c r="E176" i="78"/>
  <c r="D176" i="78"/>
  <c r="C107" i="73" s="1"/>
  <c r="E175" i="78"/>
  <c r="D106" i="73" s="1"/>
  <c r="D175" i="78"/>
  <c r="C106" i="73" s="1"/>
  <c r="E174" i="78"/>
  <c r="D174" i="78"/>
  <c r="E173" i="78"/>
  <c r="D105" i="73" s="1"/>
  <c r="D173" i="78"/>
  <c r="C105" i="73" s="1"/>
  <c r="E172" i="78"/>
  <c r="D172" i="78"/>
  <c r="C104" i="73" s="1"/>
  <c r="E171" i="78"/>
  <c r="D103" i="73" s="1"/>
  <c r="D171" i="78"/>
  <c r="C103" i="73" s="1"/>
  <c r="E170" i="78"/>
  <c r="D102" i="73" s="1"/>
  <c r="D170" i="78"/>
  <c r="C102" i="73" s="1"/>
  <c r="E169" i="78"/>
  <c r="D169" i="78"/>
  <c r="E168" i="78"/>
  <c r="D101" i="73" s="1"/>
  <c r="D168" i="78"/>
  <c r="C101" i="73" s="1"/>
  <c r="E167" i="78"/>
  <c r="D100" i="73" s="1"/>
  <c r="D167" i="78"/>
  <c r="C100" i="73" s="1"/>
  <c r="E166" i="78"/>
  <c r="D99" i="73" s="1"/>
  <c r="D166" i="78"/>
  <c r="C99" i="73" s="1"/>
  <c r="E165" i="78"/>
  <c r="D165" i="78"/>
  <c r="C98" i="73" s="1"/>
  <c r="E164" i="78"/>
  <c r="D97" i="73" s="1"/>
  <c r="D164" i="78"/>
  <c r="C97" i="73" s="1"/>
  <c r="E163" i="78"/>
  <c r="D96" i="73" s="1"/>
  <c r="D163" i="78"/>
  <c r="E162" i="78"/>
  <c r="D95" i="73" s="1"/>
  <c r="D162" i="78"/>
  <c r="C95" i="73" s="1"/>
  <c r="E161" i="78"/>
  <c r="D161" i="78"/>
  <c r="C94" i="73" s="1"/>
  <c r="E160" i="78"/>
  <c r="D160" i="78"/>
  <c r="E159" i="78"/>
  <c r="D159" i="78"/>
  <c r="E158" i="78"/>
  <c r="D93" i="73" s="1"/>
  <c r="D158" i="78"/>
  <c r="C93" i="73" s="1"/>
  <c r="E157" i="78"/>
  <c r="D157" i="78"/>
  <c r="E156" i="78"/>
  <c r="D156" i="78"/>
  <c r="E155" i="78"/>
  <c r="D155" i="78"/>
  <c r="E154" i="78"/>
  <c r="D154" i="78"/>
  <c r="E153" i="78"/>
  <c r="D153" i="78"/>
  <c r="E152" i="78"/>
  <c r="D152" i="78"/>
  <c r="G151" i="72"/>
  <c r="E151" i="78"/>
  <c r="D151" i="78"/>
  <c r="E150" i="78"/>
  <c r="D150" i="78"/>
  <c r="E149" i="78"/>
  <c r="D149" i="78"/>
  <c r="E148" i="78"/>
  <c r="D148" i="78"/>
  <c r="E147" i="78"/>
  <c r="D134" i="73" s="1"/>
  <c r="D147" i="78"/>
  <c r="E146" i="78"/>
  <c r="D146" i="78"/>
  <c r="E145" i="78"/>
  <c r="D92" i="73" s="1"/>
  <c r="D145" i="78"/>
  <c r="C92" i="73" s="1"/>
  <c r="E144" i="78"/>
  <c r="D144" i="78"/>
  <c r="E143" i="78"/>
  <c r="D91" i="73" s="1"/>
  <c r="D143" i="78"/>
  <c r="C91" i="73" s="1"/>
  <c r="E142" i="78"/>
  <c r="D90" i="73" s="1"/>
  <c r="D142" i="78"/>
  <c r="C90" i="73" s="1"/>
  <c r="E141" i="78"/>
  <c r="D141" i="78"/>
  <c r="E140" i="78"/>
  <c r="D89" i="73" s="1"/>
  <c r="D140" i="78"/>
  <c r="C89" i="73" s="1"/>
  <c r="E139" i="78"/>
  <c r="D88" i="73" s="1"/>
  <c r="D139" i="78"/>
  <c r="E138" i="78"/>
  <c r="D138" i="78"/>
  <c r="G137" i="72"/>
  <c r="E137" i="78"/>
  <c r="D137" i="78"/>
  <c r="E136" i="78"/>
  <c r="D136" i="78"/>
  <c r="G135" i="72"/>
  <c r="E135" i="78"/>
  <c r="D135" i="78"/>
  <c r="E134" i="78"/>
  <c r="D87" i="73" s="1"/>
  <c r="D134" i="78"/>
  <c r="C87" i="73" s="1"/>
  <c r="E133" i="78"/>
  <c r="D86" i="73" s="1"/>
  <c r="D133" i="78"/>
  <c r="C86" i="73" s="1"/>
  <c r="E132" i="78"/>
  <c r="D132" i="78"/>
  <c r="E131" i="78"/>
  <c r="D131" i="78"/>
  <c r="E130" i="78"/>
  <c r="D130" i="78"/>
  <c r="G130" i="72"/>
  <c r="G129" i="72"/>
  <c r="E129" i="78"/>
  <c r="D129" i="78"/>
  <c r="E128" i="78"/>
  <c r="D128" i="78"/>
  <c r="C85" i="73" s="1"/>
  <c r="E127" i="78"/>
  <c r="D84" i="73" s="1"/>
  <c r="D127" i="78"/>
  <c r="C84" i="73" s="1"/>
  <c r="E126" i="78"/>
  <c r="D83" i="73" s="1"/>
  <c r="D126" i="78"/>
  <c r="C83" i="73" s="1"/>
  <c r="E125" i="78"/>
  <c r="D125" i="78"/>
  <c r="E124" i="78"/>
  <c r="D82" i="73" s="1"/>
  <c r="D124" i="78"/>
  <c r="C82" i="73" s="1"/>
  <c r="E123" i="78"/>
  <c r="D123" i="78"/>
  <c r="E122" i="78"/>
  <c r="D81" i="73" s="1"/>
  <c r="D122" i="78"/>
  <c r="C81" i="73" s="1"/>
  <c r="E121" i="78"/>
  <c r="D121" i="78"/>
  <c r="E120" i="78"/>
  <c r="D120" i="78"/>
  <c r="C80" i="73" s="1"/>
  <c r="E119" i="78"/>
  <c r="D119" i="78"/>
  <c r="E118" i="78"/>
  <c r="D79" i="73" s="1"/>
  <c r="D118" i="78"/>
  <c r="C79" i="73" s="1"/>
  <c r="E117" i="78"/>
  <c r="D117" i="78"/>
  <c r="E116" i="78"/>
  <c r="D116" i="78"/>
  <c r="E115" i="78"/>
  <c r="D78" i="73" s="1"/>
  <c r="D115" i="78"/>
  <c r="E114" i="78"/>
  <c r="D114" i="78"/>
  <c r="G113" i="72"/>
  <c r="E113" i="78"/>
  <c r="D113" i="78"/>
  <c r="E112" i="78"/>
  <c r="D112" i="78"/>
  <c r="C77" i="73" s="1"/>
  <c r="E111" i="78"/>
  <c r="D76" i="73" s="1"/>
  <c r="D111" i="78"/>
  <c r="C76" i="73" s="1"/>
  <c r="E110" i="78"/>
  <c r="D110" i="78"/>
  <c r="E109" i="78"/>
  <c r="D75" i="73" s="1"/>
  <c r="D109" i="78"/>
  <c r="C75" i="73" s="1"/>
  <c r="E108" i="78"/>
  <c r="D74" i="73" s="1"/>
  <c r="D108" i="78"/>
  <c r="C74" i="73" s="1"/>
  <c r="E107" i="78"/>
  <c r="D107" i="78"/>
  <c r="E106" i="78"/>
  <c r="D106" i="78"/>
  <c r="E105" i="78"/>
  <c r="D105" i="78"/>
  <c r="E104" i="78"/>
  <c r="D104" i="78"/>
  <c r="C73" i="73" s="1"/>
  <c r="E103" i="78"/>
  <c r="D72" i="73" s="1"/>
  <c r="D103" i="78"/>
  <c r="C72" i="73" s="1"/>
  <c r="E102" i="78"/>
  <c r="D71" i="73" s="1"/>
  <c r="D102" i="78"/>
  <c r="C71" i="73" s="1"/>
  <c r="E101" i="78"/>
  <c r="D70" i="73" s="1"/>
  <c r="D101" i="78"/>
  <c r="C70" i="73" s="1"/>
  <c r="E100" i="78"/>
  <c r="D100" i="78"/>
  <c r="E99" i="78"/>
  <c r="D69" i="73" s="1"/>
  <c r="D99" i="78"/>
  <c r="E98" i="78"/>
  <c r="D68" i="73" s="1"/>
  <c r="D98" i="78"/>
  <c r="C68" i="73" s="1"/>
  <c r="E97" i="78"/>
  <c r="D67" i="73" s="1"/>
  <c r="D97" i="78"/>
  <c r="C67" i="73" s="1"/>
  <c r="E96" i="78"/>
  <c r="D96" i="78"/>
  <c r="C66" i="73" s="1"/>
  <c r="G95" i="72"/>
  <c r="E95" i="78"/>
  <c r="D95" i="78"/>
  <c r="E94" i="78"/>
  <c r="D65" i="73" s="1"/>
  <c r="D94" i="78"/>
  <c r="C65" i="73" s="1"/>
  <c r="E93" i="78"/>
  <c r="D64" i="73" s="1"/>
  <c r="D93" i="78"/>
  <c r="C64" i="73" s="1"/>
  <c r="E92" i="78"/>
  <c r="D63" i="73" s="1"/>
  <c r="D92" i="78"/>
  <c r="C63" i="73" s="1"/>
  <c r="E91" i="78"/>
  <c r="D62" i="73" s="1"/>
  <c r="D91" i="78"/>
  <c r="E90" i="78"/>
  <c r="D61" i="73" s="1"/>
  <c r="D90" i="78"/>
  <c r="C61" i="73" s="1"/>
  <c r="E89" i="78"/>
  <c r="D89" i="78"/>
  <c r="E88" i="78"/>
  <c r="D88" i="78"/>
  <c r="C60" i="73" s="1"/>
  <c r="G87" i="72"/>
  <c r="E87" i="78"/>
  <c r="D59" i="73" s="1"/>
  <c r="D87" i="78"/>
  <c r="C59" i="73" s="1"/>
  <c r="E86" i="78"/>
  <c r="D58" i="73" s="1"/>
  <c r="D86" i="78"/>
  <c r="C58" i="73" s="1"/>
  <c r="E85" i="78"/>
  <c r="D57" i="73" s="1"/>
  <c r="D85" i="78"/>
  <c r="C57" i="73" s="1"/>
  <c r="E84" i="78"/>
  <c r="D84" i="78"/>
  <c r="E83" i="78"/>
  <c r="D56" i="73" s="1"/>
  <c r="D83" i="78"/>
  <c r="E82" i="78"/>
  <c r="D55" i="73" s="1"/>
  <c r="D82" i="78"/>
  <c r="C55" i="73" s="1"/>
  <c r="E81" i="78"/>
  <c r="D81" i="78"/>
  <c r="E80" i="78"/>
  <c r="D80" i="78"/>
  <c r="C54" i="73" s="1"/>
  <c r="E79" i="78"/>
  <c r="D53" i="73" s="1"/>
  <c r="D79" i="78"/>
  <c r="C53" i="73" s="1"/>
  <c r="E78" i="78"/>
  <c r="D52" i="73" s="1"/>
  <c r="D78" i="78"/>
  <c r="C52" i="73" s="1"/>
  <c r="E77" i="78"/>
  <c r="D51" i="73" s="1"/>
  <c r="D77" i="78"/>
  <c r="C51" i="73" s="1"/>
  <c r="E76" i="78"/>
  <c r="D50" i="73" s="1"/>
  <c r="D76" i="78"/>
  <c r="C50" i="73" s="1"/>
  <c r="E75" i="78"/>
  <c r="D75" i="78"/>
  <c r="E74" i="78"/>
  <c r="D74" i="78"/>
  <c r="E73" i="78"/>
  <c r="D73" i="78"/>
  <c r="E72" i="78"/>
  <c r="D72" i="78"/>
  <c r="G71" i="72"/>
  <c r="E71" i="78"/>
  <c r="D71" i="78"/>
  <c r="E70" i="78"/>
  <c r="D70" i="78"/>
  <c r="E69" i="78"/>
  <c r="D69" i="78"/>
  <c r="E68" i="78"/>
  <c r="D49" i="73" s="1"/>
  <c r="D68" i="78"/>
  <c r="C49" i="73" s="1"/>
  <c r="E67" i="78"/>
  <c r="D67" i="78"/>
  <c r="E66" i="78"/>
  <c r="D66" i="78"/>
  <c r="G65" i="72"/>
  <c r="E65" i="78"/>
  <c r="D48" i="73" s="1"/>
  <c r="D65" i="78"/>
  <c r="C48" i="73" s="1"/>
  <c r="E64" i="78"/>
  <c r="D64" i="78"/>
  <c r="C47" i="73" s="1"/>
  <c r="E63" i="78"/>
  <c r="D63" i="78"/>
  <c r="E62" i="78"/>
  <c r="D62" i="78"/>
  <c r="E61" i="78"/>
  <c r="D46" i="73" s="1"/>
  <c r="D61" i="78"/>
  <c r="C46" i="73" s="1"/>
  <c r="E60" i="78"/>
  <c r="D45" i="73" s="1"/>
  <c r="D60" i="78"/>
  <c r="C45" i="73" s="1"/>
  <c r="E59" i="78"/>
  <c r="D44" i="73" s="1"/>
  <c r="D59" i="78"/>
  <c r="E58" i="78"/>
  <c r="D58" i="78"/>
  <c r="E57" i="78"/>
  <c r="D43" i="73" s="1"/>
  <c r="D57" i="78"/>
  <c r="C43" i="73" s="1"/>
  <c r="E56" i="78"/>
  <c r="D56" i="78"/>
  <c r="C42" i="73" s="1"/>
  <c r="E55" i="78"/>
  <c r="D41" i="73" s="1"/>
  <c r="D55" i="78"/>
  <c r="C41" i="73" s="1"/>
  <c r="E54" i="78"/>
  <c r="D40" i="73" s="1"/>
  <c r="D54" i="78"/>
  <c r="C40" i="73" s="1"/>
  <c r="E53" i="78"/>
  <c r="D39" i="73" s="1"/>
  <c r="D53" i="78"/>
  <c r="C39" i="73" s="1"/>
  <c r="E52" i="78"/>
  <c r="D52" i="78"/>
  <c r="E51" i="78"/>
  <c r="D51" i="78"/>
  <c r="E50" i="78"/>
  <c r="D38" i="73" s="1"/>
  <c r="D50" i="78"/>
  <c r="C38" i="73" s="1"/>
  <c r="E49" i="78"/>
  <c r="D37" i="73" s="1"/>
  <c r="D49" i="78"/>
  <c r="C37" i="73" s="1"/>
  <c r="E48" i="78"/>
  <c r="D36" i="73" s="1"/>
  <c r="D48" i="78"/>
  <c r="C36" i="73" s="1"/>
  <c r="E47" i="78"/>
  <c r="D47" i="78"/>
  <c r="E46" i="78"/>
  <c r="D35" i="73" s="1"/>
  <c r="D46" i="78"/>
  <c r="C35" i="73" s="1"/>
  <c r="E45" i="78"/>
  <c r="D45" i="78"/>
  <c r="E44" i="78"/>
  <c r="D34" i="73" s="1"/>
  <c r="D44" i="78"/>
  <c r="C34" i="73" s="1"/>
  <c r="E43" i="78"/>
  <c r="D33" i="73" s="1"/>
  <c r="D43" i="78"/>
  <c r="E42" i="78"/>
  <c r="D42" i="78"/>
  <c r="E41" i="78"/>
  <c r="D32" i="73" s="1"/>
  <c r="D41" i="78"/>
  <c r="C32" i="73" s="1"/>
  <c r="E40" i="78"/>
  <c r="D40" i="78"/>
  <c r="C31" i="73" s="1"/>
  <c r="E39" i="78"/>
  <c r="D30" i="73" s="1"/>
  <c r="D39" i="78"/>
  <c r="C30" i="73" s="1"/>
  <c r="E38" i="78"/>
  <c r="D38" i="78"/>
  <c r="E37" i="78"/>
  <c r="D29" i="73" s="1"/>
  <c r="D37" i="78"/>
  <c r="C29" i="73" s="1"/>
  <c r="E36" i="78"/>
  <c r="D36" i="78"/>
  <c r="E35" i="78"/>
  <c r="D28" i="73" s="1"/>
  <c r="D35" i="78"/>
  <c r="E34" i="78"/>
  <c r="D27" i="73" s="1"/>
  <c r="D34" i="78"/>
  <c r="C27" i="73" s="1"/>
  <c r="E33" i="78"/>
  <c r="D26" i="73" s="1"/>
  <c r="D33" i="78"/>
  <c r="C26" i="73" s="1"/>
  <c r="E32" i="78"/>
  <c r="D25" i="73" s="1"/>
  <c r="D32" i="78"/>
  <c r="C25" i="73" s="1"/>
  <c r="E31" i="78"/>
  <c r="D24" i="73" s="1"/>
  <c r="D31" i="78"/>
  <c r="C24" i="73" s="1"/>
  <c r="E30" i="78"/>
  <c r="D23" i="73" s="1"/>
  <c r="D30" i="78"/>
  <c r="C23" i="73" s="1"/>
  <c r="E29" i="78"/>
  <c r="D29" i="78"/>
  <c r="E28" i="78"/>
  <c r="D22" i="73" s="1"/>
  <c r="D28" i="78"/>
  <c r="C22" i="73" s="1"/>
  <c r="E27" i="78"/>
  <c r="D21" i="73" s="1"/>
  <c r="D27" i="78"/>
  <c r="E26" i="78"/>
  <c r="D20" i="73" s="1"/>
  <c r="D26" i="78"/>
  <c r="C20" i="73" s="1"/>
  <c r="E25" i="78"/>
  <c r="D19" i="73" s="1"/>
  <c r="D25" i="78"/>
  <c r="C19" i="73" s="1"/>
  <c r="E24" i="78"/>
  <c r="D24" i="78"/>
  <c r="C18" i="73" s="1"/>
  <c r="E23" i="78"/>
  <c r="D17" i="73" s="1"/>
  <c r="D23" i="78"/>
  <c r="C17" i="73" s="1"/>
  <c r="E22" i="78"/>
  <c r="D16" i="73" s="1"/>
  <c r="D22" i="78"/>
  <c r="C16" i="73" s="1"/>
  <c r="E21" i="78"/>
  <c r="D21" i="78"/>
  <c r="E20" i="78"/>
  <c r="D15" i="73" s="1"/>
  <c r="D20" i="78"/>
  <c r="C15" i="73" s="1"/>
  <c r="E19" i="78"/>
  <c r="D14" i="73" s="1"/>
  <c r="D19" i="78"/>
  <c r="C14" i="73" s="1"/>
  <c r="E18" i="78"/>
  <c r="D13" i="73" s="1"/>
  <c r="D18" i="78"/>
  <c r="C13" i="73" s="1"/>
  <c r="E17" i="78"/>
  <c r="D12" i="73" s="1"/>
  <c r="D17" i="78"/>
  <c r="C12" i="73" s="1"/>
  <c r="E16" i="78"/>
  <c r="D16" i="78"/>
  <c r="C11" i="73" s="1"/>
  <c r="E15" i="78"/>
  <c r="D10" i="73" s="1"/>
  <c r="D15" i="78"/>
  <c r="C10" i="73" s="1"/>
  <c r="E14" i="78"/>
  <c r="D9" i="73" s="1"/>
  <c r="D14" i="78"/>
  <c r="C9" i="73" s="1"/>
  <c r="E13" i="78"/>
  <c r="D8" i="73" s="1"/>
  <c r="D13" i="78"/>
  <c r="C8" i="73" s="1"/>
  <c r="E12" i="78"/>
  <c r="D7" i="73" s="1"/>
  <c r="D12" i="78"/>
  <c r="C7" i="73" s="1"/>
  <c r="E11" i="78"/>
  <c r="D11" i="78"/>
  <c r="E10" i="78"/>
  <c r="D6" i="73" s="1"/>
  <c r="D10" i="78"/>
  <c r="C6" i="73" s="1"/>
  <c r="E9" i="78"/>
  <c r="D9" i="78"/>
  <c r="E8" i="78"/>
  <c r="D8" i="78"/>
  <c r="E7" i="78"/>
  <c r="D7" i="78"/>
  <c r="E6" i="78"/>
  <c r="D6" i="78"/>
  <c r="F3" i="72" l="1"/>
  <c r="G10" i="72"/>
  <c r="G58" i="72"/>
  <c r="G74" i="72"/>
  <c r="G82" i="72"/>
  <c r="G122" i="72"/>
  <c r="G7" i="72"/>
  <c r="G49" i="72"/>
  <c r="G69" i="72"/>
  <c r="G81" i="72"/>
  <c r="G85" i="72"/>
  <c r="G138" i="72"/>
  <c r="G146" i="72"/>
  <c r="G186" i="72"/>
  <c r="G15" i="72"/>
  <c r="G23" i="72"/>
  <c r="G33" i="72"/>
  <c r="D123" i="73"/>
  <c r="D124" i="73"/>
  <c r="G163" i="72"/>
  <c r="G165" i="72"/>
  <c r="G167" i="72"/>
  <c r="C145" i="67"/>
  <c r="G42" i="72"/>
  <c r="G26" i="72"/>
  <c r="D121" i="73"/>
  <c r="C81" i="67"/>
  <c r="C153" i="67"/>
  <c r="G101" i="72"/>
  <c r="G103" i="72"/>
  <c r="D132" i="73"/>
  <c r="G189" i="72"/>
  <c r="C89" i="67"/>
  <c r="C161" i="67"/>
  <c r="D129" i="73"/>
  <c r="G17" i="72"/>
  <c r="G21" i="72"/>
  <c r="G117" i="72"/>
  <c r="G121" i="72"/>
  <c r="G159" i="72"/>
  <c r="C17" i="67"/>
  <c r="C97" i="67"/>
  <c r="C169" i="67"/>
  <c r="C65" i="67"/>
  <c r="G37" i="72"/>
  <c r="G39" i="72"/>
  <c r="G154" i="72"/>
  <c r="C25" i="67"/>
  <c r="C105" i="67"/>
  <c r="C177" i="67"/>
  <c r="G53" i="72"/>
  <c r="G55" i="72"/>
  <c r="D122" i="73"/>
  <c r="G131" i="72"/>
  <c r="G133" i="72"/>
  <c r="D125" i="73"/>
  <c r="C33" i="67"/>
  <c r="C113" i="67"/>
  <c r="C193" i="67"/>
  <c r="C3" i="72"/>
  <c r="G8" i="72"/>
  <c r="G90" i="72"/>
  <c r="G192" i="72"/>
  <c r="C41" i="67"/>
  <c r="C129" i="67"/>
  <c r="D3" i="78"/>
  <c r="C128" i="73"/>
  <c r="G141" i="72"/>
  <c r="G143" i="72"/>
  <c r="G145" i="72"/>
  <c r="C49" i="67"/>
  <c r="C137" i="67"/>
  <c r="D119" i="73"/>
  <c r="F109" i="78"/>
  <c r="F111" i="78"/>
  <c r="E76" i="73" s="1"/>
  <c r="G140" i="72"/>
  <c r="F140" i="78"/>
  <c r="E89" i="73" s="1"/>
  <c r="G142" i="72"/>
  <c r="F142" i="78"/>
  <c r="E90" i="73" s="1"/>
  <c r="D130" i="73"/>
  <c r="F153" i="78"/>
  <c r="F162" i="78"/>
  <c r="E95" i="73" s="1"/>
  <c r="F171" i="78"/>
  <c r="E103" i="73" s="1"/>
  <c r="F173" i="78"/>
  <c r="E105" i="73" s="1"/>
  <c r="F175" i="78"/>
  <c r="E106" i="73" s="1"/>
  <c r="F184" i="78"/>
  <c r="E115" i="73" s="1"/>
  <c r="G195" i="72"/>
  <c r="F195" i="78"/>
  <c r="E140" i="73" s="1"/>
  <c r="C15" i="67"/>
  <c r="C23" i="67"/>
  <c r="C31" i="67"/>
  <c r="C39" i="67"/>
  <c r="C47" i="67"/>
  <c r="C55" i="67"/>
  <c r="C63" i="67"/>
  <c r="C71" i="67"/>
  <c r="C79" i="67"/>
  <c r="C87" i="67"/>
  <c r="C95" i="67"/>
  <c r="C103" i="67"/>
  <c r="C111" i="67"/>
  <c r="C119" i="67"/>
  <c r="C127" i="67"/>
  <c r="C135" i="67"/>
  <c r="C143" i="67"/>
  <c r="C151" i="67"/>
  <c r="C159" i="67"/>
  <c r="C167" i="67"/>
  <c r="C175" i="67"/>
  <c r="C183" i="67"/>
  <c r="C191" i="67"/>
  <c r="F18" i="78"/>
  <c r="E13" i="73" s="1"/>
  <c r="F73" i="78"/>
  <c r="G12" i="72"/>
  <c r="F12" i="78"/>
  <c r="E7" i="73" s="1"/>
  <c r="G14" i="72"/>
  <c r="F14" i="78"/>
  <c r="E9" i="73" s="1"/>
  <c r="D11" i="73"/>
  <c r="F25" i="78"/>
  <c r="E19" i="73" s="1"/>
  <c r="C21" i="73"/>
  <c r="F34" i="78"/>
  <c r="E27" i="73" s="1"/>
  <c r="G43" i="72"/>
  <c r="F43" i="78"/>
  <c r="E33" i="73" s="1"/>
  <c r="F45" i="78"/>
  <c r="F47" i="78"/>
  <c r="G56" i="72"/>
  <c r="F56" i="78"/>
  <c r="E42" i="73" s="1"/>
  <c r="C126" i="73"/>
  <c r="G76" i="72"/>
  <c r="F76" i="78"/>
  <c r="E50" i="73" s="1"/>
  <c r="G78" i="72"/>
  <c r="F78" i="78"/>
  <c r="E52" i="73" s="1"/>
  <c r="D54" i="73"/>
  <c r="F89" i="78"/>
  <c r="C62" i="73"/>
  <c r="F98" i="78"/>
  <c r="E68" i="73" s="1"/>
  <c r="G107" i="72"/>
  <c r="F107" i="78"/>
  <c r="D133" i="73"/>
  <c r="G120" i="72"/>
  <c r="F120" i="78"/>
  <c r="E80" i="73" s="1"/>
  <c r="F7" i="78"/>
  <c r="G13" i="72"/>
  <c r="G16" i="72"/>
  <c r="F16" i="78"/>
  <c r="E11" i="73" s="1"/>
  <c r="G25" i="72"/>
  <c r="G34" i="72"/>
  <c r="G36" i="72"/>
  <c r="F36" i="78"/>
  <c r="G38" i="72"/>
  <c r="F38" i="78"/>
  <c r="D31" i="73"/>
  <c r="C121" i="73"/>
  <c r="G47" i="72"/>
  <c r="F49" i="78"/>
  <c r="E37" i="73" s="1"/>
  <c r="C123" i="73"/>
  <c r="F58" i="78"/>
  <c r="D126" i="73"/>
  <c r="G67" i="72"/>
  <c r="F67" i="78"/>
  <c r="F69" i="78"/>
  <c r="F71" i="78"/>
  <c r="G77" i="72"/>
  <c r="G80" i="72"/>
  <c r="F80" i="78"/>
  <c r="E54" i="73" s="1"/>
  <c r="G89" i="72"/>
  <c r="G98" i="72"/>
  <c r="G100" i="72"/>
  <c r="F100" i="78"/>
  <c r="G102" i="72"/>
  <c r="F102" i="78"/>
  <c r="E71" i="73" s="1"/>
  <c r="D73" i="73"/>
  <c r="G111" i="72"/>
  <c r="F113" i="78"/>
  <c r="C78" i="73"/>
  <c r="C122" i="73"/>
  <c r="F122" i="78"/>
  <c r="E81" i="73" s="1"/>
  <c r="F131" i="78"/>
  <c r="F133" i="78"/>
  <c r="F135" i="78"/>
  <c r="G144" i="72"/>
  <c r="F144" i="78"/>
  <c r="C125" i="73"/>
  <c r="G153" i="72"/>
  <c r="G162" i="72"/>
  <c r="G164" i="72"/>
  <c r="F164" i="78"/>
  <c r="E97" i="73" s="1"/>
  <c r="G166" i="72"/>
  <c r="F166" i="78"/>
  <c r="E99" i="73" s="1"/>
  <c r="G175" i="72"/>
  <c r="F177" i="78"/>
  <c r="E108" i="73" s="1"/>
  <c r="F186" i="78"/>
  <c r="E135" i="73" s="1"/>
  <c r="C8" i="67"/>
  <c r="C16" i="67"/>
  <c r="C24" i="67"/>
  <c r="C32" i="67"/>
  <c r="C40" i="67"/>
  <c r="C48" i="67"/>
  <c r="C56" i="67"/>
  <c r="C64" i="67"/>
  <c r="C72" i="67"/>
  <c r="C80" i="67"/>
  <c r="C88" i="67"/>
  <c r="C96" i="67"/>
  <c r="C104" i="67"/>
  <c r="C112" i="67"/>
  <c r="C120" i="67"/>
  <c r="C128" i="67"/>
  <c r="C136" i="67"/>
  <c r="C144" i="67"/>
  <c r="C152" i="67"/>
  <c r="C160" i="67"/>
  <c r="C168" i="67"/>
  <c r="C176" i="67"/>
  <c r="C184" i="67"/>
  <c r="C192" i="67"/>
  <c r="F42" i="78"/>
  <c r="G51" i="72"/>
  <c r="F51" i="78"/>
  <c r="F53" i="78"/>
  <c r="F55" i="78"/>
  <c r="E41" i="73" s="1"/>
  <c r="G61" i="72"/>
  <c r="G64" i="72"/>
  <c r="F64" i="78"/>
  <c r="E47" i="73" s="1"/>
  <c r="G73" i="72"/>
  <c r="C118" i="73"/>
  <c r="G84" i="72"/>
  <c r="F84" i="78"/>
  <c r="G86" i="72"/>
  <c r="F86" i="78"/>
  <c r="E58" i="73" s="1"/>
  <c r="D60" i="73"/>
  <c r="F97" i="78"/>
  <c r="E67" i="73" s="1"/>
  <c r="C69" i="73"/>
  <c r="F106" i="78"/>
  <c r="G115" i="72"/>
  <c r="F115" i="78"/>
  <c r="E78" i="73" s="1"/>
  <c r="F117" i="78"/>
  <c r="F119" i="78"/>
  <c r="G125" i="72"/>
  <c r="G128" i="72"/>
  <c r="F128" i="78"/>
  <c r="E85" i="73" s="1"/>
  <c r="G148" i="72"/>
  <c r="F148" i="78"/>
  <c r="G150" i="72"/>
  <c r="F150" i="78"/>
  <c r="F161" i="78"/>
  <c r="E94" i="73" s="1"/>
  <c r="C96" i="73"/>
  <c r="F170" i="78"/>
  <c r="E102" i="73" s="1"/>
  <c r="D104" i="73"/>
  <c r="G179" i="72"/>
  <c r="F179" i="78"/>
  <c r="E110" i="73" s="1"/>
  <c r="G181" i="72"/>
  <c r="F181" i="78"/>
  <c r="E112" i="73" s="1"/>
  <c r="F183" i="78"/>
  <c r="E114" i="73" s="1"/>
  <c r="D116" i="73"/>
  <c r="F192" i="78"/>
  <c r="C10" i="67"/>
  <c r="C18" i="67"/>
  <c r="C26" i="67"/>
  <c r="C34" i="67"/>
  <c r="C42" i="67"/>
  <c r="C50" i="67"/>
  <c r="C58" i="67"/>
  <c r="C66" i="67"/>
  <c r="C74" i="67"/>
  <c r="C82" i="67"/>
  <c r="C90" i="67"/>
  <c r="C98" i="67"/>
  <c r="C106" i="67"/>
  <c r="C114" i="67"/>
  <c r="C122" i="67"/>
  <c r="C130" i="67"/>
  <c r="C138" i="67"/>
  <c r="C146" i="67"/>
  <c r="C154" i="67"/>
  <c r="C162" i="67"/>
  <c r="C170" i="67"/>
  <c r="C178" i="67"/>
  <c r="C186" i="67"/>
  <c r="C194" i="67"/>
  <c r="F9" i="78"/>
  <c r="G27" i="72"/>
  <c r="F27" i="78"/>
  <c r="E21" i="73" s="1"/>
  <c r="F31" i="78"/>
  <c r="E24" i="73" s="1"/>
  <c r="G62" i="72"/>
  <c r="F62" i="78"/>
  <c r="F82" i="78"/>
  <c r="E55" i="73" s="1"/>
  <c r="F95" i="78"/>
  <c r="G124" i="72"/>
  <c r="F124" i="78"/>
  <c r="E82" i="73" s="1"/>
  <c r="D94" i="73"/>
  <c r="C57" i="67"/>
  <c r="C73" i="67"/>
  <c r="C121" i="67"/>
  <c r="C28" i="73"/>
  <c r="F13" i="78"/>
  <c r="G46" i="72"/>
  <c r="F46" i="78"/>
  <c r="E35" i="73" s="1"/>
  <c r="F57" i="78"/>
  <c r="E43" i="73" s="1"/>
  <c r="G75" i="72"/>
  <c r="F75" i="78"/>
  <c r="G97" i="72"/>
  <c r="G106" i="72"/>
  <c r="G108" i="72"/>
  <c r="F108" i="78"/>
  <c r="E74" i="73" s="1"/>
  <c r="G110" i="72"/>
  <c r="F110" i="78"/>
  <c r="D77" i="73"/>
  <c r="C127" i="73"/>
  <c r="G119" i="72"/>
  <c r="F121" i="78"/>
  <c r="F130" i="78"/>
  <c r="G139" i="72"/>
  <c r="F139" i="78"/>
  <c r="E88" i="73" s="1"/>
  <c r="F141" i="78"/>
  <c r="F143" i="78"/>
  <c r="E91" i="73" s="1"/>
  <c r="G147" i="72"/>
  <c r="G149" i="72"/>
  <c r="G152" i="72"/>
  <c r="F152" i="78"/>
  <c r="G161" i="72"/>
  <c r="D98" i="73"/>
  <c r="C132" i="73"/>
  <c r="G170" i="72"/>
  <c r="G172" i="72"/>
  <c r="F172" i="78"/>
  <c r="G174" i="72"/>
  <c r="F174" i="78"/>
  <c r="D107" i="73"/>
  <c r="G183" i="72"/>
  <c r="F185" i="78"/>
  <c r="E116" i="73" s="1"/>
  <c r="C139" i="73"/>
  <c r="G194" i="72"/>
  <c r="F194" i="78"/>
  <c r="G196" i="72"/>
  <c r="F196" i="78"/>
  <c r="C11" i="67"/>
  <c r="C19" i="67"/>
  <c r="C27" i="67"/>
  <c r="C35" i="67"/>
  <c r="C43" i="67"/>
  <c r="C51" i="67"/>
  <c r="C59" i="67"/>
  <c r="C67" i="67"/>
  <c r="C75" i="67"/>
  <c r="C83" i="67"/>
  <c r="C91" i="67"/>
  <c r="C99" i="67"/>
  <c r="C107" i="67"/>
  <c r="C115" i="67"/>
  <c r="C123" i="67"/>
  <c r="C131" i="67"/>
  <c r="C139" i="67"/>
  <c r="C147" i="67"/>
  <c r="C155" i="67"/>
  <c r="C163" i="67"/>
  <c r="C171" i="67"/>
  <c r="C179" i="67"/>
  <c r="C187" i="67"/>
  <c r="C195" i="67"/>
  <c r="G91" i="72"/>
  <c r="F91" i="78"/>
  <c r="E62" i="73" s="1"/>
  <c r="G104" i="72"/>
  <c r="F104" i="78"/>
  <c r="E73" i="73" s="1"/>
  <c r="G126" i="72"/>
  <c r="F126" i="78"/>
  <c r="E83" i="73" s="1"/>
  <c r="F146" i="78"/>
  <c r="F157" i="78"/>
  <c r="G188" i="72"/>
  <c r="F188" i="78"/>
  <c r="G190" i="72"/>
  <c r="F190" i="78"/>
  <c r="E138" i="73" s="1"/>
  <c r="C9" i="67"/>
  <c r="C185" i="67"/>
  <c r="D18" i="73"/>
  <c r="G31" i="72"/>
  <c r="D117" i="73"/>
  <c r="G11" i="72"/>
  <c r="F11" i="78"/>
  <c r="G44" i="72"/>
  <c r="F44" i="78"/>
  <c r="E34" i="73" s="1"/>
  <c r="C44" i="73"/>
  <c r="F66" i="78"/>
  <c r="F77" i="78"/>
  <c r="E51" i="73" s="1"/>
  <c r="F79" i="78"/>
  <c r="E53" i="73" s="1"/>
  <c r="D118" i="73"/>
  <c r="G88" i="72"/>
  <c r="F88" i="78"/>
  <c r="E60" i="73" s="1"/>
  <c r="F6" i="78"/>
  <c r="F17" i="78"/>
  <c r="E12" i="73" s="1"/>
  <c r="C120" i="73"/>
  <c r="F26" i="78"/>
  <c r="E20" i="73" s="1"/>
  <c r="G35" i="72"/>
  <c r="F35" i="78"/>
  <c r="E28" i="73" s="1"/>
  <c r="F37" i="78"/>
  <c r="F39" i="78"/>
  <c r="E30" i="73" s="1"/>
  <c r="G45" i="72"/>
  <c r="G48" i="72"/>
  <c r="F48" i="78"/>
  <c r="E36" i="73" s="1"/>
  <c r="G57" i="72"/>
  <c r="D128" i="73"/>
  <c r="G66" i="72"/>
  <c r="G68" i="72"/>
  <c r="F68" i="78"/>
  <c r="E49" i="73" s="1"/>
  <c r="G70" i="72"/>
  <c r="F70" i="78"/>
  <c r="G79" i="72"/>
  <c r="F81" i="78"/>
  <c r="C56" i="73"/>
  <c r="F90" i="78"/>
  <c r="E61" i="73" s="1"/>
  <c r="G99" i="72"/>
  <c r="F99" i="78"/>
  <c r="E69" i="73" s="1"/>
  <c r="F101" i="78"/>
  <c r="F103" i="78"/>
  <c r="E72" i="73" s="1"/>
  <c r="G109" i="72"/>
  <c r="G112" i="72"/>
  <c r="F112" i="78"/>
  <c r="E77" i="73" s="1"/>
  <c r="D127" i="73"/>
  <c r="G132" i="72"/>
  <c r="F132" i="78"/>
  <c r="G134" i="72"/>
  <c r="F134" i="78"/>
  <c r="E87" i="73" s="1"/>
  <c r="F145" i="78"/>
  <c r="E92" i="73" s="1"/>
  <c r="C134" i="73"/>
  <c r="C131" i="73"/>
  <c r="F154" i="78"/>
  <c r="F163" i="78"/>
  <c r="E96" i="73" s="1"/>
  <c r="F165" i="78"/>
  <c r="E98" i="73" s="1"/>
  <c r="F167" i="78"/>
  <c r="E100" i="73" s="1"/>
  <c r="G171" i="72"/>
  <c r="G173" i="72"/>
  <c r="G176" i="72"/>
  <c r="F176" i="78"/>
  <c r="E107" i="73" s="1"/>
  <c r="G184" i="72"/>
  <c r="G185" i="72"/>
  <c r="D136" i="73"/>
  <c r="D137" i="73"/>
  <c r="D139" i="73"/>
  <c r="C12" i="67"/>
  <c r="C20" i="67"/>
  <c r="C28" i="67"/>
  <c r="C36" i="67"/>
  <c r="C44" i="67"/>
  <c r="C52" i="67"/>
  <c r="C60" i="67"/>
  <c r="C68" i="67"/>
  <c r="C76" i="67"/>
  <c r="C84" i="67"/>
  <c r="C92" i="67"/>
  <c r="C100" i="67"/>
  <c r="C108" i="67"/>
  <c r="C116" i="67"/>
  <c r="C124" i="67"/>
  <c r="C132" i="67"/>
  <c r="C140" i="67"/>
  <c r="C148" i="67"/>
  <c r="C156" i="67"/>
  <c r="C164" i="67"/>
  <c r="C172" i="67"/>
  <c r="C180" i="67"/>
  <c r="C188" i="67"/>
  <c r="C196" i="67"/>
  <c r="G40" i="72"/>
  <c r="F40" i="78"/>
  <c r="E31" i="73" s="1"/>
  <c r="D47" i="73"/>
  <c r="C88" i="73"/>
  <c r="F159" i="78"/>
  <c r="G168" i="72"/>
  <c r="F168" i="78"/>
  <c r="D112" i="73"/>
  <c r="G20" i="72"/>
  <c r="F20" i="78"/>
  <c r="E15" i="73" s="1"/>
  <c r="G24" i="72"/>
  <c r="F24" i="78"/>
  <c r="E18" i="73" s="1"/>
  <c r="F8" i="78"/>
  <c r="G28" i="72"/>
  <c r="F28" i="78"/>
  <c r="E22" i="73" s="1"/>
  <c r="G30" i="72"/>
  <c r="F30" i="78"/>
  <c r="E23" i="73" s="1"/>
  <c r="F41" i="78"/>
  <c r="E32" i="73" s="1"/>
  <c r="C33" i="73"/>
  <c r="F50" i="78"/>
  <c r="E38" i="73" s="1"/>
  <c r="G59" i="72"/>
  <c r="F59" i="78"/>
  <c r="E44" i="73" s="1"/>
  <c r="F61" i="78"/>
  <c r="F63" i="78"/>
  <c r="E128" i="73" s="1"/>
  <c r="G72" i="72"/>
  <c r="F72" i="78"/>
  <c r="G92" i="72"/>
  <c r="F92" i="78"/>
  <c r="E63" i="73" s="1"/>
  <c r="G94" i="72"/>
  <c r="F94" i="78"/>
  <c r="E65" i="73" s="1"/>
  <c r="D66" i="73"/>
  <c r="F105" i="78"/>
  <c r="F114" i="78"/>
  <c r="G123" i="72"/>
  <c r="F123" i="78"/>
  <c r="F125" i="78"/>
  <c r="F127" i="78"/>
  <c r="E84" i="73" s="1"/>
  <c r="G136" i="72"/>
  <c r="F136" i="78"/>
  <c r="D131" i="73"/>
  <c r="G156" i="72"/>
  <c r="F156" i="78"/>
  <c r="G158" i="72"/>
  <c r="F158" i="78"/>
  <c r="E93" i="73" s="1"/>
  <c r="F169" i="78"/>
  <c r="F178" i="78"/>
  <c r="E109" i="73" s="1"/>
  <c r="G187" i="72"/>
  <c r="F187" i="78"/>
  <c r="E136" i="73" s="1"/>
  <c r="F189" i="78"/>
  <c r="E137" i="73" s="1"/>
  <c r="F191" i="78"/>
  <c r="E139" i="73" s="1"/>
  <c r="C140" i="73"/>
  <c r="D3" i="72"/>
  <c r="C13" i="67"/>
  <c r="C21" i="67"/>
  <c r="C29" i="67"/>
  <c r="C37" i="67"/>
  <c r="C45" i="67"/>
  <c r="C53" i="67"/>
  <c r="C61" i="67"/>
  <c r="C69" i="67"/>
  <c r="C77" i="67"/>
  <c r="C85" i="67"/>
  <c r="C93" i="67"/>
  <c r="C101" i="67"/>
  <c r="C109" i="67"/>
  <c r="C117" i="67"/>
  <c r="C125" i="67"/>
  <c r="C133" i="67"/>
  <c r="C141" i="67"/>
  <c r="C149" i="67"/>
  <c r="C157" i="67"/>
  <c r="C165" i="67"/>
  <c r="C173" i="67"/>
  <c r="C181" i="67"/>
  <c r="C189" i="67"/>
  <c r="C197" i="67"/>
  <c r="E3" i="78"/>
  <c r="F29" i="78"/>
  <c r="G60" i="72"/>
  <c r="F60" i="78"/>
  <c r="E45" i="73" s="1"/>
  <c r="F93" i="78"/>
  <c r="D85" i="73"/>
  <c r="F137" i="78"/>
  <c r="G155" i="72"/>
  <c r="F155" i="78"/>
  <c r="C117" i="73"/>
  <c r="G9" i="72"/>
  <c r="G18" i="72"/>
  <c r="G22" i="72"/>
  <c r="F22" i="78"/>
  <c r="E16" i="73" s="1"/>
  <c r="F33" i="78"/>
  <c r="E26" i="73" s="1"/>
  <c r="F15" i="78"/>
  <c r="E10" i="73" s="1"/>
  <c r="D120" i="73"/>
  <c r="C129" i="73"/>
  <c r="F10" i="78"/>
  <c r="E6" i="73" s="1"/>
  <c r="G19" i="72"/>
  <c r="F19" i="78"/>
  <c r="E14" i="73" s="1"/>
  <c r="F21" i="78"/>
  <c r="F23" i="78"/>
  <c r="E17" i="73" s="1"/>
  <c r="G29" i="72"/>
  <c r="G32" i="72"/>
  <c r="F32" i="78"/>
  <c r="E25" i="73" s="1"/>
  <c r="G41" i="72"/>
  <c r="G50" i="72"/>
  <c r="G52" i="72"/>
  <c r="F52" i="78"/>
  <c r="G54" i="72"/>
  <c r="F54" i="78"/>
  <c r="E40" i="73" s="1"/>
  <c r="D42" i="73"/>
  <c r="G63" i="72"/>
  <c r="F65" i="78"/>
  <c r="E48" i="73" s="1"/>
  <c r="C124" i="73"/>
  <c r="F74" i="78"/>
  <c r="G83" i="72"/>
  <c r="F83" i="78"/>
  <c r="E56" i="73" s="1"/>
  <c r="F85" i="78"/>
  <c r="F87" i="78"/>
  <c r="E59" i="73" s="1"/>
  <c r="G93" i="72"/>
  <c r="G96" i="72"/>
  <c r="F96" i="78"/>
  <c r="E66" i="73" s="1"/>
  <c r="C119" i="73"/>
  <c r="G105" i="72"/>
  <c r="C133" i="73"/>
  <c r="G114" i="72"/>
  <c r="G116" i="72"/>
  <c r="F116" i="78"/>
  <c r="G118" i="72"/>
  <c r="F118" i="78"/>
  <c r="E79" i="73" s="1"/>
  <c r="D80" i="73"/>
  <c r="G127" i="72"/>
  <c r="F129" i="78"/>
  <c r="F138" i="78"/>
  <c r="C130" i="73"/>
  <c r="F147" i="78"/>
  <c r="F149" i="78"/>
  <c r="F151" i="78"/>
  <c r="G157" i="72"/>
  <c r="G160" i="72"/>
  <c r="F160" i="78"/>
  <c r="G169" i="72"/>
  <c r="G178" i="72"/>
  <c r="G180" i="72"/>
  <c r="F180" i="78"/>
  <c r="E111" i="73" s="1"/>
  <c r="G182" i="72"/>
  <c r="F182" i="78"/>
  <c r="E113" i="73" s="1"/>
  <c r="G191" i="72"/>
  <c r="F193" i="78"/>
  <c r="E3" i="72"/>
  <c r="C14" i="67"/>
  <c r="C22" i="67"/>
  <c r="C30" i="67"/>
  <c r="C38" i="67"/>
  <c r="C46" i="67"/>
  <c r="C54" i="67"/>
  <c r="C62" i="67"/>
  <c r="C70" i="67"/>
  <c r="C78" i="67"/>
  <c r="C86" i="67"/>
  <c r="C94" i="67"/>
  <c r="C102" i="67"/>
  <c r="C110" i="67"/>
  <c r="C118" i="67"/>
  <c r="C126" i="67"/>
  <c r="C134" i="67"/>
  <c r="C142" i="67"/>
  <c r="C150" i="67"/>
  <c r="C158" i="67"/>
  <c r="C166" i="67"/>
  <c r="C174" i="67"/>
  <c r="C182" i="67"/>
  <c r="C190" i="67"/>
  <c r="C198" i="67"/>
  <c r="E121" i="73" l="1"/>
  <c r="E129" i="73"/>
  <c r="C3" i="73"/>
  <c r="D3" i="73"/>
  <c r="E134" i="73"/>
  <c r="E104" i="73"/>
  <c r="C4" i="67"/>
  <c r="G4" i="67" s="1"/>
  <c r="E86" i="73"/>
  <c r="E57" i="73"/>
  <c r="E127" i="73"/>
  <c r="E117" i="73"/>
  <c r="F3" i="78"/>
  <c r="E133" i="73"/>
  <c r="E119" i="73"/>
  <c r="E46" i="73"/>
  <c r="E118" i="73"/>
  <c r="E130" i="73"/>
  <c r="E70" i="73"/>
  <c r="E39" i="73"/>
  <c r="E8" i="73"/>
  <c r="E126" i="73"/>
  <c r="E123" i="73"/>
  <c r="E75" i="73"/>
  <c r="E64" i="73"/>
  <c r="E131" i="73"/>
  <c r="E120" i="73"/>
  <c r="E132" i="73"/>
  <c r="E122" i="73"/>
  <c r="E101" i="73"/>
  <c r="E29" i="73"/>
  <c r="E125" i="73"/>
  <c r="E124" i="73"/>
  <c r="E3" i="73" l="1"/>
  <c r="D4" i="67" l="1"/>
  <c r="AD157" i="72" l="1"/>
  <c r="AC157" i="72"/>
  <c r="AB157" i="72"/>
  <c r="AA157" i="72"/>
  <c r="AC156" i="72"/>
  <c r="AB156" i="72"/>
  <c r="AA156" i="72"/>
  <c r="AC155" i="72"/>
  <c r="AB155" i="72"/>
  <c r="AA155" i="72"/>
  <c r="AC154" i="72"/>
  <c r="AB154" i="72"/>
  <c r="AA154" i="72"/>
  <c r="AD153" i="72"/>
  <c r="AC153" i="72"/>
  <c r="AB153" i="72"/>
  <c r="AA153" i="72"/>
  <c r="AC152" i="72"/>
  <c r="AB152" i="72"/>
  <c r="AA152" i="72"/>
  <c r="AD151" i="72"/>
  <c r="AC151" i="72"/>
  <c r="AB151" i="72"/>
  <c r="AA151" i="72"/>
  <c r="AD150" i="72"/>
  <c r="AC150" i="72"/>
  <c r="AB150" i="72"/>
  <c r="AA150" i="72"/>
  <c r="AD149" i="72"/>
  <c r="AC149" i="72"/>
  <c r="AB149" i="72"/>
  <c r="AA149" i="72"/>
  <c r="AD148" i="72"/>
  <c r="AC148" i="72"/>
  <c r="AB148" i="72"/>
  <c r="AA148" i="72"/>
  <c r="AD145" i="72"/>
  <c r="AC145" i="72"/>
  <c r="AB145" i="72"/>
  <c r="AA145" i="72"/>
  <c r="AD144" i="72"/>
  <c r="AC144" i="72"/>
  <c r="AB144" i="72"/>
  <c r="AA144" i="72"/>
  <c r="AD143" i="72"/>
  <c r="AC143" i="72"/>
  <c r="AB143" i="72"/>
  <c r="AA143" i="72"/>
  <c r="AD142" i="72"/>
  <c r="AC142" i="72"/>
  <c r="AB142" i="72"/>
  <c r="AA142" i="72"/>
  <c r="AD141" i="72"/>
  <c r="AC141" i="72"/>
  <c r="AB141" i="72"/>
  <c r="AA141" i="72"/>
  <c r="AC140" i="72"/>
  <c r="AB140" i="72"/>
  <c r="AA140" i="72"/>
  <c r="AD139" i="72"/>
  <c r="AC139" i="72"/>
  <c r="AB139" i="72"/>
  <c r="AA139" i="72"/>
  <c r="AC138" i="72"/>
  <c r="AB138" i="72"/>
  <c r="AA138" i="72"/>
  <c r="AD137" i="72"/>
  <c r="AC137" i="72"/>
  <c r="AB137" i="72"/>
  <c r="AA137" i="72"/>
  <c r="AC136" i="72"/>
  <c r="AB136" i="72"/>
  <c r="AA136" i="72"/>
  <c r="AD135" i="72"/>
  <c r="AC135" i="72"/>
  <c r="AB135" i="72"/>
  <c r="AA135" i="72"/>
  <c r="AD134" i="72"/>
  <c r="AC134" i="72"/>
  <c r="AB134" i="72"/>
  <c r="AA134" i="72"/>
  <c r="AD133" i="72"/>
  <c r="AC133" i="72"/>
  <c r="AB133" i="72"/>
  <c r="AA133" i="72"/>
  <c r="AC132" i="72"/>
  <c r="AB132" i="72"/>
  <c r="AA132" i="72"/>
  <c r="AD131" i="72"/>
  <c r="AC131" i="72"/>
  <c r="AB131" i="72"/>
  <c r="AA131" i="72"/>
  <c r="AC130" i="72"/>
  <c r="AB130" i="72"/>
  <c r="AA130" i="72"/>
  <c r="AD129" i="72"/>
  <c r="AC129" i="72"/>
  <c r="AB129" i="72"/>
  <c r="AA129" i="72"/>
  <c r="AC128" i="72"/>
  <c r="AB128" i="72"/>
  <c r="AA128" i="72"/>
  <c r="AD127" i="72"/>
  <c r="AC127" i="72"/>
  <c r="AB127" i="72"/>
  <c r="AA127" i="72"/>
  <c r="AD126" i="72"/>
  <c r="AC126" i="72"/>
  <c r="AB126" i="72"/>
  <c r="AA126" i="72"/>
  <c r="AD125" i="72"/>
  <c r="AC125" i="72"/>
  <c r="AB125" i="72"/>
  <c r="AA125" i="72"/>
  <c r="AD124" i="72"/>
  <c r="AC124" i="72"/>
  <c r="AB124" i="72"/>
  <c r="AA124" i="72"/>
  <c r="AD123" i="72"/>
  <c r="AC123" i="72"/>
  <c r="AB123" i="72"/>
  <c r="AA123" i="72"/>
  <c r="AC122" i="72"/>
  <c r="AB122" i="72"/>
  <c r="AA122" i="72"/>
  <c r="AD121" i="72"/>
  <c r="AC121" i="72"/>
  <c r="AB121" i="72"/>
  <c r="AA121" i="72"/>
  <c r="AD120" i="72"/>
  <c r="AC120" i="72"/>
  <c r="AB120" i="72"/>
  <c r="AA120" i="72"/>
  <c r="AD119" i="72"/>
  <c r="AC119" i="72"/>
  <c r="AB119" i="72"/>
  <c r="AA119" i="72"/>
  <c r="AC118" i="72"/>
  <c r="AB118" i="72"/>
  <c r="AA118" i="72"/>
  <c r="AC117" i="72"/>
  <c r="AB117" i="72"/>
  <c r="AA117" i="72"/>
  <c r="AD116" i="72"/>
  <c r="AC116" i="72"/>
  <c r="AB116" i="72"/>
  <c r="AA116" i="72"/>
  <c r="AC115" i="72"/>
  <c r="AB115" i="72"/>
  <c r="AA115" i="72"/>
  <c r="AC114" i="72"/>
  <c r="AB114" i="72"/>
  <c r="AA114" i="72"/>
  <c r="AC113" i="72"/>
  <c r="AB113" i="72"/>
  <c r="AA113" i="72"/>
  <c r="AD112" i="72"/>
  <c r="AC112" i="72"/>
  <c r="AB112" i="72"/>
  <c r="AA112" i="72"/>
  <c r="AD111" i="72"/>
  <c r="AC111" i="72"/>
  <c r="AB111" i="72"/>
  <c r="AA111" i="72"/>
  <c r="AD110" i="72"/>
  <c r="AC110" i="72"/>
  <c r="AB110" i="72"/>
  <c r="AA110" i="72"/>
  <c r="AC109" i="72"/>
  <c r="AB109" i="72"/>
  <c r="AA109" i="72"/>
  <c r="AC108" i="72"/>
  <c r="AB108" i="72"/>
  <c r="AA108" i="72"/>
  <c r="AD107" i="72"/>
  <c r="AC107" i="72"/>
  <c r="AB107" i="72"/>
  <c r="AA107" i="72"/>
  <c r="AC106" i="72"/>
  <c r="AB106" i="72"/>
  <c r="AA106" i="72"/>
  <c r="AC105" i="72"/>
  <c r="AB105" i="72"/>
  <c r="AA105" i="72"/>
  <c r="AC104" i="72"/>
  <c r="AB104" i="72"/>
  <c r="AA104" i="72"/>
  <c r="AC103" i="72"/>
  <c r="AB103" i="72"/>
  <c r="AA103" i="72"/>
  <c r="AD102" i="72"/>
  <c r="AC102" i="72"/>
  <c r="AB102" i="72"/>
  <c r="AA102" i="72"/>
  <c r="AC101" i="72"/>
  <c r="AB101" i="72"/>
  <c r="AA101" i="72"/>
  <c r="AD100" i="72"/>
  <c r="AC100" i="72"/>
  <c r="AB100" i="72"/>
  <c r="AA100" i="72"/>
  <c r="AD99" i="72"/>
  <c r="AC99" i="72"/>
  <c r="AB99" i="72"/>
  <c r="AA99" i="72"/>
  <c r="AC98" i="72"/>
  <c r="AB98" i="72"/>
  <c r="AA98" i="72"/>
  <c r="AD97" i="72"/>
  <c r="AC97" i="72"/>
  <c r="AB97" i="72"/>
  <c r="AA97" i="72"/>
  <c r="AD96" i="72"/>
  <c r="AC96" i="72"/>
  <c r="AB96" i="72"/>
  <c r="AA96" i="72"/>
  <c r="AC95" i="72"/>
  <c r="AB95" i="72"/>
  <c r="AA95" i="72"/>
  <c r="AC94" i="72"/>
  <c r="AB94" i="72"/>
  <c r="AA94" i="72"/>
  <c r="AC93" i="72"/>
  <c r="AB93" i="72"/>
  <c r="AA93" i="72"/>
  <c r="AC92" i="72"/>
  <c r="AB92" i="72"/>
  <c r="AA92" i="72"/>
  <c r="AC91" i="72"/>
  <c r="AB91" i="72"/>
  <c r="AA91" i="72"/>
  <c r="AC90" i="72"/>
  <c r="AB90" i="72"/>
  <c r="AA90" i="72"/>
  <c r="AC89" i="72"/>
  <c r="AB89" i="72"/>
  <c r="AA89" i="72"/>
  <c r="AD88" i="72"/>
  <c r="AC88" i="72"/>
  <c r="AB88" i="72"/>
  <c r="AA88" i="72"/>
  <c r="AD87" i="72"/>
  <c r="AC87" i="72"/>
  <c r="AB87" i="72"/>
  <c r="AA87" i="72"/>
  <c r="AD86" i="72"/>
  <c r="AC86" i="72"/>
  <c r="AB86" i="72"/>
  <c r="AA86" i="72"/>
  <c r="AC85" i="72"/>
  <c r="AB85" i="72"/>
  <c r="AA85" i="72"/>
  <c r="AC84" i="72"/>
  <c r="AB84" i="72"/>
  <c r="AA84" i="72"/>
  <c r="AD83" i="72"/>
  <c r="AC83" i="72"/>
  <c r="AB83" i="72"/>
  <c r="AA83" i="72"/>
  <c r="AC82" i="72"/>
  <c r="AB82" i="72"/>
  <c r="AA82" i="72"/>
  <c r="AD81" i="72"/>
  <c r="AC81" i="72"/>
  <c r="AB81" i="72"/>
  <c r="AA81" i="72"/>
  <c r="AC80" i="72"/>
  <c r="AB80" i="72"/>
  <c r="AA80" i="72"/>
  <c r="AC79" i="72"/>
  <c r="AB79" i="72"/>
  <c r="AA79" i="72"/>
  <c r="AD78" i="72"/>
  <c r="AC78" i="72"/>
  <c r="AB78" i="72"/>
  <c r="AA78" i="72"/>
  <c r="AC77" i="72"/>
  <c r="AB77" i="72"/>
  <c r="AA77" i="72"/>
  <c r="AD76" i="72"/>
  <c r="AC76" i="72"/>
  <c r="AB76" i="72"/>
  <c r="AA76" i="72"/>
  <c r="AD75" i="72"/>
  <c r="AC75" i="72"/>
  <c r="AB75" i="72"/>
  <c r="AA75" i="72"/>
  <c r="AC74" i="72"/>
  <c r="AB74" i="72"/>
  <c r="AA74" i="72"/>
  <c r="AD73" i="72"/>
  <c r="AC73" i="72"/>
  <c r="AB73" i="72"/>
  <c r="AA73" i="72"/>
  <c r="AD72" i="72"/>
  <c r="AC72" i="72"/>
  <c r="AB72" i="72"/>
  <c r="AA72" i="72"/>
  <c r="AC71" i="72"/>
  <c r="AB71" i="72"/>
  <c r="AA71" i="72"/>
  <c r="AC70" i="72"/>
  <c r="AB70" i="72"/>
  <c r="AA70" i="72"/>
  <c r="AC69" i="72"/>
  <c r="AB69" i="72"/>
  <c r="AA69" i="72"/>
  <c r="AD68" i="72"/>
  <c r="AC68" i="72"/>
  <c r="AB68" i="72"/>
  <c r="AA68" i="72"/>
  <c r="AC67" i="72"/>
  <c r="AB67" i="72"/>
  <c r="AA67" i="72"/>
  <c r="AC66" i="72"/>
  <c r="AB66" i="72"/>
  <c r="AA66" i="72"/>
  <c r="AD65" i="72"/>
  <c r="AC65" i="72"/>
  <c r="AB65" i="72"/>
  <c r="AA65" i="72"/>
  <c r="AD64" i="72"/>
  <c r="AC64" i="72"/>
  <c r="AB64" i="72"/>
  <c r="AA64" i="72"/>
  <c r="AC63" i="72"/>
  <c r="AB63" i="72"/>
  <c r="AA63" i="72"/>
  <c r="AC62" i="72"/>
  <c r="AB62" i="72"/>
  <c r="AA62" i="72"/>
  <c r="AC61" i="72"/>
  <c r="AB61" i="72"/>
  <c r="AA61" i="72"/>
  <c r="AC60" i="72"/>
  <c r="AB60" i="72"/>
  <c r="AA60" i="72"/>
  <c r="AC59" i="72"/>
  <c r="AB59" i="72"/>
  <c r="AA59" i="72"/>
  <c r="AC58" i="72"/>
  <c r="AB58" i="72"/>
  <c r="AA58" i="72"/>
  <c r="AC57" i="72"/>
  <c r="AB57" i="72"/>
  <c r="AA57" i="72"/>
  <c r="AC56" i="72"/>
  <c r="AB56" i="72"/>
  <c r="AA56" i="72"/>
  <c r="AC55" i="72"/>
  <c r="AB55" i="72"/>
  <c r="AA55" i="72"/>
  <c r="AC54" i="72"/>
  <c r="AB54" i="72"/>
  <c r="AA54" i="72"/>
  <c r="AC53" i="72"/>
  <c r="AB53" i="72"/>
  <c r="AA53" i="72"/>
  <c r="AD52" i="72"/>
  <c r="AC52" i="72"/>
  <c r="AB52" i="72"/>
  <c r="AA52" i="72"/>
  <c r="AC51" i="72"/>
  <c r="AB51" i="72"/>
  <c r="AA51" i="72"/>
  <c r="AC50" i="72"/>
  <c r="AB50" i="72"/>
  <c r="AA50" i="72"/>
  <c r="AC49" i="72"/>
  <c r="AB49" i="72"/>
  <c r="AA49" i="72"/>
  <c r="AC48" i="72"/>
  <c r="AB48" i="72"/>
  <c r="AA48" i="72"/>
  <c r="AC47" i="72"/>
  <c r="AB47" i="72"/>
  <c r="AA47" i="72"/>
  <c r="AC46" i="72"/>
  <c r="AB46" i="72"/>
  <c r="AA46" i="72"/>
  <c r="AC45" i="72"/>
  <c r="AB45" i="72"/>
  <c r="AA45" i="72"/>
  <c r="AD44" i="72"/>
  <c r="AC44" i="72"/>
  <c r="AB44" i="72"/>
  <c r="AA44" i="72"/>
  <c r="AC43" i="72"/>
  <c r="AB43" i="72"/>
  <c r="AA43" i="72"/>
  <c r="AC42" i="72"/>
  <c r="AB42" i="72"/>
  <c r="AA42" i="72"/>
  <c r="AD41" i="72"/>
  <c r="AC41" i="72"/>
  <c r="AB41" i="72"/>
  <c r="AA41" i="72"/>
  <c r="AD40" i="72"/>
  <c r="AC40" i="72"/>
  <c r="AB40" i="72"/>
  <c r="AA40" i="72"/>
  <c r="AC39" i="72"/>
  <c r="AB39" i="72"/>
  <c r="AA39" i="72"/>
  <c r="AC38" i="72"/>
  <c r="AB38" i="72"/>
  <c r="AA38" i="72"/>
  <c r="AC37" i="72"/>
  <c r="AB37" i="72"/>
  <c r="AA37" i="72"/>
  <c r="AC36" i="72"/>
  <c r="AB36" i="72"/>
  <c r="AA36" i="72"/>
  <c r="AC35" i="72"/>
  <c r="AB35" i="72"/>
  <c r="AA35" i="72"/>
  <c r="AC34" i="72"/>
  <c r="AB34" i="72"/>
  <c r="AA34" i="72"/>
  <c r="AD33" i="72"/>
  <c r="AC33" i="72"/>
  <c r="AB33" i="72"/>
  <c r="AA33" i="72"/>
  <c r="AC32" i="72"/>
  <c r="AB32" i="72"/>
  <c r="AA32" i="72"/>
  <c r="AD31" i="72"/>
  <c r="AC31" i="72"/>
  <c r="AB31" i="72"/>
  <c r="AA31" i="72"/>
  <c r="AD30" i="72"/>
  <c r="AC30" i="72"/>
  <c r="AB30" i="72"/>
  <c r="AA30" i="72"/>
  <c r="AC29" i="72"/>
  <c r="AB29" i="72"/>
  <c r="AA29" i="72"/>
  <c r="AD28" i="72"/>
  <c r="AC28" i="72"/>
  <c r="AB28" i="72"/>
  <c r="AA28" i="72"/>
  <c r="AD27" i="72"/>
  <c r="AC27" i="72"/>
  <c r="AB27" i="72"/>
  <c r="AA27" i="72"/>
  <c r="AC26" i="72"/>
  <c r="AB26" i="72"/>
  <c r="AA26" i="72"/>
  <c r="AD25" i="72"/>
  <c r="AC25" i="72"/>
  <c r="AB25" i="72"/>
  <c r="AA25" i="72"/>
  <c r="AD24" i="72"/>
  <c r="AC24" i="72"/>
  <c r="AB24" i="72"/>
  <c r="AA24" i="72"/>
  <c r="AC23" i="72"/>
  <c r="AB23" i="72"/>
  <c r="AA23" i="72"/>
  <c r="AC22" i="72"/>
  <c r="AB22" i="72"/>
  <c r="AA22" i="72"/>
  <c r="AC21" i="72"/>
  <c r="AB21" i="72"/>
  <c r="AA21" i="72"/>
  <c r="AD20" i="72"/>
  <c r="AC20" i="72"/>
  <c r="AB20" i="72"/>
  <c r="AA20" i="72"/>
  <c r="AC19" i="72"/>
  <c r="AB19" i="72"/>
  <c r="AA19" i="72"/>
  <c r="AC18" i="72"/>
  <c r="AB18" i="72"/>
  <c r="AA18" i="72"/>
  <c r="AD17" i="72"/>
  <c r="AC17" i="72"/>
  <c r="AB17" i="72"/>
  <c r="AA17" i="72"/>
  <c r="AD16" i="72"/>
  <c r="AC16" i="72"/>
  <c r="AB16" i="72"/>
  <c r="AA16" i="72"/>
  <c r="AD15" i="72"/>
  <c r="AC15" i="72"/>
  <c r="AB15" i="72"/>
  <c r="AA15" i="72"/>
  <c r="AD14" i="72"/>
  <c r="AC14" i="72"/>
  <c r="AB14" i="72"/>
  <c r="AA14" i="72"/>
  <c r="AC13" i="72"/>
  <c r="AB13" i="72"/>
  <c r="AA13" i="72"/>
  <c r="AC12" i="72"/>
  <c r="AB12" i="72"/>
  <c r="AA12" i="72"/>
  <c r="AD11" i="72"/>
  <c r="AC11" i="72"/>
  <c r="AB11" i="72"/>
  <c r="AA11" i="72"/>
  <c r="AC10" i="72"/>
  <c r="AB10" i="72"/>
  <c r="AA10" i="72"/>
  <c r="AC9" i="72"/>
  <c r="AB9" i="72"/>
  <c r="AA9" i="72"/>
  <c r="AC8" i="72"/>
  <c r="AB8" i="72"/>
  <c r="AA8" i="72"/>
  <c r="AC7" i="72"/>
  <c r="AB7" i="72"/>
  <c r="AA7" i="72"/>
  <c r="AD6" i="72"/>
  <c r="AC6" i="72"/>
  <c r="AB6" i="72"/>
  <c r="AA6" i="72"/>
  <c r="P9" i="73" l="1"/>
  <c r="Q9" i="78"/>
  <c r="P23" i="73"/>
  <c r="Q23" i="78"/>
  <c r="O37" i="73"/>
  <c r="P37" i="78"/>
  <c r="E39" i="65"/>
  <c r="F39" i="65" s="1"/>
  <c r="O52" i="73"/>
  <c r="P52" i="78"/>
  <c r="E54" i="65"/>
  <c r="F54" i="65" s="1"/>
  <c r="O69" i="73"/>
  <c r="P69" i="78"/>
  <c r="E71" i="65"/>
  <c r="F71" i="65" s="1"/>
  <c r="P111" i="73"/>
  <c r="Q111" i="78"/>
  <c r="O155" i="73"/>
  <c r="P155" i="78"/>
  <c r="E157" i="65"/>
  <c r="F157" i="65" s="1"/>
  <c r="O7" i="73"/>
  <c r="P7" i="78"/>
  <c r="E9" i="65"/>
  <c r="F9" i="65" s="1"/>
  <c r="O12" i="73"/>
  <c r="P12" i="78"/>
  <c r="E14" i="65"/>
  <c r="F14" i="65" s="1"/>
  <c r="O21" i="73"/>
  <c r="P21" i="78"/>
  <c r="E23" i="65"/>
  <c r="F23" i="65" s="1"/>
  <c r="O28" i="73"/>
  <c r="P28" i="78"/>
  <c r="E30" i="65"/>
  <c r="F30" i="65" s="1"/>
  <c r="P30" i="73"/>
  <c r="Q30" i="78"/>
  <c r="P32" i="73"/>
  <c r="Q32" i="78"/>
  <c r="P37" i="73"/>
  <c r="Q37" i="78"/>
  <c r="O40" i="73"/>
  <c r="P40" i="78"/>
  <c r="E42" i="65"/>
  <c r="F42" i="65" s="1"/>
  <c r="O42" i="73"/>
  <c r="P42" i="78"/>
  <c r="E44" i="65"/>
  <c r="F44" i="65" s="1"/>
  <c r="O47" i="73"/>
  <c r="P47" i="78"/>
  <c r="E49" i="65"/>
  <c r="F49" i="65" s="1"/>
  <c r="P52" i="73"/>
  <c r="Q52" i="78"/>
  <c r="P57" i="73"/>
  <c r="Q57" i="78"/>
  <c r="O60" i="73"/>
  <c r="P60" i="78"/>
  <c r="E62" i="65"/>
  <c r="F62" i="65" s="1"/>
  <c r="O67" i="73"/>
  <c r="P67" i="78"/>
  <c r="E69" i="65"/>
  <c r="F69" i="65" s="1"/>
  <c r="P69" i="73"/>
  <c r="Q69" i="78"/>
  <c r="P74" i="73"/>
  <c r="Q74" i="78"/>
  <c r="P76" i="73"/>
  <c r="Q76" i="78"/>
  <c r="P83" i="73"/>
  <c r="Q83" i="78"/>
  <c r="O88" i="73"/>
  <c r="P88" i="78"/>
  <c r="E90" i="65"/>
  <c r="F90" i="65" s="1"/>
  <c r="O90" i="73"/>
  <c r="P90" i="78"/>
  <c r="E92" i="65"/>
  <c r="F92" i="65" s="1"/>
  <c r="P92" i="73"/>
  <c r="Q92" i="78"/>
  <c r="O95" i="73"/>
  <c r="P95" i="78"/>
  <c r="E97" i="65"/>
  <c r="F97" i="65" s="1"/>
  <c r="O102" i="73"/>
  <c r="P102" i="78"/>
  <c r="E104" i="65"/>
  <c r="F104" i="65" s="1"/>
  <c r="P104" i="73"/>
  <c r="Q104" i="78"/>
  <c r="P109" i="73"/>
  <c r="Q109" i="78"/>
  <c r="O116" i="73"/>
  <c r="P116" i="78"/>
  <c r="E118" i="65"/>
  <c r="F118" i="65" s="1"/>
  <c r="O121" i="73"/>
  <c r="P121" i="78"/>
  <c r="E123" i="65"/>
  <c r="F123" i="65" s="1"/>
  <c r="O123" i="73"/>
  <c r="P123" i="78"/>
  <c r="E125" i="65"/>
  <c r="F125" i="65" s="1"/>
  <c r="P125" i="73"/>
  <c r="Q125" i="78"/>
  <c r="P127" i="73"/>
  <c r="Q127" i="78"/>
  <c r="P129" i="73"/>
  <c r="Q129" i="78"/>
  <c r="O136" i="73"/>
  <c r="P136" i="78"/>
  <c r="E138" i="65"/>
  <c r="F138" i="65" s="1"/>
  <c r="O138" i="73"/>
  <c r="P138" i="78"/>
  <c r="E140" i="65"/>
  <c r="F140" i="65" s="1"/>
  <c r="P140" i="73"/>
  <c r="Q140" i="78"/>
  <c r="O153" i="73"/>
  <c r="P153" i="78"/>
  <c r="E155" i="65"/>
  <c r="F155" i="65" s="1"/>
  <c r="P155" i="73"/>
  <c r="Q155" i="78"/>
  <c r="P54" i="73"/>
  <c r="Q54" i="78"/>
  <c r="P78" i="73"/>
  <c r="Q78" i="78"/>
  <c r="P97" i="73"/>
  <c r="Q97" i="78"/>
  <c r="O26" i="73"/>
  <c r="P26" i="78"/>
  <c r="E28" i="65"/>
  <c r="F28" i="65" s="1"/>
  <c r="O55" i="73"/>
  <c r="P55" i="78"/>
  <c r="E57" i="65"/>
  <c r="F57" i="65" s="1"/>
  <c r="P60" i="73"/>
  <c r="Q60" i="78"/>
  <c r="O65" i="73"/>
  <c r="P65" i="78"/>
  <c r="E67" i="65"/>
  <c r="F67" i="65" s="1"/>
  <c r="P67" i="73"/>
  <c r="Q67" i="78"/>
  <c r="O72" i="73"/>
  <c r="P72" i="78"/>
  <c r="E74" i="65"/>
  <c r="F74" i="65" s="1"/>
  <c r="O81" i="73"/>
  <c r="P81" i="78"/>
  <c r="E83" i="65"/>
  <c r="F83" i="65" s="1"/>
  <c r="P88" i="73"/>
  <c r="Q88" i="78"/>
  <c r="P90" i="73"/>
  <c r="Q90" i="78"/>
  <c r="P95" i="73"/>
  <c r="Q95" i="78"/>
  <c r="O98" i="73"/>
  <c r="P98" i="78"/>
  <c r="E100" i="65"/>
  <c r="F100" i="65" s="1"/>
  <c r="O100" i="73"/>
  <c r="P100" i="78"/>
  <c r="E102" i="65"/>
  <c r="F102" i="65" s="1"/>
  <c r="P102" i="73"/>
  <c r="Q102" i="78"/>
  <c r="O107" i="73"/>
  <c r="P107" i="78"/>
  <c r="E109" i="65"/>
  <c r="F109" i="65" s="1"/>
  <c r="O112" i="73"/>
  <c r="P112" i="78"/>
  <c r="E114" i="65"/>
  <c r="F114" i="65" s="1"/>
  <c r="O114" i="73"/>
  <c r="P114" i="78"/>
  <c r="E116" i="65"/>
  <c r="F116" i="65" s="1"/>
  <c r="P116" i="73"/>
  <c r="Q116" i="78"/>
  <c r="P121" i="73"/>
  <c r="Q121" i="78"/>
  <c r="P123" i="73"/>
  <c r="Q123" i="78"/>
  <c r="O134" i="73"/>
  <c r="P134" i="78"/>
  <c r="E136" i="65"/>
  <c r="F136" i="65" s="1"/>
  <c r="P136" i="73"/>
  <c r="Q136" i="78"/>
  <c r="P138" i="73"/>
  <c r="Q138" i="78"/>
  <c r="O143" i="73"/>
  <c r="P143" i="78"/>
  <c r="E145" i="65"/>
  <c r="F145" i="65" s="1"/>
  <c r="O145" i="73"/>
  <c r="P145" i="78"/>
  <c r="E147" i="65"/>
  <c r="F147" i="65" s="1"/>
  <c r="O147" i="73"/>
  <c r="P147" i="78"/>
  <c r="E149" i="65"/>
  <c r="F149" i="65" s="1"/>
  <c r="O149" i="73"/>
  <c r="P149" i="78"/>
  <c r="E151" i="65"/>
  <c r="F151" i="65" s="1"/>
  <c r="O151" i="73"/>
  <c r="P151" i="78"/>
  <c r="E153" i="65"/>
  <c r="F153" i="65" s="1"/>
  <c r="P153" i="73"/>
  <c r="Q153" i="78"/>
  <c r="P14" i="73"/>
  <c r="Q14" i="78"/>
  <c r="O30" i="73"/>
  <c r="P30" i="78"/>
  <c r="E32" i="65"/>
  <c r="F32" i="65" s="1"/>
  <c r="P44" i="73"/>
  <c r="Q44" i="78"/>
  <c r="P64" i="73"/>
  <c r="Q64" i="78"/>
  <c r="O76" i="73"/>
  <c r="P76" i="78"/>
  <c r="E78" i="65"/>
  <c r="F78" i="65" s="1"/>
  <c r="O104" i="73"/>
  <c r="P104" i="78"/>
  <c r="E106" i="65"/>
  <c r="F106" i="65" s="1"/>
  <c r="P118" i="73"/>
  <c r="Q118" i="78"/>
  <c r="P131" i="73"/>
  <c r="Q131" i="78"/>
  <c r="P142" i="73"/>
  <c r="Q142" i="78"/>
  <c r="P7" i="73"/>
  <c r="Q7" i="78"/>
  <c r="P12" i="73"/>
  <c r="Q12" i="78"/>
  <c r="P21" i="73"/>
  <c r="Q21" i="78"/>
  <c r="P28" i="73"/>
  <c r="Q28" i="78"/>
  <c r="P42" i="73"/>
  <c r="Q42" i="78"/>
  <c r="P47" i="73"/>
  <c r="Q47" i="78"/>
  <c r="O33" i="73"/>
  <c r="P33" i="78"/>
  <c r="E35" i="65"/>
  <c r="F35" i="65" s="1"/>
  <c r="P35" i="73"/>
  <c r="Q35" i="78"/>
  <c r="O38" i="73"/>
  <c r="P38" i="78"/>
  <c r="E40" i="65"/>
  <c r="F40" i="65" s="1"/>
  <c r="O45" i="73"/>
  <c r="P45" i="78"/>
  <c r="E47" i="65"/>
  <c r="F47" i="65" s="1"/>
  <c r="P50" i="73"/>
  <c r="Q50" i="78"/>
  <c r="P55" i="73"/>
  <c r="Q55" i="78"/>
  <c r="O58" i="73"/>
  <c r="P58" i="78"/>
  <c r="E60" i="65"/>
  <c r="F60" i="65" s="1"/>
  <c r="P65" i="73"/>
  <c r="Q65" i="78"/>
  <c r="O70" i="73"/>
  <c r="P70" i="78"/>
  <c r="E72" i="65"/>
  <c r="F72" i="65" s="1"/>
  <c r="P72" i="73"/>
  <c r="Q72" i="78"/>
  <c r="O77" i="73"/>
  <c r="P77" i="78"/>
  <c r="E79" i="65"/>
  <c r="F79" i="65" s="1"/>
  <c r="O79" i="73"/>
  <c r="P79" i="78"/>
  <c r="E81" i="65"/>
  <c r="F81" i="65" s="1"/>
  <c r="P81" i="73"/>
  <c r="Q81" i="78"/>
  <c r="O86" i="73"/>
  <c r="P86" i="78"/>
  <c r="E88" i="65"/>
  <c r="F88" i="65" s="1"/>
  <c r="O93" i="73"/>
  <c r="P93" i="78"/>
  <c r="E95" i="65"/>
  <c r="F95" i="65" s="1"/>
  <c r="P98" i="73"/>
  <c r="Q98" i="78"/>
  <c r="P100" i="73"/>
  <c r="Q100" i="78"/>
  <c r="P107" i="73"/>
  <c r="Q107" i="78"/>
  <c r="P112" i="73"/>
  <c r="Q112" i="78"/>
  <c r="P114" i="73"/>
  <c r="Q114" i="78"/>
  <c r="O119" i="73"/>
  <c r="P119" i="78"/>
  <c r="E121" i="65"/>
  <c r="F121" i="65" s="1"/>
  <c r="O132" i="73"/>
  <c r="P132" i="78"/>
  <c r="E134" i="65"/>
  <c r="F134" i="65" s="1"/>
  <c r="P134" i="73"/>
  <c r="Q134" i="78"/>
  <c r="O141" i="73"/>
  <c r="P141" i="78"/>
  <c r="E143" i="65"/>
  <c r="F143" i="65" s="1"/>
  <c r="P143" i="73"/>
  <c r="Q143" i="78"/>
  <c r="P145" i="73"/>
  <c r="Q145" i="78"/>
  <c r="P147" i="73"/>
  <c r="Q147" i="78"/>
  <c r="P149" i="73"/>
  <c r="Q149" i="78"/>
  <c r="P151" i="73"/>
  <c r="Q151" i="78"/>
  <c r="O156" i="73"/>
  <c r="P156" i="78"/>
  <c r="E158" i="65"/>
  <c r="F158" i="65" s="1"/>
  <c r="P16" i="73"/>
  <c r="Q16" i="78"/>
  <c r="O32" i="73"/>
  <c r="P32" i="78"/>
  <c r="E34" i="65"/>
  <c r="F34" i="65" s="1"/>
  <c r="P106" i="73"/>
  <c r="Q106" i="78"/>
  <c r="O125" i="73"/>
  <c r="P125" i="78"/>
  <c r="E127" i="65"/>
  <c r="F127" i="65" s="1"/>
  <c r="O24" i="73"/>
  <c r="P24" i="78"/>
  <c r="E26" i="65"/>
  <c r="F26" i="65" s="1"/>
  <c r="O35" i="73"/>
  <c r="P35" i="78"/>
  <c r="E37" i="65"/>
  <c r="F37" i="65" s="1"/>
  <c r="O15" i="73"/>
  <c r="P15" i="78"/>
  <c r="E17" i="65"/>
  <c r="F17" i="65" s="1"/>
  <c r="P24" i="73"/>
  <c r="Q24" i="78"/>
  <c r="P15" i="73"/>
  <c r="Q15" i="78"/>
  <c r="O22" i="73"/>
  <c r="P22" i="78"/>
  <c r="E24" i="65"/>
  <c r="F24" i="65" s="1"/>
  <c r="O31" i="73"/>
  <c r="P31" i="78"/>
  <c r="E33" i="65"/>
  <c r="F33" i="65" s="1"/>
  <c r="P45" i="73"/>
  <c r="Q45" i="78"/>
  <c r="O53" i="73"/>
  <c r="P53" i="78"/>
  <c r="E55" i="65"/>
  <c r="F55" i="65" s="1"/>
  <c r="P58" i="73"/>
  <c r="Q58" i="78"/>
  <c r="O61" i="73"/>
  <c r="P61" i="78"/>
  <c r="E63" i="65"/>
  <c r="F63" i="65" s="1"/>
  <c r="P70" i="73"/>
  <c r="Q70" i="78"/>
  <c r="O75" i="73"/>
  <c r="P75" i="78"/>
  <c r="E77" i="65"/>
  <c r="F77" i="65" s="1"/>
  <c r="P77" i="73"/>
  <c r="Q77" i="78"/>
  <c r="P79" i="73"/>
  <c r="Q79" i="78"/>
  <c r="O84" i="73"/>
  <c r="P84" i="78"/>
  <c r="E86" i="65"/>
  <c r="F86" i="65" s="1"/>
  <c r="P86" i="73"/>
  <c r="Q86" i="78"/>
  <c r="P93" i="73"/>
  <c r="Q93" i="78"/>
  <c r="O96" i="73"/>
  <c r="P96" i="78"/>
  <c r="E98" i="65"/>
  <c r="F98" i="65" s="1"/>
  <c r="O105" i="73"/>
  <c r="P105" i="78"/>
  <c r="E107" i="65"/>
  <c r="F107" i="65" s="1"/>
  <c r="O110" i="73"/>
  <c r="P110" i="78"/>
  <c r="E112" i="65"/>
  <c r="F112" i="65" s="1"/>
  <c r="O117" i="73"/>
  <c r="P117" i="78"/>
  <c r="E119" i="65"/>
  <c r="F119" i="65" s="1"/>
  <c r="P119" i="73"/>
  <c r="Q119" i="78"/>
  <c r="O126" i="73"/>
  <c r="P126" i="78"/>
  <c r="E128" i="65"/>
  <c r="F128" i="65" s="1"/>
  <c r="O128" i="73"/>
  <c r="P128" i="78"/>
  <c r="E130" i="65"/>
  <c r="F130" i="65" s="1"/>
  <c r="O130" i="73"/>
  <c r="P130" i="78"/>
  <c r="E132" i="65"/>
  <c r="F132" i="65" s="1"/>
  <c r="P132" i="73"/>
  <c r="Q132" i="78"/>
  <c r="O139" i="73"/>
  <c r="P139" i="78"/>
  <c r="E141" i="65"/>
  <c r="F141" i="65" s="1"/>
  <c r="P141" i="73"/>
  <c r="Q141" i="78"/>
  <c r="P156" i="73"/>
  <c r="Q156" i="78"/>
  <c r="O74" i="73"/>
  <c r="P74" i="78"/>
  <c r="E76" i="65"/>
  <c r="F76" i="65" s="1"/>
  <c r="O129" i="73"/>
  <c r="P129" i="78"/>
  <c r="E131" i="65"/>
  <c r="F131" i="65" s="1"/>
  <c r="O10" i="73"/>
  <c r="P10" i="78"/>
  <c r="E12" i="65"/>
  <c r="F12" i="65" s="1"/>
  <c r="O19" i="73"/>
  <c r="P19" i="78"/>
  <c r="E21" i="65"/>
  <c r="F21" i="65" s="1"/>
  <c r="P40" i="73"/>
  <c r="Q40" i="78"/>
  <c r="O50" i="73"/>
  <c r="P50" i="78"/>
  <c r="E52" i="65"/>
  <c r="F52" i="65" s="1"/>
  <c r="P10" i="73"/>
  <c r="Q10" i="78"/>
  <c r="P19" i="73"/>
  <c r="Q19" i="78"/>
  <c r="P26" i="73"/>
  <c r="Q26" i="78"/>
  <c r="O8" i="73"/>
  <c r="P8" i="78"/>
  <c r="E10" i="65"/>
  <c r="F10" i="65" s="1"/>
  <c r="O13" i="73"/>
  <c r="P13" i="78"/>
  <c r="E15" i="65"/>
  <c r="F15" i="65" s="1"/>
  <c r="P17" i="73"/>
  <c r="Q17" i="78"/>
  <c r="P33" i="73"/>
  <c r="Q33" i="78"/>
  <c r="P38" i="73"/>
  <c r="Q38" i="78"/>
  <c r="O43" i="73"/>
  <c r="P43" i="78"/>
  <c r="E45" i="65"/>
  <c r="F45" i="65" s="1"/>
  <c r="O48" i="73"/>
  <c r="P48" i="78"/>
  <c r="E50" i="65"/>
  <c r="F50" i="65" s="1"/>
  <c r="O6" i="73"/>
  <c r="P6" i="78"/>
  <c r="E8" i="65"/>
  <c r="P8" i="73"/>
  <c r="Q8" i="78"/>
  <c r="O11" i="73"/>
  <c r="P11" i="78"/>
  <c r="E13" i="65"/>
  <c r="F13" i="65" s="1"/>
  <c r="P13" i="73"/>
  <c r="Q13" i="78"/>
  <c r="O20" i="73"/>
  <c r="P20" i="78"/>
  <c r="E22" i="65"/>
  <c r="F22" i="65" s="1"/>
  <c r="P22" i="73"/>
  <c r="Q22" i="78"/>
  <c r="O27" i="73"/>
  <c r="P27" i="78"/>
  <c r="E29" i="65"/>
  <c r="F29" i="65" s="1"/>
  <c r="O29" i="73"/>
  <c r="P29" i="78"/>
  <c r="E31" i="65"/>
  <c r="F31" i="65" s="1"/>
  <c r="P31" i="73"/>
  <c r="Q31" i="78"/>
  <c r="O36" i="73"/>
  <c r="P36" i="78"/>
  <c r="E38" i="65"/>
  <c r="F38" i="65" s="1"/>
  <c r="O41" i="73"/>
  <c r="P41" i="78"/>
  <c r="E43" i="65"/>
  <c r="F43" i="65" s="1"/>
  <c r="P43" i="73"/>
  <c r="Q43" i="78"/>
  <c r="P48" i="73"/>
  <c r="Q48" i="78"/>
  <c r="O51" i="73"/>
  <c r="P51" i="78"/>
  <c r="E53" i="65"/>
  <c r="F53" i="65" s="1"/>
  <c r="P53" i="73"/>
  <c r="Q53" i="78"/>
  <c r="O56" i="73"/>
  <c r="P56" i="78"/>
  <c r="E58" i="65"/>
  <c r="F58" i="65" s="1"/>
  <c r="P61" i="73"/>
  <c r="Q61" i="78"/>
  <c r="O66" i="73"/>
  <c r="P66" i="78"/>
  <c r="E68" i="65"/>
  <c r="F68" i="65" s="1"/>
  <c r="O68" i="73"/>
  <c r="P68" i="78"/>
  <c r="E70" i="65"/>
  <c r="F70" i="65" s="1"/>
  <c r="O73" i="73"/>
  <c r="P73" i="78"/>
  <c r="E75" i="65"/>
  <c r="F75" i="65" s="1"/>
  <c r="P75" i="73"/>
  <c r="Q75" i="78"/>
  <c r="O82" i="73"/>
  <c r="P82" i="78"/>
  <c r="E84" i="65"/>
  <c r="F84" i="65" s="1"/>
  <c r="P84" i="73"/>
  <c r="Q84" i="78"/>
  <c r="O89" i="73"/>
  <c r="P89" i="78"/>
  <c r="E91" i="65"/>
  <c r="F91" i="65" s="1"/>
  <c r="O91" i="73"/>
  <c r="P91" i="78"/>
  <c r="E93" i="65"/>
  <c r="F93" i="65" s="1"/>
  <c r="P96" i="73"/>
  <c r="Q96" i="78"/>
  <c r="O101" i="73"/>
  <c r="P101" i="78"/>
  <c r="E103" i="65"/>
  <c r="F103" i="65" s="1"/>
  <c r="O103" i="73"/>
  <c r="P103" i="78"/>
  <c r="E105" i="65"/>
  <c r="F105" i="65" s="1"/>
  <c r="P105" i="73"/>
  <c r="Q105" i="78"/>
  <c r="O108" i="73"/>
  <c r="P108" i="78"/>
  <c r="E110" i="65"/>
  <c r="F110" i="65" s="1"/>
  <c r="P110" i="73"/>
  <c r="Q110" i="78"/>
  <c r="P117" i="73"/>
  <c r="Q117" i="78"/>
  <c r="O122" i="73"/>
  <c r="P122" i="78"/>
  <c r="E124" i="65"/>
  <c r="F124" i="65" s="1"/>
  <c r="O124" i="73"/>
  <c r="P124" i="78"/>
  <c r="E126" i="65"/>
  <c r="F126" i="65" s="1"/>
  <c r="P126" i="73"/>
  <c r="Q126" i="78"/>
  <c r="P128" i="73"/>
  <c r="Q128" i="78"/>
  <c r="P130" i="73"/>
  <c r="Q130" i="78"/>
  <c r="O135" i="73"/>
  <c r="P135" i="78"/>
  <c r="E137" i="65"/>
  <c r="F137" i="65" s="1"/>
  <c r="O137" i="73"/>
  <c r="P137" i="78"/>
  <c r="E139" i="65"/>
  <c r="F139" i="65" s="1"/>
  <c r="P139" i="73"/>
  <c r="Q139" i="78"/>
  <c r="O154" i="73"/>
  <c r="P154" i="78"/>
  <c r="E156" i="65"/>
  <c r="F156" i="65" s="1"/>
  <c r="P18" i="73"/>
  <c r="Q18" i="78"/>
  <c r="P34" i="73"/>
  <c r="Q34" i="78"/>
  <c r="P49" i="73"/>
  <c r="Q49" i="78"/>
  <c r="O83" i="73"/>
  <c r="P83" i="78"/>
  <c r="E85" i="65"/>
  <c r="F85" i="65" s="1"/>
  <c r="O92" i="73"/>
  <c r="P92" i="78"/>
  <c r="E94" i="65"/>
  <c r="F94" i="65" s="1"/>
  <c r="O109" i="73"/>
  <c r="P109" i="78"/>
  <c r="E111" i="65"/>
  <c r="F111" i="65" s="1"/>
  <c r="O140" i="73"/>
  <c r="P140" i="78"/>
  <c r="E142" i="65"/>
  <c r="F142" i="65" s="1"/>
  <c r="O17" i="73"/>
  <c r="P17" i="78"/>
  <c r="E19" i="65"/>
  <c r="F19" i="65" s="1"/>
  <c r="P6" i="73"/>
  <c r="Q6" i="78"/>
  <c r="P11" i="73"/>
  <c r="Q11" i="78"/>
  <c r="P20" i="73"/>
  <c r="Q20" i="78"/>
  <c r="O25" i="73"/>
  <c r="P25" i="78"/>
  <c r="E27" i="65"/>
  <c r="F27" i="65" s="1"/>
  <c r="P27" i="73"/>
  <c r="Q27" i="78"/>
  <c r="P29" i="73"/>
  <c r="Q29" i="78"/>
  <c r="P36" i="73"/>
  <c r="Q36" i="78"/>
  <c r="O39" i="73"/>
  <c r="P39" i="78"/>
  <c r="E41" i="65"/>
  <c r="F41" i="65" s="1"/>
  <c r="P41" i="73"/>
  <c r="Q41" i="78"/>
  <c r="O46" i="73"/>
  <c r="P46" i="78"/>
  <c r="E48" i="65"/>
  <c r="F48" i="65" s="1"/>
  <c r="P51" i="73"/>
  <c r="Q51" i="78"/>
  <c r="P56" i="73"/>
  <c r="Q56" i="78"/>
  <c r="O59" i="73"/>
  <c r="P59" i="78"/>
  <c r="E61" i="65"/>
  <c r="F61" i="65" s="1"/>
  <c r="P66" i="73"/>
  <c r="Q66" i="78"/>
  <c r="P68" i="73"/>
  <c r="Q68" i="78"/>
  <c r="P73" i="73"/>
  <c r="Q73" i="78"/>
  <c r="O80" i="73"/>
  <c r="P80" i="78"/>
  <c r="E82" i="65"/>
  <c r="F82" i="65" s="1"/>
  <c r="P82" i="73"/>
  <c r="Q82" i="78"/>
  <c r="O87" i="73"/>
  <c r="P87" i="78"/>
  <c r="E89" i="65"/>
  <c r="F89" i="65" s="1"/>
  <c r="P89" i="73"/>
  <c r="Q89" i="78"/>
  <c r="P91" i="73"/>
  <c r="Q91" i="78"/>
  <c r="O94" i="73"/>
  <c r="P94" i="78"/>
  <c r="E96" i="65"/>
  <c r="F96" i="65" s="1"/>
  <c r="O99" i="73"/>
  <c r="P99" i="78"/>
  <c r="E101" i="65"/>
  <c r="F101" i="65" s="1"/>
  <c r="P101" i="73"/>
  <c r="Q101" i="78"/>
  <c r="P103" i="73"/>
  <c r="Q103" i="78"/>
  <c r="P108" i="73"/>
  <c r="Q108" i="78"/>
  <c r="O113" i="73"/>
  <c r="P113" i="78"/>
  <c r="E115" i="65"/>
  <c r="F115" i="65" s="1"/>
  <c r="O115" i="73"/>
  <c r="P115" i="78"/>
  <c r="E117" i="65"/>
  <c r="F117" i="65" s="1"/>
  <c r="O120" i="73"/>
  <c r="P120" i="78"/>
  <c r="E122" i="65"/>
  <c r="F122" i="65" s="1"/>
  <c r="P122" i="73"/>
  <c r="Q122" i="78"/>
  <c r="P124" i="73"/>
  <c r="Q124" i="78"/>
  <c r="O133" i="73"/>
  <c r="P133" i="78"/>
  <c r="E135" i="65"/>
  <c r="F135" i="65" s="1"/>
  <c r="P135" i="73"/>
  <c r="Q135" i="78"/>
  <c r="P137" i="73"/>
  <c r="Q137" i="78"/>
  <c r="O144" i="73"/>
  <c r="P144" i="78"/>
  <c r="E146" i="65"/>
  <c r="F146" i="65" s="1"/>
  <c r="O146" i="73"/>
  <c r="P146" i="78"/>
  <c r="E148" i="65"/>
  <c r="F148" i="65" s="1"/>
  <c r="O148" i="73"/>
  <c r="P148" i="78"/>
  <c r="E150" i="65"/>
  <c r="F150" i="65" s="1"/>
  <c r="O150" i="73"/>
  <c r="P150" i="78"/>
  <c r="E152" i="65"/>
  <c r="F152" i="65" s="1"/>
  <c r="O152" i="73"/>
  <c r="P152" i="78"/>
  <c r="E154" i="65"/>
  <c r="F154" i="65" s="1"/>
  <c r="P154" i="73"/>
  <c r="Q154" i="78"/>
  <c r="O157" i="73"/>
  <c r="P157" i="78"/>
  <c r="E159" i="65"/>
  <c r="F159" i="65" s="1"/>
  <c r="O57" i="73"/>
  <c r="P57" i="78"/>
  <c r="E59" i="65"/>
  <c r="F59" i="65" s="1"/>
  <c r="P71" i="73"/>
  <c r="Q71" i="78"/>
  <c r="P85" i="73"/>
  <c r="Q85" i="78"/>
  <c r="O127" i="73"/>
  <c r="P127" i="78"/>
  <c r="E129" i="65"/>
  <c r="F129" i="65" s="1"/>
  <c r="O9" i="73"/>
  <c r="P9" i="78"/>
  <c r="E11" i="65"/>
  <c r="F11" i="65" s="1"/>
  <c r="O14" i="73"/>
  <c r="P14" i="78"/>
  <c r="E16" i="65"/>
  <c r="F16" i="65" s="1"/>
  <c r="O16" i="73"/>
  <c r="P16" i="78"/>
  <c r="E18" i="65"/>
  <c r="F18" i="65" s="1"/>
  <c r="O18" i="73"/>
  <c r="P18" i="78"/>
  <c r="E20" i="65"/>
  <c r="F20" i="65" s="1"/>
  <c r="O23" i="73"/>
  <c r="P23" i="78"/>
  <c r="E25" i="65"/>
  <c r="F25" i="65" s="1"/>
  <c r="P25" i="73"/>
  <c r="Q25" i="78"/>
  <c r="O34" i="73"/>
  <c r="P34" i="78"/>
  <c r="E36" i="65"/>
  <c r="F36" i="65" s="1"/>
  <c r="P39" i="73"/>
  <c r="Q39" i="78"/>
  <c r="O44" i="73"/>
  <c r="P44" i="78"/>
  <c r="E46" i="65"/>
  <c r="F46" i="65" s="1"/>
  <c r="P46" i="73"/>
  <c r="Q46" i="78"/>
  <c r="O49" i="73"/>
  <c r="P49" i="78"/>
  <c r="E51" i="65"/>
  <c r="F51" i="65" s="1"/>
  <c r="O54" i="73"/>
  <c r="P54" i="78"/>
  <c r="E56" i="65"/>
  <c r="F56" i="65" s="1"/>
  <c r="P59" i="73"/>
  <c r="Q59" i="78"/>
  <c r="O64" i="73"/>
  <c r="P64" i="78"/>
  <c r="E66" i="65"/>
  <c r="F66" i="65" s="1"/>
  <c r="O71" i="73"/>
  <c r="P71" i="78"/>
  <c r="E73" i="65"/>
  <c r="F73" i="65" s="1"/>
  <c r="O78" i="73"/>
  <c r="P78" i="78"/>
  <c r="E80" i="65"/>
  <c r="F80" i="65" s="1"/>
  <c r="P80" i="73"/>
  <c r="Q80" i="78"/>
  <c r="O85" i="73"/>
  <c r="P85" i="78"/>
  <c r="E87" i="65"/>
  <c r="F87" i="65" s="1"/>
  <c r="P87" i="73"/>
  <c r="Q87" i="78"/>
  <c r="P94" i="73"/>
  <c r="Q94" i="78"/>
  <c r="O97" i="73"/>
  <c r="P97" i="78"/>
  <c r="E99" i="65"/>
  <c r="F99" i="65" s="1"/>
  <c r="P99" i="73"/>
  <c r="Q99" i="78"/>
  <c r="O106" i="73"/>
  <c r="P106" i="78"/>
  <c r="E108" i="65"/>
  <c r="F108" i="65" s="1"/>
  <c r="O111" i="73"/>
  <c r="P111" i="78"/>
  <c r="E113" i="65"/>
  <c r="F113" i="65" s="1"/>
  <c r="P113" i="73"/>
  <c r="Q113" i="78"/>
  <c r="P115" i="73"/>
  <c r="Q115" i="78"/>
  <c r="O118" i="73"/>
  <c r="P118" i="78"/>
  <c r="E120" i="65"/>
  <c r="F120" i="65" s="1"/>
  <c r="P120" i="73"/>
  <c r="Q120" i="78"/>
  <c r="O131" i="73"/>
  <c r="P131" i="78"/>
  <c r="E133" i="65"/>
  <c r="F133" i="65" s="1"/>
  <c r="P133" i="73"/>
  <c r="Q133" i="78"/>
  <c r="O142" i="73"/>
  <c r="P142" i="78"/>
  <c r="E144" i="65"/>
  <c r="F144" i="65" s="1"/>
  <c r="P144" i="73"/>
  <c r="Q144" i="78"/>
  <c r="P146" i="73"/>
  <c r="Q146" i="78"/>
  <c r="P148" i="73"/>
  <c r="Q148" i="78"/>
  <c r="P150" i="73"/>
  <c r="Q150" i="78"/>
  <c r="P152" i="73"/>
  <c r="Q152" i="78"/>
  <c r="P157" i="73"/>
  <c r="Q157" i="78"/>
  <c r="AE142" i="72"/>
  <c r="AE157" i="72"/>
  <c r="AE110" i="72"/>
  <c r="AE112" i="72"/>
  <c r="AE116" i="72"/>
  <c r="AE120" i="72"/>
  <c r="AE124" i="72"/>
  <c r="AE134" i="72"/>
  <c r="AE144" i="72"/>
  <c r="AE149" i="72"/>
  <c r="AE151" i="72"/>
  <c r="AC146" i="72"/>
  <c r="AC147" i="72"/>
  <c r="AE6" i="72"/>
  <c r="AD8" i="72"/>
  <c r="AD10" i="72"/>
  <c r="AD12" i="72"/>
  <c r="AE14" i="72"/>
  <c r="AE16" i="72"/>
  <c r="AD18" i="72"/>
  <c r="AE20" i="72"/>
  <c r="AD22" i="72"/>
  <c r="AE24" i="72"/>
  <c r="AD26" i="72"/>
  <c r="AE28" i="72"/>
  <c r="AE30" i="72"/>
  <c r="AD32" i="72"/>
  <c r="AD34" i="72"/>
  <c r="AD36" i="72"/>
  <c r="AD38" i="72"/>
  <c r="AE40" i="72"/>
  <c r="AD42" i="72"/>
  <c r="AE44" i="72"/>
  <c r="AD46" i="72"/>
  <c r="AD48" i="72"/>
  <c r="AD50" i="72"/>
  <c r="AE52" i="72"/>
  <c r="AD54" i="72"/>
  <c r="AD56" i="72"/>
  <c r="AD58" i="72"/>
  <c r="AD60" i="72"/>
  <c r="AD62" i="72"/>
  <c r="AE64" i="72"/>
  <c r="AD66" i="72"/>
  <c r="AE68" i="72"/>
  <c r="AD70" i="72"/>
  <c r="AE72" i="72"/>
  <c r="AD74" i="72"/>
  <c r="AE76" i="72"/>
  <c r="AE78" i="72"/>
  <c r="AD80" i="72"/>
  <c r="AD82" i="72"/>
  <c r="AD84" i="72"/>
  <c r="AE86" i="72"/>
  <c r="AE88" i="72"/>
  <c r="AD90" i="72"/>
  <c r="AD92" i="72"/>
  <c r="AD94" i="72"/>
  <c r="AE96" i="72"/>
  <c r="AD98" i="72"/>
  <c r="AE100" i="72"/>
  <c r="AE102" i="72"/>
  <c r="AD104" i="72"/>
  <c r="AD106" i="72"/>
  <c r="AD108" i="72"/>
  <c r="AD114" i="72"/>
  <c r="AD118" i="72"/>
  <c r="AD122" i="72"/>
  <c r="AE126" i="72"/>
  <c r="AD128" i="72"/>
  <c r="AD130" i="72"/>
  <c r="AD132" i="72"/>
  <c r="AD136" i="72"/>
  <c r="AD138" i="72"/>
  <c r="AD140" i="72"/>
  <c r="AD146" i="72"/>
  <c r="AD147" i="72"/>
  <c r="AE153" i="72"/>
  <c r="AD155" i="72"/>
  <c r="AD7" i="72"/>
  <c r="AD9" i="72"/>
  <c r="AE11" i="72"/>
  <c r="AD13" i="72"/>
  <c r="AE15" i="72"/>
  <c r="AE17" i="72"/>
  <c r="AD19" i="72"/>
  <c r="AD21" i="72"/>
  <c r="AD23" i="72"/>
  <c r="AE25" i="72"/>
  <c r="AE27" i="72"/>
  <c r="AD29" i="72"/>
  <c r="AE31" i="72"/>
  <c r="AE33" i="72"/>
  <c r="AD35" i="72"/>
  <c r="AD37" i="72"/>
  <c r="AD39" i="72"/>
  <c r="AE41" i="72"/>
  <c r="AD43" i="72"/>
  <c r="AD45" i="72"/>
  <c r="AD47" i="72"/>
  <c r="AD49" i="72"/>
  <c r="AD51" i="72"/>
  <c r="AD53" i="72"/>
  <c r="AD55" i="72"/>
  <c r="AD57" i="72"/>
  <c r="AD59" i="72"/>
  <c r="AD61" i="72"/>
  <c r="AD63" i="72"/>
  <c r="AE65" i="72"/>
  <c r="AD67" i="72"/>
  <c r="AD69" i="72"/>
  <c r="AD71" i="72"/>
  <c r="AE73" i="72"/>
  <c r="AE75" i="72"/>
  <c r="AD77" i="72"/>
  <c r="AD79" i="72"/>
  <c r="AE81" i="72"/>
  <c r="AE83" i="72"/>
  <c r="AD85" i="72"/>
  <c r="AE87" i="72"/>
  <c r="AD89" i="72"/>
  <c r="AD91" i="72"/>
  <c r="AD93" i="72"/>
  <c r="AD95" i="72"/>
  <c r="AE97" i="72"/>
  <c r="AE99" i="72"/>
  <c r="AD101" i="72"/>
  <c r="AD103" i="72"/>
  <c r="AD105" i="72"/>
  <c r="AE107" i="72"/>
  <c r="AD109" i="72"/>
  <c r="AE111" i="72"/>
  <c r="AD113" i="72"/>
  <c r="AD115" i="72"/>
  <c r="AD117" i="72"/>
  <c r="AE119" i="72"/>
  <c r="AE121" i="72"/>
  <c r="AE123" i="72"/>
  <c r="AE125" i="72"/>
  <c r="AE127" i="72"/>
  <c r="AE129" i="72"/>
  <c r="AE131" i="72"/>
  <c r="AE133" i="72"/>
  <c r="AE135" i="72"/>
  <c r="AE137" i="72"/>
  <c r="AE139" i="72"/>
  <c r="AE141" i="72"/>
  <c r="AE143" i="72"/>
  <c r="AE145" i="72"/>
  <c r="AE148" i="72"/>
  <c r="AE150" i="72"/>
  <c r="AD152" i="72"/>
  <c r="AD154" i="72"/>
  <c r="AD156" i="72"/>
  <c r="AA147" i="72"/>
  <c r="AA146" i="72"/>
  <c r="AA3" i="72" s="1"/>
  <c r="AB147" i="72"/>
  <c r="AB146" i="72"/>
  <c r="Q6" i="72"/>
  <c r="Q10" i="72"/>
  <c r="Q22" i="72"/>
  <c r="Q57" i="72"/>
  <c r="Q23" i="72"/>
  <c r="Q69" i="73"/>
  <c r="Q79" i="73"/>
  <c r="Q95" i="73"/>
  <c r="Q143" i="73"/>
  <c r="Q49" i="73"/>
  <c r="Q73" i="73"/>
  <c r="R73" i="78"/>
  <c r="Q29" i="73"/>
  <c r="Q75" i="73"/>
  <c r="Q46" i="72"/>
  <c r="Q10" i="73"/>
  <c r="R71" i="78"/>
  <c r="Q22" i="73"/>
  <c r="Q34" i="72"/>
  <c r="Q28" i="73"/>
  <c r="Q64" i="73"/>
  <c r="Q7" i="73"/>
  <c r="Q17" i="73"/>
  <c r="Q19" i="73"/>
  <c r="Q25" i="73"/>
  <c r="Q57" i="73"/>
  <c r="R67" i="78"/>
  <c r="R81" i="78"/>
  <c r="Q83" i="73"/>
  <c r="R83" i="78"/>
  <c r="R85" i="78"/>
  <c r="R87" i="78"/>
  <c r="R89" i="78"/>
  <c r="R91" i="78"/>
  <c r="R93" i="78"/>
  <c r="R95" i="78"/>
  <c r="R97" i="78"/>
  <c r="Q99" i="73"/>
  <c r="R99" i="78"/>
  <c r="R101" i="78"/>
  <c r="R103" i="78"/>
  <c r="R105" i="78"/>
  <c r="Q107" i="73"/>
  <c r="R107" i="78"/>
  <c r="R109" i="78"/>
  <c r="R111" i="78"/>
  <c r="R113" i="78"/>
  <c r="Q115" i="73"/>
  <c r="R115" i="78"/>
  <c r="R117" i="78"/>
  <c r="R119" i="78"/>
  <c r="R121" i="78"/>
  <c r="Q123" i="73"/>
  <c r="R123" i="78"/>
  <c r="R125" i="78"/>
  <c r="R127" i="78"/>
  <c r="R129" i="78"/>
  <c r="Q131" i="73"/>
  <c r="R131" i="78"/>
  <c r="R133" i="78"/>
  <c r="R135" i="78"/>
  <c r="R137" i="78"/>
  <c r="Q139" i="73"/>
  <c r="R139" i="78"/>
  <c r="R141" i="78"/>
  <c r="R143" i="78"/>
  <c r="R145" i="78"/>
  <c r="Q147" i="73"/>
  <c r="R147" i="78"/>
  <c r="R149" i="78"/>
  <c r="R153" i="78"/>
  <c r="Q155" i="73"/>
  <c r="Q71" i="72"/>
  <c r="Q89" i="72"/>
  <c r="Q93" i="72"/>
  <c r="Q9" i="72"/>
  <c r="Q21" i="72"/>
  <c r="Q63" i="72"/>
  <c r="Q45" i="72"/>
  <c r="Q53" i="72"/>
  <c r="Q31" i="72"/>
  <c r="Q72" i="72"/>
  <c r="Q76" i="72"/>
  <c r="Q78" i="72"/>
  <c r="Q52" i="72"/>
  <c r="Q58" i="72"/>
  <c r="Q86" i="72"/>
  <c r="Q88" i="72"/>
  <c r="Q96" i="72"/>
  <c r="Q100" i="72"/>
  <c r="Q102" i="72"/>
  <c r="Q25" i="72"/>
  <c r="Q54" i="72"/>
  <c r="Q65" i="72"/>
  <c r="Q112" i="72"/>
  <c r="Q150" i="72"/>
  <c r="P3" i="72"/>
  <c r="Q14" i="72"/>
  <c r="Q16" i="72"/>
  <c r="Q20" i="72"/>
  <c r="Q39" i="72"/>
  <c r="Q41" i="72"/>
  <c r="Q105" i="72"/>
  <c r="Q117" i="72"/>
  <c r="Q152" i="72"/>
  <c r="Q156" i="72"/>
  <c r="Q110" i="72"/>
  <c r="Q116" i="72"/>
  <c r="Q124" i="72"/>
  <c r="Q148" i="72"/>
  <c r="Q73" i="72"/>
  <c r="Q75" i="72"/>
  <c r="Q27" i="72"/>
  <c r="Q33" i="72"/>
  <c r="Q120" i="72"/>
  <c r="Q126" i="72"/>
  <c r="Q49" i="72"/>
  <c r="Q61" i="72"/>
  <c r="Q62" i="72"/>
  <c r="Q79" i="72"/>
  <c r="Q81" i="72"/>
  <c r="Q83" i="72"/>
  <c r="Q87" i="72"/>
  <c r="Q97" i="72"/>
  <c r="Q99" i="72"/>
  <c r="Q142" i="72"/>
  <c r="Q24" i="72"/>
  <c r="Q28" i="72"/>
  <c r="Q37" i="72"/>
  <c r="Q38" i="72"/>
  <c r="Q64" i="72"/>
  <c r="Q68" i="72"/>
  <c r="Q82" i="72"/>
  <c r="Q90" i="72"/>
  <c r="Q94" i="72"/>
  <c r="Q103" i="72"/>
  <c r="Q107" i="72"/>
  <c r="Q111" i="72"/>
  <c r="Q119" i="72"/>
  <c r="Q121" i="72"/>
  <c r="Q123" i="72"/>
  <c r="Q125" i="72"/>
  <c r="Q127" i="72"/>
  <c r="Q129" i="72"/>
  <c r="Q131" i="72"/>
  <c r="Q133" i="72"/>
  <c r="Q135" i="72"/>
  <c r="Q137" i="72"/>
  <c r="Q139" i="72"/>
  <c r="Q141" i="72"/>
  <c r="Q143" i="72"/>
  <c r="Q145" i="72"/>
  <c r="Q147" i="72"/>
  <c r="Q149" i="72"/>
  <c r="Q134" i="72"/>
  <c r="Q144" i="72"/>
  <c r="Q30" i="72"/>
  <c r="Q11" i="72"/>
  <c r="Q15" i="72"/>
  <c r="Q17" i="72"/>
  <c r="Q40" i="72"/>
  <c r="Q44" i="72"/>
  <c r="Q55" i="72"/>
  <c r="Q69" i="72"/>
  <c r="Q70" i="72"/>
  <c r="Q106" i="72"/>
  <c r="Q118" i="72"/>
  <c r="Q130" i="72"/>
  <c r="Q138" i="72"/>
  <c r="Q151" i="72"/>
  <c r="Q12" i="73"/>
  <c r="Q19" i="72"/>
  <c r="Q29" i="72"/>
  <c r="Q32" i="72"/>
  <c r="Q43" i="72"/>
  <c r="Q53" i="73"/>
  <c r="Q56" i="72"/>
  <c r="Q67" i="72"/>
  <c r="Q77" i="72"/>
  <c r="Q101" i="72"/>
  <c r="Q113" i="72"/>
  <c r="Q115" i="72"/>
  <c r="Q119" i="73"/>
  <c r="Q128" i="72"/>
  <c r="Q132" i="72"/>
  <c r="N3" i="72"/>
  <c r="Q8" i="72"/>
  <c r="Q16" i="73"/>
  <c r="Q18" i="72"/>
  <c r="Q36" i="72"/>
  <c r="Q42" i="72"/>
  <c r="Q47" i="72"/>
  <c r="Q60" i="72"/>
  <c r="Q66" i="72"/>
  <c r="Q80" i="72"/>
  <c r="Q91" i="72"/>
  <c r="Q104" i="72"/>
  <c r="Q114" i="72"/>
  <c r="Q146" i="72"/>
  <c r="Q12" i="72"/>
  <c r="Q51" i="72"/>
  <c r="Q84" i="72"/>
  <c r="Q95" i="72"/>
  <c r="Q108" i="72"/>
  <c r="Q136" i="72"/>
  <c r="Q140" i="72"/>
  <c r="Q153" i="72"/>
  <c r="Q155" i="72"/>
  <c r="O3" i="72"/>
  <c r="Q13" i="72"/>
  <c r="Q50" i="72"/>
  <c r="Q85" i="72"/>
  <c r="Q109" i="72"/>
  <c r="Q135" i="73"/>
  <c r="Q154" i="72"/>
  <c r="Q26" i="72"/>
  <c r="Q39" i="73"/>
  <c r="Q74" i="72"/>
  <c r="Q98" i="72"/>
  <c r="Q122" i="72"/>
  <c r="M3" i="72"/>
  <c r="Q7" i="72"/>
  <c r="Q35" i="72"/>
  <c r="Q48" i="72"/>
  <c r="Q59" i="72"/>
  <c r="Q92" i="72"/>
  <c r="AE156" i="72" l="1"/>
  <c r="AE91" i="72"/>
  <c r="AE59" i="72"/>
  <c r="AE43" i="72"/>
  <c r="AE138" i="72"/>
  <c r="AE114" i="72"/>
  <c r="AE94" i="72"/>
  <c r="AE62" i="72"/>
  <c r="AE46" i="72"/>
  <c r="R118" i="73"/>
  <c r="S118" i="78"/>
  <c r="T120" i="67"/>
  <c r="N131" i="65"/>
  <c r="R131" i="65" s="1"/>
  <c r="R23" i="73"/>
  <c r="S23" i="78"/>
  <c r="V23" i="78" s="1"/>
  <c r="T25" i="67"/>
  <c r="N26" i="65"/>
  <c r="R73" i="65" s="1"/>
  <c r="R120" i="73"/>
  <c r="S120" i="78"/>
  <c r="V120" i="78" s="1"/>
  <c r="T122" i="67"/>
  <c r="N133" i="65"/>
  <c r="R132" i="65" s="1"/>
  <c r="R140" i="73"/>
  <c r="S140" i="78"/>
  <c r="V140" i="78" s="1"/>
  <c r="T142" i="67"/>
  <c r="N163" i="65"/>
  <c r="R173" i="65" s="1"/>
  <c r="F8" i="65"/>
  <c r="R19" i="73"/>
  <c r="S19" i="78"/>
  <c r="T21" i="67"/>
  <c r="N22" i="65"/>
  <c r="R139" i="73"/>
  <c r="S139" i="78"/>
  <c r="T141" i="67"/>
  <c r="N160" i="65"/>
  <c r="R111" i="65" s="1"/>
  <c r="N161" i="65"/>
  <c r="R191" i="65" s="1"/>
  <c r="N162" i="65"/>
  <c r="R192" i="65" s="1"/>
  <c r="N159" i="65"/>
  <c r="R106" i="65" s="1"/>
  <c r="N158" i="65"/>
  <c r="R105" i="65" s="1"/>
  <c r="R128" i="73"/>
  <c r="S128" i="78"/>
  <c r="V128" i="78" s="1"/>
  <c r="T130" i="67"/>
  <c r="N141" i="65"/>
  <c r="R140" i="65" s="1"/>
  <c r="R117" i="73"/>
  <c r="S117" i="78"/>
  <c r="T119" i="67"/>
  <c r="N130" i="65"/>
  <c r="R124" i="65" s="1"/>
  <c r="R84" i="73"/>
  <c r="S84" i="78"/>
  <c r="T86" i="67"/>
  <c r="N93" i="65"/>
  <c r="R189" i="65" s="1"/>
  <c r="F189" i="67" s="1"/>
  <c r="R15" i="73"/>
  <c r="S15" i="78"/>
  <c r="T17" i="67"/>
  <c r="N17" i="65"/>
  <c r="R55" i="65" s="1"/>
  <c r="R141" i="73"/>
  <c r="S141" i="78"/>
  <c r="T143" i="67"/>
  <c r="N164" i="65"/>
  <c r="R163" i="65" s="1"/>
  <c r="F163" i="67" s="1"/>
  <c r="N168" i="65"/>
  <c r="N165" i="65"/>
  <c r="R164" i="65" s="1"/>
  <c r="N167" i="65"/>
  <c r="R170" i="65" s="1"/>
  <c r="N166" i="65"/>
  <c r="R168" i="65" s="1"/>
  <c r="R119" i="73"/>
  <c r="S119" i="78"/>
  <c r="T121" i="67"/>
  <c r="N132" i="65"/>
  <c r="R86" i="73"/>
  <c r="U86" i="73" s="1"/>
  <c r="S86" i="78"/>
  <c r="V86" i="78" s="1"/>
  <c r="T88" i="67"/>
  <c r="N95" i="65"/>
  <c r="R15" i="65" s="1"/>
  <c r="R77" i="73"/>
  <c r="U77" i="73" s="1"/>
  <c r="S77" i="78"/>
  <c r="V77" i="78" s="1"/>
  <c r="T79" i="67"/>
  <c r="N86" i="65"/>
  <c r="R33" i="65" s="1"/>
  <c r="N85" i="65"/>
  <c r="R32" i="65" s="1"/>
  <c r="R30" i="73"/>
  <c r="U30" i="73" s="1"/>
  <c r="S30" i="78"/>
  <c r="T32" i="67"/>
  <c r="N33" i="65"/>
  <c r="R145" i="73"/>
  <c r="S145" i="78"/>
  <c r="T147" i="67"/>
  <c r="N185" i="65"/>
  <c r="N186" i="65"/>
  <c r="R78" i="65" s="1"/>
  <c r="R12" i="73"/>
  <c r="U12" i="73" s="1"/>
  <c r="S12" i="78"/>
  <c r="T14" i="67"/>
  <c r="N14" i="65"/>
  <c r="R39" i="65" s="1"/>
  <c r="AE154" i="72"/>
  <c r="AE105" i="72"/>
  <c r="AE89" i="72"/>
  <c r="AE57" i="72"/>
  <c r="AE9" i="72"/>
  <c r="AE136" i="72"/>
  <c r="AE108" i="72"/>
  <c r="AE92" i="72"/>
  <c r="AE60" i="72"/>
  <c r="AE12" i="72"/>
  <c r="R64" i="73"/>
  <c r="S64" i="78"/>
  <c r="T66" i="67"/>
  <c r="N72" i="65"/>
  <c r="R18" i="65" s="1"/>
  <c r="R49" i="73"/>
  <c r="S49" i="78"/>
  <c r="T51" i="67"/>
  <c r="N52" i="65"/>
  <c r="R165" i="65" s="1"/>
  <c r="F165" i="67" s="1"/>
  <c r="R14" i="73"/>
  <c r="S14" i="78"/>
  <c r="T16" i="67"/>
  <c r="N16" i="65"/>
  <c r="R17" i="65" s="1"/>
  <c r="R157" i="73"/>
  <c r="U157" i="73" s="1"/>
  <c r="S157" i="78"/>
  <c r="V157" i="78" s="1"/>
  <c r="T159" i="67"/>
  <c r="N236" i="65"/>
  <c r="R97" i="65" s="1"/>
  <c r="N234" i="65"/>
  <c r="R86" i="65" s="1"/>
  <c r="N235" i="65"/>
  <c r="R91" i="65" s="1"/>
  <c r="R150" i="73"/>
  <c r="S150" i="78"/>
  <c r="V150" i="78" s="1"/>
  <c r="T152" i="67"/>
  <c r="N210" i="65"/>
  <c r="N209" i="65"/>
  <c r="N208" i="65"/>
  <c r="R166" i="65" s="1"/>
  <c r="R133" i="73"/>
  <c r="S133" i="78"/>
  <c r="T135" i="67"/>
  <c r="N147" i="65"/>
  <c r="N148" i="65"/>
  <c r="R87" i="73"/>
  <c r="S87" i="78"/>
  <c r="T89" i="67"/>
  <c r="N96" i="65"/>
  <c r="N97" i="65"/>
  <c r="R83" i="73"/>
  <c r="S83" i="78"/>
  <c r="T85" i="67"/>
  <c r="N92" i="65"/>
  <c r="R36" i="73"/>
  <c r="U36" i="73" s="1"/>
  <c r="S36" i="78"/>
  <c r="V36" i="78" s="1"/>
  <c r="T38" i="67"/>
  <c r="N39" i="65"/>
  <c r="R193" i="65" s="1"/>
  <c r="F193" i="67" s="1"/>
  <c r="R27" i="73"/>
  <c r="S27" i="78"/>
  <c r="T29" i="67"/>
  <c r="N30" i="65"/>
  <c r="R171" i="65" s="1"/>
  <c r="F171" i="67" s="1"/>
  <c r="R74" i="73"/>
  <c r="S74" i="78"/>
  <c r="T76" i="67"/>
  <c r="N82" i="65"/>
  <c r="R29" i="65" s="1"/>
  <c r="R96" i="73"/>
  <c r="S96" i="78"/>
  <c r="V96" i="78" s="1"/>
  <c r="T98" i="67"/>
  <c r="N109" i="65"/>
  <c r="R57" i="65" s="1"/>
  <c r="N108" i="65"/>
  <c r="R52" i="65" s="1"/>
  <c r="R53" i="73"/>
  <c r="U53" i="73" s="1"/>
  <c r="S53" i="78"/>
  <c r="T55" i="67"/>
  <c r="N59" i="65"/>
  <c r="R88" i="65" s="1"/>
  <c r="R22" i="73"/>
  <c r="S22" i="78"/>
  <c r="V22" i="78" s="1"/>
  <c r="T24" i="67"/>
  <c r="N25" i="65"/>
  <c r="R66" i="65" s="1"/>
  <c r="R125" i="73"/>
  <c r="S125" i="78"/>
  <c r="T127" i="67"/>
  <c r="N138" i="65"/>
  <c r="R136" i="65" s="1"/>
  <c r="R45" i="73"/>
  <c r="S45" i="78"/>
  <c r="T47" i="67"/>
  <c r="N48" i="65"/>
  <c r="R70" i="65" s="1"/>
  <c r="R33" i="73"/>
  <c r="S33" i="78"/>
  <c r="V33" i="78" s="1"/>
  <c r="T35" i="67"/>
  <c r="N36" i="65"/>
  <c r="R176" i="65" s="1"/>
  <c r="R76" i="73"/>
  <c r="S76" i="78"/>
  <c r="V76" i="78" s="1"/>
  <c r="T78" i="67"/>
  <c r="N84" i="65"/>
  <c r="R35" i="65" s="1"/>
  <c r="R107" i="73"/>
  <c r="S107" i="78"/>
  <c r="T109" i="67"/>
  <c r="N120" i="65"/>
  <c r="R121" i="65" s="1"/>
  <c r="R98" i="73"/>
  <c r="S98" i="78"/>
  <c r="T100" i="67"/>
  <c r="N111" i="65"/>
  <c r="R63" i="65" s="1"/>
  <c r="R121" i="73"/>
  <c r="S121" i="78"/>
  <c r="T123" i="67"/>
  <c r="N134" i="65"/>
  <c r="R133" i="65" s="1"/>
  <c r="R67" i="73"/>
  <c r="S67" i="78"/>
  <c r="T69" i="67"/>
  <c r="N75" i="65"/>
  <c r="R21" i="65" s="1"/>
  <c r="R40" i="73"/>
  <c r="S40" i="78"/>
  <c r="V40" i="78" s="1"/>
  <c r="T42" i="67"/>
  <c r="N43" i="65"/>
  <c r="R37" i="73"/>
  <c r="S37" i="78"/>
  <c r="T39" i="67"/>
  <c r="N40" i="65"/>
  <c r="R110" i="65" s="1"/>
  <c r="AE152" i="72"/>
  <c r="AE103" i="72"/>
  <c r="AE71" i="72"/>
  <c r="AE55" i="72"/>
  <c r="AE39" i="72"/>
  <c r="AE23" i="72"/>
  <c r="AE7" i="72"/>
  <c r="AE132" i="72"/>
  <c r="AE106" i="72"/>
  <c r="AE90" i="72"/>
  <c r="AE74" i="72"/>
  <c r="AE58" i="72"/>
  <c r="AE42" i="72"/>
  <c r="AE26" i="72"/>
  <c r="AE10" i="72"/>
  <c r="R106" i="73"/>
  <c r="S106" i="78"/>
  <c r="T108" i="67"/>
  <c r="N119" i="65"/>
  <c r="R119" i="65" s="1"/>
  <c r="R157" i="78"/>
  <c r="R144" i="73"/>
  <c r="S144" i="78"/>
  <c r="V144" i="78" s="1"/>
  <c r="T146" i="67"/>
  <c r="N181" i="65"/>
  <c r="R25" i="65" s="1"/>
  <c r="N182" i="65"/>
  <c r="N180" i="65"/>
  <c r="R22" i="65" s="1"/>
  <c r="N184" i="65"/>
  <c r="R43" i="65" s="1"/>
  <c r="N179" i="65"/>
  <c r="R20" i="65" s="1"/>
  <c r="N183" i="65"/>
  <c r="R41" i="65" s="1"/>
  <c r="R94" i="73"/>
  <c r="U94" i="73" s="1"/>
  <c r="S94" i="78"/>
  <c r="T96" i="67"/>
  <c r="N104" i="65"/>
  <c r="N105" i="65"/>
  <c r="R47" i="65" s="1"/>
  <c r="N106" i="65"/>
  <c r="R49" i="65" s="1"/>
  <c r="R154" i="73"/>
  <c r="S154" i="78"/>
  <c r="T156" i="67"/>
  <c r="N224" i="65"/>
  <c r="R160" i="65" s="1"/>
  <c r="F160" i="67" s="1"/>
  <c r="N225" i="65"/>
  <c r="N226" i="65"/>
  <c r="R194" i="65" s="1"/>
  <c r="N227" i="65"/>
  <c r="N223" i="65"/>
  <c r="R158" i="65" s="1"/>
  <c r="N222" i="65"/>
  <c r="R154" i="65" s="1"/>
  <c r="F154" i="67" s="1"/>
  <c r="N221" i="65"/>
  <c r="R153" i="65" s="1"/>
  <c r="F153" i="67" s="1"/>
  <c r="R135" i="73"/>
  <c r="U135" i="73" s="1"/>
  <c r="S135" i="78"/>
  <c r="T137" i="67"/>
  <c r="N151" i="65"/>
  <c r="R30" i="65" s="1"/>
  <c r="N150" i="65"/>
  <c r="R28" i="65" s="1"/>
  <c r="R103" i="73"/>
  <c r="S103" i="78"/>
  <c r="T105" i="67"/>
  <c r="N116" i="65"/>
  <c r="R116" i="65" s="1"/>
  <c r="R91" i="73"/>
  <c r="S91" i="78"/>
  <c r="T93" i="67"/>
  <c r="N101" i="65"/>
  <c r="R82" i="73"/>
  <c r="S82" i="78"/>
  <c r="T84" i="67"/>
  <c r="N91" i="65"/>
  <c r="R61" i="65" s="1"/>
  <c r="R68" i="73"/>
  <c r="S68" i="78"/>
  <c r="V68" i="78" s="1"/>
  <c r="T70" i="67"/>
  <c r="N76" i="65"/>
  <c r="R24" i="65" s="1"/>
  <c r="R56" i="73"/>
  <c r="U56" i="73" s="1"/>
  <c r="S56" i="78"/>
  <c r="V56" i="78" s="1"/>
  <c r="T58" i="67"/>
  <c r="N62" i="65"/>
  <c r="R198" i="65" s="1"/>
  <c r="F198" i="67" s="1"/>
  <c r="R8" i="73"/>
  <c r="S8" i="78"/>
  <c r="T10" i="67"/>
  <c r="N10" i="65"/>
  <c r="R58" i="73"/>
  <c r="S58" i="78"/>
  <c r="V58" i="78" s="1"/>
  <c r="T60" i="67"/>
  <c r="N64" i="65"/>
  <c r="R149" i="73"/>
  <c r="S149" i="78"/>
  <c r="T151" i="67"/>
  <c r="N207" i="65"/>
  <c r="R76" i="65" s="1"/>
  <c r="N204" i="65"/>
  <c r="R72" i="65" s="1"/>
  <c r="N206" i="65"/>
  <c r="R75" i="65" s="1"/>
  <c r="N203" i="65"/>
  <c r="R69" i="65" s="1"/>
  <c r="N205" i="65"/>
  <c r="R74" i="65" s="1"/>
  <c r="N202" i="65"/>
  <c r="R46" i="65" s="1"/>
  <c r="R134" i="73"/>
  <c r="S134" i="78"/>
  <c r="T136" i="67"/>
  <c r="N149" i="65"/>
  <c r="R81" i="73"/>
  <c r="U81" i="73" s="1"/>
  <c r="S81" i="78"/>
  <c r="T83" i="67"/>
  <c r="N90" i="65"/>
  <c r="R59" i="65" s="1"/>
  <c r="R65" i="73"/>
  <c r="S65" i="78"/>
  <c r="T67" i="67"/>
  <c r="N73" i="65"/>
  <c r="R19" i="65" s="1"/>
  <c r="R26" i="73"/>
  <c r="S26" i="78"/>
  <c r="V26" i="78" s="1"/>
  <c r="T28" i="67"/>
  <c r="N29" i="65"/>
  <c r="R138" i="73"/>
  <c r="S138" i="78"/>
  <c r="T140" i="67"/>
  <c r="N155" i="65"/>
  <c r="R149" i="65" s="1"/>
  <c r="F149" i="67" s="1"/>
  <c r="N157" i="65"/>
  <c r="R196" i="65" s="1"/>
  <c r="F196" i="67" s="1"/>
  <c r="N156" i="65"/>
  <c r="R155" i="65" s="1"/>
  <c r="F155" i="67" s="1"/>
  <c r="R28" i="73"/>
  <c r="U28" i="73" s="1"/>
  <c r="S28" i="78"/>
  <c r="V28" i="78" s="1"/>
  <c r="T30" i="67"/>
  <c r="N31" i="65"/>
  <c r="AE117" i="72"/>
  <c r="AE101" i="72"/>
  <c r="AE85" i="72"/>
  <c r="AE69" i="72"/>
  <c r="AE53" i="72"/>
  <c r="AE37" i="72"/>
  <c r="AE21" i="72"/>
  <c r="AE155" i="72"/>
  <c r="AE130" i="72"/>
  <c r="AE104" i="72"/>
  <c r="AE56" i="72"/>
  <c r="R131" i="73"/>
  <c r="S131" i="78"/>
  <c r="T133" i="67"/>
  <c r="N144" i="65"/>
  <c r="R143" i="65" s="1"/>
  <c r="F143" i="67" s="1"/>
  <c r="R78" i="73"/>
  <c r="U78" i="73" s="1"/>
  <c r="S78" i="78"/>
  <c r="T80" i="67"/>
  <c r="N87" i="65"/>
  <c r="R177" i="65" s="1"/>
  <c r="R34" i="73"/>
  <c r="U34" i="73" s="1"/>
  <c r="S34" i="78"/>
  <c r="T36" i="67"/>
  <c r="N37" i="65"/>
  <c r="R18" i="73"/>
  <c r="S18" i="78"/>
  <c r="T20" i="67"/>
  <c r="N21" i="65"/>
  <c r="R58" i="65" s="1"/>
  <c r="Q157" i="73"/>
  <c r="R115" i="73"/>
  <c r="S115" i="78"/>
  <c r="T117" i="67"/>
  <c r="N128" i="65"/>
  <c r="R129" i="65" s="1"/>
  <c r="R39" i="73"/>
  <c r="S39" i="78"/>
  <c r="V39" i="78" s="1"/>
  <c r="T41" i="67"/>
  <c r="N42" i="65"/>
  <c r="R109" i="73"/>
  <c r="S109" i="78"/>
  <c r="T111" i="67"/>
  <c r="N122" i="65"/>
  <c r="R123" i="65" s="1"/>
  <c r="R124" i="73"/>
  <c r="S124" i="78"/>
  <c r="V124" i="78" s="1"/>
  <c r="T126" i="67"/>
  <c r="N137" i="65"/>
  <c r="R135" i="65" s="1"/>
  <c r="R11" i="73"/>
  <c r="S11" i="78"/>
  <c r="T13" i="67"/>
  <c r="N13" i="65"/>
  <c r="R26" i="65" s="1"/>
  <c r="R48" i="73"/>
  <c r="S48" i="78"/>
  <c r="V48" i="78" s="1"/>
  <c r="T50" i="67"/>
  <c r="N51" i="65"/>
  <c r="R169" i="65" s="1"/>
  <c r="F169" i="67" s="1"/>
  <c r="R50" i="73"/>
  <c r="U50" i="73" s="1"/>
  <c r="S50" i="78"/>
  <c r="V50" i="78" s="1"/>
  <c r="T52" i="67"/>
  <c r="N53" i="65"/>
  <c r="R9" i="65" s="1"/>
  <c r="N54" i="65"/>
  <c r="R10" i="65" s="1"/>
  <c r="R10" i="73"/>
  <c r="S10" i="78"/>
  <c r="T12" i="67"/>
  <c r="N12" i="65"/>
  <c r="R8" i="65" s="1"/>
  <c r="R126" i="73"/>
  <c r="S126" i="78"/>
  <c r="T128" i="67"/>
  <c r="N139" i="65"/>
  <c r="R137" i="65" s="1"/>
  <c r="R110" i="73"/>
  <c r="S110" i="78"/>
  <c r="T112" i="67"/>
  <c r="N123" i="65"/>
  <c r="R125" i="65" s="1"/>
  <c r="R35" i="73"/>
  <c r="S35" i="78"/>
  <c r="T37" i="67"/>
  <c r="N38" i="65"/>
  <c r="R104" i="65" s="1"/>
  <c r="R156" i="73"/>
  <c r="S156" i="78"/>
  <c r="V156" i="78" s="1"/>
  <c r="T158" i="67"/>
  <c r="N232" i="65"/>
  <c r="R151" i="65" s="1"/>
  <c r="F151" i="67" s="1"/>
  <c r="N233" i="65"/>
  <c r="R157" i="65" s="1"/>
  <c r="N231" i="65"/>
  <c r="R150" i="65" s="1"/>
  <c r="F150" i="67" s="1"/>
  <c r="R143" i="73"/>
  <c r="U143" i="73" s="1"/>
  <c r="S143" i="78"/>
  <c r="T145" i="67"/>
  <c r="N173" i="65"/>
  <c r="R148" i="65" s="1"/>
  <c r="N172" i="65"/>
  <c r="R146" i="65" s="1"/>
  <c r="N176" i="65"/>
  <c r="R161" i="65" s="1"/>
  <c r="N177" i="65"/>
  <c r="R162" i="65" s="1"/>
  <c r="N178" i="65"/>
  <c r="R195" i="65" s="1"/>
  <c r="N175" i="65"/>
  <c r="R159" i="65" s="1"/>
  <c r="N174" i="65"/>
  <c r="R152" i="65" s="1"/>
  <c r="F152" i="67" s="1"/>
  <c r="R114" i="73"/>
  <c r="S114" i="78"/>
  <c r="T116" i="67"/>
  <c r="N127" i="65"/>
  <c r="R128" i="65" s="1"/>
  <c r="R102" i="73"/>
  <c r="S102" i="78"/>
  <c r="T104" i="67"/>
  <c r="N115" i="65"/>
  <c r="R115" i="65" s="1"/>
  <c r="R90" i="73"/>
  <c r="S90" i="78"/>
  <c r="V90" i="78" s="1"/>
  <c r="T92" i="67"/>
  <c r="N100" i="65"/>
  <c r="R47" i="73"/>
  <c r="S47" i="78"/>
  <c r="T49" i="67"/>
  <c r="N50" i="65"/>
  <c r="R167" i="65" s="1"/>
  <c r="F167" i="67" s="1"/>
  <c r="R7" i="73"/>
  <c r="S7" i="78"/>
  <c r="T9" i="67"/>
  <c r="N9" i="65"/>
  <c r="R13" i="65" s="1"/>
  <c r="R69" i="73"/>
  <c r="U69" i="73" s="1"/>
  <c r="S69" i="78"/>
  <c r="V69" i="78" s="1"/>
  <c r="T71" i="67"/>
  <c r="N77" i="65"/>
  <c r="R27" i="65" s="1"/>
  <c r="O62" i="73"/>
  <c r="O3" i="73" s="1"/>
  <c r="P62" i="78"/>
  <c r="P3" i="78" s="1"/>
  <c r="E64" i="65"/>
  <c r="F64" i="65" s="1"/>
  <c r="AE115" i="72"/>
  <c r="AE67" i="72"/>
  <c r="AE51" i="72"/>
  <c r="AE35" i="72"/>
  <c r="AE19" i="72"/>
  <c r="AE128" i="72"/>
  <c r="AE70" i="72"/>
  <c r="AE54" i="72"/>
  <c r="AE38" i="72"/>
  <c r="AE22" i="72"/>
  <c r="R9" i="73"/>
  <c r="S9" i="78"/>
  <c r="T11" i="67"/>
  <c r="N11" i="65"/>
  <c r="R148" i="73"/>
  <c r="S148" i="78"/>
  <c r="V148" i="78" s="1"/>
  <c r="T150" i="67"/>
  <c r="N199" i="65"/>
  <c r="R54" i="65" s="1"/>
  <c r="N198" i="65"/>
  <c r="R53" i="65" s="1"/>
  <c r="N197" i="65"/>
  <c r="N200" i="65"/>
  <c r="R60" i="65" s="1"/>
  <c r="N196" i="65"/>
  <c r="N201" i="65"/>
  <c r="R25" i="73"/>
  <c r="S25" i="78"/>
  <c r="V25" i="78" s="1"/>
  <c r="T27" i="67"/>
  <c r="N28" i="65"/>
  <c r="R94" i="65" s="1"/>
  <c r="R61" i="73"/>
  <c r="S61" i="78"/>
  <c r="V61" i="78" s="1"/>
  <c r="T63" i="67"/>
  <c r="N67" i="65"/>
  <c r="R38" i="73"/>
  <c r="U38" i="73" s="1"/>
  <c r="S38" i="78"/>
  <c r="T40" i="67"/>
  <c r="N41" i="65"/>
  <c r="R156" i="65" s="1"/>
  <c r="F156" i="67" s="1"/>
  <c r="R116" i="73"/>
  <c r="S116" i="78"/>
  <c r="V116" i="78" s="1"/>
  <c r="T118" i="67"/>
  <c r="N129" i="65"/>
  <c r="R130" i="65" s="1"/>
  <c r="R60" i="73"/>
  <c r="S60" i="78"/>
  <c r="T62" i="67"/>
  <c r="N66" i="65"/>
  <c r="O63" i="73"/>
  <c r="P63" i="78"/>
  <c r="E65" i="65"/>
  <c r="F65" i="65" s="1"/>
  <c r="AE113" i="72"/>
  <c r="AE49" i="72"/>
  <c r="AE84" i="72"/>
  <c r="AE36" i="72"/>
  <c r="AC3" i="72"/>
  <c r="P63" i="73"/>
  <c r="Q63" i="78"/>
  <c r="R17" i="73"/>
  <c r="S17" i="78"/>
  <c r="T19" i="67"/>
  <c r="N20" i="65"/>
  <c r="R56" i="65" s="1"/>
  <c r="R108" i="73"/>
  <c r="S108" i="78"/>
  <c r="V108" i="78" s="1"/>
  <c r="T110" i="67"/>
  <c r="N121" i="65"/>
  <c r="R122" i="65" s="1"/>
  <c r="R101" i="73"/>
  <c r="S101" i="78"/>
  <c r="T103" i="67"/>
  <c r="N114" i="65"/>
  <c r="R114" i="65" s="1"/>
  <c r="R89" i="73"/>
  <c r="S89" i="78"/>
  <c r="T91" i="67"/>
  <c r="N99" i="65"/>
  <c r="R81" i="65" s="1"/>
  <c r="R66" i="73"/>
  <c r="S66" i="78"/>
  <c r="T68" i="67"/>
  <c r="N74" i="65"/>
  <c r="R179" i="65" s="1"/>
  <c r="R130" i="73"/>
  <c r="S130" i="78"/>
  <c r="T132" i="67"/>
  <c r="N143" i="65"/>
  <c r="R142" i="65" s="1"/>
  <c r="R132" i="73"/>
  <c r="S132" i="78"/>
  <c r="V132" i="78" s="1"/>
  <c r="T134" i="67"/>
  <c r="N146" i="65"/>
  <c r="R145" i="65" s="1"/>
  <c r="N145" i="65"/>
  <c r="R93" i="73"/>
  <c r="S93" i="78"/>
  <c r="T95" i="67"/>
  <c r="N103" i="65"/>
  <c r="R96" i="65" s="1"/>
  <c r="R79" i="73"/>
  <c r="U79" i="73" s="1"/>
  <c r="S79" i="78"/>
  <c r="V79" i="78" s="1"/>
  <c r="T81" i="67"/>
  <c r="N88" i="65"/>
  <c r="R45" i="65" s="1"/>
  <c r="R70" i="73"/>
  <c r="S70" i="78"/>
  <c r="V70" i="78" s="1"/>
  <c r="T72" i="67"/>
  <c r="N78" i="65"/>
  <c r="R34" i="65" s="1"/>
  <c r="R147" i="73"/>
  <c r="S147" i="78"/>
  <c r="T149" i="67"/>
  <c r="N191" i="65"/>
  <c r="N192" i="65"/>
  <c r="R107" i="65" s="1"/>
  <c r="N193" i="65"/>
  <c r="R108" i="65" s="1"/>
  <c r="N194" i="65"/>
  <c r="R109" i="65" s="1"/>
  <c r="N195" i="65"/>
  <c r="R112" i="65" s="1"/>
  <c r="R72" i="73"/>
  <c r="S72" i="78"/>
  <c r="T74" i="67"/>
  <c r="N80" i="65"/>
  <c r="R37" i="65" s="1"/>
  <c r="R153" i="73"/>
  <c r="S153" i="78"/>
  <c r="T155" i="67"/>
  <c r="N218" i="65"/>
  <c r="R101" i="65" s="1"/>
  <c r="N219" i="65"/>
  <c r="N220" i="65"/>
  <c r="R113" i="65" s="1"/>
  <c r="R136" i="73"/>
  <c r="S136" i="78"/>
  <c r="V136" i="78" s="1"/>
  <c r="T138" i="67"/>
  <c r="N153" i="65"/>
  <c r="N152" i="65"/>
  <c r="R21" i="73"/>
  <c r="U21" i="73" s="1"/>
  <c r="S21" i="78"/>
  <c r="T23" i="67"/>
  <c r="N24" i="65"/>
  <c r="R67" i="65" s="1"/>
  <c r="AE95" i="72"/>
  <c r="AE79" i="72"/>
  <c r="AE63" i="72"/>
  <c r="AE47" i="72"/>
  <c r="AE122" i="72"/>
  <c r="AE98" i="72"/>
  <c r="AE82" i="72"/>
  <c r="AE66" i="72"/>
  <c r="AE50" i="72"/>
  <c r="AE34" i="72"/>
  <c r="AE18" i="72"/>
  <c r="P62" i="73"/>
  <c r="P3" i="73" s="1"/>
  <c r="Q62" i="78"/>
  <c r="Q3" i="78" s="1"/>
  <c r="R142" i="73"/>
  <c r="S142" i="78"/>
  <c r="V142" i="78" s="1"/>
  <c r="T144" i="67"/>
  <c r="N169" i="65"/>
  <c r="N170" i="65"/>
  <c r="R100" i="65" s="1"/>
  <c r="N171" i="65"/>
  <c r="R103" i="65" s="1"/>
  <c r="R85" i="73"/>
  <c r="U85" i="73" s="1"/>
  <c r="S85" i="78"/>
  <c r="T87" i="67"/>
  <c r="N94" i="65"/>
  <c r="R14" i="65" s="1"/>
  <c r="R71" i="73"/>
  <c r="U71" i="73" s="1"/>
  <c r="S71" i="78"/>
  <c r="T73" i="67"/>
  <c r="N79" i="65"/>
  <c r="R54" i="73"/>
  <c r="U54" i="73" s="1"/>
  <c r="S54" i="78"/>
  <c r="T56" i="67"/>
  <c r="N60" i="65"/>
  <c r="R44" i="73"/>
  <c r="U44" i="73" s="1"/>
  <c r="S44" i="78"/>
  <c r="V44" i="78" s="1"/>
  <c r="T46" i="67"/>
  <c r="N47" i="65"/>
  <c r="R16" i="73"/>
  <c r="U16" i="73" s="1"/>
  <c r="S16" i="78"/>
  <c r="V16" i="78" s="1"/>
  <c r="T18" i="67"/>
  <c r="N18" i="65"/>
  <c r="R51" i="65" s="1"/>
  <c r="N19" i="65"/>
  <c r="R62" i="65" s="1"/>
  <c r="R57" i="73"/>
  <c r="S57" i="78"/>
  <c r="V57" i="78" s="1"/>
  <c r="T59" i="67"/>
  <c r="N63" i="65"/>
  <c r="R98" i="65" s="1"/>
  <c r="R152" i="73"/>
  <c r="U152" i="73" s="1"/>
  <c r="S152" i="78"/>
  <c r="V152" i="78" s="1"/>
  <c r="T154" i="67"/>
  <c r="N217" i="65"/>
  <c r="N215" i="65"/>
  <c r="R89" i="65" s="1"/>
  <c r="N214" i="65"/>
  <c r="R84" i="65" s="1"/>
  <c r="N216" i="65"/>
  <c r="R92" i="65" s="1"/>
  <c r="N213" i="65"/>
  <c r="R82" i="65" s="1"/>
  <c r="N212" i="65"/>
  <c r="R79" i="65" s="1"/>
  <c r="R113" i="73"/>
  <c r="S113" i="78"/>
  <c r="T115" i="67"/>
  <c r="N126" i="65"/>
  <c r="R127" i="65" s="1"/>
  <c r="R80" i="73"/>
  <c r="S80" i="78"/>
  <c r="V80" i="78" s="1"/>
  <c r="T82" i="67"/>
  <c r="N89" i="65"/>
  <c r="R50" i="65" s="1"/>
  <c r="R46" i="73"/>
  <c r="U46" i="73" s="1"/>
  <c r="S46" i="78"/>
  <c r="T48" i="67"/>
  <c r="N49" i="65"/>
  <c r="R147" i="65" s="1"/>
  <c r="F147" i="67" s="1"/>
  <c r="R92" i="73"/>
  <c r="S92" i="78"/>
  <c r="V92" i="78" s="1"/>
  <c r="T94" i="67"/>
  <c r="N102" i="65"/>
  <c r="R95" i="65" s="1"/>
  <c r="R122" i="73"/>
  <c r="S122" i="78"/>
  <c r="T124" i="67"/>
  <c r="N135" i="65"/>
  <c r="R134" i="65" s="1"/>
  <c r="R41" i="73"/>
  <c r="S41" i="78"/>
  <c r="V41" i="78" s="1"/>
  <c r="T43" i="67"/>
  <c r="N44" i="65"/>
  <c r="R29" i="73"/>
  <c r="S29" i="78"/>
  <c r="V29" i="78" s="1"/>
  <c r="T31" i="67"/>
  <c r="N32" i="65"/>
  <c r="R20" i="73"/>
  <c r="S20" i="78"/>
  <c r="V20" i="78" s="1"/>
  <c r="T22" i="67"/>
  <c r="N23" i="65"/>
  <c r="R186" i="65" s="1"/>
  <c r="R43" i="73"/>
  <c r="S43" i="78"/>
  <c r="V43" i="78" s="1"/>
  <c r="T45" i="67"/>
  <c r="N46" i="65"/>
  <c r="R129" i="73"/>
  <c r="S129" i="78"/>
  <c r="T131" i="67"/>
  <c r="N142" i="65"/>
  <c r="R141" i="65" s="1"/>
  <c r="R105" i="73"/>
  <c r="U105" i="73" s="1"/>
  <c r="S105" i="78"/>
  <c r="T107" i="67"/>
  <c r="N118" i="65"/>
  <c r="R118" i="65" s="1"/>
  <c r="R31" i="73"/>
  <c r="S31" i="78"/>
  <c r="T33" i="67"/>
  <c r="N34" i="65"/>
  <c r="R24" i="73"/>
  <c r="U24" i="73" s="1"/>
  <c r="S24" i="78"/>
  <c r="V24" i="78" s="1"/>
  <c r="T26" i="67"/>
  <c r="N27" i="65"/>
  <c r="R83" i="65" s="1"/>
  <c r="R32" i="73"/>
  <c r="S32" i="78"/>
  <c r="V32" i="78" s="1"/>
  <c r="T34" i="67"/>
  <c r="N35" i="65"/>
  <c r="R104" i="73"/>
  <c r="S104" i="78"/>
  <c r="V104" i="78" s="1"/>
  <c r="T106" i="67"/>
  <c r="N117" i="65"/>
  <c r="R117" i="65" s="1"/>
  <c r="R112" i="73"/>
  <c r="S112" i="78"/>
  <c r="V112" i="78" s="1"/>
  <c r="T114" i="67"/>
  <c r="N125" i="65"/>
  <c r="R126" i="65" s="1"/>
  <c r="R100" i="73"/>
  <c r="S100" i="78"/>
  <c r="T102" i="67"/>
  <c r="N113" i="65"/>
  <c r="R123" i="73"/>
  <c r="S123" i="78"/>
  <c r="T125" i="67"/>
  <c r="N136" i="65"/>
  <c r="R139" i="65" s="1"/>
  <c r="R95" i="73"/>
  <c r="S95" i="78"/>
  <c r="T97" i="67"/>
  <c r="N107" i="65"/>
  <c r="R48" i="65" s="1"/>
  <c r="R88" i="73"/>
  <c r="S88" i="78"/>
  <c r="T90" i="67"/>
  <c r="N98" i="65"/>
  <c r="R42" i="73"/>
  <c r="S42" i="78"/>
  <c r="V42" i="78" s="1"/>
  <c r="T44" i="67"/>
  <c r="N45" i="65"/>
  <c r="R155" i="73"/>
  <c r="S155" i="78"/>
  <c r="V155" i="78" s="1"/>
  <c r="T157" i="67"/>
  <c r="N228" i="65"/>
  <c r="N229" i="65"/>
  <c r="R85" i="65" s="1"/>
  <c r="N230" i="65"/>
  <c r="R90" i="65" s="1"/>
  <c r="R52" i="73"/>
  <c r="U52" i="73" s="1"/>
  <c r="S52" i="78"/>
  <c r="V52" i="78" s="1"/>
  <c r="T54" i="67"/>
  <c r="N57" i="65"/>
  <c r="R38" i="65" s="1"/>
  <c r="N58" i="65"/>
  <c r="R40" i="65" s="1"/>
  <c r="AE109" i="72"/>
  <c r="AE93" i="72"/>
  <c r="AE77" i="72"/>
  <c r="AE61" i="72"/>
  <c r="AE45" i="72"/>
  <c r="AE29" i="72"/>
  <c r="AE13" i="72"/>
  <c r="AE140" i="72"/>
  <c r="AE118" i="72"/>
  <c r="AE80" i="72"/>
  <c r="AE48" i="72"/>
  <c r="AE32" i="72"/>
  <c r="R111" i="73"/>
  <c r="U111" i="73" s="1"/>
  <c r="S111" i="78"/>
  <c r="T113" i="67"/>
  <c r="N124" i="65"/>
  <c r="R97" i="73"/>
  <c r="S97" i="78"/>
  <c r="T99" i="67"/>
  <c r="N110" i="65"/>
  <c r="R185" i="65" s="1"/>
  <c r="F185" i="67" s="1"/>
  <c r="R127" i="73"/>
  <c r="S127" i="78"/>
  <c r="T129" i="67"/>
  <c r="N140" i="65"/>
  <c r="R138" i="65" s="1"/>
  <c r="R146" i="73"/>
  <c r="S146" i="78"/>
  <c r="T148" i="67"/>
  <c r="N190" i="65"/>
  <c r="R190" i="65" s="1"/>
  <c r="F190" i="67" s="1"/>
  <c r="E190" i="67" s="1"/>
  <c r="N188" i="65"/>
  <c r="R68" i="65" s="1"/>
  <c r="N189" i="65"/>
  <c r="R77" i="65" s="1"/>
  <c r="N187" i="65"/>
  <c r="R64" i="65" s="1"/>
  <c r="R99" i="73"/>
  <c r="S99" i="78"/>
  <c r="T101" i="67"/>
  <c r="N112" i="65"/>
  <c r="R59" i="73"/>
  <c r="U59" i="73" s="1"/>
  <c r="S59" i="78"/>
  <c r="T61" i="67"/>
  <c r="N65" i="65"/>
  <c r="R12" i="65" s="1"/>
  <c r="R137" i="73"/>
  <c r="S137" i="78"/>
  <c r="T139" i="67"/>
  <c r="N154" i="65"/>
  <c r="R73" i="73"/>
  <c r="S73" i="78"/>
  <c r="V73" i="78" s="1"/>
  <c r="T75" i="67"/>
  <c r="N81" i="65"/>
  <c r="R42" i="65" s="1"/>
  <c r="R51" i="73"/>
  <c r="U51" i="73" s="1"/>
  <c r="S51" i="78"/>
  <c r="T53" i="67"/>
  <c r="N56" i="65"/>
  <c r="R31" i="65" s="1"/>
  <c r="N55" i="65"/>
  <c r="R23" i="65" s="1"/>
  <c r="R13" i="73"/>
  <c r="U13" i="73" s="1"/>
  <c r="S13" i="78"/>
  <c r="T15" i="67"/>
  <c r="N15" i="65"/>
  <c r="R16" i="65" s="1"/>
  <c r="R75" i="73"/>
  <c r="S75" i="78"/>
  <c r="V75" i="78" s="1"/>
  <c r="T77" i="67"/>
  <c r="N83" i="65"/>
  <c r="R188" i="65" s="1"/>
  <c r="R151" i="73"/>
  <c r="S151" i="78"/>
  <c r="T153" i="67"/>
  <c r="N211" i="65"/>
  <c r="R175" i="65" s="1"/>
  <c r="F175" i="67" s="1"/>
  <c r="G173" i="78" s="1"/>
  <c r="R55" i="73"/>
  <c r="S55" i="78"/>
  <c r="V55" i="78" s="1"/>
  <c r="T57" i="67"/>
  <c r="N61" i="65"/>
  <c r="Q18" i="73"/>
  <c r="Q41" i="73"/>
  <c r="U22" i="73"/>
  <c r="U149" i="73"/>
  <c r="U132" i="73"/>
  <c r="U41" i="73"/>
  <c r="U19" i="73"/>
  <c r="Q6" i="73"/>
  <c r="U119" i="73"/>
  <c r="Q33" i="73"/>
  <c r="Q63" i="73"/>
  <c r="U42" i="73"/>
  <c r="U32" i="73"/>
  <c r="Q52" i="73"/>
  <c r="Q36" i="73"/>
  <c r="R21" i="78"/>
  <c r="F159" i="67"/>
  <c r="F170" i="67"/>
  <c r="G168" i="78" s="1"/>
  <c r="F194" i="67"/>
  <c r="E194" i="67" s="1"/>
  <c r="F146" i="67"/>
  <c r="E146" i="67" s="1"/>
  <c r="F164" i="67"/>
  <c r="E164" i="67" s="1"/>
  <c r="F179" i="67"/>
  <c r="F145" i="67"/>
  <c r="F188" i="67"/>
  <c r="G186" i="78" s="1"/>
  <c r="F157" i="67"/>
  <c r="E157" i="67" s="1"/>
  <c r="F195" i="67"/>
  <c r="G193" i="78" s="1"/>
  <c r="J193" i="78" s="1"/>
  <c r="F168" i="67"/>
  <c r="E168" i="67" s="1"/>
  <c r="F166" i="67"/>
  <c r="G164" i="78" s="1"/>
  <c r="F161" i="67"/>
  <c r="E161" i="67" s="1"/>
  <c r="F192" i="67"/>
  <c r="E192" i="67" s="1"/>
  <c r="F162" i="67"/>
  <c r="E162" i="67" s="1"/>
  <c r="F177" i="67"/>
  <c r="E177" i="67" s="1"/>
  <c r="F173" i="67"/>
  <c r="E173" i="67" s="1"/>
  <c r="F158" i="67"/>
  <c r="E158" i="67" s="1"/>
  <c r="F148" i="67"/>
  <c r="E148" i="67" s="1"/>
  <c r="F191" i="67"/>
  <c r="G189" i="78" s="1"/>
  <c r="V100" i="78"/>
  <c r="U141" i="73"/>
  <c r="U109" i="73"/>
  <c r="U116" i="73"/>
  <c r="U92" i="73"/>
  <c r="U60" i="73"/>
  <c r="U138" i="73"/>
  <c r="U153" i="73"/>
  <c r="U137" i="73"/>
  <c r="U136" i="73"/>
  <c r="U128" i="73"/>
  <c r="U104" i="73"/>
  <c r="U64" i="73"/>
  <c r="U39" i="73"/>
  <c r="U95" i="73"/>
  <c r="U142" i="73"/>
  <c r="U110" i="73"/>
  <c r="U84" i="73"/>
  <c r="U140" i="73"/>
  <c r="U76" i="73"/>
  <c r="U93" i="73"/>
  <c r="U25" i="73"/>
  <c r="U125" i="73"/>
  <c r="U45" i="73"/>
  <c r="U133" i="73"/>
  <c r="Q103" i="73"/>
  <c r="Q87" i="73"/>
  <c r="Q72" i="73"/>
  <c r="Q55" i="73"/>
  <c r="Q67" i="73"/>
  <c r="Q45" i="73"/>
  <c r="Q11" i="73"/>
  <c r="U156" i="73"/>
  <c r="U117" i="73"/>
  <c r="U11" i="73"/>
  <c r="AB3" i="72"/>
  <c r="Q111" i="73"/>
  <c r="U144" i="73"/>
  <c r="U8" i="73"/>
  <c r="U124" i="73"/>
  <c r="U127" i="73"/>
  <c r="U100" i="73"/>
  <c r="U88" i="73"/>
  <c r="U68" i="73"/>
  <c r="U108" i="73"/>
  <c r="R15" i="78"/>
  <c r="Q106" i="73"/>
  <c r="Q50" i="73"/>
  <c r="Q34" i="73"/>
  <c r="Q26" i="73"/>
  <c r="Q27" i="73"/>
  <c r="Q21" i="73"/>
  <c r="Q14" i="73"/>
  <c r="Q51" i="73"/>
  <c r="Q60" i="73"/>
  <c r="Q149" i="73"/>
  <c r="Q141" i="73"/>
  <c r="Q125" i="73"/>
  <c r="Q117" i="73"/>
  <c r="Q109" i="73"/>
  <c r="Q101" i="73"/>
  <c r="Q93" i="73"/>
  <c r="Q85" i="73"/>
  <c r="Q59" i="73"/>
  <c r="U57" i="73"/>
  <c r="U148" i="73"/>
  <c r="U27" i="73"/>
  <c r="U80" i="73"/>
  <c r="U120" i="73"/>
  <c r="U67" i="73"/>
  <c r="U29" i="73"/>
  <c r="R31" i="78"/>
  <c r="R47" i="78"/>
  <c r="Q23" i="73"/>
  <c r="Q152" i="73"/>
  <c r="Q144" i="73"/>
  <c r="Q128" i="73"/>
  <c r="Q120" i="73"/>
  <c r="Q112" i="73"/>
  <c r="Q96" i="73"/>
  <c r="Q88" i="73"/>
  <c r="Q80" i="73"/>
  <c r="U103" i="73"/>
  <c r="U87" i="73"/>
  <c r="U26" i="73"/>
  <c r="R19" i="78"/>
  <c r="Q62" i="73"/>
  <c r="Q54" i="73"/>
  <c r="Q38" i="73"/>
  <c r="Q30" i="73"/>
  <c r="U72" i="73"/>
  <c r="U112" i="73"/>
  <c r="U96" i="73"/>
  <c r="Q156" i="73"/>
  <c r="Q132" i="73"/>
  <c r="Q124" i="73"/>
  <c r="Q108" i="73"/>
  <c r="Q100" i="73"/>
  <c r="Q92" i="73"/>
  <c r="Q84" i="73"/>
  <c r="R60" i="78"/>
  <c r="Q71" i="73"/>
  <c r="U151" i="73"/>
  <c r="R45" i="78"/>
  <c r="Q9" i="73"/>
  <c r="R58" i="78"/>
  <c r="R65" i="78"/>
  <c r="U23" i="73"/>
  <c r="U7" i="73"/>
  <c r="U89" i="73"/>
  <c r="Q43" i="73"/>
  <c r="AE147" i="72"/>
  <c r="U129" i="73"/>
  <c r="U58" i="73"/>
  <c r="U113" i="73"/>
  <c r="U121" i="73"/>
  <c r="U15" i="73"/>
  <c r="U145" i="73"/>
  <c r="Q3" i="72"/>
  <c r="R17" i="78"/>
  <c r="U147" i="73"/>
  <c r="Q133" i="73"/>
  <c r="Q154" i="73"/>
  <c r="Q61" i="73"/>
  <c r="U99" i="73"/>
  <c r="U66" i="73"/>
  <c r="U14" i="73"/>
  <c r="AE146" i="72"/>
  <c r="U123" i="73"/>
  <c r="U43" i="73"/>
  <c r="U106" i="73"/>
  <c r="U146" i="73"/>
  <c r="Q134" i="73"/>
  <c r="Q126" i="73"/>
  <c r="Q102" i="73"/>
  <c r="Q94" i="73"/>
  <c r="Q86" i="73"/>
  <c r="Q37" i="73"/>
  <c r="Q58" i="73"/>
  <c r="Q15" i="73"/>
  <c r="Q153" i="73"/>
  <c r="Q137" i="73"/>
  <c r="Q121" i="73"/>
  <c r="Q113" i="73"/>
  <c r="Q81" i="73"/>
  <c r="AD3" i="72"/>
  <c r="AE3" i="72" s="1"/>
  <c r="AE8" i="72"/>
  <c r="U65" i="73"/>
  <c r="R75" i="78"/>
  <c r="R29" i="78"/>
  <c r="U102" i="73"/>
  <c r="U150" i="73"/>
  <c r="U10" i="73"/>
  <c r="V129" i="78"/>
  <c r="R16" i="78"/>
  <c r="V71" i="78"/>
  <c r="U126" i="73"/>
  <c r="Q110" i="73"/>
  <c r="U134" i="73"/>
  <c r="U37" i="73"/>
  <c r="U70" i="73"/>
  <c r="U118" i="73"/>
  <c r="R23" i="78"/>
  <c r="Q8" i="73"/>
  <c r="V17" i="78"/>
  <c r="U101" i="73"/>
  <c r="U97" i="73"/>
  <c r="R62" i="78"/>
  <c r="V131" i="78"/>
  <c r="Q145" i="73"/>
  <c r="Q129" i="73"/>
  <c r="Q105" i="73"/>
  <c r="Q97" i="73"/>
  <c r="Q89" i="73"/>
  <c r="Q65" i="73"/>
  <c r="V143" i="78"/>
  <c r="Q130" i="73"/>
  <c r="Q122" i="73"/>
  <c r="Q114" i="73"/>
  <c r="U98" i="73"/>
  <c r="Q90" i="73"/>
  <c r="Q82" i="73"/>
  <c r="U74" i="73"/>
  <c r="U18" i="73"/>
  <c r="Q13" i="73"/>
  <c r="U107" i="73"/>
  <c r="U91" i="73"/>
  <c r="U31" i="73"/>
  <c r="R20" i="78"/>
  <c r="Q77" i="73"/>
  <c r="Q35" i="73"/>
  <c r="Q20" i="73"/>
  <c r="U55" i="73"/>
  <c r="R8" i="78"/>
  <c r="R27" i="78"/>
  <c r="V87" i="78"/>
  <c r="V103" i="78"/>
  <c r="V47" i="78"/>
  <c r="Q56" i="73"/>
  <c r="Q48" i="73"/>
  <c r="Q40" i="73"/>
  <c r="Q32" i="73"/>
  <c r="Q24" i="73"/>
  <c r="U9" i="73"/>
  <c r="U90" i="73"/>
  <c r="U17" i="73"/>
  <c r="R37" i="78"/>
  <c r="Q31" i="73"/>
  <c r="U49" i="73"/>
  <c r="U130" i="73"/>
  <c r="U33" i="73"/>
  <c r="V147" i="78"/>
  <c r="V8" i="78"/>
  <c r="R154" i="78"/>
  <c r="R146" i="78"/>
  <c r="R138" i="78"/>
  <c r="R130" i="78"/>
  <c r="R122" i="78"/>
  <c r="R114" i="78"/>
  <c r="R106" i="78"/>
  <c r="R98" i="78"/>
  <c r="R90" i="78"/>
  <c r="R82" i="78"/>
  <c r="R74" i="78"/>
  <c r="R66" i="78"/>
  <c r="Q151" i="73"/>
  <c r="Q127" i="73"/>
  <c r="R77" i="78"/>
  <c r="R35" i="78"/>
  <c r="U48" i="73"/>
  <c r="U139" i="73"/>
  <c r="U35" i="73"/>
  <c r="V60" i="78"/>
  <c r="V135" i="78"/>
  <c r="R54" i="78"/>
  <c r="R46" i="78"/>
  <c r="R38" i="78"/>
  <c r="R30" i="78"/>
  <c r="Q91" i="73"/>
  <c r="U131" i="73"/>
  <c r="U83" i="73"/>
  <c r="U154" i="73"/>
  <c r="U40" i="73"/>
  <c r="R150" i="78"/>
  <c r="R134" i="78"/>
  <c r="R126" i="78"/>
  <c r="R118" i="78"/>
  <c r="R110" i="78"/>
  <c r="R102" i="78"/>
  <c r="R94" i="78"/>
  <c r="R86" i="78"/>
  <c r="R78" i="78"/>
  <c r="R59" i="78"/>
  <c r="R51" i="78"/>
  <c r="Q98" i="73"/>
  <c r="U20" i="73"/>
  <c r="U122" i="73"/>
  <c r="U114" i="73"/>
  <c r="U61" i="73"/>
  <c r="U82" i="73"/>
  <c r="U155" i="73"/>
  <c r="U115" i="73"/>
  <c r="U47" i="73"/>
  <c r="V27" i="78"/>
  <c r="V119" i="78"/>
  <c r="Q44" i="73"/>
  <c r="R55" i="78"/>
  <c r="R61" i="78"/>
  <c r="R49" i="78"/>
  <c r="E160" i="67"/>
  <c r="G158" i="78"/>
  <c r="V93" i="78"/>
  <c r="V11" i="78"/>
  <c r="R11" i="78"/>
  <c r="V149" i="78"/>
  <c r="V114" i="78"/>
  <c r="V89" i="78"/>
  <c r="E149" i="67"/>
  <c r="G147" i="78"/>
  <c r="E170" i="67"/>
  <c r="E152" i="67"/>
  <c r="G150" i="78"/>
  <c r="J150" i="78" s="1"/>
  <c r="V125" i="78"/>
  <c r="V67" i="78"/>
  <c r="V82" i="78"/>
  <c r="V54" i="78"/>
  <c r="Q146" i="73"/>
  <c r="Q138" i="73"/>
  <c r="Q74" i="73"/>
  <c r="Q66" i="73"/>
  <c r="V12" i="78"/>
  <c r="R12" i="78"/>
  <c r="R53" i="78"/>
  <c r="V115" i="78"/>
  <c r="V46" i="78"/>
  <c r="Q46" i="73"/>
  <c r="R18" i="78"/>
  <c r="V110" i="78"/>
  <c r="G161" i="78"/>
  <c r="E163" i="67"/>
  <c r="G190" i="78"/>
  <c r="Q47" i="73"/>
  <c r="E196" i="67"/>
  <c r="G194" i="78"/>
  <c r="J194" i="78" s="1"/>
  <c r="E165" i="67"/>
  <c r="G163" i="78"/>
  <c r="G162" i="78"/>
  <c r="G177" i="78"/>
  <c r="E179" i="67"/>
  <c r="E169" i="67"/>
  <c r="G167" i="78"/>
  <c r="V121" i="78"/>
  <c r="V78" i="78"/>
  <c r="V9" i="78"/>
  <c r="R9" i="78"/>
  <c r="V35" i="78"/>
  <c r="R152" i="78"/>
  <c r="R144" i="78"/>
  <c r="R136" i="78"/>
  <c r="R128" i="78"/>
  <c r="R120" i="78"/>
  <c r="R112" i="78"/>
  <c r="R104" i="78"/>
  <c r="R96" i="78"/>
  <c r="R88" i="78"/>
  <c r="R80" i="78"/>
  <c r="R72" i="78"/>
  <c r="V64" i="78"/>
  <c r="R64" i="78"/>
  <c r="V111" i="78"/>
  <c r="R52" i="78"/>
  <c r="R44" i="78"/>
  <c r="R36" i="78"/>
  <c r="R28" i="78"/>
  <c r="V145" i="78"/>
  <c r="V72" i="78"/>
  <c r="V106" i="78"/>
  <c r="V18" i="78"/>
  <c r="R69" i="78"/>
  <c r="G153" i="78"/>
  <c r="J153" i="78" s="1"/>
  <c r="E155" i="67"/>
  <c r="E156" i="67"/>
  <c r="G154" i="78"/>
  <c r="J154" i="78" s="1"/>
  <c r="G175" i="78"/>
  <c r="E153" i="67"/>
  <c r="G151" i="78"/>
  <c r="G146" i="78"/>
  <c r="J146" i="78" s="1"/>
  <c r="V117" i="78"/>
  <c r="V74" i="78"/>
  <c r="V154" i="78"/>
  <c r="V81" i="78"/>
  <c r="V31" i="78"/>
  <c r="Q136" i="73"/>
  <c r="Q104" i="73"/>
  <c r="R6" i="78"/>
  <c r="R39" i="78"/>
  <c r="V107" i="78"/>
  <c r="V38" i="78"/>
  <c r="R57" i="78"/>
  <c r="V141" i="78"/>
  <c r="V14" i="78"/>
  <c r="R14" i="78"/>
  <c r="R43" i="78"/>
  <c r="V102" i="78"/>
  <c r="R155" i="78"/>
  <c r="V65" i="78"/>
  <c r="G157" i="78"/>
  <c r="J157" i="78" s="1"/>
  <c r="E159" i="67"/>
  <c r="E193" i="67"/>
  <c r="G191" i="78"/>
  <c r="V113" i="78"/>
  <c r="V7" i="78"/>
  <c r="R7" i="78"/>
  <c r="R70" i="78"/>
  <c r="V19" i="78"/>
  <c r="R50" i="78"/>
  <c r="R42" i="78"/>
  <c r="R34" i="78"/>
  <c r="R26" i="78"/>
  <c r="V137" i="78"/>
  <c r="V37" i="78"/>
  <c r="G141" i="78"/>
  <c r="J141" i="78" s="1"/>
  <c r="E143" i="67"/>
  <c r="E185" i="67"/>
  <c r="G183" i="78"/>
  <c r="G149" i="78"/>
  <c r="J149" i="78" s="1"/>
  <c r="E151" i="67"/>
  <c r="E154" i="67"/>
  <c r="G152" i="78"/>
  <c r="J152" i="78" s="1"/>
  <c r="G165" i="78"/>
  <c r="E167" i="67"/>
  <c r="V109" i="78"/>
  <c r="V21" i="78"/>
  <c r="V139" i="78"/>
  <c r="R142" i="78"/>
  <c r="V146" i="78"/>
  <c r="Q150" i="73"/>
  <c r="Q142" i="73"/>
  <c r="Q118" i="73"/>
  <c r="Q78" i="73"/>
  <c r="Q70" i="73"/>
  <c r="R22" i="78"/>
  <c r="R33" i="78"/>
  <c r="V134" i="78"/>
  <c r="V99" i="78"/>
  <c r="V15" i="78"/>
  <c r="Q42" i="73"/>
  <c r="V10" i="78"/>
  <c r="R10" i="78"/>
  <c r="V130" i="78"/>
  <c r="V53" i="78"/>
  <c r="V126" i="78"/>
  <c r="V83" i="78"/>
  <c r="G188" i="78"/>
  <c r="J188" i="78" s="1"/>
  <c r="E150" i="67"/>
  <c r="G148" i="78"/>
  <c r="E198" i="67"/>
  <c r="G196" i="78"/>
  <c r="J196" i="78" s="1"/>
  <c r="E145" i="67"/>
  <c r="G143" i="78"/>
  <c r="V98" i="78"/>
  <c r="V151" i="78"/>
  <c r="R151" i="78"/>
  <c r="V105" i="78"/>
  <c r="V59" i="78"/>
  <c r="V13" i="78"/>
  <c r="R13" i="78"/>
  <c r="V85" i="78"/>
  <c r="R156" i="78"/>
  <c r="R148" i="78"/>
  <c r="R140" i="78"/>
  <c r="R132" i="78"/>
  <c r="R124" i="78"/>
  <c r="R116" i="78"/>
  <c r="R108" i="78"/>
  <c r="R100" i="78"/>
  <c r="R92" i="78"/>
  <c r="R84" i="78"/>
  <c r="R76" i="78"/>
  <c r="R68" i="78"/>
  <c r="V127" i="78"/>
  <c r="V88" i="78"/>
  <c r="R56" i="78"/>
  <c r="R48" i="78"/>
  <c r="R40" i="78"/>
  <c r="R32" i="78"/>
  <c r="R24" i="78"/>
  <c r="V95" i="78"/>
  <c r="V34" i="78"/>
  <c r="V122" i="78"/>
  <c r="V49" i="78"/>
  <c r="R79" i="78"/>
  <c r="R41" i="78"/>
  <c r="V133" i="78"/>
  <c r="G145" i="78"/>
  <c r="E147" i="67"/>
  <c r="G169" i="78"/>
  <c r="E171" i="67"/>
  <c r="E189" i="67"/>
  <c r="G187" i="78"/>
  <c r="G155" i="78"/>
  <c r="J155" i="78" s="1"/>
  <c r="U75" i="73"/>
  <c r="E166" i="67"/>
  <c r="U73" i="73"/>
  <c r="V94" i="78"/>
  <c r="V101" i="78"/>
  <c r="V97" i="78"/>
  <c r="V66" i="78"/>
  <c r="V138" i="78"/>
  <c r="Q148" i="73"/>
  <c r="Q140" i="73"/>
  <c r="Q116" i="73"/>
  <c r="Q76" i="73"/>
  <c r="Q68" i="73"/>
  <c r="R25" i="78"/>
  <c r="V123" i="78"/>
  <c r="V84" i="78"/>
  <c r="V153" i="78"/>
  <c r="V91" i="78"/>
  <c r="V30" i="78"/>
  <c r="V118" i="78"/>
  <c r="V45" i="78"/>
  <c r="R63" i="78"/>
  <c r="V51" i="78"/>
  <c r="F186" i="67"/>
  <c r="F176" i="67"/>
  <c r="G6" i="72"/>
  <c r="Q3" i="73" l="1"/>
  <c r="R63" i="73"/>
  <c r="U63" i="73" s="1"/>
  <c r="S63" i="78"/>
  <c r="V63" i="78" s="1"/>
  <c r="T65" i="67"/>
  <c r="N71" i="65"/>
  <c r="R184" i="65"/>
  <c r="F184" i="67" s="1"/>
  <c r="R36" i="65"/>
  <c r="R62" i="73"/>
  <c r="U62" i="73" s="1"/>
  <c r="S62" i="78"/>
  <c r="V62" i="78" s="1"/>
  <c r="T64" i="67"/>
  <c r="N70" i="65"/>
  <c r="N69" i="65"/>
  <c r="R71" i="65" s="1"/>
  <c r="N68" i="65"/>
  <c r="R65" i="65" s="1"/>
  <c r="R182" i="65"/>
  <c r="F182" i="67" s="1"/>
  <c r="R87" i="65"/>
  <c r="R183" i="65"/>
  <c r="F183" i="67" s="1"/>
  <c r="R44" i="65"/>
  <c r="R120" i="65"/>
  <c r="R172" i="65"/>
  <c r="F172" i="67" s="1"/>
  <c r="R93" i="65"/>
  <c r="R197" i="65"/>
  <c r="F197" i="67" s="1"/>
  <c r="R178" i="65"/>
  <c r="F178" i="67" s="1"/>
  <c r="R144" i="65"/>
  <c r="F144" i="67" s="1"/>
  <c r="E144" i="67" s="1"/>
  <c r="R6" i="73"/>
  <c r="S6" i="78"/>
  <c r="T8" i="67"/>
  <c r="T4" i="67" s="1"/>
  <c r="N8" i="65"/>
  <c r="R11" i="65" s="1"/>
  <c r="F5" i="65"/>
  <c r="G159" i="78"/>
  <c r="J159" i="78" s="1"/>
  <c r="R174" i="65"/>
  <c r="F174" i="67" s="1"/>
  <c r="R180" i="65"/>
  <c r="F180" i="67" s="1"/>
  <c r="E5" i="65"/>
  <c r="R181" i="65"/>
  <c r="F181" i="67" s="1"/>
  <c r="G179" i="78" s="1"/>
  <c r="R80" i="65"/>
  <c r="R187" i="65"/>
  <c r="F187" i="67" s="1"/>
  <c r="G185" i="78" s="1"/>
  <c r="R102" i="65"/>
  <c r="R99" i="65"/>
  <c r="R3" i="78"/>
  <c r="E188" i="67"/>
  <c r="G192" i="78"/>
  <c r="J192" i="78" s="1"/>
  <c r="E191" i="67"/>
  <c r="G160" i="78"/>
  <c r="J160" i="78" s="1"/>
  <c r="G166" i="78"/>
  <c r="F99" i="73" s="1"/>
  <c r="G171" i="78"/>
  <c r="E195" i="67"/>
  <c r="G144" i="78"/>
  <c r="G156" i="78"/>
  <c r="J156" i="78" s="1"/>
  <c r="G142" i="78"/>
  <c r="J142" i="78" s="1"/>
  <c r="E175" i="67"/>
  <c r="F92" i="73"/>
  <c r="J145" i="78"/>
  <c r="F100" i="73"/>
  <c r="J167" i="78"/>
  <c r="J190" i="78"/>
  <c r="F138" i="73"/>
  <c r="E174" i="67"/>
  <c r="G172" i="78"/>
  <c r="E172" i="67"/>
  <c r="G170" i="78"/>
  <c r="E184" i="67"/>
  <c r="G182" i="78"/>
  <c r="J187" i="78"/>
  <c r="F136" i="73"/>
  <c r="F139" i="73"/>
  <c r="J191" i="78"/>
  <c r="F96" i="73"/>
  <c r="J163" i="78"/>
  <c r="E186" i="67"/>
  <c r="G184" i="78"/>
  <c r="J158" i="78"/>
  <c r="F93" i="73"/>
  <c r="E181" i="67"/>
  <c r="F116" i="73"/>
  <c r="J185" i="78"/>
  <c r="F137" i="73"/>
  <c r="J189" i="78"/>
  <c r="J175" i="78"/>
  <c r="F106" i="73"/>
  <c r="E176" i="67"/>
  <c r="G174" i="78"/>
  <c r="J174" i="78" s="1"/>
  <c r="F97" i="73"/>
  <c r="J164" i="78"/>
  <c r="J173" i="78"/>
  <c r="F105" i="73"/>
  <c r="F98" i="73"/>
  <c r="J165" i="78"/>
  <c r="J183" i="78"/>
  <c r="F114" i="73"/>
  <c r="G181" i="78"/>
  <c r="E183" i="67"/>
  <c r="E182" i="67"/>
  <c r="G180" i="78"/>
  <c r="F135" i="73"/>
  <c r="J186" i="78"/>
  <c r="F108" i="73"/>
  <c r="J177" i="78"/>
  <c r="F94" i="73"/>
  <c r="J161" i="78"/>
  <c r="F101" i="73"/>
  <c r="J168" i="78"/>
  <c r="F95" i="73"/>
  <c r="J162" i="78"/>
  <c r="E197" i="67"/>
  <c r="G195" i="78"/>
  <c r="E180" i="67"/>
  <c r="G178" i="78"/>
  <c r="J169" i="78"/>
  <c r="F125" i="73"/>
  <c r="J148" i="78"/>
  <c r="J171" i="78"/>
  <c r="F103" i="73"/>
  <c r="E178" i="67"/>
  <c r="G176" i="78"/>
  <c r="J143" i="78"/>
  <c r="F91" i="73"/>
  <c r="F130" i="73"/>
  <c r="J144" i="78"/>
  <c r="J151" i="78"/>
  <c r="J147" i="78"/>
  <c r="F134" i="73"/>
  <c r="R5" i="65"/>
  <c r="G3" i="72"/>
  <c r="F90" i="73" l="1"/>
  <c r="E187" i="67"/>
  <c r="S3" i="78"/>
  <c r="V3" i="78" s="1"/>
  <c r="V6" i="78"/>
  <c r="J166" i="78"/>
  <c r="R3" i="73"/>
  <c r="U6" i="73"/>
  <c r="F131" i="73"/>
  <c r="F132" i="73"/>
  <c r="F109" i="73"/>
  <c r="J178" i="78"/>
  <c r="F111" i="73"/>
  <c r="J180" i="78"/>
  <c r="F102" i="73"/>
  <c r="J170" i="78"/>
  <c r="J179" i="78"/>
  <c r="F110" i="73"/>
  <c r="F140" i="73"/>
  <c r="J195" i="78"/>
  <c r="F115" i="73"/>
  <c r="J184" i="78"/>
  <c r="F104" i="73"/>
  <c r="J172" i="78"/>
  <c r="F107" i="73"/>
  <c r="J176" i="78"/>
  <c r="F112" i="73"/>
  <c r="J181" i="78"/>
  <c r="F113" i="73"/>
  <c r="J182" i="78"/>
  <c r="U3" i="73" l="1"/>
  <c r="F45" i="67" l="1"/>
  <c r="F51" i="67"/>
  <c r="F49" i="67"/>
  <c r="F47" i="67"/>
  <c r="F38" i="67"/>
  <c r="F40" i="67"/>
  <c r="F46" i="67"/>
  <c r="F69" i="67"/>
  <c r="F72" i="67"/>
  <c r="F74" i="67"/>
  <c r="F75" i="67"/>
  <c r="F76" i="67"/>
  <c r="F65" i="67"/>
  <c r="F71" i="67"/>
  <c r="F78" i="67"/>
  <c r="F54" i="67"/>
  <c r="F60" i="67"/>
  <c r="F53" i="67"/>
  <c r="F92" i="67"/>
  <c r="F89" i="67"/>
  <c r="F79" i="67"/>
  <c r="E79" i="67" s="1"/>
  <c r="F82" i="67"/>
  <c r="F84" i="67"/>
  <c r="F10" i="67"/>
  <c r="F9" i="67"/>
  <c r="F32" i="67"/>
  <c r="F33" i="67"/>
  <c r="E33" i="67" s="1"/>
  <c r="F18" i="67"/>
  <c r="F86" i="67"/>
  <c r="F91" i="67"/>
  <c r="F97" i="67"/>
  <c r="F85" i="67"/>
  <c r="F90" i="67"/>
  <c r="F136" i="67"/>
  <c r="F105" i="67"/>
  <c r="F106" i="67"/>
  <c r="F111" i="67"/>
  <c r="F31" i="67"/>
  <c r="F23" i="67"/>
  <c r="F112" i="67"/>
  <c r="F107" i="67"/>
  <c r="E107" i="67" s="1"/>
  <c r="F109" i="67"/>
  <c r="F108" i="67"/>
  <c r="F103" i="67"/>
  <c r="F100" i="67"/>
  <c r="F28" i="67"/>
  <c r="F73" i="67"/>
  <c r="F137" i="67"/>
  <c r="F95" i="67"/>
  <c r="F121" i="67"/>
  <c r="F115" i="67"/>
  <c r="F35" i="67"/>
  <c r="F125" i="67"/>
  <c r="F61" i="67"/>
  <c r="F131" i="67"/>
  <c r="F118" i="67"/>
  <c r="F127" i="67"/>
  <c r="F50" i="67"/>
  <c r="F17" i="67"/>
  <c r="F14" i="67"/>
  <c r="F66" i="67"/>
  <c r="F142" i="67"/>
  <c r="F124" i="67"/>
  <c r="F126" i="67"/>
  <c r="E49" i="67"/>
  <c r="F128" i="67"/>
  <c r="F15" i="67"/>
  <c r="F110" i="67"/>
  <c r="F24" i="67"/>
  <c r="F42" i="67"/>
  <c r="F80" i="67"/>
  <c r="F70" i="67"/>
  <c r="F27" i="67"/>
  <c r="F87" i="67"/>
  <c r="F116" i="67"/>
  <c r="F58" i="67"/>
  <c r="F34" i="67"/>
  <c r="F114" i="67"/>
  <c r="F48" i="67"/>
  <c r="F13" i="67"/>
  <c r="F129" i="67"/>
  <c r="F55" i="67"/>
  <c r="F130" i="67"/>
  <c r="F96" i="67"/>
  <c r="F59" i="67"/>
  <c r="E72" i="67"/>
  <c r="E9" i="67"/>
  <c r="F81" i="67"/>
  <c r="F36" i="67"/>
  <c r="F83" i="67"/>
  <c r="E90" i="67"/>
  <c r="F94" i="67"/>
  <c r="F37" i="67"/>
  <c r="F104" i="67"/>
  <c r="F99" i="67"/>
  <c r="F133" i="67"/>
  <c r="F93" i="67"/>
  <c r="F122" i="67"/>
  <c r="F16" i="67"/>
  <c r="F39" i="67"/>
  <c r="F139" i="67"/>
  <c r="F138" i="67"/>
  <c r="F67" i="67"/>
  <c r="F29" i="67"/>
  <c r="E60" i="67"/>
  <c r="E92" i="67"/>
  <c r="F21" i="67"/>
  <c r="F132" i="67"/>
  <c r="F12" i="67"/>
  <c r="F56" i="67"/>
  <c r="F8" i="67"/>
  <c r="F119" i="67"/>
  <c r="F19" i="67"/>
  <c r="F134" i="67"/>
  <c r="F63" i="67"/>
  <c r="F141" i="67"/>
  <c r="F26" i="67"/>
  <c r="F117" i="67"/>
  <c r="F88" i="67"/>
  <c r="F135" i="67"/>
  <c r="F123" i="67"/>
  <c r="F140" i="67"/>
  <c r="F62" i="67"/>
  <c r="F44" i="67"/>
  <c r="G138" i="78" l="1"/>
  <c r="J138" i="78" s="1"/>
  <c r="G14" i="78"/>
  <c r="G6" i="78"/>
  <c r="G127" i="78"/>
  <c r="G25" i="78"/>
  <c r="G134" i="78"/>
  <c r="G30" i="78"/>
  <c r="G115" i="78"/>
  <c r="G97" i="78"/>
  <c r="G68" i="78"/>
  <c r="G24" i="78"/>
  <c r="G54" i="78"/>
  <c r="I136" i="73"/>
  <c r="G136" i="78"/>
  <c r="J136" i="78" s="1"/>
  <c r="G102" i="78"/>
  <c r="G46" i="78"/>
  <c r="G78" i="78"/>
  <c r="G122" i="78"/>
  <c r="G129" i="78"/>
  <c r="J129" i="78" s="1"/>
  <c r="G135" i="78"/>
  <c r="J135" i="78" s="1"/>
  <c r="G110" i="78"/>
  <c r="J110" i="78" s="1"/>
  <c r="G83" i="78"/>
  <c r="G8" i="78"/>
  <c r="J8" i="78" s="1"/>
  <c r="G52" i="78"/>
  <c r="J52" i="78" s="1"/>
  <c r="G67" i="78"/>
  <c r="G137" i="78"/>
  <c r="J137" i="78" s="1"/>
  <c r="G140" i="78"/>
  <c r="G139" i="78"/>
  <c r="G10" i="78"/>
  <c r="G35" i="78"/>
  <c r="I112" i="73"/>
  <c r="G112" i="78"/>
  <c r="G40" i="78"/>
  <c r="G59" i="78"/>
  <c r="G71" i="78"/>
  <c r="J71" i="78" s="1"/>
  <c r="G21" i="78"/>
  <c r="G95" i="78"/>
  <c r="J95" i="78" s="1"/>
  <c r="G82" i="78"/>
  <c r="G76" i="78"/>
  <c r="G44" i="78"/>
  <c r="G60" i="78"/>
  <c r="G61" i="78"/>
  <c r="G130" i="78"/>
  <c r="J130" i="78" s="1"/>
  <c r="G37" i="78"/>
  <c r="I92" i="73"/>
  <c r="G92" i="78"/>
  <c r="G57" i="78"/>
  <c r="G32" i="78"/>
  <c r="G22" i="78"/>
  <c r="G64" i="78"/>
  <c r="G123" i="78"/>
  <c r="J123" i="78" s="1"/>
  <c r="G26" i="78"/>
  <c r="G29" i="78"/>
  <c r="J29" i="78" s="1"/>
  <c r="G89" i="78"/>
  <c r="J89" i="78" s="1"/>
  <c r="G80" i="78"/>
  <c r="G69" i="78"/>
  <c r="J69" i="78" s="1"/>
  <c r="G38" i="78"/>
  <c r="J38" i="78" s="1"/>
  <c r="G19" i="78"/>
  <c r="G56" i="78"/>
  <c r="G12" i="78"/>
  <c r="G109" i="78"/>
  <c r="G63" i="78"/>
  <c r="G36" i="78"/>
  <c r="J36" i="78" s="1"/>
  <c r="G42" i="78"/>
  <c r="G94" i="78"/>
  <c r="G98" i="78"/>
  <c r="G77" i="78"/>
  <c r="G121" i="78"/>
  <c r="J121" i="78" s="1"/>
  <c r="G17" i="78"/>
  <c r="G120" i="78"/>
  <c r="G128" i="78"/>
  <c r="G114" i="78"/>
  <c r="G13" i="78"/>
  <c r="G15" i="78"/>
  <c r="G113" i="78"/>
  <c r="G101" i="78"/>
  <c r="G104" i="78"/>
  <c r="G16" i="78"/>
  <c r="G87" i="78"/>
  <c r="G74" i="78"/>
  <c r="J74" i="78" s="1"/>
  <c r="G45" i="78"/>
  <c r="J45" i="78" s="1"/>
  <c r="I108" i="73"/>
  <c r="G108" i="78"/>
  <c r="G33" i="78"/>
  <c r="G84" i="78"/>
  <c r="J84" i="78" s="1"/>
  <c r="G133" i="78"/>
  <c r="G117" i="78"/>
  <c r="J117" i="78" s="1"/>
  <c r="G91" i="78"/>
  <c r="G81" i="78"/>
  <c r="G53" i="78"/>
  <c r="G85" i="78"/>
  <c r="G126" i="78"/>
  <c r="G48" i="78"/>
  <c r="G106" i="78"/>
  <c r="J106" i="78" s="1"/>
  <c r="G103" i="78"/>
  <c r="G31" i="78"/>
  <c r="G90" i="78"/>
  <c r="G73" i="78"/>
  <c r="J73" i="78" s="1"/>
  <c r="G47" i="78"/>
  <c r="J47" i="78" s="1"/>
  <c r="G86" i="78"/>
  <c r="G27" i="78"/>
  <c r="G34" i="78"/>
  <c r="G119" i="78"/>
  <c r="G72" i="78"/>
  <c r="J72" i="78" s="1"/>
  <c r="I132" i="73"/>
  <c r="G132" i="78"/>
  <c r="J132" i="78" s="1"/>
  <c r="G131" i="78"/>
  <c r="J131" i="78" s="1"/>
  <c r="G125" i="78"/>
  <c r="J125" i="78" s="1"/>
  <c r="G107" i="78"/>
  <c r="J107" i="78" s="1"/>
  <c r="G51" i="78"/>
  <c r="G49" i="78"/>
  <c r="G65" i="78"/>
  <c r="G79" i="78"/>
  <c r="G11" i="78"/>
  <c r="J11" i="78" s="1"/>
  <c r="G124" i="78"/>
  <c r="I116" i="73"/>
  <c r="G116" i="78"/>
  <c r="J116" i="78" s="1"/>
  <c r="G93" i="78"/>
  <c r="G105" i="78"/>
  <c r="J105" i="78" s="1"/>
  <c r="G88" i="78"/>
  <c r="G7" i="78"/>
  <c r="G58" i="78"/>
  <c r="J58" i="78" s="1"/>
  <c r="G70" i="78"/>
  <c r="J70" i="78" s="1"/>
  <c r="G43" i="78"/>
  <c r="I115" i="73"/>
  <c r="I95" i="73"/>
  <c r="E46" i="67"/>
  <c r="I113" i="73"/>
  <c r="E91" i="67"/>
  <c r="E71" i="67"/>
  <c r="E40" i="67"/>
  <c r="I98" i="73"/>
  <c r="I130" i="73"/>
  <c r="E97" i="67"/>
  <c r="I125" i="73"/>
  <c r="E38" i="67"/>
  <c r="E103" i="67"/>
  <c r="E106" i="67"/>
  <c r="I104" i="73"/>
  <c r="E89" i="67"/>
  <c r="E76" i="67"/>
  <c r="E47" i="67"/>
  <c r="I131" i="73"/>
  <c r="E31" i="67"/>
  <c r="I137" i="73"/>
  <c r="E78" i="67"/>
  <c r="I138" i="73"/>
  <c r="E100" i="67"/>
  <c r="E65" i="67"/>
  <c r="E108" i="67"/>
  <c r="E105" i="67"/>
  <c r="I90" i="73"/>
  <c r="E112" i="67"/>
  <c r="I97" i="73"/>
  <c r="I102" i="73"/>
  <c r="I139" i="73"/>
  <c r="E111" i="67"/>
  <c r="E86" i="67"/>
  <c r="I94" i="73"/>
  <c r="E109" i="67"/>
  <c r="I134" i="73"/>
  <c r="E32" i="67"/>
  <c r="E53" i="67"/>
  <c r="E74" i="67"/>
  <c r="I135" i="73"/>
  <c r="E85" i="67"/>
  <c r="E69" i="67"/>
  <c r="E23" i="67"/>
  <c r="E28" i="67"/>
  <c r="E82" i="67"/>
  <c r="I91" i="73"/>
  <c r="I114" i="73"/>
  <c r="I140" i="73"/>
  <c r="I93" i="73"/>
  <c r="I105" i="73"/>
  <c r="E54" i="67"/>
  <c r="E51" i="67"/>
  <c r="E84" i="67"/>
  <c r="E10" i="67"/>
  <c r="E75" i="67"/>
  <c r="F68" i="67"/>
  <c r="F77" i="67"/>
  <c r="F64" i="67"/>
  <c r="F101" i="67"/>
  <c r="F102" i="67"/>
  <c r="F113" i="67"/>
  <c r="F22" i="67"/>
  <c r="F25" i="67"/>
  <c r="F30" i="67"/>
  <c r="F41" i="67"/>
  <c r="F43" i="67"/>
  <c r="F20" i="67"/>
  <c r="F52" i="67"/>
  <c r="F57" i="67"/>
  <c r="E93" i="67"/>
  <c r="E87" i="67"/>
  <c r="E140" i="67"/>
  <c r="E29" i="67"/>
  <c r="E94" i="67"/>
  <c r="E130" i="67"/>
  <c r="E66" i="67"/>
  <c r="E127" i="67"/>
  <c r="E141" i="67"/>
  <c r="E138" i="67"/>
  <c r="E37" i="67"/>
  <c r="E13" i="67"/>
  <c r="E58" i="67"/>
  <c r="E42" i="67"/>
  <c r="E24" i="67"/>
  <c r="E121" i="67"/>
  <c r="E61" i="67"/>
  <c r="E115" i="67"/>
  <c r="E73" i="67"/>
  <c r="E62" i="67"/>
  <c r="E117" i="67"/>
  <c r="E134" i="67"/>
  <c r="E16" i="67"/>
  <c r="E122" i="67"/>
  <c r="E59" i="67"/>
  <c r="E34" i="67"/>
  <c r="E70" i="67"/>
  <c r="E142" i="67"/>
  <c r="F98" i="67"/>
  <c r="E125" i="67"/>
  <c r="E44" i="67"/>
  <c r="E26" i="67"/>
  <c r="E56" i="67"/>
  <c r="F120" i="67"/>
  <c r="E133" i="67"/>
  <c r="E104" i="67"/>
  <c r="E129" i="67"/>
  <c r="E14" i="67"/>
  <c r="E17" i="67"/>
  <c r="E137" i="67"/>
  <c r="E118" i="67"/>
  <c r="E123" i="67"/>
  <c r="E119" i="67"/>
  <c r="E132" i="67"/>
  <c r="E21" i="67"/>
  <c r="E139" i="67"/>
  <c r="E36" i="67"/>
  <c r="E48" i="67"/>
  <c r="E27" i="67"/>
  <c r="E110" i="67"/>
  <c r="E45" i="67"/>
  <c r="E126" i="67"/>
  <c r="E50" i="67"/>
  <c r="E99" i="67"/>
  <c r="E19" i="67"/>
  <c r="E96" i="67"/>
  <c r="E35" i="67"/>
  <c r="E135" i="67"/>
  <c r="E12" i="67"/>
  <c r="E67" i="67"/>
  <c r="E18" i="67"/>
  <c r="E55" i="67"/>
  <c r="E116" i="67"/>
  <c r="E131" i="67"/>
  <c r="E88" i="67"/>
  <c r="E63" i="67"/>
  <c r="E8" i="67"/>
  <c r="E136" i="67"/>
  <c r="E39" i="67"/>
  <c r="E83" i="67"/>
  <c r="E81" i="67"/>
  <c r="E114" i="67"/>
  <c r="E80" i="67"/>
  <c r="E15" i="67"/>
  <c r="E128" i="67"/>
  <c r="E124" i="67"/>
  <c r="E95" i="67"/>
  <c r="F11" i="67"/>
  <c r="J124" i="78" l="1"/>
  <c r="F82" i="73"/>
  <c r="I82" i="73" s="1"/>
  <c r="F72" i="73"/>
  <c r="I72" i="73" s="1"/>
  <c r="J103" i="78"/>
  <c r="F59" i="73"/>
  <c r="I59" i="73" s="1"/>
  <c r="J87" i="78"/>
  <c r="F133" i="73"/>
  <c r="I133" i="73" s="1"/>
  <c r="J113" i="78"/>
  <c r="F12" i="73"/>
  <c r="I12" i="73" s="1"/>
  <c r="J17" i="78"/>
  <c r="F75" i="73"/>
  <c r="J109" i="78"/>
  <c r="F16" i="73"/>
  <c r="I16" i="73" s="1"/>
  <c r="J22" i="78"/>
  <c r="F31" i="73"/>
  <c r="I31" i="73" s="1"/>
  <c r="J40" i="78"/>
  <c r="F6" i="73"/>
  <c r="I6" i="73" s="1"/>
  <c r="J10" i="78"/>
  <c r="F124" i="73"/>
  <c r="I124" i="73" s="1"/>
  <c r="J67" i="78"/>
  <c r="J68" i="78"/>
  <c r="F49" i="73"/>
  <c r="I49" i="73" s="1"/>
  <c r="J6" i="78"/>
  <c r="G9" i="78"/>
  <c r="J9" i="78" s="1"/>
  <c r="G62" i="78"/>
  <c r="F122" i="73"/>
  <c r="I122" i="73" s="1"/>
  <c r="J119" i="78"/>
  <c r="F57" i="73"/>
  <c r="I57" i="73" s="1"/>
  <c r="J85" i="78"/>
  <c r="F85" i="73"/>
  <c r="I85" i="73" s="1"/>
  <c r="J128" i="78"/>
  <c r="F65" i="73"/>
  <c r="I65" i="73" s="1"/>
  <c r="J94" i="78"/>
  <c r="G39" i="78"/>
  <c r="G75" i="78"/>
  <c r="J75" i="78" s="1"/>
  <c r="F37" i="73"/>
  <c r="I37" i="73" s="1"/>
  <c r="J49" i="78"/>
  <c r="J108" i="78"/>
  <c r="F74" i="73"/>
  <c r="I74" i="73" s="1"/>
  <c r="F29" i="73"/>
  <c r="I29" i="73" s="1"/>
  <c r="J37" i="78"/>
  <c r="F52" i="73"/>
  <c r="I52" i="73" s="1"/>
  <c r="J78" i="78"/>
  <c r="F87" i="73"/>
  <c r="I87" i="73" s="1"/>
  <c r="J134" i="78"/>
  <c r="G118" i="78"/>
  <c r="G28" i="78"/>
  <c r="G66" i="78"/>
  <c r="J66" i="78" s="1"/>
  <c r="F27" i="73"/>
  <c r="I27" i="73" s="1"/>
  <c r="J34" i="78"/>
  <c r="F39" i="73"/>
  <c r="I39" i="73" s="1"/>
  <c r="J53" i="78"/>
  <c r="F11" i="73"/>
  <c r="I11" i="73" s="1"/>
  <c r="J16" i="78"/>
  <c r="F10" i="73"/>
  <c r="I10" i="73" s="1"/>
  <c r="J15" i="78"/>
  <c r="F121" i="73"/>
  <c r="I121" i="73" s="1"/>
  <c r="J42" i="78"/>
  <c r="J12" i="78"/>
  <c r="F7" i="73"/>
  <c r="I7" i="73" s="1"/>
  <c r="F20" i="73"/>
  <c r="I20" i="73" s="1"/>
  <c r="J26" i="78"/>
  <c r="F25" i="73"/>
  <c r="I25" i="73" s="1"/>
  <c r="J32" i="78"/>
  <c r="J44" i="78"/>
  <c r="F34" i="73"/>
  <c r="I34" i="73" s="1"/>
  <c r="F120" i="73"/>
  <c r="I120" i="73" s="1"/>
  <c r="J21" i="78"/>
  <c r="F77" i="73"/>
  <c r="I77" i="73" s="1"/>
  <c r="J112" i="78"/>
  <c r="F88" i="73"/>
  <c r="I88" i="73" s="1"/>
  <c r="J139" i="78"/>
  <c r="G23" i="78"/>
  <c r="F64" i="73"/>
  <c r="I64" i="73" s="1"/>
  <c r="J93" i="78"/>
  <c r="F123" i="73"/>
  <c r="I123" i="73" s="1"/>
  <c r="J51" i="78"/>
  <c r="F86" i="73"/>
  <c r="I86" i="73" s="1"/>
  <c r="J133" i="78"/>
  <c r="F35" i="73"/>
  <c r="I35" i="73" s="1"/>
  <c r="J46" i="78"/>
  <c r="F40" i="73"/>
  <c r="I40" i="73" s="1"/>
  <c r="J54" i="78"/>
  <c r="F67" i="73"/>
  <c r="J97" i="78"/>
  <c r="F9" i="73"/>
  <c r="I9" i="73" s="1"/>
  <c r="J14" i="78"/>
  <c r="G100" i="78"/>
  <c r="G41" i="78"/>
  <c r="F61" i="73"/>
  <c r="I61" i="73" s="1"/>
  <c r="J90" i="78"/>
  <c r="F36" i="73"/>
  <c r="I36" i="73" s="1"/>
  <c r="J48" i="78"/>
  <c r="F73" i="73"/>
  <c r="I73" i="73" s="1"/>
  <c r="J104" i="78"/>
  <c r="F80" i="73"/>
  <c r="I80" i="73" s="1"/>
  <c r="J120" i="78"/>
  <c r="F51" i="73"/>
  <c r="I51" i="73" s="1"/>
  <c r="J77" i="78"/>
  <c r="F42" i="73"/>
  <c r="I42" i="73" s="1"/>
  <c r="J56" i="78"/>
  <c r="F54" i="73"/>
  <c r="I54" i="73" s="1"/>
  <c r="J80" i="78"/>
  <c r="F43" i="73"/>
  <c r="I43" i="73" s="1"/>
  <c r="J57" i="78"/>
  <c r="J76" i="78"/>
  <c r="F50" i="73"/>
  <c r="I50" i="73" s="1"/>
  <c r="J140" i="78"/>
  <c r="F89" i="73"/>
  <c r="I89" i="73" s="1"/>
  <c r="F19" i="73"/>
  <c r="I19" i="73" s="1"/>
  <c r="J25" i="78"/>
  <c r="G20" i="78"/>
  <c r="F21" i="73"/>
  <c r="I21" i="73" s="1"/>
  <c r="J27" i="78"/>
  <c r="F118" i="73"/>
  <c r="J81" i="78"/>
  <c r="F8" i="73"/>
  <c r="I8" i="73" s="1"/>
  <c r="J13" i="78"/>
  <c r="G55" i="78"/>
  <c r="G111" i="78"/>
  <c r="F129" i="73"/>
  <c r="I129" i="73" s="1"/>
  <c r="J7" i="78"/>
  <c r="F53" i="73"/>
  <c r="I53" i="73" s="1"/>
  <c r="J79" i="78"/>
  <c r="F46" i="73"/>
  <c r="I46" i="73" s="1"/>
  <c r="J61" i="78"/>
  <c r="F18" i="73"/>
  <c r="I18" i="73" s="1"/>
  <c r="J24" i="78"/>
  <c r="F78" i="73"/>
  <c r="I78" i="73" s="1"/>
  <c r="J115" i="78"/>
  <c r="F58" i="73"/>
  <c r="I58" i="73" s="1"/>
  <c r="J86" i="78"/>
  <c r="F24" i="73"/>
  <c r="I24" i="73" s="1"/>
  <c r="J31" i="78"/>
  <c r="F62" i="73"/>
  <c r="I62" i="73" s="1"/>
  <c r="J91" i="78"/>
  <c r="F70" i="73"/>
  <c r="I70" i="73" s="1"/>
  <c r="J101" i="78"/>
  <c r="F68" i="73"/>
  <c r="I68" i="73" s="1"/>
  <c r="J98" i="78"/>
  <c r="F128" i="73"/>
  <c r="I128" i="73" s="1"/>
  <c r="J63" i="78"/>
  <c r="F14" i="73"/>
  <c r="I14" i="73" s="1"/>
  <c r="J19" i="78"/>
  <c r="F47" i="73"/>
  <c r="I47" i="73" s="1"/>
  <c r="J64" i="78"/>
  <c r="J92" i="78"/>
  <c r="F63" i="73"/>
  <c r="I63" i="73" s="1"/>
  <c r="F55" i="73"/>
  <c r="I55" i="73" s="1"/>
  <c r="J82" i="78"/>
  <c r="F44" i="73"/>
  <c r="I44" i="73" s="1"/>
  <c r="J59" i="78"/>
  <c r="F28" i="73"/>
  <c r="I28" i="73" s="1"/>
  <c r="J35" i="78"/>
  <c r="F71" i="73"/>
  <c r="I71" i="73" s="1"/>
  <c r="J102" i="78"/>
  <c r="F84" i="73"/>
  <c r="I84" i="73" s="1"/>
  <c r="J127" i="78"/>
  <c r="G50" i="78"/>
  <c r="F83" i="73"/>
  <c r="I83" i="73" s="1"/>
  <c r="J126" i="78"/>
  <c r="F127" i="73"/>
  <c r="I127" i="73" s="1"/>
  <c r="J114" i="78"/>
  <c r="I96" i="73"/>
  <c r="G96" i="78"/>
  <c r="G18" i="78"/>
  <c r="G99" i="78"/>
  <c r="F33" i="73"/>
  <c r="I33" i="73" s="1"/>
  <c r="J43" i="78"/>
  <c r="F60" i="73"/>
  <c r="I60" i="73" s="1"/>
  <c r="J88" i="78"/>
  <c r="F48" i="73"/>
  <c r="I48" i="73" s="1"/>
  <c r="J65" i="78"/>
  <c r="F26" i="73"/>
  <c r="I26" i="73" s="1"/>
  <c r="J33" i="78"/>
  <c r="J60" i="78"/>
  <c r="F45" i="73"/>
  <c r="I45" i="73" s="1"/>
  <c r="F56" i="73"/>
  <c r="I56" i="73" s="1"/>
  <c r="J83" i="78"/>
  <c r="F81" i="73"/>
  <c r="I81" i="73" s="1"/>
  <c r="J122" i="78"/>
  <c r="F23" i="73"/>
  <c r="I23" i="73" s="1"/>
  <c r="J30" i="78"/>
  <c r="F4" i="67"/>
  <c r="I109" i="73"/>
  <c r="I103" i="73"/>
  <c r="E102" i="67"/>
  <c r="I100" i="73"/>
  <c r="I101" i="73"/>
  <c r="I99" i="73"/>
  <c r="I67" i="73"/>
  <c r="I106" i="73"/>
  <c r="I118" i="73"/>
  <c r="I111" i="73"/>
  <c r="I110" i="73"/>
  <c r="I75" i="73"/>
  <c r="I107" i="73"/>
  <c r="E77" i="67"/>
  <c r="E41" i="67"/>
  <c r="E25" i="67"/>
  <c r="E57" i="67"/>
  <c r="E22" i="67"/>
  <c r="E64" i="67"/>
  <c r="E30" i="67"/>
  <c r="E20" i="67"/>
  <c r="E68" i="67"/>
  <c r="E101" i="67"/>
  <c r="E52" i="67"/>
  <c r="E43" i="67"/>
  <c r="E113" i="67"/>
  <c r="E11" i="67"/>
  <c r="E120" i="67"/>
  <c r="E98" i="67"/>
  <c r="N5" i="65"/>
  <c r="F117" i="73" l="1"/>
  <c r="I117" i="73" s="1"/>
  <c r="J100" i="78"/>
  <c r="F119" i="73"/>
  <c r="I119" i="73" s="1"/>
  <c r="F66" i="73"/>
  <c r="I66" i="73" s="1"/>
  <c r="J96" i="78"/>
  <c r="J20" i="78"/>
  <c r="F15" i="73"/>
  <c r="I15" i="73" s="1"/>
  <c r="F17" i="73"/>
  <c r="I17" i="73" s="1"/>
  <c r="J23" i="78"/>
  <c r="F76" i="73"/>
  <c r="I76" i="73" s="1"/>
  <c r="J111" i="78"/>
  <c r="F69" i="73"/>
  <c r="I69" i="73" s="1"/>
  <c r="J99" i="78"/>
  <c r="F13" i="73"/>
  <c r="I13" i="73" s="1"/>
  <c r="J18" i="78"/>
  <c r="G3" i="78"/>
  <c r="J3" i="78" s="1"/>
  <c r="F41" i="73"/>
  <c r="I41" i="73" s="1"/>
  <c r="J55" i="78"/>
  <c r="F32" i="73"/>
  <c r="I32" i="73" s="1"/>
  <c r="J41" i="78"/>
  <c r="F79" i="73"/>
  <c r="I79" i="73" s="1"/>
  <c r="J118" i="78"/>
  <c r="F30" i="73"/>
  <c r="I30" i="73" s="1"/>
  <c r="J39" i="78"/>
  <c r="F126" i="73"/>
  <c r="I126" i="73" s="1"/>
  <c r="J62" i="78"/>
  <c r="F38" i="73"/>
  <c r="I38" i="73" s="1"/>
  <c r="J50" i="78"/>
  <c r="J28" i="78"/>
  <c r="F22" i="73"/>
  <c r="I22" i="73" s="1"/>
  <c r="E4" i="67"/>
  <c r="G22" i="67" s="1"/>
  <c r="H20" i="78" l="1"/>
  <c r="P24" i="67"/>
  <c r="H22" i="67"/>
  <c r="F3" i="73"/>
  <c r="I3" i="73" s="1"/>
  <c r="G98" i="67"/>
  <c r="G101" i="67"/>
  <c r="G8" i="67"/>
  <c r="G30" i="67"/>
  <c r="G195" i="67"/>
  <c r="G153" i="67"/>
  <c r="G149" i="67"/>
  <c r="G177" i="67"/>
  <c r="G188" i="67"/>
  <c r="G150" i="67"/>
  <c r="G161" i="67"/>
  <c r="G167" i="67"/>
  <c r="G192" i="67"/>
  <c r="G146" i="67"/>
  <c r="G164" i="67"/>
  <c r="G193" i="67"/>
  <c r="G179" i="67"/>
  <c r="G187" i="67"/>
  <c r="G158" i="67"/>
  <c r="G165" i="67"/>
  <c r="G191" i="67"/>
  <c r="G143" i="67"/>
  <c r="G170" i="67"/>
  <c r="G151" i="67"/>
  <c r="G162" i="67"/>
  <c r="G144" i="67"/>
  <c r="G196" i="67"/>
  <c r="G173" i="67"/>
  <c r="G145" i="67"/>
  <c r="G163" i="67"/>
  <c r="G185" i="67"/>
  <c r="G147" i="67"/>
  <c r="G160" i="67"/>
  <c r="G194" i="67"/>
  <c r="G175" i="67"/>
  <c r="G152" i="67"/>
  <c r="G198" i="67"/>
  <c r="P236" i="67" s="1"/>
  <c r="U58" i="67" s="1"/>
  <c r="G148" i="67"/>
  <c r="G157" i="67"/>
  <c r="G169" i="67"/>
  <c r="G189" i="67"/>
  <c r="G166" i="67"/>
  <c r="G159" i="67"/>
  <c r="G154" i="67"/>
  <c r="G171" i="67"/>
  <c r="G156" i="67"/>
  <c r="G190" i="67"/>
  <c r="G168" i="67"/>
  <c r="G155" i="67"/>
  <c r="G178" i="67"/>
  <c r="G184" i="67"/>
  <c r="G183" i="67"/>
  <c r="G197" i="67"/>
  <c r="G174" i="67"/>
  <c r="G172" i="67"/>
  <c r="G186" i="67"/>
  <c r="G182" i="67"/>
  <c r="G181" i="67"/>
  <c r="G176" i="67"/>
  <c r="G180" i="67"/>
  <c r="G79" i="67"/>
  <c r="G60" i="67"/>
  <c r="G92" i="67"/>
  <c r="G107" i="67"/>
  <c r="G9" i="67"/>
  <c r="G72" i="67"/>
  <c r="G49" i="67"/>
  <c r="G90" i="67"/>
  <c r="G33" i="67"/>
  <c r="G125" i="67"/>
  <c r="G130" i="67"/>
  <c r="G140" i="67"/>
  <c r="G47" i="67"/>
  <c r="G132" i="67"/>
  <c r="G40" i="67"/>
  <c r="G59" i="67"/>
  <c r="G104" i="67"/>
  <c r="G93" i="67"/>
  <c r="G26" i="67"/>
  <c r="G100" i="67"/>
  <c r="G81" i="67"/>
  <c r="G66" i="67"/>
  <c r="G39" i="67"/>
  <c r="G117" i="67"/>
  <c r="G103" i="67"/>
  <c r="G51" i="67"/>
  <c r="G12" i="67"/>
  <c r="G97" i="67"/>
  <c r="G142" i="67"/>
  <c r="G141" i="67"/>
  <c r="G62" i="67"/>
  <c r="G75" i="67"/>
  <c r="G122" i="67"/>
  <c r="G89" i="67"/>
  <c r="G116" i="67"/>
  <c r="G18" i="67"/>
  <c r="G58" i="67"/>
  <c r="G13" i="67"/>
  <c r="G45" i="67"/>
  <c r="G55" i="67"/>
  <c r="G29" i="67"/>
  <c r="G131" i="67"/>
  <c r="G15" i="67"/>
  <c r="G85" i="67"/>
  <c r="G121" i="67"/>
  <c r="G19" i="67"/>
  <c r="G83" i="67"/>
  <c r="G106" i="67"/>
  <c r="G50" i="67"/>
  <c r="G94" i="67"/>
  <c r="G21" i="67"/>
  <c r="G129" i="67"/>
  <c r="G105" i="67"/>
  <c r="G119" i="67"/>
  <c r="G34" i="67"/>
  <c r="G139" i="67"/>
  <c r="G63" i="67"/>
  <c r="G74" i="67"/>
  <c r="G48" i="67"/>
  <c r="G110" i="67"/>
  <c r="G112" i="67"/>
  <c r="G127" i="67"/>
  <c r="G36" i="67"/>
  <c r="G14" i="67"/>
  <c r="G78" i="67"/>
  <c r="G133" i="67"/>
  <c r="G115" i="67"/>
  <c r="G69" i="67"/>
  <c r="G42" i="67"/>
  <c r="G35" i="67"/>
  <c r="G135" i="67"/>
  <c r="G10" i="67"/>
  <c r="G80" i="67"/>
  <c r="G76" i="67"/>
  <c r="G17" i="67"/>
  <c r="G38" i="67"/>
  <c r="G70" i="67"/>
  <c r="G53" i="67"/>
  <c r="G138" i="67"/>
  <c r="G32" i="67"/>
  <c r="G23" i="67"/>
  <c r="G123" i="67"/>
  <c r="G82" i="67"/>
  <c r="G27" i="67"/>
  <c r="G114" i="67"/>
  <c r="G44" i="67"/>
  <c r="G84" i="67"/>
  <c r="G99" i="67"/>
  <c r="G46" i="67"/>
  <c r="G73" i="67"/>
  <c r="G108" i="67"/>
  <c r="G87" i="67"/>
  <c r="G65" i="67"/>
  <c r="G124" i="67"/>
  <c r="G88" i="67"/>
  <c r="G109" i="67"/>
  <c r="G136" i="67"/>
  <c r="G56" i="67"/>
  <c r="G96" i="67"/>
  <c r="G16" i="67"/>
  <c r="G28" i="67"/>
  <c r="G128" i="67"/>
  <c r="G37" i="67"/>
  <c r="G31" i="67"/>
  <c r="G67" i="67"/>
  <c r="G86" i="67"/>
  <c r="G95" i="67"/>
  <c r="G134" i="67"/>
  <c r="G118" i="67"/>
  <c r="G71" i="67"/>
  <c r="G126" i="67"/>
  <c r="G61" i="67"/>
  <c r="G137" i="67"/>
  <c r="G111" i="67"/>
  <c r="G24" i="67"/>
  <c r="G91" i="67"/>
  <c r="G54" i="67"/>
  <c r="G113" i="67"/>
  <c r="G25" i="67"/>
  <c r="G102" i="67"/>
  <c r="G77" i="67"/>
  <c r="G52" i="67"/>
  <c r="G120" i="67"/>
  <c r="G68" i="67"/>
  <c r="G57" i="67"/>
  <c r="G64" i="67"/>
  <c r="G11" i="67"/>
  <c r="G43" i="67"/>
  <c r="G20" i="67"/>
  <c r="G41" i="67"/>
  <c r="H106" i="78" l="1"/>
  <c r="K106" i="78" s="1"/>
  <c r="P126" i="67"/>
  <c r="H108" i="67"/>
  <c r="H46" i="78"/>
  <c r="P54" i="67"/>
  <c r="H48" i="67"/>
  <c r="H13" i="78"/>
  <c r="P17" i="67"/>
  <c r="H15" i="67"/>
  <c r="H10" i="78"/>
  <c r="P13" i="67"/>
  <c r="U61" i="67" s="1"/>
  <c r="H12" i="67"/>
  <c r="H170" i="78"/>
  <c r="P192" i="67"/>
  <c r="P193" i="67"/>
  <c r="U62" i="67" s="1"/>
  <c r="H172" i="67"/>
  <c r="H155" i="78"/>
  <c r="K155" i="78" s="1"/>
  <c r="P177" i="67"/>
  <c r="U40" i="67" s="1"/>
  <c r="H157" i="67"/>
  <c r="H168" i="78"/>
  <c r="P190" i="67"/>
  <c r="U50" i="67" s="1"/>
  <c r="H170" i="67"/>
  <c r="H147" i="78"/>
  <c r="P169" i="67"/>
  <c r="H149" i="67"/>
  <c r="H39" i="78"/>
  <c r="P46" i="67"/>
  <c r="H41" i="67"/>
  <c r="H109" i="78"/>
  <c r="P129" i="67"/>
  <c r="U39" i="67" s="1"/>
  <c r="H111" i="67"/>
  <c r="H54" i="78"/>
  <c r="P62" i="67"/>
  <c r="U19" i="67" s="1"/>
  <c r="H56" i="67"/>
  <c r="H121" i="78"/>
  <c r="K121" i="78" s="1"/>
  <c r="P142" i="67"/>
  <c r="U110" i="67" s="1"/>
  <c r="H123" i="67"/>
  <c r="H131" i="78"/>
  <c r="K131" i="78" s="1"/>
  <c r="P152" i="67"/>
  <c r="U122" i="67" s="1"/>
  <c r="H133" i="67"/>
  <c r="H92" i="78"/>
  <c r="P107" i="67"/>
  <c r="H94" i="67"/>
  <c r="H87" i="78"/>
  <c r="P101" i="67"/>
  <c r="U55" i="67" s="1"/>
  <c r="H89" i="67"/>
  <c r="H91" i="78"/>
  <c r="P105" i="67"/>
  <c r="P106" i="67"/>
  <c r="U28" i="67" s="1"/>
  <c r="H93" i="67"/>
  <c r="H58" i="78"/>
  <c r="K58" i="78" s="1"/>
  <c r="P66" i="67"/>
  <c r="H60" i="67"/>
  <c r="H154" i="78"/>
  <c r="K154" i="78" s="1"/>
  <c r="P176" i="67"/>
  <c r="V40" i="67" s="1"/>
  <c r="H156" i="67"/>
  <c r="H161" i="78"/>
  <c r="P183" i="67"/>
  <c r="H163" i="67"/>
  <c r="H141" i="78"/>
  <c r="K141" i="78" s="1"/>
  <c r="P162" i="67"/>
  <c r="U132" i="67" s="1"/>
  <c r="H143" i="67"/>
  <c r="H144" i="78"/>
  <c r="P166" i="67"/>
  <c r="H146" i="67"/>
  <c r="H18" i="78"/>
  <c r="P22" i="67"/>
  <c r="H20" i="67"/>
  <c r="H75" i="78"/>
  <c r="K75" i="78" s="1"/>
  <c r="P87" i="67"/>
  <c r="H77" i="67"/>
  <c r="H135" i="78"/>
  <c r="K135" i="78" s="1"/>
  <c r="P156" i="67"/>
  <c r="U127" i="67" s="1"/>
  <c r="H137" i="67"/>
  <c r="H65" i="78"/>
  <c r="P76" i="67"/>
  <c r="U23" i="67" s="1"/>
  <c r="H67" i="67"/>
  <c r="H134" i="78"/>
  <c r="P155" i="67"/>
  <c r="H136" i="67"/>
  <c r="H44" i="78"/>
  <c r="P52" i="67"/>
  <c r="H46" i="67"/>
  <c r="H21" i="78"/>
  <c r="P25" i="67"/>
  <c r="H23" i="67"/>
  <c r="H78" i="78"/>
  <c r="P90" i="67"/>
  <c r="P91" i="67"/>
  <c r="U90" i="67" s="1"/>
  <c r="H80" i="67"/>
  <c r="H76" i="78"/>
  <c r="P88" i="67"/>
  <c r="H78" i="67"/>
  <c r="H61" i="78"/>
  <c r="P71" i="67"/>
  <c r="H63" i="67"/>
  <c r="H27" i="78"/>
  <c r="P31" i="67"/>
  <c r="U76" i="67" s="1"/>
  <c r="H29" i="67"/>
  <c r="H120" i="78"/>
  <c r="P141" i="67"/>
  <c r="H122" i="67"/>
  <c r="H101" i="78"/>
  <c r="P121" i="67"/>
  <c r="H103" i="67"/>
  <c r="H102" i="78"/>
  <c r="P122" i="67"/>
  <c r="H104" i="67"/>
  <c r="H31" i="78"/>
  <c r="P37" i="67"/>
  <c r="H33" i="67"/>
  <c r="H77" i="78"/>
  <c r="P89" i="67"/>
  <c r="H79" i="67"/>
  <c r="H195" i="78"/>
  <c r="P233" i="67"/>
  <c r="P234" i="67"/>
  <c r="H197" i="67"/>
  <c r="H169" i="78"/>
  <c r="P191" i="67"/>
  <c r="H171" i="67"/>
  <c r="H196" i="78"/>
  <c r="K196" i="78" s="1"/>
  <c r="P235" i="67"/>
  <c r="V58" i="67" s="1"/>
  <c r="H198" i="67"/>
  <c r="H143" i="78"/>
  <c r="P165" i="67"/>
  <c r="H145" i="67"/>
  <c r="H189" i="78"/>
  <c r="P227" i="67"/>
  <c r="H191" i="67"/>
  <c r="H190" i="78"/>
  <c r="P228" i="67"/>
  <c r="H192" i="67"/>
  <c r="H193" i="78"/>
  <c r="K193" i="78" s="1"/>
  <c r="P231" i="67"/>
  <c r="H195" i="67"/>
  <c r="G15" i="73"/>
  <c r="K20" i="78"/>
  <c r="H41" i="78"/>
  <c r="P48" i="67"/>
  <c r="H43" i="67"/>
  <c r="H100" i="78"/>
  <c r="P120" i="67"/>
  <c r="P119" i="67"/>
  <c r="H102" i="67"/>
  <c r="H59" i="78"/>
  <c r="P67" i="67"/>
  <c r="H61" i="67"/>
  <c r="H29" i="78"/>
  <c r="K29" i="78" s="1"/>
  <c r="P35" i="67"/>
  <c r="H31" i="67"/>
  <c r="H107" i="78"/>
  <c r="K107" i="78" s="1"/>
  <c r="P127" i="67"/>
  <c r="H109" i="67"/>
  <c r="H97" i="78"/>
  <c r="P113" i="67"/>
  <c r="U60" i="67" s="1"/>
  <c r="P116" i="67"/>
  <c r="U136" i="67" s="1"/>
  <c r="P114" i="67"/>
  <c r="U36" i="67" s="1"/>
  <c r="P115" i="67"/>
  <c r="H99" i="67"/>
  <c r="H30" i="78"/>
  <c r="P36" i="67"/>
  <c r="U79" i="67" s="1"/>
  <c r="H32" i="67"/>
  <c r="H8" i="78"/>
  <c r="K8" i="78" s="1"/>
  <c r="P10" i="67"/>
  <c r="H10" i="67"/>
  <c r="H12" i="78"/>
  <c r="P16" i="67"/>
  <c r="H14" i="67"/>
  <c r="H137" i="78"/>
  <c r="K137" i="78" s="1"/>
  <c r="P158" i="67"/>
  <c r="U129" i="67" s="1"/>
  <c r="H139" i="67"/>
  <c r="H104" i="78"/>
  <c r="P124" i="67"/>
  <c r="H106" i="67"/>
  <c r="H53" i="78"/>
  <c r="P61" i="67"/>
  <c r="U17" i="67" s="1"/>
  <c r="H55" i="67"/>
  <c r="H73" i="78"/>
  <c r="K73" i="78" s="1"/>
  <c r="P85" i="67"/>
  <c r="H75" i="67"/>
  <c r="H115" i="78"/>
  <c r="P135" i="67"/>
  <c r="U105" i="67" s="1"/>
  <c r="H117" i="67"/>
  <c r="H57" i="78"/>
  <c r="P65" i="67"/>
  <c r="U83" i="67" s="1"/>
  <c r="H59" i="67"/>
  <c r="H88" i="78"/>
  <c r="P102" i="67"/>
  <c r="H90" i="67"/>
  <c r="H178" i="78"/>
  <c r="P205" i="67"/>
  <c r="P204" i="67"/>
  <c r="U68" i="67" s="1"/>
  <c r="H180" i="67"/>
  <c r="H181" i="78"/>
  <c r="P212" i="67"/>
  <c r="U32" i="67" s="1"/>
  <c r="P213" i="67"/>
  <c r="U41" i="67" s="1"/>
  <c r="P215" i="67"/>
  <c r="U45" i="67" s="1"/>
  <c r="P214" i="67"/>
  <c r="H183" i="67"/>
  <c r="H152" i="78"/>
  <c r="K152" i="78" s="1"/>
  <c r="P174" i="67"/>
  <c r="H154" i="67"/>
  <c r="H150" i="78"/>
  <c r="K150" i="78" s="1"/>
  <c r="P172" i="67"/>
  <c r="H152" i="67"/>
  <c r="H171" i="78"/>
  <c r="P194" i="67"/>
  <c r="U63" i="67" s="1"/>
  <c r="H173" i="67"/>
  <c r="H163" i="78"/>
  <c r="P185" i="67"/>
  <c r="H165" i="67"/>
  <c r="H165" i="78"/>
  <c r="P187" i="67"/>
  <c r="H167" i="67"/>
  <c r="H28" i="78"/>
  <c r="P33" i="67"/>
  <c r="P32" i="67"/>
  <c r="P34" i="67"/>
  <c r="H30" i="67"/>
  <c r="H22" i="78"/>
  <c r="P26" i="67"/>
  <c r="H24" i="67"/>
  <c r="H80" i="78"/>
  <c r="P93" i="67"/>
  <c r="U91" i="67" s="1"/>
  <c r="H82" i="67"/>
  <c r="H24" i="78"/>
  <c r="P28" i="67"/>
  <c r="H26" i="67"/>
  <c r="H23" i="78"/>
  <c r="P27" i="67"/>
  <c r="H25" i="67"/>
  <c r="H35" i="78"/>
  <c r="P42" i="67"/>
  <c r="H37" i="67"/>
  <c r="H82" i="78"/>
  <c r="P95" i="67"/>
  <c r="U26" i="67" s="1"/>
  <c r="H84" i="67"/>
  <c r="H133" i="78"/>
  <c r="P154" i="67"/>
  <c r="H135" i="67"/>
  <c r="H32" i="78"/>
  <c r="P38" i="67"/>
  <c r="H34" i="67"/>
  <c r="H43" i="78"/>
  <c r="P51" i="67"/>
  <c r="H45" i="67"/>
  <c r="H37" i="78"/>
  <c r="P44" i="67"/>
  <c r="H39" i="67"/>
  <c r="H47" i="78"/>
  <c r="K47" i="78" s="1"/>
  <c r="P55" i="67"/>
  <c r="H49" i="67"/>
  <c r="H182" i="78"/>
  <c r="P217" i="67"/>
  <c r="P216" i="67"/>
  <c r="H184" i="67"/>
  <c r="H173" i="78"/>
  <c r="P197" i="67"/>
  <c r="H175" i="67"/>
  <c r="H156" i="78"/>
  <c r="K156" i="78" s="1"/>
  <c r="P178" i="67"/>
  <c r="H158" i="67"/>
  <c r="H6" i="78"/>
  <c r="P8" i="67"/>
  <c r="H111" i="78"/>
  <c r="P131" i="67"/>
  <c r="H113" i="67"/>
  <c r="H93" i="78"/>
  <c r="P108" i="67"/>
  <c r="U27" i="67" s="1"/>
  <c r="H95" i="67"/>
  <c r="H113" i="78"/>
  <c r="P133" i="67"/>
  <c r="U103" i="67" s="1"/>
  <c r="H115" i="67"/>
  <c r="H90" i="78"/>
  <c r="P104" i="67"/>
  <c r="H92" i="67"/>
  <c r="H9" i="78"/>
  <c r="K9" i="78" s="1"/>
  <c r="P11" i="67"/>
  <c r="P12" i="67"/>
  <c r="H11" i="67"/>
  <c r="H124" i="78"/>
  <c r="P145" i="67"/>
  <c r="U112" i="67" s="1"/>
  <c r="H126" i="67"/>
  <c r="H86" i="78"/>
  <c r="P100" i="67"/>
  <c r="H88" i="67"/>
  <c r="H136" i="78"/>
  <c r="K136" i="78" s="1"/>
  <c r="P157" i="67"/>
  <c r="H138" i="67"/>
  <c r="H34" i="78"/>
  <c r="P41" i="67"/>
  <c r="P40" i="67"/>
  <c r="H36" i="67"/>
  <c r="H81" i="78"/>
  <c r="P94" i="67"/>
  <c r="H83" i="67"/>
  <c r="H60" i="78"/>
  <c r="P70" i="67"/>
  <c r="P69" i="67"/>
  <c r="U21" i="67" s="1"/>
  <c r="P68" i="67"/>
  <c r="H62" i="67"/>
  <c r="H38" i="78"/>
  <c r="K38" i="78" s="1"/>
  <c r="P45" i="67"/>
  <c r="H40" i="67"/>
  <c r="H174" i="78"/>
  <c r="K174" i="78" s="1"/>
  <c r="P199" i="67"/>
  <c r="U35" i="67" s="1"/>
  <c r="P198" i="67"/>
  <c r="U153" i="67" s="1"/>
  <c r="H176" i="67"/>
  <c r="H157" i="78"/>
  <c r="K157" i="78" s="1"/>
  <c r="P179" i="67"/>
  <c r="H159" i="67"/>
  <c r="H194" i="78"/>
  <c r="K194" i="78" s="1"/>
  <c r="P232" i="67"/>
  <c r="H196" i="67"/>
  <c r="H159" i="78"/>
  <c r="K159" i="78" s="1"/>
  <c r="P181" i="67"/>
  <c r="H161" i="67"/>
  <c r="H62" i="78"/>
  <c r="P72" i="67"/>
  <c r="H64" i="67"/>
  <c r="H69" i="78"/>
  <c r="K69" i="78" s="1"/>
  <c r="P81" i="67"/>
  <c r="H71" i="67"/>
  <c r="H126" i="78"/>
  <c r="P147" i="67"/>
  <c r="U115" i="67" s="1"/>
  <c r="H128" i="67"/>
  <c r="H122" i="78"/>
  <c r="P143" i="67"/>
  <c r="U111" i="67" s="1"/>
  <c r="H124" i="67"/>
  <c r="H42" i="78"/>
  <c r="P49" i="67"/>
  <c r="P50" i="67"/>
  <c r="H44" i="67"/>
  <c r="H51" i="78"/>
  <c r="P59" i="67"/>
  <c r="H53" i="67"/>
  <c r="H33" i="78"/>
  <c r="P39" i="67"/>
  <c r="H35" i="67"/>
  <c r="H125" i="78"/>
  <c r="K125" i="78" s="1"/>
  <c r="P146" i="67"/>
  <c r="H127" i="67"/>
  <c r="H117" i="78"/>
  <c r="K117" i="78" s="1"/>
  <c r="P137" i="67"/>
  <c r="U107" i="67" s="1"/>
  <c r="H119" i="67"/>
  <c r="H17" i="78"/>
  <c r="P21" i="67"/>
  <c r="U67" i="67" s="1"/>
  <c r="H19" i="67"/>
  <c r="H11" i="78"/>
  <c r="K11" i="78" s="1"/>
  <c r="P15" i="67"/>
  <c r="P14" i="67"/>
  <c r="H13" i="67"/>
  <c r="H139" i="78"/>
  <c r="P160" i="67"/>
  <c r="U130" i="67" s="1"/>
  <c r="H141" i="67"/>
  <c r="H64" i="78"/>
  <c r="P74" i="67"/>
  <c r="P75" i="67"/>
  <c r="H66" i="67"/>
  <c r="H130" i="78"/>
  <c r="K130" i="78" s="1"/>
  <c r="P151" i="67"/>
  <c r="H132" i="67"/>
  <c r="H70" i="78"/>
  <c r="K70" i="78" s="1"/>
  <c r="P82" i="67"/>
  <c r="U65" i="67" s="1"/>
  <c r="H72" i="67"/>
  <c r="H179" i="78"/>
  <c r="P207" i="67"/>
  <c r="P208" i="67"/>
  <c r="U43" i="67" s="1"/>
  <c r="P206" i="67"/>
  <c r="H181" i="67"/>
  <c r="H176" i="78"/>
  <c r="P202" i="67"/>
  <c r="U85" i="67" s="1"/>
  <c r="P201" i="67"/>
  <c r="H178" i="67"/>
  <c r="H164" i="78"/>
  <c r="P186" i="67"/>
  <c r="U51" i="67" s="1"/>
  <c r="H166" i="67"/>
  <c r="H192" i="78"/>
  <c r="K192" i="78" s="1"/>
  <c r="P230" i="67"/>
  <c r="U38" i="67" s="1"/>
  <c r="H194" i="67"/>
  <c r="H142" i="78"/>
  <c r="P164" i="67"/>
  <c r="U121" i="67" s="1"/>
  <c r="P163" i="67"/>
  <c r="H144" i="67"/>
  <c r="H185" i="78"/>
  <c r="P221" i="67"/>
  <c r="P223" i="67"/>
  <c r="U34" i="67" s="1"/>
  <c r="P222" i="67"/>
  <c r="H187" i="67"/>
  <c r="H148" i="78"/>
  <c r="P170" i="67"/>
  <c r="U140" i="67" s="1"/>
  <c r="H150" i="67"/>
  <c r="H99" i="78"/>
  <c r="P118" i="67"/>
  <c r="H101" i="67"/>
  <c r="H55" i="78"/>
  <c r="P63" i="67"/>
  <c r="H57" i="67"/>
  <c r="H52" i="78"/>
  <c r="K52" i="78" s="1"/>
  <c r="P60" i="67"/>
  <c r="H54" i="67"/>
  <c r="H116" i="78"/>
  <c r="K116" i="78" s="1"/>
  <c r="P136" i="67"/>
  <c r="H118" i="67"/>
  <c r="H26" i="78"/>
  <c r="P30" i="67"/>
  <c r="H28" i="67"/>
  <c r="H63" i="78"/>
  <c r="P73" i="67"/>
  <c r="U64" i="67" s="1"/>
  <c r="H65" i="67"/>
  <c r="H112" i="78"/>
  <c r="P132" i="67"/>
  <c r="H114" i="67"/>
  <c r="H68" i="78"/>
  <c r="P80" i="67"/>
  <c r="P79" i="67"/>
  <c r="H70" i="67"/>
  <c r="H40" i="78"/>
  <c r="P47" i="67"/>
  <c r="U75" i="67" s="1"/>
  <c r="H42" i="67"/>
  <c r="H110" i="78"/>
  <c r="K110" i="78" s="1"/>
  <c r="P130" i="67"/>
  <c r="H112" i="67"/>
  <c r="H103" i="78"/>
  <c r="P123" i="67"/>
  <c r="U37" i="67" s="1"/>
  <c r="H105" i="67"/>
  <c r="H119" i="78"/>
  <c r="P140" i="67"/>
  <c r="H121" i="67"/>
  <c r="H56" i="78"/>
  <c r="P64" i="67"/>
  <c r="H58" i="67"/>
  <c r="H140" i="78"/>
  <c r="P161" i="67"/>
  <c r="U131" i="67" s="1"/>
  <c r="H142" i="67"/>
  <c r="H79" i="78"/>
  <c r="P92" i="67"/>
  <c r="H81" i="67"/>
  <c r="H45" i="78"/>
  <c r="K45" i="78" s="1"/>
  <c r="P53" i="67"/>
  <c r="H47" i="67"/>
  <c r="H7" i="78"/>
  <c r="P9" i="67"/>
  <c r="U52" i="67" s="1"/>
  <c r="H9" i="67"/>
  <c r="H180" i="78"/>
  <c r="P210" i="67"/>
  <c r="U30" i="67" s="1"/>
  <c r="P211" i="67"/>
  <c r="P209" i="67"/>
  <c r="U46" i="67" s="1"/>
  <c r="H182" i="67"/>
  <c r="H153" i="78"/>
  <c r="K153" i="78" s="1"/>
  <c r="P175" i="67"/>
  <c r="H155" i="67"/>
  <c r="H187" i="78"/>
  <c r="P225" i="67"/>
  <c r="U77" i="67" s="1"/>
  <c r="H189" i="67"/>
  <c r="H158" i="78"/>
  <c r="P180" i="67"/>
  <c r="H160" i="67"/>
  <c r="H160" i="78"/>
  <c r="K160" i="78" s="1"/>
  <c r="P182" i="67"/>
  <c r="H162" i="67"/>
  <c r="H177" i="78"/>
  <c r="P203" i="67"/>
  <c r="H179" i="67"/>
  <c r="H186" i="78"/>
  <c r="P224" i="67"/>
  <c r="U139" i="67" s="1"/>
  <c r="H188" i="67"/>
  <c r="H96" i="78"/>
  <c r="P111" i="67"/>
  <c r="P112" i="67"/>
  <c r="H98" i="67"/>
  <c r="H8" i="67"/>
  <c r="H66" i="78"/>
  <c r="K66" i="78" s="1"/>
  <c r="P77" i="67"/>
  <c r="H68" i="67"/>
  <c r="H89" i="78"/>
  <c r="K89" i="78" s="1"/>
  <c r="P103" i="67"/>
  <c r="H91" i="67"/>
  <c r="H132" i="78"/>
  <c r="K132" i="78" s="1"/>
  <c r="P153" i="67"/>
  <c r="U123" i="67" s="1"/>
  <c r="H134" i="67"/>
  <c r="H14" i="78"/>
  <c r="P18" i="67"/>
  <c r="H16" i="67"/>
  <c r="H85" i="78"/>
  <c r="P98" i="67"/>
  <c r="U159" i="67" s="1"/>
  <c r="V159" i="67" s="1"/>
  <c r="P99" i="67"/>
  <c r="H87" i="67"/>
  <c r="H25" i="78"/>
  <c r="P29" i="67"/>
  <c r="U71" i="67" s="1"/>
  <c r="H27" i="67"/>
  <c r="H36" i="78"/>
  <c r="K36" i="78" s="1"/>
  <c r="P43" i="67"/>
  <c r="H38" i="67"/>
  <c r="H67" i="78"/>
  <c r="P78" i="67"/>
  <c r="H69" i="67"/>
  <c r="H108" i="78"/>
  <c r="P128" i="67"/>
  <c r="H110" i="67"/>
  <c r="H127" i="78"/>
  <c r="P148" i="67"/>
  <c r="H129" i="67"/>
  <c r="H83" i="78"/>
  <c r="P96" i="67"/>
  <c r="H85" i="67"/>
  <c r="H16" i="78"/>
  <c r="P20" i="67"/>
  <c r="H18" i="67"/>
  <c r="H95" i="78"/>
  <c r="K95" i="78" s="1"/>
  <c r="P110" i="67"/>
  <c r="U95" i="67" s="1"/>
  <c r="H97" i="67"/>
  <c r="H98" i="78"/>
  <c r="P117" i="67"/>
  <c r="U144" i="67" s="1"/>
  <c r="H100" i="67"/>
  <c r="H138" i="78"/>
  <c r="K138" i="78" s="1"/>
  <c r="P159" i="67"/>
  <c r="H140" i="67"/>
  <c r="H105" i="78"/>
  <c r="K105" i="78" s="1"/>
  <c r="P125" i="67"/>
  <c r="H107" i="67"/>
  <c r="H184" i="78"/>
  <c r="P220" i="67"/>
  <c r="U22" i="67" s="1"/>
  <c r="P219" i="67"/>
  <c r="H186" i="67"/>
  <c r="H166" i="78"/>
  <c r="P188" i="67"/>
  <c r="U49" i="67" s="1"/>
  <c r="H168" i="67"/>
  <c r="H167" i="78"/>
  <c r="P189" i="67"/>
  <c r="V50" i="67" s="1"/>
  <c r="H169" i="67"/>
  <c r="H145" i="78"/>
  <c r="P167" i="67"/>
  <c r="H147" i="67"/>
  <c r="H149" i="78"/>
  <c r="K149" i="78" s="1"/>
  <c r="P171" i="67"/>
  <c r="U158" i="67" s="1"/>
  <c r="H151" i="67"/>
  <c r="H191" i="78"/>
  <c r="P229" i="67"/>
  <c r="V38" i="67" s="1"/>
  <c r="H193" i="67"/>
  <c r="H175" i="78"/>
  <c r="P200" i="67"/>
  <c r="H177" i="67"/>
  <c r="H118" i="78"/>
  <c r="P138" i="67"/>
  <c r="U108" i="67" s="1"/>
  <c r="P139" i="67"/>
  <c r="U102" i="67" s="1"/>
  <c r="H120" i="67"/>
  <c r="H94" i="78"/>
  <c r="P109" i="67"/>
  <c r="U94" i="67" s="1"/>
  <c r="H96" i="67"/>
  <c r="H15" i="78"/>
  <c r="P19" i="67"/>
  <c r="H17" i="67"/>
  <c r="H19" i="78"/>
  <c r="P23" i="67"/>
  <c r="H21" i="67"/>
  <c r="H114" i="78"/>
  <c r="P134" i="67"/>
  <c r="H116" i="67"/>
  <c r="H128" i="78"/>
  <c r="P149" i="67"/>
  <c r="U117" i="67" s="1"/>
  <c r="H130" i="67"/>
  <c r="H188" i="78"/>
  <c r="K188" i="78" s="1"/>
  <c r="P226" i="67"/>
  <c r="U86" i="67" s="1"/>
  <c r="H190" i="67"/>
  <c r="H183" i="78"/>
  <c r="P218" i="67"/>
  <c r="H185" i="67"/>
  <c r="H162" i="78"/>
  <c r="P184" i="67"/>
  <c r="H164" i="67"/>
  <c r="I20" i="78"/>
  <c r="H50" i="78"/>
  <c r="P58" i="67"/>
  <c r="U98" i="67" s="1"/>
  <c r="H52" i="67"/>
  <c r="H84" i="78"/>
  <c r="K84" i="78" s="1"/>
  <c r="P97" i="67"/>
  <c r="H86" i="67"/>
  <c r="H71" i="78"/>
  <c r="K71" i="78" s="1"/>
  <c r="P83" i="67"/>
  <c r="H73" i="67"/>
  <c r="H74" i="78"/>
  <c r="K74" i="78" s="1"/>
  <c r="P86" i="67"/>
  <c r="H76" i="67"/>
  <c r="H72" i="78"/>
  <c r="K72" i="78" s="1"/>
  <c r="P84" i="67"/>
  <c r="U25" i="67" s="1"/>
  <c r="H74" i="67"/>
  <c r="H129" i="78"/>
  <c r="K129" i="78" s="1"/>
  <c r="P150" i="67"/>
  <c r="H131" i="67"/>
  <c r="H49" i="78"/>
  <c r="P57" i="67"/>
  <c r="U18" i="67" s="1"/>
  <c r="H51" i="67"/>
  <c r="H123" i="78"/>
  <c r="K123" i="78" s="1"/>
  <c r="P144" i="67"/>
  <c r="H125" i="67"/>
  <c r="H172" i="78"/>
  <c r="P195" i="67"/>
  <c r="P196" i="67"/>
  <c r="H174" i="67"/>
  <c r="H146" i="78"/>
  <c r="K146" i="78" s="1"/>
  <c r="P168" i="67"/>
  <c r="U48" i="67" s="1"/>
  <c r="H148" i="67"/>
  <c r="H151" i="78"/>
  <c r="P173" i="67"/>
  <c r="H153" i="67"/>
  <c r="H48" i="78"/>
  <c r="P56" i="67"/>
  <c r="H50" i="67"/>
  <c r="V111" i="67"/>
  <c r="V36" i="67"/>
  <c r="V21" i="67"/>
  <c r="V65" i="67"/>
  <c r="V23" i="67"/>
  <c r="V112" i="67"/>
  <c r="V17" i="67"/>
  <c r="V39" i="67"/>
  <c r="V130" i="67"/>
  <c r="V19" i="67"/>
  <c r="J15" i="73"/>
  <c r="V61" i="67"/>
  <c r="U54" i="67" l="1"/>
  <c r="U134" i="67"/>
  <c r="U143" i="67"/>
  <c r="U142" i="67"/>
  <c r="U93" i="67"/>
  <c r="V90" i="67"/>
  <c r="U89" i="67"/>
  <c r="U101" i="67"/>
  <c r="V32" i="67"/>
  <c r="U31" i="67"/>
  <c r="U20" i="67"/>
  <c r="V20" i="67" s="1"/>
  <c r="U135" i="67"/>
  <c r="V135" i="67" s="1"/>
  <c r="U133" i="67"/>
  <c r="V133" i="67" s="1"/>
  <c r="V43" i="67"/>
  <c r="U42" i="67"/>
  <c r="U9" i="67"/>
  <c r="V9" i="67" s="1"/>
  <c r="U148" i="67"/>
  <c r="V26" i="67"/>
  <c r="U11" i="67"/>
  <c r="V11" i="67" s="1"/>
  <c r="U124" i="67"/>
  <c r="V124" i="67" s="1"/>
  <c r="V85" i="67"/>
  <c r="U87" i="67"/>
  <c r="V87" i="67" s="1"/>
  <c r="U155" i="67"/>
  <c r="U154" i="67"/>
  <c r="V28" i="67"/>
  <c r="V86" i="67"/>
  <c r="U88" i="67"/>
  <c r="V88" i="67" s="1"/>
  <c r="V118" i="67"/>
  <c r="U118" i="67"/>
  <c r="V103" i="67"/>
  <c r="U104" i="67"/>
  <c r="V115" i="67"/>
  <c r="U116" i="67"/>
  <c r="V60" i="67"/>
  <c r="U59" i="67"/>
  <c r="U137" i="67"/>
  <c r="U147" i="67"/>
  <c r="U10" i="67"/>
  <c r="V10" i="67" s="1"/>
  <c r="U8" i="67"/>
  <c r="V45" i="67"/>
  <c r="U44" i="67"/>
  <c r="U149" i="67"/>
  <c r="V149" i="67" s="1"/>
  <c r="V98" i="67"/>
  <c r="U100" i="67"/>
  <c r="U126" i="67"/>
  <c r="V25" i="67"/>
  <c r="U145" i="67"/>
  <c r="V145" i="67" s="1"/>
  <c r="U125" i="67"/>
  <c r="V125" i="67" s="1"/>
  <c r="V89" i="67"/>
  <c r="U157" i="67"/>
  <c r="V83" i="67"/>
  <c r="U80" i="67"/>
  <c r="U24" i="67"/>
  <c r="V24" i="67" s="1"/>
  <c r="U114" i="67"/>
  <c r="V55" i="67"/>
  <c r="U92" i="67"/>
  <c r="V79" i="67"/>
  <c r="U81" i="67"/>
  <c r="V81" i="67" s="1"/>
  <c r="V68" i="67"/>
  <c r="U70" i="67"/>
  <c r="U152" i="67"/>
  <c r="V152" i="67" s="1"/>
  <c r="U141" i="67"/>
  <c r="V62" i="67"/>
  <c r="T60" i="78" s="1"/>
  <c r="W60" i="78" s="1"/>
  <c r="U29" i="67"/>
  <c r="V29" i="67" s="1"/>
  <c r="X37" i="78"/>
  <c r="V110" i="67"/>
  <c r="U119" i="67"/>
  <c r="V119" i="67" s="1"/>
  <c r="V22" i="67"/>
  <c r="U99" i="67"/>
  <c r="V99" i="67" s="1"/>
  <c r="V64" i="67"/>
  <c r="U66" i="67"/>
  <c r="V66" i="67" s="1"/>
  <c r="V107" i="67"/>
  <c r="U113" i="67"/>
  <c r="V113" i="67" s="1"/>
  <c r="V101" i="67"/>
  <c r="V34" i="67"/>
  <c r="U33" i="67"/>
  <c r="V33" i="67" s="1"/>
  <c r="V71" i="67"/>
  <c r="U73" i="67"/>
  <c r="V73" i="67" s="1"/>
  <c r="V108" i="67"/>
  <c r="U109" i="67"/>
  <c r="U53" i="67"/>
  <c r="V95" i="67"/>
  <c r="U97" i="67"/>
  <c r="V97" i="67" s="1"/>
  <c r="V67" i="67"/>
  <c r="U69" i="67"/>
  <c r="V69" i="67" s="1"/>
  <c r="T36" i="78"/>
  <c r="W36" i="78" s="1"/>
  <c r="U15" i="67"/>
  <c r="V15" i="67" s="1"/>
  <c r="V105" i="67"/>
  <c r="U106" i="67"/>
  <c r="U96" i="67"/>
  <c r="V96" i="67" s="1"/>
  <c r="U138" i="67"/>
  <c r="U13" i="67"/>
  <c r="V13" i="67" s="1"/>
  <c r="V76" i="67"/>
  <c r="U78" i="67"/>
  <c r="V78" i="67" s="1"/>
  <c r="U57" i="67"/>
  <c r="V70" i="67"/>
  <c r="U72" i="67"/>
  <c r="V72" i="67" s="1"/>
  <c r="U150" i="67"/>
  <c r="U84" i="67"/>
  <c r="V84" i="67" s="1"/>
  <c r="U146" i="67"/>
  <c r="V80" i="67"/>
  <c r="U82" i="67"/>
  <c r="V82" i="67" s="1"/>
  <c r="U120" i="67"/>
  <c r="V120" i="67" s="1"/>
  <c r="U74" i="67"/>
  <c r="V74" i="67" s="1"/>
  <c r="U156" i="67"/>
  <c r="U151" i="67"/>
  <c r="V57" i="67"/>
  <c r="U56" i="67"/>
  <c r="V56" i="67" s="1"/>
  <c r="V16" i="67"/>
  <c r="U16" i="67"/>
  <c r="U47" i="67"/>
  <c r="V47" i="67" s="1"/>
  <c r="V127" i="67"/>
  <c r="U128" i="67"/>
  <c r="V128" i="67" s="1"/>
  <c r="P4" i="67"/>
  <c r="U12" i="67"/>
  <c r="U14" i="67"/>
  <c r="V14" i="67" s="1"/>
  <c r="V31" i="67"/>
  <c r="V91" i="67"/>
  <c r="V104" i="67"/>
  <c r="V121" i="67"/>
  <c r="V63" i="67"/>
  <c r="V93" i="67"/>
  <c r="V48" i="67"/>
  <c r="V59" i="67"/>
  <c r="V114" i="67"/>
  <c r="V92" i="67"/>
  <c r="V49" i="67"/>
  <c r="V134" i="67"/>
  <c r="V44" i="67"/>
  <c r="V131" i="67"/>
  <c r="V137" i="67"/>
  <c r="V35" i="67"/>
  <c r="V41" i="67"/>
  <c r="V109" i="67"/>
  <c r="V75" i="67"/>
  <c r="V51" i="67"/>
  <c r="V123" i="67"/>
  <c r="V37" i="67"/>
  <c r="V140" i="67"/>
  <c r="V129" i="67"/>
  <c r="V116" i="67"/>
  <c r="V100" i="67"/>
  <c r="V42" i="67"/>
  <c r="V27" i="67"/>
  <c r="V122" i="67"/>
  <c r="V30" i="67"/>
  <c r="V46" i="67"/>
  <c r="V106" i="67"/>
  <c r="V117" i="67"/>
  <c r="V102" i="67"/>
  <c r="V126" i="67"/>
  <c r="V155" i="67"/>
  <c r="V52" i="67"/>
  <c r="V132" i="67"/>
  <c r="X15" i="78"/>
  <c r="V54" i="67"/>
  <c r="T19" i="78"/>
  <c r="W19" i="78" s="1"/>
  <c r="V154" i="67"/>
  <c r="V18" i="67"/>
  <c r="V139" i="67"/>
  <c r="V77" i="67"/>
  <c r="V151" i="67"/>
  <c r="T21" i="78"/>
  <c r="W21" i="78" s="1"/>
  <c r="X21" i="78"/>
  <c r="I129" i="78"/>
  <c r="L129" i="78" s="1"/>
  <c r="D129" i="69" s="1"/>
  <c r="I114" i="78"/>
  <c r="G10" i="73"/>
  <c r="J10" i="73" s="1"/>
  <c r="K15" i="78"/>
  <c r="I175" i="78"/>
  <c r="I127" i="78"/>
  <c r="G124" i="73"/>
  <c r="J124" i="73" s="1"/>
  <c r="K67" i="78"/>
  <c r="I96" i="78"/>
  <c r="I187" i="78"/>
  <c r="I110" i="78"/>
  <c r="L110" i="78" s="1"/>
  <c r="D110" i="69" s="1"/>
  <c r="I26" i="78"/>
  <c r="V157" i="67"/>
  <c r="K164" i="78"/>
  <c r="G97" i="73"/>
  <c r="J97" i="73" s="1"/>
  <c r="I64" i="78"/>
  <c r="G81" i="73"/>
  <c r="J81" i="73" s="1"/>
  <c r="K122" i="78"/>
  <c r="V146" i="67"/>
  <c r="I157" i="78"/>
  <c r="L157" i="78" s="1"/>
  <c r="D157" i="69" s="1"/>
  <c r="K113" i="78"/>
  <c r="G133" i="73"/>
  <c r="J133" i="73" s="1"/>
  <c r="G117" i="73"/>
  <c r="J117" i="73" s="1"/>
  <c r="K6" i="78"/>
  <c r="H3" i="78"/>
  <c r="K3" i="78" s="1"/>
  <c r="G29" i="73"/>
  <c r="J29" i="73" s="1"/>
  <c r="K37" i="78"/>
  <c r="I23" i="78"/>
  <c r="G54" i="73"/>
  <c r="J54" i="73" s="1"/>
  <c r="K80" i="78"/>
  <c r="G22" i="73"/>
  <c r="J22" i="73" s="1"/>
  <c r="K28" i="78"/>
  <c r="I181" i="78"/>
  <c r="I115" i="78"/>
  <c r="G39" i="73"/>
  <c r="J39" i="73" s="1"/>
  <c r="K53" i="78"/>
  <c r="I97" i="78"/>
  <c r="V147" i="67"/>
  <c r="I193" i="78"/>
  <c r="L193" i="78" s="1"/>
  <c r="D193" i="69" s="1"/>
  <c r="G137" i="73"/>
  <c r="J137" i="73" s="1"/>
  <c r="K189" i="78"/>
  <c r="G51" i="73"/>
  <c r="J51" i="73" s="1"/>
  <c r="K77" i="78"/>
  <c r="I61" i="78"/>
  <c r="I134" i="78"/>
  <c r="V143" i="67"/>
  <c r="I154" i="78"/>
  <c r="L154" i="78" s="1"/>
  <c r="D154" i="69" s="1"/>
  <c r="I131" i="78"/>
  <c r="L131" i="78" s="1"/>
  <c r="D131" i="69" s="1"/>
  <c r="G40" i="73"/>
  <c r="J40" i="73" s="1"/>
  <c r="K54" i="78"/>
  <c r="V138" i="67"/>
  <c r="I170" i="78"/>
  <c r="K183" i="78"/>
  <c r="G114" i="73"/>
  <c r="J114" i="73" s="1"/>
  <c r="I94" i="78"/>
  <c r="I145" i="78"/>
  <c r="G99" i="73"/>
  <c r="J99" i="73" s="1"/>
  <c r="K166" i="78"/>
  <c r="I138" i="78"/>
  <c r="L138" i="78" s="1"/>
  <c r="D138" i="69" s="1"/>
  <c r="I36" i="78"/>
  <c r="L36" i="78" s="1"/>
  <c r="D36" i="69" s="1"/>
  <c r="I89" i="78"/>
  <c r="L89" i="78" s="1"/>
  <c r="D89" i="69" s="1"/>
  <c r="G108" i="73"/>
  <c r="J108" i="73" s="1"/>
  <c r="K177" i="78"/>
  <c r="I79" i="78"/>
  <c r="G42" i="73"/>
  <c r="J42" i="73" s="1"/>
  <c r="K56" i="78"/>
  <c r="G49" i="73"/>
  <c r="J49" i="73" s="1"/>
  <c r="K68" i="78"/>
  <c r="I55" i="78"/>
  <c r="K148" i="78"/>
  <c r="G125" i="73"/>
  <c r="J125" i="73" s="1"/>
  <c r="I176" i="78"/>
  <c r="K179" i="78"/>
  <c r="G110" i="73"/>
  <c r="J110" i="73" s="1"/>
  <c r="I125" i="78"/>
  <c r="L125" i="78" s="1"/>
  <c r="D125" i="69" s="1"/>
  <c r="G123" i="73"/>
  <c r="J123" i="73" s="1"/>
  <c r="K51" i="78"/>
  <c r="I126" i="78"/>
  <c r="G126" i="73"/>
  <c r="J126" i="73" s="1"/>
  <c r="K62" i="78"/>
  <c r="K81" i="78"/>
  <c r="G118" i="73"/>
  <c r="J118" i="73" s="1"/>
  <c r="I86" i="78"/>
  <c r="I93" i="78"/>
  <c r="I156" i="78"/>
  <c r="L156" i="78" s="1"/>
  <c r="D156" i="69" s="1"/>
  <c r="I43" i="78"/>
  <c r="G86" i="73"/>
  <c r="J86" i="73" s="1"/>
  <c r="K133" i="78"/>
  <c r="I22" i="78"/>
  <c r="I165" i="78"/>
  <c r="K171" i="78"/>
  <c r="G103" i="73"/>
  <c r="J103" i="73" s="1"/>
  <c r="G109" i="73"/>
  <c r="J109" i="73" s="1"/>
  <c r="K178" i="78"/>
  <c r="I104" i="78"/>
  <c r="G7" i="73"/>
  <c r="J7" i="73" s="1"/>
  <c r="K12" i="78"/>
  <c r="V142" i="67"/>
  <c r="I29" i="78"/>
  <c r="L29" i="78" s="1"/>
  <c r="D29" i="69" s="1"/>
  <c r="I143" i="78"/>
  <c r="G132" i="73"/>
  <c r="J132" i="73" s="1"/>
  <c r="K169" i="78"/>
  <c r="I31" i="78"/>
  <c r="G70" i="73"/>
  <c r="J70" i="73" s="1"/>
  <c r="K101" i="78"/>
  <c r="G52" i="73"/>
  <c r="J52" i="73" s="1"/>
  <c r="K78" i="78"/>
  <c r="I75" i="78"/>
  <c r="L75" i="78" s="1"/>
  <c r="D75" i="69" s="1"/>
  <c r="G130" i="73"/>
  <c r="J130" i="73" s="1"/>
  <c r="K144" i="78"/>
  <c r="G62" i="73"/>
  <c r="J62" i="73" s="1"/>
  <c r="K91" i="78"/>
  <c r="I109" i="78"/>
  <c r="K147" i="78"/>
  <c r="G134" i="73"/>
  <c r="J134" i="73" s="1"/>
  <c r="G8" i="73"/>
  <c r="J8" i="73" s="1"/>
  <c r="K13" i="78"/>
  <c r="I151" i="78"/>
  <c r="G104" i="73"/>
  <c r="J104" i="73" s="1"/>
  <c r="K172" i="78"/>
  <c r="K151" i="78"/>
  <c r="G131" i="73"/>
  <c r="J131" i="73" s="1"/>
  <c r="I123" i="78"/>
  <c r="L123" i="78" s="1"/>
  <c r="D123" i="69" s="1"/>
  <c r="I188" i="78"/>
  <c r="L188" i="78" s="1"/>
  <c r="D188" i="69" s="1"/>
  <c r="G127" i="73"/>
  <c r="J127" i="73" s="1"/>
  <c r="K114" i="78"/>
  <c r="K175" i="78"/>
  <c r="G106" i="73"/>
  <c r="J106" i="73" s="1"/>
  <c r="I184" i="78"/>
  <c r="I16" i="78"/>
  <c r="G84" i="73"/>
  <c r="J84" i="73" s="1"/>
  <c r="K127" i="78"/>
  <c r="G57" i="73"/>
  <c r="J57" i="73" s="1"/>
  <c r="K85" i="78"/>
  <c r="I160" i="78"/>
  <c r="L160" i="78" s="1"/>
  <c r="D160" i="69" s="1"/>
  <c r="G136" i="73"/>
  <c r="J136" i="73" s="1"/>
  <c r="K187" i="78"/>
  <c r="G111" i="73"/>
  <c r="J111" i="73" s="1"/>
  <c r="K180" i="78"/>
  <c r="I119" i="78"/>
  <c r="I112" i="78"/>
  <c r="G20" i="73"/>
  <c r="J20" i="73" s="1"/>
  <c r="K26" i="78"/>
  <c r="I185" i="78"/>
  <c r="G90" i="73"/>
  <c r="J90" i="73" s="1"/>
  <c r="K142" i="78"/>
  <c r="I70" i="78"/>
  <c r="L70" i="78" s="1"/>
  <c r="D70" i="69" s="1"/>
  <c r="I42" i="78"/>
  <c r="I159" i="78"/>
  <c r="L159" i="78" s="1"/>
  <c r="D159" i="69" s="1"/>
  <c r="I60" i="78"/>
  <c r="I34" i="78"/>
  <c r="G113" i="73"/>
  <c r="J113" i="73" s="1"/>
  <c r="K182" i="78"/>
  <c r="I82" i="78"/>
  <c r="G17" i="73"/>
  <c r="J17" i="73" s="1"/>
  <c r="K23" i="78"/>
  <c r="I150" i="78"/>
  <c r="L150" i="78" s="1"/>
  <c r="D150" i="69" s="1"/>
  <c r="I88" i="78"/>
  <c r="G78" i="73"/>
  <c r="J78" i="73" s="1"/>
  <c r="K115" i="78"/>
  <c r="I8" i="78"/>
  <c r="L8" i="78" s="1"/>
  <c r="D8" i="69" s="1"/>
  <c r="G119" i="73"/>
  <c r="J119" i="73" s="1"/>
  <c r="K100" i="78"/>
  <c r="I195" i="78"/>
  <c r="I120" i="78"/>
  <c r="G46" i="73"/>
  <c r="J46" i="73" s="1"/>
  <c r="K61" i="78"/>
  <c r="I21" i="78"/>
  <c r="G87" i="73"/>
  <c r="J87" i="73" s="1"/>
  <c r="K134" i="78"/>
  <c r="I141" i="78"/>
  <c r="L141" i="78" s="1"/>
  <c r="D141" i="69" s="1"/>
  <c r="I87" i="78"/>
  <c r="I168" i="78"/>
  <c r="I46" i="78"/>
  <c r="I146" i="78"/>
  <c r="L146" i="78" s="1"/>
  <c r="D146" i="69" s="1"/>
  <c r="I72" i="78"/>
  <c r="L72" i="78" s="1"/>
  <c r="D72" i="69" s="1"/>
  <c r="H15" i="73"/>
  <c r="K15" i="73" s="1"/>
  <c r="L20" i="78"/>
  <c r="D20" i="69" s="1"/>
  <c r="J15" i="69" s="1"/>
  <c r="I19" i="78"/>
  <c r="G65" i="73"/>
  <c r="J65" i="73" s="1"/>
  <c r="K94" i="78"/>
  <c r="I191" i="78"/>
  <c r="G92" i="73"/>
  <c r="J92" i="73" s="1"/>
  <c r="K145" i="78"/>
  <c r="I108" i="78"/>
  <c r="I14" i="78"/>
  <c r="G66" i="73"/>
  <c r="J66" i="73" s="1"/>
  <c r="K96" i="78"/>
  <c r="I153" i="78"/>
  <c r="L153" i="78" s="1"/>
  <c r="D153" i="69" s="1"/>
  <c r="I7" i="78"/>
  <c r="G53" i="73"/>
  <c r="J53" i="73" s="1"/>
  <c r="K79" i="78"/>
  <c r="I40" i="78"/>
  <c r="I116" i="78"/>
  <c r="L116" i="78" s="1"/>
  <c r="D116" i="69" s="1"/>
  <c r="G41" i="73"/>
  <c r="J41" i="73" s="1"/>
  <c r="K55" i="78"/>
  <c r="I192" i="78"/>
  <c r="L192" i="78" s="1"/>
  <c r="D192" i="69" s="1"/>
  <c r="G47" i="73"/>
  <c r="J47" i="73" s="1"/>
  <c r="K64" i="78"/>
  <c r="I17" i="78"/>
  <c r="G83" i="73"/>
  <c r="J83" i="73" s="1"/>
  <c r="K126" i="78"/>
  <c r="I174" i="78"/>
  <c r="L174" i="78" s="1"/>
  <c r="D174" i="69" s="1"/>
  <c r="G58" i="73"/>
  <c r="J58" i="73" s="1"/>
  <c r="K86" i="78"/>
  <c r="I90" i="78"/>
  <c r="G64" i="73"/>
  <c r="J64" i="73" s="1"/>
  <c r="K93" i="78"/>
  <c r="I47" i="78"/>
  <c r="L47" i="78" s="1"/>
  <c r="D47" i="69" s="1"/>
  <c r="G33" i="73"/>
  <c r="J33" i="73" s="1"/>
  <c r="K43" i="78"/>
  <c r="I24" i="78"/>
  <c r="G16" i="73"/>
  <c r="J16" i="73" s="1"/>
  <c r="K22" i="78"/>
  <c r="G98" i="73"/>
  <c r="J98" i="73" s="1"/>
  <c r="K165" i="78"/>
  <c r="I73" i="78"/>
  <c r="L73" i="78" s="1"/>
  <c r="D73" i="69" s="1"/>
  <c r="G73" i="73"/>
  <c r="J73" i="73" s="1"/>
  <c r="K104" i="78"/>
  <c r="I41" i="78"/>
  <c r="I190" i="78"/>
  <c r="K143" i="78"/>
  <c r="G91" i="73"/>
  <c r="J91" i="73" s="1"/>
  <c r="G24" i="73"/>
  <c r="J24" i="73" s="1"/>
  <c r="K31" i="78"/>
  <c r="I76" i="78"/>
  <c r="V53" i="67"/>
  <c r="I65" i="78"/>
  <c r="I58" i="78"/>
  <c r="L58" i="78" s="1"/>
  <c r="D58" i="69" s="1"/>
  <c r="I121" i="78"/>
  <c r="L121" i="78" s="1"/>
  <c r="D121" i="69" s="1"/>
  <c r="G75" i="73"/>
  <c r="J75" i="73" s="1"/>
  <c r="K109" i="78"/>
  <c r="G102" i="73"/>
  <c r="J102" i="73" s="1"/>
  <c r="K170" i="78"/>
  <c r="I71" i="78"/>
  <c r="L71" i="78" s="1"/>
  <c r="D71" i="69" s="1"/>
  <c r="T37" i="78"/>
  <c r="W37" i="78" s="1"/>
  <c r="I84" i="78"/>
  <c r="L84" i="78" s="1"/>
  <c r="D84" i="69" s="1"/>
  <c r="I162" i="78"/>
  <c r="I118" i="78"/>
  <c r="I167" i="78"/>
  <c r="I98" i="78"/>
  <c r="G11" i="73"/>
  <c r="J11" i="73" s="1"/>
  <c r="K16" i="78"/>
  <c r="I25" i="78"/>
  <c r="I66" i="78"/>
  <c r="L66" i="78" s="1"/>
  <c r="D66" i="69" s="1"/>
  <c r="I186" i="78"/>
  <c r="I140" i="78"/>
  <c r="G122" i="73"/>
  <c r="J122" i="73" s="1"/>
  <c r="K119" i="78"/>
  <c r="G77" i="73"/>
  <c r="J77" i="73" s="1"/>
  <c r="K112" i="78"/>
  <c r="I99" i="78"/>
  <c r="G107" i="73"/>
  <c r="J107" i="73" s="1"/>
  <c r="K176" i="78"/>
  <c r="I139" i="78"/>
  <c r="I33" i="78"/>
  <c r="V94" i="67"/>
  <c r="I69" i="78"/>
  <c r="L69" i="78" s="1"/>
  <c r="D69" i="69" s="1"/>
  <c r="V136" i="67"/>
  <c r="I124" i="78"/>
  <c r="I111" i="78"/>
  <c r="I173" i="78"/>
  <c r="I32" i="78"/>
  <c r="G55" i="73"/>
  <c r="J55" i="73" s="1"/>
  <c r="K82" i="78"/>
  <c r="I28" i="78"/>
  <c r="I163" i="78"/>
  <c r="G60" i="73"/>
  <c r="J60" i="73" s="1"/>
  <c r="K88" i="78"/>
  <c r="I137" i="78"/>
  <c r="L137" i="78" s="1"/>
  <c r="D137" i="69" s="1"/>
  <c r="I59" i="78"/>
  <c r="I196" i="78"/>
  <c r="L196" i="78" s="1"/>
  <c r="D196" i="69" s="1"/>
  <c r="I102" i="78"/>
  <c r="G80" i="73"/>
  <c r="J80" i="73" s="1"/>
  <c r="K120" i="78"/>
  <c r="G120" i="73"/>
  <c r="J120" i="73" s="1"/>
  <c r="K21" i="78"/>
  <c r="I18" i="78"/>
  <c r="G59" i="73"/>
  <c r="J59" i="73" s="1"/>
  <c r="K87" i="78"/>
  <c r="I39" i="78"/>
  <c r="K168" i="78"/>
  <c r="G101" i="73"/>
  <c r="J101" i="73" s="1"/>
  <c r="I10" i="78"/>
  <c r="G35" i="73"/>
  <c r="J35" i="73" s="1"/>
  <c r="K46" i="78"/>
  <c r="I48" i="78"/>
  <c r="K184" i="78"/>
  <c r="G115" i="73"/>
  <c r="J115" i="73" s="1"/>
  <c r="I83" i="78"/>
  <c r="G74" i="73"/>
  <c r="J74" i="73" s="1"/>
  <c r="K108" i="78"/>
  <c r="G9" i="73"/>
  <c r="J9" i="73" s="1"/>
  <c r="K14" i="78"/>
  <c r="I158" i="78"/>
  <c r="G129" i="73"/>
  <c r="J129" i="73" s="1"/>
  <c r="K7" i="78"/>
  <c r="I103" i="78"/>
  <c r="G31" i="73"/>
  <c r="J31" i="73" s="1"/>
  <c r="K40" i="78"/>
  <c r="I63" i="78"/>
  <c r="I179" i="78"/>
  <c r="I130" i="78"/>
  <c r="L130" i="78" s="1"/>
  <c r="D130" i="69" s="1"/>
  <c r="K17" i="78"/>
  <c r="G12" i="73"/>
  <c r="J12" i="73" s="1"/>
  <c r="G121" i="73"/>
  <c r="J121" i="73" s="1"/>
  <c r="K42" i="78"/>
  <c r="I194" i="78"/>
  <c r="L194" i="78" s="1"/>
  <c r="D194" i="69" s="1"/>
  <c r="G27" i="73"/>
  <c r="J27" i="73" s="1"/>
  <c r="K34" i="78"/>
  <c r="G61" i="73"/>
  <c r="J61" i="73" s="1"/>
  <c r="K90" i="78"/>
  <c r="I35" i="78"/>
  <c r="G18" i="73"/>
  <c r="J18" i="73" s="1"/>
  <c r="K24" i="78"/>
  <c r="I152" i="78"/>
  <c r="L152" i="78" s="1"/>
  <c r="D152" i="69" s="1"/>
  <c r="G112" i="73"/>
  <c r="J112" i="73" s="1"/>
  <c r="K181" i="78"/>
  <c r="I57" i="78"/>
  <c r="I30" i="78"/>
  <c r="K97" i="78"/>
  <c r="G67" i="73"/>
  <c r="J67" i="73" s="1"/>
  <c r="K41" i="78"/>
  <c r="G32" i="73"/>
  <c r="J32" i="73" s="1"/>
  <c r="G138" i="73"/>
  <c r="J138" i="73" s="1"/>
  <c r="K190" i="78"/>
  <c r="G140" i="73"/>
  <c r="J140" i="73" s="1"/>
  <c r="K195" i="78"/>
  <c r="I27" i="78"/>
  <c r="G50" i="73"/>
  <c r="J50" i="73" s="1"/>
  <c r="K76" i="78"/>
  <c r="I44" i="78"/>
  <c r="K65" i="78"/>
  <c r="G48" i="73"/>
  <c r="J48" i="73" s="1"/>
  <c r="V144" i="67"/>
  <c r="I161" i="78"/>
  <c r="I92" i="78"/>
  <c r="I155" i="78"/>
  <c r="L155" i="78" s="1"/>
  <c r="D155" i="69" s="1"/>
  <c r="I106" i="78"/>
  <c r="L106" i="78" s="1"/>
  <c r="D106" i="69" s="1"/>
  <c r="I49" i="78"/>
  <c r="V158" i="67"/>
  <c r="I128" i="78"/>
  <c r="G14" i="73"/>
  <c r="J14" i="73" s="1"/>
  <c r="K19" i="78"/>
  <c r="G139" i="73"/>
  <c r="J139" i="73" s="1"/>
  <c r="K191" i="78"/>
  <c r="I172" i="78"/>
  <c r="I74" i="78"/>
  <c r="L74" i="78" s="1"/>
  <c r="D74" i="69" s="1"/>
  <c r="G95" i="73"/>
  <c r="J95" i="73" s="1"/>
  <c r="K162" i="78"/>
  <c r="I15" i="78"/>
  <c r="I149" i="78"/>
  <c r="L149" i="78" s="1"/>
  <c r="D149" i="69" s="1"/>
  <c r="K167" i="78"/>
  <c r="G100" i="73"/>
  <c r="J100" i="73" s="1"/>
  <c r="I105" i="78"/>
  <c r="L105" i="78" s="1"/>
  <c r="D105" i="69" s="1"/>
  <c r="G68" i="73"/>
  <c r="J68" i="73" s="1"/>
  <c r="K98" i="78"/>
  <c r="I67" i="78"/>
  <c r="K25" i="78"/>
  <c r="G19" i="73"/>
  <c r="J19" i="73" s="1"/>
  <c r="I132" i="78"/>
  <c r="L132" i="78" s="1"/>
  <c r="D132" i="69" s="1"/>
  <c r="K186" i="78"/>
  <c r="G135" i="73"/>
  <c r="J135" i="73" s="1"/>
  <c r="I180" i="78"/>
  <c r="I45" i="78"/>
  <c r="L45" i="78" s="1"/>
  <c r="D45" i="69" s="1"/>
  <c r="G89" i="73"/>
  <c r="J89" i="73" s="1"/>
  <c r="K140" i="78"/>
  <c r="I68" i="78"/>
  <c r="V148" i="67"/>
  <c r="I52" i="78"/>
  <c r="L52" i="78" s="1"/>
  <c r="D52" i="69" s="1"/>
  <c r="G69" i="73"/>
  <c r="J69" i="73" s="1"/>
  <c r="K99" i="78"/>
  <c r="G116" i="73"/>
  <c r="J116" i="73" s="1"/>
  <c r="K185" i="78"/>
  <c r="I164" i="78"/>
  <c r="G88" i="73"/>
  <c r="J88" i="73" s="1"/>
  <c r="K139" i="78"/>
  <c r="I117" i="78"/>
  <c r="L117" i="78" s="1"/>
  <c r="D117" i="69" s="1"/>
  <c r="G26" i="73"/>
  <c r="J26" i="73" s="1"/>
  <c r="K33" i="78"/>
  <c r="I122" i="78"/>
  <c r="G45" i="73"/>
  <c r="J45" i="73" s="1"/>
  <c r="K60" i="78"/>
  <c r="I136" i="78"/>
  <c r="L136" i="78" s="1"/>
  <c r="D136" i="69" s="1"/>
  <c r="G82" i="73"/>
  <c r="J82" i="73" s="1"/>
  <c r="K124" i="78"/>
  <c r="I113" i="78"/>
  <c r="G76" i="73"/>
  <c r="J76" i="73" s="1"/>
  <c r="K111" i="78"/>
  <c r="K173" i="78"/>
  <c r="G105" i="73"/>
  <c r="J105" i="73" s="1"/>
  <c r="I37" i="78"/>
  <c r="G25" i="73"/>
  <c r="J25" i="73" s="1"/>
  <c r="K32" i="78"/>
  <c r="I80" i="78"/>
  <c r="G96" i="73"/>
  <c r="J96" i="73" s="1"/>
  <c r="K163" i="78"/>
  <c r="I178" i="78"/>
  <c r="I53" i="78"/>
  <c r="I107" i="78"/>
  <c r="L107" i="78" s="1"/>
  <c r="D107" i="69" s="1"/>
  <c r="G44" i="73"/>
  <c r="J44" i="73" s="1"/>
  <c r="K59" i="78"/>
  <c r="I189" i="78"/>
  <c r="I77" i="78"/>
  <c r="G71" i="73"/>
  <c r="J71" i="73" s="1"/>
  <c r="K102" i="78"/>
  <c r="I78" i="78"/>
  <c r="V150" i="67"/>
  <c r="I135" i="78"/>
  <c r="L135" i="78" s="1"/>
  <c r="D135" i="69" s="1"/>
  <c r="G13" i="73"/>
  <c r="J13" i="73" s="1"/>
  <c r="K18" i="78"/>
  <c r="V141" i="67"/>
  <c r="I91" i="78"/>
  <c r="I54" i="78"/>
  <c r="G30" i="73"/>
  <c r="J30" i="73" s="1"/>
  <c r="K39" i="78"/>
  <c r="G6" i="73"/>
  <c r="J6" i="73" s="1"/>
  <c r="K10" i="78"/>
  <c r="G38" i="73"/>
  <c r="J38" i="73" s="1"/>
  <c r="K50" i="78"/>
  <c r="G36" i="73"/>
  <c r="J36" i="73" s="1"/>
  <c r="K48" i="78"/>
  <c r="G37" i="73"/>
  <c r="J37" i="73" s="1"/>
  <c r="K49" i="78"/>
  <c r="I50" i="78"/>
  <c r="I183" i="78"/>
  <c r="G85" i="73"/>
  <c r="J85" i="73" s="1"/>
  <c r="K128" i="78"/>
  <c r="G79" i="73"/>
  <c r="J79" i="73" s="1"/>
  <c r="K118" i="78"/>
  <c r="I166" i="78"/>
  <c r="I95" i="78"/>
  <c r="L95" i="78" s="1"/>
  <c r="D95" i="69" s="1"/>
  <c r="G56" i="73"/>
  <c r="J56" i="73" s="1"/>
  <c r="K83" i="78"/>
  <c r="I85" i="78"/>
  <c r="I6" i="78"/>
  <c r="H4" i="67"/>
  <c r="I177" i="78"/>
  <c r="G93" i="73"/>
  <c r="J93" i="73" s="1"/>
  <c r="K158" i="78"/>
  <c r="I56" i="78"/>
  <c r="G72" i="73"/>
  <c r="J72" i="73" s="1"/>
  <c r="K103" i="78"/>
  <c r="G128" i="73"/>
  <c r="J128" i="73" s="1"/>
  <c r="K63" i="78"/>
  <c r="I148" i="78"/>
  <c r="I142" i="78"/>
  <c r="I11" i="78"/>
  <c r="L11" i="78" s="1"/>
  <c r="D11" i="69" s="1"/>
  <c r="I51" i="78"/>
  <c r="I62" i="78"/>
  <c r="I38" i="78"/>
  <c r="L38" i="78" s="1"/>
  <c r="D38" i="69" s="1"/>
  <c r="I81" i="78"/>
  <c r="I9" i="78"/>
  <c r="L9" i="78" s="1"/>
  <c r="D9" i="69" s="1"/>
  <c r="V12" i="67"/>
  <c r="I182" i="78"/>
  <c r="I133" i="78"/>
  <c r="G28" i="73"/>
  <c r="J28" i="73" s="1"/>
  <c r="K35" i="78"/>
  <c r="I171" i="78"/>
  <c r="K57" i="78"/>
  <c r="G43" i="73"/>
  <c r="J43" i="73" s="1"/>
  <c r="I12" i="78"/>
  <c r="G23" i="73"/>
  <c r="J23" i="73" s="1"/>
  <c r="K30" i="78"/>
  <c r="I100" i="78"/>
  <c r="I169" i="78"/>
  <c r="V153" i="67"/>
  <c r="I101" i="78"/>
  <c r="G21" i="73"/>
  <c r="J21" i="73" s="1"/>
  <c r="K27" i="78"/>
  <c r="V156" i="67"/>
  <c r="G34" i="73"/>
  <c r="J34" i="73" s="1"/>
  <c r="K44" i="78"/>
  <c r="I144" i="78"/>
  <c r="G94" i="73"/>
  <c r="J94" i="73" s="1"/>
  <c r="K161" i="78"/>
  <c r="G63" i="73"/>
  <c r="J63" i="73" s="1"/>
  <c r="K92" i="78"/>
  <c r="I147" i="78"/>
  <c r="I13" i="78"/>
  <c r="T38" i="78" l="1"/>
  <c r="W38" i="78" s="1"/>
  <c r="X38" i="78"/>
  <c r="T41" i="78"/>
  <c r="W41" i="78" s="1"/>
  <c r="T27" i="78"/>
  <c r="W27" i="78" s="1"/>
  <c r="T66" i="78"/>
  <c r="W66" i="78" s="1"/>
  <c r="T86" i="78"/>
  <c r="W86" i="78" s="1"/>
  <c r="T26" i="78"/>
  <c r="W26" i="78" s="1"/>
  <c r="U4" i="67"/>
  <c r="V8" i="67"/>
  <c r="T14" i="78"/>
  <c r="W14" i="78" s="1"/>
  <c r="X126" i="78"/>
  <c r="X99" i="78"/>
  <c r="S15" i="73"/>
  <c r="V15" i="73" s="1"/>
  <c r="W25" i="73"/>
  <c r="T46" i="78"/>
  <c r="W46" i="78" s="1"/>
  <c r="T15" i="78"/>
  <c r="W15" i="78" s="1"/>
  <c r="W19" i="73"/>
  <c r="X60" i="78"/>
  <c r="X36" i="78"/>
  <c r="X19" i="78"/>
  <c r="W34" i="73"/>
  <c r="W60" i="73"/>
  <c r="W36" i="73"/>
  <c r="S99" i="73"/>
  <c r="V99" i="73" s="1"/>
  <c r="X86" i="78"/>
  <c r="W65" i="73"/>
  <c r="S66" i="73"/>
  <c r="V66" i="73" s="1"/>
  <c r="W48" i="73"/>
  <c r="X66" i="78"/>
  <c r="S26" i="73"/>
  <c r="V26" i="73" s="1"/>
  <c r="T16" i="78"/>
  <c r="W16" i="78" s="1"/>
  <c r="W86" i="73"/>
  <c r="W81" i="73"/>
  <c r="S54" i="73"/>
  <c r="V54" i="73" s="1"/>
  <c r="W18" i="73"/>
  <c r="G3" i="73"/>
  <c r="J3" i="73" s="1"/>
  <c r="T18" i="78"/>
  <c r="W18" i="78" s="1"/>
  <c r="X18" i="78"/>
  <c r="H130" i="73"/>
  <c r="K130" i="73" s="1"/>
  <c r="L144" i="78"/>
  <c r="D144" i="69" s="1"/>
  <c r="J130" i="69" s="1"/>
  <c r="H7" i="73"/>
  <c r="K7" i="73" s="1"/>
  <c r="L12" i="78"/>
  <c r="D12" i="69" s="1"/>
  <c r="J7" i="69" s="1"/>
  <c r="H86" i="73"/>
  <c r="K86" i="73" s="1"/>
  <c r="L133" i="78"/>
  <c r="D133" i="69" s="1"/>
  <c r="J86" i="69" s="1"/>
  <c r="L62" i="78"/>
  <c r="D62" i="69" s="1"/>
  <c r="J126" i="69" s="1"/>
  <c r="H126" i="73"/>
  <c r="K126" i="73" s="1"/>
  <c r="H90" i="73"/>
  <c r="K90" i="73" s="1"/>
  <c r="L142" i="78"/>
  <c r="D142" i="69" s="1"/>
  <c r="J90" i="69" s="1"/>
  <c r="H42" i="73"/>
  <c r="K42" i="73" s="1"/>
  <c r="L56" i="78"/>
  <c r="D56" i="69" s="1"/>
  <c r="J42" i="69" s="1"/>
  <c r="H54" i="73"/>
  <c r="K54" i="73" s="1"/>
  <c r="L80" i="78"/>
  <c r="D80" i="69" s="1"/>
  <c r="J54" i="69" s="1"/>
  <c r="H34" i="73"/>
  <c r="K34" i="73" s="1"/>
  <c r="L44" i="78"/>
  <c r="D44" i="69" s="1"/>
  <c r="J34" i="69" s="1"/>
  <c r="L30" i="78"/>
  <c r="D30" i="69" s="1"/>
  <c r="J23" i="69" s="1"/>
  <c r="H23" i="73"/>
  <c r="K23" i="73" s="1"/>
  <c r="H18" i="73"/>
  <c r="K18" i="73" s="1"/>
  <c r="L24" i="78"/>
  <c r="D24" i="69" s="1"/>
  <c r="J18" i="69" s="1"/>
  <c r="H61" i="73"/>
  <c r="K61" i="73" s="1"/>
  <c r="L90" i="78"/>
  <c r="D90" i="69" s="1"/>
  <c r="J61" i="69" s="1"/>
  <c r="H12" i="73"/>
  <c r="K12" i="73" s="1"/>
  <c r="L17" i="78"/>
  <c r="D17" i="69" s="1"/>
  <c r="J12" i="69" s="1"/>
  <c r="L46" i="78"/>
  <c r="D46" i="69" s="1"/>
  <c r="J35" i="69" s="1"/>
  <c r="H35" i="73"/>
  <c r="K35" i="73" s="1"/>
  <c r="H140" i="73"/>
  <c r="K140" i="73" s="1"/>
  <c r="L195" i="78"/>
  <c r="D195" i="69" s="1"/>
  <c r="J140" i="69" s="1"/>
  <c r="H60" i="73"/>
  <c r="K60" i="73" s="1"/>
  <c r="L88" i="78"/>
  <c r="D88" i="69" s="1"/>
  <c r="J60" i="69" s="1"/>
  <c r="H122" i="73"/>
  <c r="K122" i="73" s="1"/>
  <c r="L119" i="78"/>
  <c r="D119" i="69" s="1"/>
  <c r="J122" i="69" s="1"/>
  <c r="L22" i="78"/>
  <c r="D22" i="69" s="1"/>
  <c r="J16" i="69" s="1"/>
  <c r="H16" i="73"/>
  <c r="K16" i="73" s="1"/>
  <c r="H64" i="73"/>
  <c r="K64" i="73" s="1"/>
  <c r="L93" i="78"/>
  <c r="D93" i="69" s="1"/>
  <c r="J64" i="69" s="1"/>
  <c r="W138" i="73"/>
  <c r="H78" i="73"/>
  <c r="K78" i="73" s="1"/>
  <c r="L115" i="78"/>
  <c r="D115" i="69" s="1"/>
  <c r="J78" i="69" s="1"/>
  <c r="H17" i="73"/>
  <c r="K17" i="73" s="1"/>
  <c r="L23" i="78"/>
  <c r="D23" i="69" s="1"/>
  <c r="J17" i="69" s="1"/>
  <c r="X43" i="78"/>
  <c r="T43" i="78"/>
  <c r="W43" i="78" s="1"/>
  <c r="H8" i="73"/>
  <c r="K8" i="73" s="1"/>
  <c r="L13" i="78"/>
  <c r="D13" i="69" s="1"/>
  <c r="J8" i="69" s="1"/>
  <c r="H99" i="73"/>
  <c r="K99" i="73" s="1"/>
  <c r="L166" i="78"/>
  <c r="D166" i="69" s="1"/>
  <c r="J99" i="69" s="1"/>
  <c r="H38" i="73"/>
  <c r="K38" i="73" s="1"/>
  <c r="L50" i="78"/>
  <c r="D50" i="69" s="1"/>
  <c r="J38" i="69" s="1"/>
  <c r="H37" i="73"/>
  <c r="K37" i="73" s="1"/>
  <c r="L49" i="78"/>
  <c r="D49" i="69" s="1"/>
  <c r="J37" i="69" s="1"/>
  <c r="H63" i="73"/>
  <c r="K63" i="73" s="1"/>
  <c r="L92" i="78"/>
  <c r="D92" i="69" s="1"/>
  <c r="J63" i="69" s="1"/>
  <c r="H110" i="73"/>
  <c r="K110" i="73" s="1"/>
  <c r="L179" i="78"/>
  <c r="D179" i="69" s="1"/>
  <c r="J110" i="69" s="1"/>
  <c r="H56" i="73"/>
  <c r="K56" i="73" s="1"/>
  <c r="L83" i="78"/>
  <c r="D83" i="69" s="1"/>
  <c r="J56" i="69" s="1"/>
  <c r="L102" i="78"/>
  <c r="D102" i="69" s="1"/>
  <c r="J71" i="69" s="1"/>
  <c r="H71" i="73"/>
  <c r="K71" i="73" s="1"/>
  <c r="H25" i="73"/>
  <c r="K25" i="73" s="1"/>
  <c r="L32" i="78"/>
  <c r="D32" i="69" s="1"/>
  <c r="J25" i="69" s="1"/>
  <c r="H19" i="73"/>
  <c r="K19" i="73" s="1"/>
  <c r="L25" i="78"/>
  <c r="D25" i="69" s="1"/>
  <c r="J19" i="69" s="1"/>
  <c r="L118" i="78"/>
  <c r="D118" i="69" s="1"/>
  <c r="J79" i="69" s="1"/>
  <c r="H79" i="73"/>
  <c r="K79" i="73" s="1"/>
  <c r="H48" i="73"/>
  <c r="K48" i="73" s="1"/>
  <c r="L65" i="78"/>
  <c r="D65" i="69" s="1"/>
  <c r="J48" i="69" s="1"/>
  <c r="L134" i="78"/>
  <c r="D134" i="69" s="1"/>
  <c r="J87" i="69" s="1"/>
  <c r="H87" i="73"/>
  <c r="K87" i="73" s="1"/>
  <c r="H20" i="73"/>
  <c r="K20" i="73" s="1"/>
  <c r="L26" i="78"/>
  <c r="D26" i="69" s="1"/>
  <c r="J20" i="69" s="1"/>
  <c r="H127" i="73"/>
  <c r="K127" i="73" s="1"/>
  <c r="L114" i="78"/>
  <c r="D114" i="69" s="1"/>
  <c r="J127" i="69" s="1"/>
  <c r="T54" i="78"/>
  <c r="W54" i="78" s="1"/>
  <c r="X54" i="78"/>
  <c r="T29" i="78"/>
  <c r="W29" i="78" s="1"/>
  <c r="X29" i="78"/>
  <c r="L182" i="78"/>
  <c r="D182" i="69" s="1"/>
  <c r="J113" i="69" s="1"/>
  <c r="H113" i="73"/>
  <c r="K113" i="73" s="1"/>
  <c r="H123" i="73"/>
  <c r="K123" i="73" s="1"/>
  <c r="L51" i="78"/>
  <c r="D51" i="69" s="1"/>
  <c r="J123" i="69" s="1"/>
  <c r="H125" i="73"/>
  <c r="K125" i="73" s="1"/>
  <c r="L148" i="78"/>
  <c r="D148" i="69" s="1"/>
  <c r="J125" i="69" s="1"/>
  <c r="H51" i="73"/>
  <c r="K51" i="73" s="1"/>
  <c r="L77" i="78"/>
  <c r="D77" i="69" s="1"/>
  <c r="J51" i="69" s="1"/>
  <c r="H39" i="73"/>
  <c r="K39" i="73" s="1"/>
  <c r="L53" i="78"/>
  <c r="D53" i="69" s="1"/>
  <c r="J39" i="69" s="1"/>
  <c r="H133" i="73"/>
  <c r="K133" i="73" s="1"/>
  <c r="L113" i="78"/>
  <c r="D113" i="69" s="1"/>
  <c r="J133" i="69" s="1"/>
  <c r="H81" i="73"/>
  <c r="K81" i="73" s="1"/>
  <c r="L122" i="78"/>
  <c r="D122" i="69" s="1"/>
  <c r="J81" i="69" s="1"/>
  <c r="H43" i="73"/>
  <c r="K43" i="73" s="1"/>
  <c r="L57" i="78"/>
  <c r="D57" i="69" s="1"/>
  <c r="J43" i="69" s="1"/>
  <c r="H31" i="73"/>
  <c r="K31" i="73" s="1"/>
  <c r="L40" i="78"/>
  <c r="D40" i="69" s="1"/>
  <c r="J31" i="69" s="1"/>
  <c r="H139" i="73"/>
  <c r="K139" i="73" s="1"/>
  <c r="L191" i="78"/>
  <c r="D191" i="69" s="1"/>
  <c r="J139" i="69" s="1"/>
  <c r="H101" i="73"/>
  <c r="K101" i="73" s="1"/>
  <c r="L168" i="78"/>
  <c r="D168" i="69" s="1"/>
  <c r="J101" i="69" s="1"/>
  <c r="H120" i="73"/>
  <c r="K120" i="73" s="1"/>
  <c r="L21" i="78"/>
  <c r="D21" i="69" s="1"/>
  <c r="J120" i="69" s="1"/>
  <c r="H121" i="73"/>
  <c r="K121" i="73" s="1"/>
  <c r="L42" i="78"/>
  <c r="D42" i="69" s="1"/>
  <c r="J121" i="69" s="1"/>
  <c r="H116" i="73"/>
  <c r="K116" i="73" s="1"/>
  <c r="L185" i="78"/>
  <c r="D185" i="69" s="1"/>
  <c r="J116" i="69" s="1"/>
  <c r="H112" i="73"/>
  <c r="K112" i="73" s="1"/>
  <c r="L181" i="78"/>
  <c r="D181" i="69" s="1"/>
  <c r="J112" i="69" s="1"/>
  <c r="H47" i="73"/>
  <c r="K47" i="73" s="1"/>
  <c r="L64" i="78"/>
  <c r="D64" i="69" s="1"/>
  <c r="J47" i="69" s="1"/>
  <c r="T20" i="78"/>
  <c r="W20" i="78" s="1"/>
  <c r="X20" i="78"/>
  <c r="H134" i="73"/>
  <c r="K134" i="73" s="1"/>
  <c r="L147" i="78"/>
  <c r="D147" i="69" s="1"/>
  <c r="J134" i="69" s="1"/>
  <c r="H132" i="73"/>
  <c r="K132" i="73" s="1"/>
  <c r="L169" i="78"/>
  <c r="D169" i="69" s="1"/>
  <c r="J132" i="69" s="1"/>
  <c r="T32" i="78"/>
  <c r="W32" i="78" s="1"/>
  <c r="X32" i="78"/>
  <c r="H57" i="73"/>
  <c r="K57" i="73" s="1"/>
  <c r="L85" i="78"/>
  <c r="D85" i="69" s="1"/>
  <c r="J57" i="69" s="1"/>
  <c r="L180" i="78"/>
  <c r="D180" i="69" s="1"/>
  <c r="J111" i="69" s="1"/>
  <c r="H111" i="73"/>
  <c r="K111" i="73" s="1"/>
  <c r="H124" i="73"/>
  <c r="K124" i="73" s="1"/>
  <c r="L67" i="78"/>
  <c r="D67" i="69" s="1"/>
  <c r="J124" i="69" s="1"/>
  <c r="H94" i="73"/>
  <c r="K94" i="73" s="1"/>
  <c r="L161" i="78"/>
  <c r="D161" i="69" s="1"/>
  <c r="J94" i="69" s="1"/>
  <c r="H28" i="73"/>
  <c r="K28" i="73" s="1"/>
  <c r="L35" i="78"/>
  <c r="D35" i="69" s="1"/>
  <c r="J28" i="69" s="1"/>
  <c r="H128" i="73"/>
  <c r="K128" i="73" s="1"/>
  <c r="L63" i="78"/>
  <c r="D63" i="69" s="1"/>
  <c r="J128" i="69" s="1"/>
  <c r="H93" i="73"/>
  <c r="K93" i="73" s="1"/>
  <c r="L158" i="78"/>
  <c r="D158" i="69" s="1"/>
  <c r="J93" i="69" s="1"/>
  <c r="H6" i="73"/>
  <c r="K6" i="73" s="1"/>
  <c r="L10" i="78"/>
  <c r="D10" i="69" s="1"/>
  <c r="J6" i="69" s="1"/>
  <c r="H13" i="73"/>
  <c r="K13" i="73" s="1"/>
  <c r="L18" i="78"/>
  <c r="D18" i="69" s="1"/>
  <c r="J13" i="69" s="1"/>
  <c r="H96" i="73"/>
  <c r="K96" i="73" s="1"/>
  <c r="L163" i="78"/>
  <c r="D163" i="69" s="1"/>
  <c r="J96" i="69" s="1"/>
  <c r="H105" i="73"/>
  <c r="K105" i="73" s="1"/>
  <c r="L173" i="78"/>
  <c r="D173" i="69" s="1"/>
  <c r="J105" i="69" s="1"/>
  <c r="H69" i="73"/>
  <c r="K69" i="73" s="1"/>
  <c r="L99" i="78"/>
  <c r="D99" i="69" s="1"/>
  <c r="J69" i="69" s="1"/>
  <c r="H89" i="73"/>
  <c r="K89" i="73" s="1"/>
  <c r="L140" i="78"/>
  <c r="D140" i="69" s="1"/>
  <c r="J89" i="69" s="1"/>
  <c r="H95" i="73"/>
  <c r="K95" i="73" s="1"/>
  <c r="L162" i="78"/>
  <c r="D162" i="69" s="1"/>
  <c r="J95" i="69" s="1"/>
  <c r="H24" i="73"/>
  <c r="K24" i="73" s="1"/>
  <c r="L31" i="78"/>
  <c r="D31" i="69" s="1"/>
  <c r="J24" i="69" s="1"/>
  <c r="L126" i="78"/>
  <c r="D126" i="69" s="1"/>
  <c r="J83" i="69" s="1"/>
  <c r="H83" i="73"/>
  <c r="K83" i="73" s="1"/>
  <c r="H107" i="73"/>
  <c r="K107" i="73" s="1"/>
  <c r="L176" i="78"/>
  <c r="D176" i="69" s="1"/>
  <c r="J107" i="69" s="1"/>
  <c r="H92" i="73"/>
  <c r="K92" i="73" s="1"/>
  <c r="L145" i="78"/>
  <c r="D145" i="69" s="1"/>
  <c r="J92" i="69" s="1"/>
  <c r="H46" i="73"/>
  <c r="K46" i="73" s="1"/>
  <c r="L61" i="78"/>
  <c r="D61" i="69" s="1"/>
  <c r="J46" i="69" s="1"/>
  <c r="H84" i="73"/>
  <c r="K84" i="73" s="1"/>
  <c r="L127" i="78"/>
  <c r="D127" i="69" s="1"/>
  <c r="J84" i="69" s="1"/>
  <c r="L171" i="78"/>
  <c r="D171" i="69" s="1"/>
  <c r="J103" i="69" s="1"/>
  <c r="H103" i="73"/>
  <c r="K103" i="73" s="1"/>
  <c r="H108" i="73"/>
  <c r="K108" i="73" s="1"/>
  <c r="L177" i="78"/>
  <c r="D177" i="69" s="1"/>
  <c r="J108" i="69" s="1"/>
  <c r="L54" i="78"/>
  <c r="D54" i="69" s="1"/>
  <c r="J40" i="69" s="1"/>
  <c r="H40" i="73"/>
  <c r="K40" i="73" s="1"/>
  <c r="H137" i="73"/>
  <c r="K137" i="73" s="1"/>
  <c r="L189" i="78"/>
  <c r="D189" i="69" s="1"/>
  <c r="J137" i="69" s="1"/>
  <c r="H109" i="73"/>
  <c r="K109" i="73" s="1"/>
  <c r="L178" i="78"/>
  <c r="D178" i="69" s="1"/>
  <c r="J109" i="69" s="1"/>
  <c r="H29" i="73"/>
  <c r="K29" i="73" s="1"/>
  <c r="L37" i="78"/>
  <c r="D37" i="69" s="1"/>
  <c r="J29" i="69" s="1"/>
  <c r="L164" i="78"/>
  <c r="D164" i="69" s="1"/>
  <c r="J97" i="69" s="1"/>
  <c r="H97" i="73"/>
  <c r="K97" i="73" s="1"/>
  <c r="T34" i="78"/>
  <c r="W34" i="78" s="1"/>
  <c r="X34" i="78"/>
  <c r="H21" i="73"/>
  <c r="K21" i="73" s="1"/>
  <c r="L27" i="78"/>
  <c r="D27" i="69" s="1"/>
  <c r="J21" i="69" s="1"/>
  <c r="H50" i="73"/>
  <c r="K50" i="73" s="1"/>
  <c r="L76" i="78"/>
  <c r="D76" i="69" s="1"/>
  <c r="J50" i="69" s="1"/>
  <c r="H138" i="73"/>
  <c r="K138" i="73" s="1"/>
  <c r="L190" i="78"/>
  <c r="D190" i="69" s="1"/>
  <c r="J138" i="69" s="1"/>
  <c r="L14" i="78"/>
  <c r="D14" i="69" s="1"/>
  <c r="J9" i="69" s="1"/>
  <c r="H9" i="73"/>
  <c r="K9" i="73" s="1"/>
  <c r="H59" i="73"/>
  <c r="K59" i="73" s="1"/>
  <c r="L87" i="78"/>
  <c r="D87" i="69" s="1"/>
  <c r="J59" i="69" s="1"/>
  <c r="H27" i="73"/>
  <c r="K27" i="73" s="1"/>
  <c r="L34" i="78"/>
  <c r="D34" i="69" s="1"/>
  <c r="J27" i="69" s="1"/>
  <c r="H11" i="73"/>
  <c r="K11" i="73" s="1"/>
  <c r="L16" i="78"/>
  <c r="D16" i="69" s="1"/>
  <c r="J11" i="69" s="1"/>
  <c r="H33" i="73"/>
  <c r="K33" i="73" s="1"/>
  <c r="L43" i="78"/>
  <c r="D43" i="69" s="1"/>
  <c r="J33" i="69" s="1"/>
  <c r="H67" i="73"/>
  <c r="K67" i="73" s="1"/>
  <c r="L97" i="78"/>
  <c r="D97" i="69" s="1"/>
  <c r="J67" i="69" s="1"/>
  <c r="H118" i="73"/>
  <c r="K118" i="73" s="1"/>
  <c r="L81" i="78"/>
  <c r="D81" i="69" s="1"/>
  <c r="J118" i="69" s="1"/>
  <c r="X41" i="78"/>
  <c r="T59" i="78"/>
  <c r="W59" i="78" s="1"/>
  <c r="X59" i="78"/>
  <c r="T131" i="78"/>
  <c r="W131" i="78" s="1"/>
  <c r="X131" i="78"/>
  <c r="H49" i="73"/>
  <c r="K49" i="73" s="1"/>
  <c r="L68" i="78"/>
  <c r="D68" i="69" s="1"/>
  <c r="J49" i="69" s="1"/>
  <c r="H10" i="73"/>
  <c r="K10" i="73" s="1"/>
  <c r="L15" i="78"/>
  <c r="D15" i="69" s="1"/>
  <c r="J10" i="69" s="1"/>
  <c r="H104" i="73"/>
  <c r="K104" i="73" s="1"/>
  <c r="L172" i="78"/>
  <c r="D172" i="69" s="1"/>
  <c r="J104" i="69" s="1"/>
  <c r="H36" i="73"/>
  <c r="K36" i="73" s="1"/>
  <c r="L48" i="78"/>
  <c r="D48" i="69" s="1"/>
  <c r="J36" i="69" s="1"/>
  <c r="H44" i="73"/>
  <c r="K44" i="73" s="1"/>
  <c r="L59" i="78"/>
  <c r="D59" i="69" s="1"/>
  <c r="J44" i="69" s="1"/>
  <c r="H22" i="73"/>
  <c r="K22" i="73" s="1"/>
  <c r="L28" i="78"/>
  <c r="D28" i="69" s="1"/>
  <c r="J22" i="69" s="1"/>
  <c r="H76" i="73"/>
  <c r="K76" i="73" s="1"/>
  <c r="L111" i="78"/>
  <c r="D111" i="69" s="1"/>
  <c r="J76" i="69" s="1"/>
  <c r="H26" i="73"/>
  <c r="K26" i="73" s="1"/>
  <c r="L33" i="78"/>
  <c r="D33" i="69" s="1"/>
  <c r="J26" i="69" s="1"/>
  <c r="H135" i="73"/>
  <c r="K135" i="73" s="1"/>
  <c r="L186" i="78"/>
  <c r="D186" i="69" s="1"/>
  <c r="J135" i="69" s="1"/>
  <c r="H68" i="73"/>
  <c r="K68" i="73" s="1"/>
  <c r="L98" i="78"/>
  <c r="D98" i="69" s="1"/>
  <c r="J68" i="69" s="1"/>
  <c r="H131" i="73"/>
  <c r="K131" i="73" s="1"/>
  <c r="L151" i="78"/>
  <c r="D151" i="69" s="1"/>
  <c r="J131" i="69" s="1"/>
  <c r="H75" i="73"/>
  <c r="K75" i="73" s="1"/>
  <c r="L109" i="78"/>
  <c r="D109" i="69" s="1"/>
  <c r="J75" i="69" s="1"/>
  <c r="L86" i="78"/>
  <c r="D86" i="69" s="1"/>
  <c r="J58" i="69" s="1"/>
  <c r="H58" i="73"/>
  <c r="K58" i="73" s="1"/>
  <c r="H53" i="73"/>
  <c r="K53" i="73" s="1"/>
  <c r="L79" i="78"/>
  <c r="D79" i="69" s="1"/>
  <c r="J53" i="69" s="1"/>
  <c r="H65" i="73"/>
  <c r="K65" i="73" s="1"/>
  <c r="L94" i="78"/>
  <c r="D94" i="69" s="1"/>
  <c r="J65" i="69" s="1"/>
  <c r="H136" i="73"/>
  <c r="K136" i="73" s="1"/>
  <c r="L187" i="78"/>
  <c r="D187" i="69" s="1"/>
  <c r="J136" i="69" s="1"/>
  <c r="H106" i="73"/>
  <c r="K106" i="73" s="1"/>
  <c r="L175" i="78"/>
  <c r="D175" i="69" s="1"/>
  <c r="J106" i="69" s="1"/>
  <c r="H119" i="73"/>
  <c r="K119" i="73" s="1"/>
  <c r="L100" i="78"/>
  <c r="D100" i="69" s="1"/>
  <c r="J119" i="69" s="1"/>
  <c r="T30" i="78"/>
  <c r="W30" i="78" s="1"/>
  <c r="X30" i="78"/>
  <c r="H62" i="73"/>
  <c r="K62" i="73" s="1"/>
  <c r="L91" i="78"/>
  <c r="D91" i="69" s="1"/>
  <c r="J62" i="69" s="1"/>
  <c r="L78" i="78"/>
  <c r="D78" i="69" s="1"/>
  <c r="J52" i="69" s="1"/>
  <c r="H52" i="73"/>
  <c r="K52" i="73" s="1"/>
  <c r="H85" i="73"/>
  <c r="K85" i="73" s="1"/>
  <c r="L128" i="78"/>
  <c r="D128" i="69" s="1"/>
  <c r="J85" i="69" s="1"/>
  <c r="H32" i="73"/>
  <c r="K32" i="73" s="1"/>
  <c r="L41" i="78"/>
  <c r="D41" i="69" s="1"/>
  <c r="J32" i="69" s="1"/>
  <c r="H129" i="73"/>
  <c r="K129" i="73" s="1"/>
  <c r="L7" i="78"/>
  <c r="D7" i="69" s="1"/>
  <c r="J129" i="69" s="1"/>
  <c r="H74" i="73"/>
  <c r="K74" i="73" s="1"/>
  <c r="L108" i="78"/>
  <c r="D108" i="69" s="1"/>
  <c r="J74" i="69" s="1"/>
  <c r="H14" i="73"/>
  <c r="K14" i="73" s="1"/>
  <c r="L19" i="78"/>
  <c r="D19" i="69" s="1"/>
  <c r="J14" i="69" s="1"/>
  <c r="H80" i="73"/>
  <c r="K80" i="73" s="1"/>
  <c r="L120" i="78"/>
  <c r="D120" i="69" s="1"/>
  <c r="J80" i="69" s="1"/>
  <c r="H55" i="73"/>
  <c r="K55" i="73" s="1"/>
  <c r="L82" i="78"/>
  <c r="D82" i="69" s="1"/>
  <c r="J55" i="69" s="1"/>
  <c r="H45" i="73"/>
  <c r="K45" i="73" s="1"/>
  <c r="L60" i="78"/>
  <c r="D60" i="69" s="1"/>
  <c r="J45" i="69" s="1"/>
  <c r="H77" i="73"/>
  <c r="K77" i="73" s="1"/>
  <c r="L112" i="78"/>
  <c r="D112" i="69" s="1"/>
  <c r="J77" i="69" s="1"/>
  <c r="L184" i="78"/>
  <c r="D184" i="69" s="1"/>
  <c r="J115" i="69" s="1"/>
  <c r="H115" i="73"/>
  <c r="K115" i="73" s="1"/>
  <c r="H73" i="73"/>
  <c r="K73" i="73" s="1"/>
  <c r="L104" i="78"/>
  <c r="D104" i="69" s="1"/>
  <c r="J73" i="69" s="1"/>
  <c r="L165" i="78"/>
  <c r="D165" i="69" s="1"/>
  <c r="J98" i="69" s="1"/>
  <c r="H98" i="73"/>
  <c r="K98" i="73" s="1"/>
  <c r="T48" i="78"/>
  <c r="W48" i="78" s="1"/>
  <c r="X48" i="78"/>
  <c r="H70" i="73"/>
  <c r="K70" i="73" s="1"/>
  <c r="L101" i="78"/>
  <c r="D101" i="69" s="1"/>
  <c r="J70" i="69" s="1"/>
  <c r="L6" i="78"/>
  <c r="D6" i="69" s="1"/>
  <c r="H117" i="73"/>
  <c r="K117" i="73" s="1"/>
  <c r="I3" i="78"/>
  <c r="L3" i="78" s="1"/>
  <c r="H114" i="73"/>
  <c r="K114" i="73" s="1"/>
  <c r="L183" i="78"/>
  <c r="D183" i="69" s="1"/>
  <c r="J114" i="69" s="1"/>
  <c r="H72" i="73"/>
  <c r="K72" i="73" s="1"/>
  <c r="L103" i="78"/>
  <c r="D103" i="69" s="1"/>
  <c r="J72" i="69" s="1"/>
  <c r="H30" i="73"/>
  <c r="K30" i="73" s="1"/>
  <c r="L39" i="78"/>
  <c r="D39" i="69" s="1"/>
  <c r="J30" i="69" s="1"/>
  <c r="H82" i="73"/>
  <c r="K82" i="73" s="1"/>
  <c r="L124" i="78"/>
  <c r="D124" i="69" s="1"/>
  <c r="J82" i="69" s="1"/>
  <c r="H88" i="73"/>
  <c r="K88" i="73" s="1"/>
  <c r="L139" i="78"/>
  <c r="D139" i="69" s="1"/>
  <c r="J88" i="69" s="1"/>
  <c r="H100" i="73"/>
  <c r="K100" i="73" s="1"/>
  <c r="L167" i="78"/>
  <c r="D167" i="69" s="1"/>
  <c r="J100" i="69" s="1"/>
  <c r="H91" i="73"/>
  <c r="K91" i="73" s="1"/>
  <c r="L143" i="78"/>
  <c r="D143" i="69" s="1"/>
  <c r="J91" i="69" s="1"/>
  <c r="H41" i="73"/>
  <c r="K41" i="73" s="1"/>
  <c r="L55" i="78"/>
  <c r="D55" i="69" s="1"/>
  <c r="J41" i="69" s="1"/>
  <c r="H102" i="73"/>
  <c r="K102" i="73" s="1"/>
  <c r="L170" i="78"/>
  <c r="D170" i="69" s="1"/>
  <c r="J102" i="69" s="1"/>
  <c r="H66" i="73"/>
  <c r="K66" i="73" s="1"/>
  <c r="L96" i="78"/>
  <c r="D96" i="69" s="1"/>
  <c r="J66" i="69" s="1"/>
  <c r="S21" i="73"/>
  <c r="V21" i="73" s="1"/>
  <c r="W21" i="73"/>
  <c r="S37" i="73"/>
  <c r="V37" i="73" s="1"/>
  <c r="W37" i="73"/>
  <c r="W17" i="73"/>
  <c r="S17" i="73"/>
  <c r="V17" i="73" s="1"/>
  <c r="S109" i="73"/>
  <c r="V109" i="73" s="1"/>
  <c r="W109" i="73"/>
  <c r="W68" i="73"/>
  <c r="S68" i="73"/>
  <c r="V68" i="73" s="1"/>
  <c r="S87" i="73"/>
  <c r="V87" i="73" s="1"/>
  <c r="W22" i="73"/>
  <c r="S22" i="73"/>
  <c r="V22" i="73" s="1"/>
  <c r="W23" i="73" l="1"/>
  <c r="X26" i="78"/>
  <c r="S142" i="73"/>
  <c r="V142" i="73" s="1"/>
  <c r="T139" i="78"/>
  <c r="W139" i="78" s="1"/>
  <c r="X14" i="78"/>
  <c r="X27" i="78"/>
  <c r="T126" i="78"/>
  <c r="W126" i="78" s="1"/>
  <c r="T84" i="78"/>
  <c r="W84" i="78" s="1"/>
  <c r="X84" i="78"/>
  <c r="S61" i="73"/>
  <c r="V61" i="73" s="1"/>
  <c r="X94" i="78"/>
  <c r="T94" i="78"/>
  <c r="W94" i="78" s="1"/>
  <c r="W76" i="73"/>
  <c r="T24" i="78"/>
  <c r="W24" i="78" s="1"/>
  <c r="X24" i="78"/>
  <c r="X77" i="78"/>
  <c r="V4" i="67"/>
  <c r="S72" i="73"/>
  <c r="V72" i="73" s="1"/>
  <c r="T23" i="78"/>
  <c r="W23" i="78" s="1"/>
  <c r="X23" i="78"/>
  <c r="X56" i="78"/>
  <c r="T56" i="78"/>
  <c r="W56" i="78" s="1"/>
  <c r="T17" i="78"/>
  <c r="W17" i="78" s="1"/>
  <c r="X17" i="78"/>
  <c r="S157" i="73"/>
  <c r="V157" i="73" s="1"/>
  <c r="W157" i="73"/>
  <c r="T76" i="78"/>
  <c r="W76" i="78" s="1"/>
  <c r="X76" i="78"/>
  <c r="T121" i="78"/>
  <c r="W121" i="78" s="1"/>
  <c r="X121" i="78"/>
  <c r="X72" i="78"/>
  <c r="T72" i="78"/>
  <c r="W72" i="78" s="1"/>
  <c r="T146" i="78"/>
  <c r="W146" i="78" s="1"/>
  <c r="X146" i="78"/>
  <c r="T116" i="78"/>
  <c r="W116" i="78" s="1"/>
  <c r="X116" i="78"/>
  <c r="T138" i="78"/>
  <c r="W138" i="78" s="1"/>
  <c r="T108" i="78"/>
  <c r="W108" i="78" s="1"/>
  <c r="X108" i="78"/>
  <c r="T71" i="78"/>
  <c r="W71" i="78" s="1"/>
  <c r="T109" i="78"/>
  <c r="W109" i="78" s="1"/>
  <c r="X109" i="78"/>
  <c r="T147" i="78"/>
  <c r="W147" i="78" s="1"/>
  <c r="T140" i="78"/>
  <c r="W140" i="78" s="1"/>
  <c r="W103" i="73"/>
  <c r="T100" i="78"/>
  <c r="W100" i="78" s="1"/>
  <c r="X148" i="78"/>
  <c r="X68" i="78"/>
  <c r="T68" i="78"/>
  <c r="W68" i="78" s="1"/>
  <c r="W99" i="73"/>
  <c r="S76" i="73"/>
  <c r="V76" i="73" s="1"/>
  <c r="W66" i="73"/>
  <c r="W15" i="73"/>
  <c r="S19" i="73"/>
  <c r="V19" i="73" s="1"/>
  <c r="W72" i="73"/>
  <c r="W61" i="73"/>
  <c r="T99" i="78"/>
  <c r="W99" i="78" s="1"/>
  <c r="S60" i="73"/>
  <c r="V60" i="73" s="1"/>
  <c r="S81" i="73"/>
  <c r="V81" i="73" s="1"/>
  <c r="S71" i="73"/>
  <c r="V71" i="73" s="1"/>
  <c r="S46" i="73"/>
  <c r="V46" i="73" s="1"/>
  <c r="T103" i="78"/>
  <c r="W103" i="78" s="1"/>
  <c r="X103" i="78"/>
  <c r="X46" i="78"/>
  <c r="S48" i="73"/>
  <c r="V48" i="73" s="1"/>
  <c r="S36" i="73"/>
  <c r="V36" i="73" s="1"/>
  <c r="W87" i="73"/>
  <c r="W100" i="73"/>
  <c r="S25" i="73"/>
  <c r="V25" i="73" s="1"/>
  <c r="W54" i="73"/>
  <c r="W26" i="73"/>
  <c r="S86" i="73"/>
  <c r="V86" i="73" s="1"/>
  <c r="S138" i="73"/>
  <c r="V138" i="73" s="1"/>
  <c r="S34" i="73"/>
  <c r="V34" i="73" s="1"/>
  <c r="W139" i="73"/>
  <c r="X139" i="78"/>
  <c r="W92" i="73"/>
  <c r="S65" i="73"/>
  <c r="V65" i="73" s="1"/>
  <c r="W156" i="73"/>
  <c r="W16" i="73"/>
  <c r="X16" i="78"/>
  <c r="S18" i="73"/>
  <c r="V18" i="73" s="1"/>
  <c r="J117" i="69"/>
  <c r="J3" i="69" s="1"/>
  <c r="D3" i="69"/>
  <c r="H3" i="73"/>
  <c r="K3" i="73" s="1"/>
  <c r="S141" i="73"/>
  <c r="V141" i="73" s="1"/>
  <c r="T51" i="78"/>
  <c r="W51" i="78" s="1"/>
  <c r="X51" i="78"/>
  <c r="T149" i="78"/>
  <c r="W149" i="78" s="1"/>
  <c r="X149" i="78"/>
  <c r="T141" i="78"/>
  <c r="W141" i="78" s="1"/>
  <c r="X141" i="78"/>
  <c r="T156" i="78"/>
  <c r="W156" i="78" s="1"/>
  <c r="X156" i="78"/>
  <c r="X22" i="78"/>
  <c r="T22" i="78"/>
  <c r="W22" i="78" s="1"/>
  <c r="S27" i="73"/>
  <c r="V27" i="73" s="1"/>
  <c r="W27" i="73"/>
  <c r="S103" i="73"/>
  <c r="V103" i="73" s="1"/>
  <c r="W142" i="73"/>
  <c r="W126" i="73"/>
  <c r="S126" i="73"/>
  <c r="V126" i="73" s="1"/>
  <c r="W56" i="73"/>
  <c r="S56" i="73"/>
  <c r="V56" i="73" s="1"/>
  <c r="W116" i="73"/>
  <c r="S116" i="73"/>
  <c r="V116" i="73" s="1"/>
  <c r="W20" i="73"/>
  <c r="S20" i="73"/>
  <c r="V20" i="73" s="1"/>
  <c r="S131" i="73"/>
  <c r="V131" i="73" s="1"/>
  <c r="W131" i="73"/>
  <c r="S43" i="73"/>
  <c r="V43" i="73" s="1"/>
  <c r="W43" i="73"/>
  <c r="S29" i="73"/>
  <c r="V29" i="73" s="1"/>
  <c r="W29" i="73"/>
  <c r="W146" i="73"/>
  <c r="S146" i="73"/>
  <c r="V146" i="73" s="1"/>
  <c r="S59" i="73"/>
  <c r="V59" i="73" s="1"/>
  <c r="W59" i="73"/>
  <c r="W111" i="73"/>
  <c r="S111" i="73"/>
  <c r="V111" i="73" s="1"/>
  <c r="W108" i="73"/>
  <c r="S108" i="73"/>
  <c r="V108" i="73" s="1"/>
  <c r="S94" i="73"/>
  <c r="V94" i="73" s="1"/>
  <c r="W94" i="73"/>
  <c r="S23" i="73"/>
  <c r="V23" i="73" s="1"/>
  <c r="W24" i="73"/>
  <c r="S24" i="73"/>
  <c r="V24" i="73" s="1"/>
  <c r="W30" i="73"/>
  <c r="S30" i="73"/>
  <c r="V30" i="73" s="1"/>
  <c r="W10" i="73"/>
  <c r="S10" i="73"/>
  <c r="V10" i="73" s="1"/>
  <c r="W89" i="73"/>
  <c r="S89" i="73"/>
  <c r="V89" i="73" s="1"/>
  <c r="W121" i="73"/>
  <c r="S121" i="73"/>
  <c r="V121" i="73" s="1"/>
  <c r="S51" i="73"/>
  <c r="V51" i="73" s="1"/>
  <c r="W51" i="73"/>
  <c r="S101" i="73"/>
  <c r="V101" i="73" s="1"/>
  <c r="W101" i="73"/>
  <c r="W52" i="73"/>
  <c r="S52" i="73"/>
  <c r="V52" i="73" s="1"/>
  <c r="W41" i="73"/>
  <c r="S41" i="73"/>
  <c r="V41" i="73" s="1"/>
  <c r="W32" i="73"/>
  <c r="S32" i="73"/>
  <c r="V32" i="73" s="1"/>
  <c r="W140" i="73"/>
  <c r="S140" i="73"/>
  <c r="V140" i="73" s="1"/>
  <c r="W38" i="73"/>
  <c r="S38" i="73"/>
  <c r="V38" i="73" s="1"/>
  <c r="X100" i="78" l="1"/>
  <c r="T52" i="78"/>
  <c r="W52" i="78" s="1"/>
  <c r="X52" i="78"/>
  <c r="T77" i="78"/>
  <c r="W77" i="78" s="1"/>
  <c r="W104" i="73"/>
  <c r="W145" i="73"/>
  <c r="S58" i="73"/>
  <c r="V58" i="73" s="1"/>
  <c r="W84" i="73"/>
  <c r="S84" i="73"/>
  <c r="V84" i="73" s="1"/>
  <c r="T130" i="78"/>
  <c r="W130" i="78" s="1"/>
  <c r="W55" i="73"/>
  <c r="S55" i="73"/>
  <c r="V55" i="73" s="1"/>
  <c r="W58" i="73"/>
  <c r="T123" i="78"/>
  <c r="W123" i="78" s="1"/>
  <c r="X123" i="78"/>
  <c r="S13" i="73"/>
  <c r="V13" i="73" s="1"/>
  <c r="W13" i="73"/>
  <c r="X58" i="78"/>
  <c r="T58" i="78"/>
  <c r="W58" i="78" s="1"/>
  <c r="T97" i="78"/>
  <c r="W97" i="78" s="1"/>
  <c r="T13" i="78"/>
  <c r="W13" i="78" s="1"/>
  <c r="X13" i="78"/>
  <c r="W14" i="73"/>
  <c r="S14" i="73"/>
  <c r="V14" i="73" s="1"/>
  <c r="X55" i="78"/>
  <c r="T55" i="78"/>
  <c r="W55" i="78" s="1"/>
  <c r="T129" i="78"/>
  <c r="W129" i="78" s="1"/>
  <c r="X129" i="78"/>
  <c r="T81" i="78"/>
  <c r="W81" i="78" s="1"/>
  <c r="X81" i="78"/>
  <c r="S151" i="73"/>
  <c r="V151" i="73" s="1"/>
  <c r="T124" i="78"/>
  <c r="W124" i="78" s="1"/>
  <c r="X115" i="78"/>
  <c r="S119" i="73"/>
  <c r="V119" i="73" s="1"/>
  <c r="X138" i="78"/>
  <c r="X140" i="78"/>
  <c r="W78" i="73"/>
  <c r="S78" i="73"/>
  <c r="V78" i="73" s="1"/>
  <c r="S45" i="73"/>
  <c r="V45" i="73" s="1"/>
  <c r="W45" i="73"/>
  <c r="W12" i="73"/>
  <c r="S12" i="73"/>
  <c r="V12" i="73" s="1"/>
  <c r="X137" i="78"/>
  <c r="X147" i="78"/>
  <c r="X78" i="78"/>
  <c r="T78" i="78"/>
  <c r="W78" i="78" s="1"/>
  <c r="T45" i="78"/>
  <c r="W45" i="78" s="1"/>
  <c r="X45" i="78"/>
  <c r="S11" i="73"/>
  <c r="V11" i="73" s="1"/>
  <c r="W11" i="73"/>
  <c r="T61" i="78"/>
  <c r="W61" i="78" s="1"/>
  <c r="X61" i="78"/>
  <c r="X114" i="78"/>
  <c r="X111" i="78"/>
  <c r="T111" i="78"/>
  <c r="W111" i="78" s="1"/>
  <c r="W77" i="73"/>
  <c r="S77" i="73"/>
  <c r="V77" i="73" s="1"/>
  <c r="X11" i="78"/>
  <c r="T11" i="78"/>
  <c r="W11" i="78" s="1"/>
  <c r="T12" i="78"/>
  <c r="W12" i="78" s="1"/>
  <c r="X12" i="78"/>
  <c r="T98" i="78"/>
  <c r="W98" i="78" s="1"/>
  <c r="W123" i="73"/>
  <c r="S123" i="73"/>
  <c r="V123" i="73" s="1"/>
  <c r="T10" i="78"/>
  <c r="W10" i="78" s="1"/>
  <c r="X10" i="78"/>
  <c r="T151" i="78"/>
  <c r="W151" i="78" s="1"/>
  <c r="X151" i="78"/>
  <c r="X85" i="78"/>
  <c r="T85" i="78"/>
  <c r="W85" i="78" s="1"/>
  <c r="T145" i="78"/>
  <c r="W145" i="78" s="1"/>
  <c r="X145" i="78"/>
  <c r="T134" i="78"/>
  <c r="W134" i="78" s="1"/>
  <c r="X134" i="78"/>
  <c r="X104" i="78"/>
  <c r="T104" i="78"/>
  <c r="W104" i="78" s="1"/>
  <c r="X119" i="78"/>
  <c r="T119" i="78"/>
  <c r="W119" i="78" s="1"/>
  <c r="T92" i="78"/>
  <c r="W92" i="78" s="1"/>
  <c r="X92" i="78"/>
  <c r="X71" i="78"/>
  <c r="X152" i="78"/>
  <c r="T152" i="78"/>
  <c r="W152" i="78" s="1"/>
  <c r="T101" i="78"/>
  <c r="W101" i="78" s="1"/>
  <c r="X101" i="78"/>
  <c r="T142" i="78"/>
  <c r="W142" i="78" s="1"/>
  <c r="X142" i="78"/>
  <c r="T82" i="78"/>
  <c r="W82" i="78" s="1"/>
  <c r="X82" i="78"/>
  <c r="T107" i="78"/>
  <c r="W107" i="78" s="1"/>
  <c r="X107" i="78"/>
  <c r="T120" i="78"/>
  <c r="W120" i="78" s="1"/>
  <c r="X120" i="78"/>
  <c r="X130" i="78"/>
  <c r="T157" i="78"/>
  <c r="W157" i="78" s="1"/>
  <c r="X157" i="78"/>
  <c r="X97" i="78"/>
  <c r="T127" i="78"/>
  <c r="W127" i="78" s="1"/>
  <c r="X127" i="78"/>
  <c r="T148" i="78"/>
  <c r="W148" i="78" s="1"/>
  <c r="W119" i="73"/>
  <c r="T137" i="78"/>
  <c r="W137" i="78" s="1"/>
  <c r="T87" i="78"/>
  <c r="W87" i="78" s="1"/>
  <c r="X87" i="78"/>
  <c r="S100" i="73"/>
  <c r="V100" i="73" s="1"/>
  <c r="W46" i="73"/>
  <c r="W71" i="73"/>
  <c r="X110" i="78"/>
  <c r="T110" i="78"/>
  <c r="W110" i="78" s="1"/>
  <c r="T106" i="78"/>
  <c r="W106" i="78" s="1"/>
  <c r="X106" i="78"/>
  <c r="W69" i="73"/>
  <c r="S69" i="73"/>
  <c r="V69" i="73" s="1"/>
  <c r="W74" i="73"/>
  <c r="S74" i="73"/>
  <c r="V74" i="73" s="1"/>
  <c r="T69" i="78"/>
  <c r="W69" i="78" s="1"/>
  <c r="X69" i="78"/>
  <c r="W73" i="73"/>
  <c r="S73" i="73"/>
  <c r="V73" i="73" s="1"/>
  <c r="T73" i="78"/>
  <c r="W73" i="78" s="1"/>
  <c r="X73" i="78"/>
  <c r="T74" i="78"/>
  <c r="W74" i="78" s="1"/>
  <c r="X74" i="78"/>
  <c r="S93" i="73"/>
  <c r="V93" i="73" s="1"/>
  <c r="W93" i="73"/>
  <c r="W70" i="73"/>
  <c r="S70" i="73"/>
  <c r="V70" i="73" s="1"/>
  <c r="T93" i="78"/>
  <c r="W93" i="78" s="1"/>
  <c r="X93" i="78"/>
  <c r="S106" i="73"/>
  <c r="V106" i="73" s="1"/>
  <c r="W106" i="73"/>
  <c r="W110" i="73"/>
  <c r="S110" i="73"/>
  <c r="V110" i="73" s="1"/>
  <c r="T70" i="78"/>
  <c r="W70" i="78" s="1"/>
  <c r="X70" i="78"/>
  <c r="T25" i="78"/>
  <c r="W25" i="78" s="1"/>
  <c r="X25" i="78"/>
  <c r="W151" i="73"/>
  <c r="W35" i="73"/>
  <c r="S35" i="73"/>
  <c r="V35" i="73" s="1"/>
  <c r="T35" i="78"/>
  <c r="W35" i="78" s="1"/>
  <c r="X35" i="78"/>
  <c r="S49" i="73"/>
  <c r="V49" i="73" s="1"/>
  <c r="W49" i="73"/>
  <c r="T49" i="78"/>
  <c r="W49" i="78" s="1"/>
  <c r="X49" i="78"/>
  <c r="S139" i="73"/>
  <c r="V139" i="73" s="1"/>
  <c r="S156" i="73"/>
  <c r="V156" i="73" s="1"/>
  <c r="S92" i="73"/>
  <c r="V92" i="73" s="1"/>
  <c r="S50" i="73"/>
  <c r="V50" i="73" s="1"/>
  <c r="W50" i="73"/>
  <c r="T50" i="78"/>
  <c r="W50" i="78" s="1"/>
  <c r="X50" i="78"/>
  <c r="S16" i="73"/>
  <c r="V16" i="73" s="1"/>
  <c r="S145" i="73"/>
  <c r="V145" i="73" s="1"/>
  <c r="W141" i="73"/>
  <c r="S75" i="73"/>
  <c r="V75" i="73" s="1"/>
  <c r="W75" i="73"/>
  <c r="T75" i="78"/>
  <c r="W75" i="78" s="1"/>
  <c r="X75" i="78"/>
  <c r="T136" i="78"/>
  <c r="W136" i="78" s="1"/>
  <c r="X136" i="78"/>
  <c r="S155" i="73"/>
  <c r="V155" i="73" s="1"/>
  <c r="W155" i="73"/>
  <c r="T155" i="78"/>
  <c r="W155" i="78" s="1"/>
  <c r="X155" i="78"/>
  <c r="W144" i="73"/>
  <c r="S144" i="73"/>
  <c r="V144" i="73" s="1"/>
  <c r="S136" i="73"/>
  <c r="V136" i="73" s="1"/>
  <c r="W136" i="73"/>
  <c r="T144" i="78"/>
  <c r="W144" i="78" s="1"/>
  <c r="X144" i="78"/>
  <c r="S147" i="73"/>
  <c r="V147" i="73" s="1"/>
  <c r="W147" i="73"/>
  <c r="W152" i="73"/>
  <c r="S152" i="73"/>
  <c r="V152" i="73" s="1"/>
  <c r="W134" i="73"/>
  <c r="S134" i="73"/>
  <c r="V134" i="73" s="1"/>
  <c r="S149" i="73"/>
  <c r="V149" i="73" s="1"/>
  <c r="W149" i="73"/>
  <c r="S85" i="73"/>
  <c r="V85" i="73" s="1"/>
  <c r="W85" i="73"/>
  <c r="W148" i="73"/>
  <c r="S148" i="73"/>
  <c r="V148" i="73" s="1"/>
  <c r="T115" i="78" l="1"/>
  <c r="W115" i="78" s="1"/>
  <c r="S33" i="73"/>
  <c r="V33" i="73" s="1"/>
  <c r="W33" i="73"/>
  <c r="T33" i="78"/>
  <c r="W33" i="78" s="1"/>
  <c r="X33" i="78"/>
  <c r="S104" i="73"/>
  <c r="V104" i="73" s="1"/>
  <c r="X124" i="78"/>
  <c r="X31" i="78"/>
  <c r="T31" i="78"/>
  <c r="W31" i="78" s="1"/>
  <c r="W31" i="73"/>
  <c r="S31" i="73"/>
  <c r="V31" i="73" s="1"/>
  <c r="T114" i="78"/>
  <c r="W114" i="78" s="1"/>
  <c r="X47" i="78"/>
  <c r="T47" i="78"/>
  <c r="W47" i="78" s="1"/>
  <c r="T62" i="78"/>
  <c r="W62" i="78" s="1"/>
  <c r="X62" i="78"/>
  <c r="W53" i="73"/>
  <c r="S53" i="73"/>
  <c r="V53" i="73" s="1"/>
  <c r="T79" i="78"/>
  <c r="W79" i="78" s="1"/>
  <c r="X79" i="78"/>
  <c r="S98" i="73"/>
  <c r="V98" i="73" s="1"/>
  <c r="W98" i="73"/>
  <c r="W114" i="73"/>
  <c r="S114" i="73"/>
  <c r="V114" i="73" s="1"/>
  <c r="W137" i="73"/>
  <c r="S137" i="73"/>
  <c r="V137" i="73" s="1"/>
  <c r="W8" i="73"/>
  <c r="S8" i="73"/>
  <c r="V8" i="73" s="1"/>
  <c r="S124" i="73"/>
  <c r="V124" i="73" s="1"/>
  <c r="W124" i="73"/>
  <c r="W9" i="73"/>
  <c r="S9" i="73"/>
  <c r="V9" i="73" s="1"/>
  <c r="W7" i="73"/>
  <c r="S7" i="73"/>
  <c r="V7" i="73" s="1"/>
  <c r="T53" i="78"/>
  <c r="W53" i="78" s="1"/>
  <c r="X53" i="78"/>
  <c r="S79" i="73"/>
  <c r="V79" i="73" s="1"/>
  <c r="W79" i="73"/>
  <c r="W6" i="73"/>
  <c r="S6" i="73"/>
  <c r="V6" i="73" s="1"/>
  <c r="T9" i="78"/>
  <c r="W9" i="78" s="1"/>
  <c r="X9" i="78"/>
  <c r="X63" i="78"/>
  <c r="T63" i="78"/>
  <c r="W63" i="78" s="1"/>
  <c r="S130" i="73"/>
  <c r="V130" i="73" s="1"/>
  <c r="W130" i="73"/>
  <c r="W120" i="73"/>
  <c r="S120" i="73"/>
  <c r="V120" i="73" s="1"/>
  <c r="T6" i="78"/>
  <c r="W6" i="78" s="1"/>
  <c r="X6" i="78"/>
  <c r="T8" i="78"/>
  <c r="W8" i="78" s="1"/>
  <c r="X8" i="78"/>
  <c r="W62" i="73"/>
  <c r="S62" i="73"/>
  <c r="V62" i="73" s="1"/>
  <c r="T7" i="78"/>
  <c r="W7" i="78" s="1"/>
  <c r="X7" i="78"/>
  <c r="W63" i="73"/>
  <c r="S63" i="73"/>
  <c r="V63" i="73" s="1"/>
  <c r="X98" i="78"/>
  <c r="W67" i="73"/>
  <c r="S67" i="73"/>
  <c r="V67" i="73" s="1"/>
  <c r="W127" i="73"/>
  <c r="S127" i="73"/>
  <c r="V127" i="73" s="1"/>
  <c r="S107" i="73"/>
  <c r="V107" i="73" s="1"/>
  <c r="W107" i="73"/>
  <c r="X67" i="78"/>
  <c r="T67" i="78"/>
  <c r="W67" i="78" s="1"/>
  <c r="X65" i="78"/>
  <c r="T65" i="78"/>
  <c r="W65" i="78" s="1"/>
  <c r="W57" i="73"/>
  <c r="S57" i="73"/>
  <c r="V57" i="73" s="1"/>
  <c r="S47" i="73"/>
  <c r="V47" i="73" s="1"/>
  <c r="W47" i="73"/>
  <c r="T64" i="78"/>
  <c r="W64" i="78" s="1"/>
  <c r="X64" i="78"/>
  <c r="W97" i="73"/>
  <c r="S97" i="73"/>
  <c r="V97" i="73" s="1"/>
  <c r="S82" i="73"/>
  <c r="V82" i="73" s="1"/>
  <c r="W82" i="73"/>
  <c r="T154" i="78"/>
  <c r="W154" i="78" s="1"/>
  <c r="S129" i="73"/>
  <c r="V129" i="73" s="1"/>
  <c r="W129" i="73"/>
  <c r="T57" i="78"/>
  <c r="W57" i="78" s="1"/>
  <c r="X57" i="78"/>
  <c r="W115" i="73"/>
  <c r="S115" i="73"/>
  <c r="V115" i="73" s="1"/>
  <c r="W64" i="73"/>
  <c r="S64" i="73"/>
  <c r="V64" i="73" s="1"/>
  <c r="S83" i="73"/>
  <c r="V83" i="73" s="1"/>
  <c r="W83" i="73"/>
  <c r="W128" i="73"/>
  <c r="S128" i="73"/>
  <c r="V128" i="73" s="1"/>
  <c r="T113" i="78"/>
  <c r="W113" i="78" s="1"/>
  <c r="X113" i="78"/>
  <c r="X102" i="78"/>
  <c r="T102" i="78"/>
  <c r="W102" i="78" s="1"/>
  <c r="W90" i="73"/>
  <c r="S90" i="73"/>
  <c r="V90" i="73" s="1"/>
  <c r="S133" i="73"/>
  <c r="V133" i="73" s="1"/>
  <c r="W133" i="73"/>
  <c r="W96" i="73"/>
  <c r="S96" i="73"/>
  <c r="V96" i="73" s="1"/>
  <c r="W143" i="73"/>
  <c r="S143" i="73"/>
  <c r="V143" i="73" s="1"/>
  <c r="T128" i="78"/>
  <c r="W128" i="78" s="1"/>
  <c r="X128" i="78"/>
  <c r="S105" i="73"/>
  <c r="V105" i="73" s="1"/>
  <c r="W105" i="73"/>
  <c r="X83" i="78"/>
  <c r="T83" i="78"/>
  <c r="W83" i="78" s="1"/>
  <c r="T133" i="78"/>
  <c r="W133" i="78" s="1"/>
  <c r="X133" i="78"/>
  <c r="T96" i="78"/>
  <c r="W96" i="78" s="1"/>
  <c r="X96" i="78"/>
  <c r="T143" i="78"/>
  <c r="W143" i="78" s="1"/>
  <c r="X143" i="78"/>
  <c r="X90" i="78"/>
  <c r="T90" i="78"/>
  <c r="W90" i="78" s="1"/>
  <c r="T105" i="78"/>
  <c r="W105" i="78" s="1"/>
  <c r="X105" i="78"/>
  <c r="W117" i="73"/>
  <c r="S117" i="73"/>
  <c r="V117" i="73" s="1"/>
  <c r="W80" i="73"/>
  <c r="S80" i="73"/>
  <c r="V80" i="73" s="1"/>
  <c r="W112" i="73"/>
  <c r="S112" i="73"/>
  <c r="V112" i="73" s="1"/>
  <c r="S150" i="73"/>
  <c r="V150" i="73" s="1"/>
  <c r="W150" i="73"/>
  <c r="S88" i="73"/>
  <c r="V88" i="73" s="1"/>
  <c r="W88" i="73"/>
  <c r="W125" i="73"/>
  <c r="S125" i="73"/>
  <c r="V125" i="73" s="1"/>
  <c r="S95" i="73"/>
  <c r="V95" i="73" s="1"/>
  <c r="W95" i="73"/>
  <c r="W122" i="73"/>
  <c r="S122" i="73"/>
  <c r="V122" i="73" s="1"/>
  <c r="W132" i="73"/>
  <c r="S132" i="73"/>
  <c r="V132" i="73" s="1"/>
  <c r="T150" i="78"/>
  <c r="W150" i="78" s="1"/>
  <c r="X150" i="78"/>
  <c r="S118" i="73"/>
  <c r="V118" i="73" s="1"/>
  <c r="W118" i="73"/>
  <c r="X125" i="78"/>
  <c r="T125" i="78"/>
  <c r="W125" i="78" s="1"/>
  <c r="T95" i="78"/>
  <c r="W95" i="78" s="1"/>
  <c r="X95" i="78"/>
  <c r="T122" i="78"/>
  <c r="W122" i="78" s="1"/>
  <c r="X122" i="78"/>
  <c r="T112" i="78"/>
  <c r="W112" i="78" s="1"/>
  <c r="X112" i="78"/>
  <c r="T88" i="78"/>
  <c r="W88" i="78" s="1"/>
  <c r="X88" i="78"/>
  <c r="X117" i="78"/>
  <c r="T117" i="78"/>
  <c r="W117" i="78" s="1"/>
  <c r="T80" i="78"/>
  <c r="W80" i="78" s="1"/>
  <c r="X80" i="78"/>
  <c r="S113" i="73"/>
  <c r="V113" i="73" s="1"/>
  <c r="W113" i="73"/>
  <c r="S102" i="73"/>
  <c r="V102" i="73" s="1"/>
  <c r="W102" i="73"/>
  <c r="T132" i="78"/>
  <c r="W132" i="78" s="1"/>
  <c r="X132" i="78"/>
  <c r="T118" i="78"/>
  <c r="W118" i="78" s="1"/>
  <c r="X118" i="78"/>
  <c r="W39" i="73"/>
  <c r="S39" i="73"/>
  <c r="V39" i="73" s="1"/>
  <c r="W44" i="73"/>
  <c r="S44" i="73"/>
  <c r="V44" i="73" s="1"/>
  <c r="W40" i="73"/>
  <c r="S40" i="73"/>
  <c r="V40" i="73" s="1"/>
  <c r="W28" i="73"/>
  <c r="S28" i="73"/>
  <c r="V28" i="73" s="1"/>
  <c r="T40" i="78"/>
  <c r="W40" i="78" s="1"/>
  <c r="X40" i="78"/>
  <c r="T28" i="78"/>
  <c r="W28" i="78" s="1"/>
  <c r="X28" i="78"/>
  <c r="S135" i="73"/>
  <c r="V135" i="73" s="1"/>
  <c r="W135" i="73"/>
  <c r="T39" i="78"/>
  <c r="W39" i="78" s="1"/>
  <c r="X39" i="78"/>
  <c r="T135" i="78"/>
  <c r="W135" i="78" s="1"/>
  <c r="X135" i="78"/>
  <c r="T44" i="78"/>
  <c r="W44" i="78" s="1"/>
  <c r="X44" i="78"/>
  <c r="U3" i="78" l="1"/>
  <c r="X3" i="78" s="1"/>
  <c r="T3" i="73"/>
  <c r="W3" i="73" s="1"/>
  <c r="X154" i="78"/>
  <c r="S91" i="73"/>
  <c r="V91" i="73" s="1"/>
  <c r="W91" i="73"/>
  <c r="W154" i="73"/>
  <c r="S154" i="73"/>
  <c r="V154" i="73" s="1"/>
  <c r="T91" i="78"/>
  <c r="W91" i="78" s="1"/>
  <c r="X91" i="78"/>
  <c r="T89" i="78"/>
  <c r="W89" i="78" s="1"/>
  <c r="X89" i="78"/>
  <c r="W42" i="73"/>
  <c r="S42" i="73"/>
  <c r="V42" i="73" s="1"/>
  <c r="X42" i="78"/>
  <c r="T42" i="78"/>
  <c r="W42" i="78" s="1"/>
  <c r="S153" i="73"/>
  <c r="V153" i="73" s="1"/>
  <c r="W153" i="73"/>
  <c r="T153" i="78"/>
  <c r="W153" i="78" s="1"/>
  <c r="X153" i="78"/>
  <c r="S3" i="73" l="1"/>
  <c r="V3" i="73" s="1"/>
  <c r="T3" i="78"/>
  <c r="W3" i="78" s="1"/>
</calcChain>
</file>

<file path=xl/sharedStrings.xml><?xml version="1.0" encoding="utf-8"?>
<sst xmlns="http://schemas.openxmlformats.org/spreadsheetml/2006/main" count="7023" uniqueCount="826">
  <si>
    <t>Technical Guidance Documentation</t>
  </si>
  <si>
    <t>Minimum funding for Better Care Fund 2021/22</t>
  </si>
  <si>
    <t>Better Care Fund</t>
  </si>
  <si>
    <t>notes</t>
  </si>
  <si>
    <t>Description of worksheets in this document</t>
  </si>
  <si>
    <t>BCF 2020-21</t>
  </si>
  <si>
    <t>inputs</t>
  </si>
  <si>
    <t xml:space="preserve">Previously published BCF contributions </t>
  </si>
  <si>
    <t>Published total BCF contributions (RNF and non-RNF) by CCG and LA</t>
  </si>
  <si>
    <t>RNF revised</t>
  </si>
  <si>
    <t>calculations</t>
  </si>
  <si>
    <t>Calculates CCG contributions based on the Social Care (RNF) formula at LA level</t>
  </si>
  <si>
    <t>Contributions at Local Authority level are mapped to 2021 LAs (152) and then to 2019 CCGs (191)</t>
  </si>
  <si>
    <t>on the basis of mid-2019 resident populations (ONS). These values are used in the two worksheets below.</t>
  </si>
  <si>
    <t>CCG allocations</t>
  </si>
  <si>
    <t>Combined contributions based on RNF with those based on CCG core allocations</t>
  </si>
  <si>
    <t>Contributions at CCG level are mapped to LA on the basis of 2019 resident population (ONS)</t>
  </si>
  <si>
    <t>Summary - 191 CCGs</t>
  </si>
  <si>
    <t>outputs</t>
  </si>
  <si>
    <t>Combined contributions based on RNF with that based on CCG core allocations</t>
  </si>
  <si>
    <t>Including LA adjustments for CCG mergers between 2016/17 and 2019/20</t>
  </si>
  <si>
    <t>Summary table for both CCG contributions and LA receipts</t>
  </si>
  <si>
    <t>Summary - 135 CCGs</t>
  </si>
  <si>
    <t>Summary table for both CCG contributions and LA reciepts</t>
  </si>
  <si>
    <t>Ringfenced OOH funding</t>
  </si>
  <si>
    <t>BCF revenue funding from CCGs ring-fenced for NHS out of hospital commissioned services</t>
  </si>
  <si>
    <t>See also Technical Guidance Documentation</t>
  </si>
  <si>
    <t>www.england.nhs.uk/allocations</t>
  </si>
  <si>
    <t>For queries please contact</t>
  </si>
  <si>
    <t>england.revenue-allocations@nhs.net</t>
  </si>
  <si>
    <t>2020/21 minimum BCF contribution from CCGs</t>
  </si>
  <si>
    <t>2020/21 minimum BCF contribution to Local Authorities 151</t>
  </si>
  <si>
    <t>2020/21 minimum BCF contribution to Local Authorities 152</t>
  </si>
  <si>
    <t>£000</t>
  </si>
  <si>
    <t>Local Authority 151 to 152 mapping based on ONS 2019 LSOA populations</t>
  </si>
  <si>
    <t>England</t>
  </si>
  <si>
    <t>2019/20</t>
  </si>
  <si>
    <t>2020/21</t>
  </si>
  <si>
    <t>CCG19</t>
  </si>
  <si>
    <t>Clinical Commissioning Group (191)</t>
  </si>
  <si>
    <t>Minimum contribution</t>
  </si>
  <si>
    <t>RNF</t>
  </si>
  <si>
    <t xml:space="preserve">Non-RNF </t>
  </si>
  <si>
    <t xml:space="preserve">Minimum contribution </t>
  </si>
  <si>
    <t>Minimum contribution % change</t>
  </si>
  <si>
    <t>LA151</t>
  </si>
  <si>
    <t>Local Authority (upper tier 151)</t>
  </si>
  <si>
    <t>LA152</t>
  </si>
  <si>
    <t>Local Authority (upper tier 152)</t>
  </si>
  <si>
    <t>Resident population MYE 2019</t>
  </si>
  <si>
    <t>% of LA151 in LA152</t>
  </si>
  <si>
    <t>00C</t>
  </si>
  <si>
    <t>NHS Darlington CCG</t>
  </si>
  <si>
    <t>E06000001</t>
  </si>
  <si>
    <t>Hartlepool</t>
  </si>
  <si>
    <t>00D</t>
  </si>
  <si>
    <t>NHS Durham Dales, Easington and Sedgefield CCG</t>
  </si>
  <si>
    <t>E06000002</t>
  </si>
  <si>
    <t>Middlesbrough</t>
  </si>
  <si>
    <t>00J</t>
  </si>
  <si>
    <t>NHS North Durham CCG</t>
  </si>
  <si>
    <t>E06000003</t>
  </si>
  <si>
    <t>Redcar and Cleveland</t>
  </si>
  <si>
    <t>00K</t>
  </si>
  <si>
    <t>NHS Hartlepool and Stockton-on-Tees CCG</t>
  </si>
  <si>
    <t>E06000004</t>
  </si>
  <si>
    <t>Stockton-on-Tees</t>
  </si>
  <si>
    <t>00L</t>
  </si>
  <si>
    <t>NHS Northumberland CCG</t>
  </si>
  <si>
    <t>E06000005</t>
  </si>
  <si>
    <t>Darlington</t>
  </si>
  <si>
    <t>00M</t>
  </si>
  <si>
    <t>NHS South Tees CCG</t>
  </si>
  <si>
    <t>E06000006</t>
  </si>
  <si>
    <t>Halton</t>
  </si>
  <si>
    <t>00N</t>
  </si>
  <si>
    <t>NHS South Tyneside CCG</t>
  </si>
  <si>
    <t>E06000007</t>
  </si>
  <si>
    <t>Warrington</t>
  </si>
  <si>
    <t>00P</t>
  </si>
  <si>
    <t>NHS Sunderland CCG</t>
  </si>
  <si>
    <t>E06000008</t>
  </si>
  <si>
    <t>Blackburn with Darwen</t>
  </si>
  <si>
    <t>00Q</t>
  </si>
  <si>
    <t>NHS Blackburn with Darwen CCG</t>
  </si>
  <si>
    <t>E06000009</t>
  </si>
  <si>
    <t>Blackpool</t>
  </si>
  <si>
    <t>00R</t>
  </si>
  <si>
    <t>NHS Blackpool CCG</t>
  </si>
  <si>
    <t>E06000010</t>
  </si>
  <si>
    <t>Kingston upon Hull, City of</t>
  </si>
  <si>
    <t>00T</t>
  </si>
  <si>
    <t>NHS Bolton CCG</t>
  </si>
  <si>
    <t>E06000011</t>
  </si>
  <si>
    <t>East Riding of Yorkshire</t>
  </si>
  <si>
    <t>00V</t>
  </si>
  <si>
    <t>NHS Bury CCG</t>
  </si>
  <si>
    <t>E06000012</t>
  </si>
  <si>
    <t>North East Lincolnshire</t>
  </si>
  <si>
    <t>00X</t>
  </si>
  <si>
    <t>NHS Chorley and South Ribble CCG</t>
  </si>
  <si>
    <t>E06000013</t>
  </si>
  <si>
    <t>North Lincolnshire</t>
  </si>
  <si>
    <t>00Y</t>
  </si>
  <si>
    <t>NHS Oldham CCG</t>
  </si>
  <si>
    <t>E06000014</t>
  </si>
  <si>
    <t>York</t>
  </si>
  <si>
    <t>01A</t>
  </si>
  <si>
    <t>NHS East Lancashire CCG</t>
  </si>
  <si>
    <t>E06000015</t>
  </si>
  <si>
    <t>Derby</t>
  </si>
  <si>
    <t>01C</t>
  </si>
  <si>
    <t>NHS Eastern Cheshire CCG</t>
  </si>
  <si>
    <t>E06000016</t>
  </si>
  <si>
    <t>Leicester</t>
  </si>
  <si>
    <t>01D</t>
  </si>
  <si>
    <t>NHS Heywood, Middleton and Rochdale CCG</t>
  </si>
  <si>
    <t>E06000017</t>
  </si>
  <si>
    <t>Rutland</t>
  </si>
  <si>
    <t>01E</t>
  </si>
  <si>
    <t>NHS Greater Preston CCG</t>
  </si>
  <si>
    <t>E06000018</t>
  </si>
  <si>
    <t>Nottingham</t>
  </si>
  <si>
    <t>01F</t>
  </si>
  <si>
    <t>NHS Halton CCG</t>
  </si>
  <si>
    <t>E06000019</t>
  </si>
  <si>
    <t>Herefordshire, County of</t>
  </si>
  <si>
    <t>01G</t>
  </si>
  <si>
    <t>NHS Salford CCG</t>
  </si>
  <si>
    <t>E06000020</t>
  </si>
  <si>
    <t>Telford and Wrekin</t>
  </si>
  <si>
    <t>01H</t>
  </si>
  <si>
    <t>NHS North Cumbria CCG</t>
  </si>
  <si>
    <t>E06000021</t>
  </si>
  <si>
    <t>Stoke-on-Trent</t>
  </si>
  <si>
    <t>01J</t>
  </si>
  <si>
    <t>NHS Knowsley CCG</t>
  </si>
  <si>
    <t>E06000022</t>
  </si>
  <si>
    <t>Bath and North East Somerset</t>
  </si>
  <si>
    <t>01K</t>
  </si>
  <si>
    <t>NHS Morecambe Bay CCG</t>
  </si>
  <si>
    <t>E06000023</t>
  </si>
  <si>
    <t>Bristol, City of</t>
  </si>
  <si>
    <t>01R</t>
  </si>
  <si>
    <t>NHS South Cheshire CCG</t>
  </si>
  <si>
    <t>E06000024</t>
  </si>
  <si>
    <t>North Somerset</t>
  </si>
  <si>
    <t>01T</t>
  </si>
  <si>
    <t>NHS South Sefton CCG</t>
  </si>
  <si>
    <t>E06000025</t>
  </si>
  <si>
    <t>South Gloucestershire</t>
  </si>
  <si>
    <t>01V</t>
  </si>
  <si>
    <t>NHS Southport and Formby CCG</t>
  </si>
  <si>
    <t>E06000026</t>
  </si>
  <si>
    <t>Plymouth</t>
  </si>
  <si>
    <t>01W</t>
  </si>
  <si>
    <t>NHS Stockport CCG</t>
  </si>
  <si>
    <t>E06000027</t>
  </si>
  <si>
    <t>Torbay</t>
  </si>
  <si>
    <t>01X</t>
  </si>
  <si>
    <t>NHS St Helens CCG</t>
  </si>
  <si>
    <t>E06000030</t>
  </si>
  <si>
    <t>Swindon</t>
  </si>
  <si>
    <t>01Y</t>
  </si>
  <si>
    <t>NHS Tameside and Glossop CCG</t>
  </si>
  <si>
    <t>E06000031</t>
  </si>
  <si>
    <t>Peterborough</t>
  </si>
  <si>
    <t>02A</t>
  </si>
  <si>
    <t>NHS Trafford CCG</t>
  </si>
  <si>
    <t>E06000032</t>
  </si>
  <si>
    <t>Luton</t>
  </si>
  <si>
    <t>02D</t>
  </si>
  <si>
    <t>NHS Vale Royal CCG</t>
  </si>
  <si>
    <t>E06000033</t>
  </si>
  <si>
    <t>Southend-on-Sea</t>
  </si>
  <si>
    <t>02E</t>
  </si>
  <si>
    <t>NHS Warrington CCG</t>
  </si>
  <si>
    <t>E06000034</t>
  </si>
  <si>
    <t>Thurrock</t>
  </si>
  <si>
    <t>02F</t>
  </si>
  <si>
    <t>NHS West Cheshire CCG</t>
  </si>
  <si>
    <t>E06000035</t>
  </si>
  <si>
    <t>Medway</t>
  </si>
  <si>
    <t>02G</t>
  </si>
  <si>
    <t>NHS West Lancashire CCG</t>
  </si>
  <si>
    <t>E06000036</t>
  </si>
  <si>
    <t>Bracknell Forest</t>
  </si>
  <si>
    <t>02H</t>
  </si>
  <si>
    <t>NHS Wigan Borough CCG</t>
  </si>
  <si>
    <t>E06000037</t>
  </si>
  <si>
    <t>West Berkshire</t>
  </si>
  <si>
    <t>02M</t>
  </si>
  <si>
    <t>NHS Fylde and Wyre CCG</t>
  </si>
  <si>
    <t>E06000038</t>
  </si>
  <si>
    <t>Reading</t>
  </si>
  <si>
    <t>02N</t>
  </si>
  <si>
    <t>NHS Airedale, Wharfedale and Craven CCG</t>
  </si>
  <si>
    <t>E06000039</t>
  </si>
  <si>
    <t>Slough</t>
  </si>
  <si>
    <t>02P</t>
  </si>
  <si>
    <t>NHS Barnsley CCG</t>
  </si>
  <si>
    <t>E06000040</t>
  </si>
  <si>
    <t>Windsor and Maidenhead</t>
  </si>
  <si>
    <t>02Q</t>
  </si>
  <si>
    <t>NHS Bassetlaw CCG</t>
  </si>
  <si>
    <t>E06000041</t>
  </si>
  <si>
    <t>Wokingham</t>
  </si>
  <si>
    <t>02R</t>
  </si>
  <si>
    <t>NHS Bradford Districts CCG</t>
  </si>
  <si>
    <t>E06000042</t>
  </si>
  <si>
    <t>Milton Keynes</t>
  </si>
  <si>
    <t>02T</t>
  </si>
  <si>
    <t>NHS Calderdale CCG</t>
  </si>
  <si>
    <t>E06000043</t>
  </si>
  <si>
    <t>Brighton and Hove</t>
  </si>
  <si>
    <t>02W</t>
  </si>
  <si>
    <t>NHS Bradford City CCG</t>
  </si>
  <si>
    <t>E06000044</t>
  </si>
  <si>
    <t>Portsmouth</t>
  </si>
  <si>
    <t>02X</t>
  </si>
  <si>
    <t>NHS Doncaster CCG</t>
  </si>
  <si>
    <t>E06000045</t>
  </si>
  <si>
    <t>Southampton</t>
  </si>
  <si>
    <t>02Y</t>
  </si>
  <si>
    <t>NHS East Riding of Yorkshire CCG</t>
  </si>
  <si>
    <t>E06000046</t>
  </si>
  <si>
    <t>Isle of Wight</t>
  </si>
  <si>
    <t>03A</t>
  </si>
  <si>
    <t>NHS Greater Huddersfield CCG</t>
  </si>
  <si>
    <t>E06000047</t>
  </si>
  <si>
    <t>County Durham</t>
  </si>
  <si>
    <t>03D</t>
  </si>
  <si>
    <t>NHS Hambleton, Richmondshire and Whitby CCG</t>
  </si>
  <si>
    <t>E06000049</t>
  </si>
  <si>
    <t>Cheshire East</t>
  </si>
  <si>
    <t>03E</t>
  </si>
  <si>
    <t>NHS Harrogate and Rural District CCG</t>
  </si>
  <si>
    <t>E06000050</t>
  </si>
  <si>
    <t>Cheshire West and Chester</t>
  </si>
  <si>
    <t>03F</t>
  </si>
  <si>
    <t>NHS Hull CCG</t>
  </si>
  <si>
    <t>E06000051</t>
  </si>
  <si>
    <t>Shropshire</t>
  </si>
  <si>
    <t>03H</t>
  </si>
  <si>
    <t>NHS North East Lincolnshire CCG</t>
  </si>
  <si>
    <t>E06000052</t>
  </si>
  <si>
    <t>Cornwall</t>
  </si>
  <si>
    <t>03J</t>
  </si>
  <si>
    <t>NHS North Kirklees CCG</t>
  </si>
  <si>
    <t>E06000053</t>
  </si>
  <si>
    <t>Isles of Scilly</t>
  </si>
  <si>
    <t>03K</t>
  </si>
  <si>
    <t>NHS North Lincolnshire CCG</t>
  </si>
  <si>
    <t>E06000054</t>
  </si>
  <si>
    <t>Wiltshire</t>
  </si>
  <si>
    <t>03L</t>
  </si>
  <si>
    <t>NHS Rotherham CCG</t>
  </si>
  <si>
    <t>E06000055</t>
  </si>
  <si>
    <t>Bedford</t>
  </si>
  <si>
    <t>03M</t>
  </si>
  <si>
    <t>NHS Scarborough and Ryedale CCG</t>
  </si>
  <si>
    <t>E06000056</t>
  </si>
  <si>
    <t>Central Bedfordshire</t>
  </si>
  <si>
    <t>03N</t>
  </si>
  <si>
    <t>NHS Sheffield CCG</t>
  </si>
  <si>
    <t>E06000057</t>
  </si>
  <si>
    <t>Northumberland</t>
  </si>
  <si>
    <t>03Q</t>
  </si>
  <si>
    <t>NHS Vale of York CCG</t>
  </si>
  <si>
    <t>E06000058</t>
  </si>
  <si>
    <t>Bournemouth, Christchurch and Poole</t>
  </si>
  <si>
    <t>03R</t>
  </si>
  <si>
    <t>NHS Wakefield CCG</t>
  </si>
  <si>
    <t>E06000059</t>
  </si>
  <si>
    <t>Dorset</t>
  </si>
  <si>
    <t>03T</t>
  </si>
  <si>
    <t>NHS Lincolnshire East CCG</t>
  </si>
  <si>
    <t>E08000001</t>
  </si>
  <si>
    <t>Bolton</t>
  </si>
  <si>
    <t>03V</t>
  </si>
  <si>
    <t>NHS Corby CCG</t>
  </si>
  <si>
    <t>E08000002</t>
  </si>
  <si>
    <t>Bury</t>
  </si>
  <si>
    <t>03W</t>
  </si>
  <si>
    <t>NHS East Leicestershire and Rutland CCG</t>
  </si>
  <si>
    <t>E08000003</t>
  </si>
  <si>
    <t>Manchester</t>
  </si>
  <si>
    <t>04C</t>
  </si>
  <si>
    <t>NHS Leicester City CCG</t>
  </si>
  <si>
    <t>E08000004</t>
  </si>
  <si>
    <t>Oldham</t>
  </si>
  <si>
    <t>04D</t>
  </si>
  <si>
    <t>NHS Lincolnshire West CCG</t>
  </si>
  <si>
    <t>E08000005</t>
  </si>
  <si>
    <t>Rochdale</t>
  </si>
  <si>
    <t>04E</t>
  </si>
  <si>
    <t>NHS Mansfield and Ashfield CCG</t>
  </si>
  <si>
    <t>E08000006</t>
  </si>
  <si>
    <t>Salford</t>
  </si>
  <si>
    <t>04F</t>
  </si>
  <si>
    <t>NHS Milton Keynes CCG</t>
  </si>
  <si>
    <t>E08000007</t>
  </si>
  <si>
    <t>Stockport</t>
  </si>
  <si>
    <t>04G</t>
  </si>
  <si>
    <t>NHS Nene CCG</t>
  </si>
  <si>
    <t>E08000008</t>
  </si>
  <si>
    <t>Tameside</t>
  </si>
  <si>
    <t>04H</t>
  </si>
  <si>
    <t>NHS Newark and Sherwood CCG</t>
  </si>
  <si>
    <t>E08000009</t>
  </si>
  <si>
    <t>Trafford</t>
  </si>
  <si>
    <t>04K</t>
  </si>
  <si>
    <t>NHS Nottingham City CCG</t>
  </si>
  <si>
    <t>E08000010</t>
  </si>
  <si>
    <t>Wigan</t>
  </si>
  <si>
    <t>04L</t>
  </si>
  <si>
    <t>NHS Nottingham North and East CCG</t>
  </si>
  <si>
    <t>E08000011</t>
  </si>
  <si>
    <t>Knowsley</t>
  </si>
  <si>
    <t>04M</t>
  </si>
  <si>
    <t>NHS Nottingham West CCG</t>
  </si>
  <si>
    <t>E08000012</t>
  </si>
  <si>
    <t>Liverpool</t>
  </si>
  <si>
    <t>04N</t>
  </si>
  <si>
    <t>NHS Rushcliffe CCG</t>
  </si>
  <si>
    <t>E08000013</t>
  </si>
  <si>
    <t>St. Helens</t>
  </si>
  <si>
    <t>04Q</t>
  </si>
  <si>
    <t>NHS South West Lincolnshire CCG</t>
  </si>
  <si>
    <t>E08000014</t>
  </si>
  <si>
    <t>Sefton</t>
  </si>
  <si>
    <t>04V</t>
  </si>
  <si>
    <t>NHS West Leicestershire CCG</t>
  </si>
  <si>
    <t>E08000015</t>
  </si>
  <si>
    <t>Wirral</t>
  </si>
  <si>
    <t>04Y</t>
  </si>
  <si>
    <t>NHS Cannock Chase CCG</t>
  </si>
  <si>
    <t>E08000016</t>
  </si>
  <si>
    <t>Barnsley</t>
  </si>
  <si>
    <t>05A</t>
  </si>
  <si>
    <t>NHS Coventry and Rugby CCG</t>
  </si>
  <si>
    <t>E08000017</t>
  </si>
  <si>
    <t>Doncaster</t>
  </si>
  <si>
    <t>05C</t>
  </si>
  <si>
    <t>NHS Dudley CCG</t>
  </si>
  <si>
    <t>E08000018</t>
  </si>
  <si>
    <t>Rotherham</t>
  </si>
  <si>
    <t>05D</t>
  </si>
  <si>
    <t>NHS East Staffordshire CCG</t>
  </si>
  <si>
    <t>E08000019</t>
  </si>
  <si>
    <t>Sheffield</t>
  </si>
  <si>
    <t>05F</t>
  </si>
  <si>
    <t>NHS Herefordshire CCG</t>
  </si>
  <si>
    <t>E08000021</t>
  </si>
  <si>
    <t>Newcastle upon Tyne</t>
  </si>
  <si>
    <t>05G</t>
  </si>
  <si>
    <t>NHS North Staffordshire CCG</t>
  </si>
  <si>
    <t>E08000022</t>
  </si>
  <si>
    <t>North Tyneside</t>
  </si>
  <si>
    <t>05H</t>
  </si>
  <si>
    <t>NHS Warwickshire North CCG</t>
  </si>
  <si>
    <t>E08000023</t>
  </si>
  <si>
    <t>South Tyneside</t>
  </si>
  <si>
    <t>05J</t>
  </si>
  <si>
    <t>NHS Redditch and Bromsgrove CCG</t>
  </si>
  <si>
    <t>E08000024</t>
  </si>
  <si>
    <t>Sunderland</t>
  </si>
  <si>
    <t>05L</t>
  </si>
  <si>
    <t>NHS Sandwell and West Birmingham CCG</t>
  </si>
  <si>
    <t>E08000025</t>
  </si>
  <si>
    <t>Birmingham</t>
  </si>
  <si>
    <t>05N</t>
  </si>
  <si>
    <t>NHS Shropshire CCG</t>
  </si>
  <si>
    <t>E08000026</t>
  </si>
  <si>
    <t>Coventry</t>
  </si>
  <si>
    <t>05Q</t>
  </si>
  <si>
    <t>NHS South East Staffordshire and Seisdon Peninsula CCG</t>
  </si>
  <si>
    <t>E08000027</t>
  </si>
  <si>
    <t>Dudley</t>
  </si>
  <si>
    <t>05R</t>
  </si>
  <si>
    <t>NHS South Warwickshire CCG</t>
  </si>
  <si>
    <t>E08000028</t>
  </si>
  <si>
    <t>Sandwell</t>
  </si>
  <si>
    <t>05T</t>
  </si>
  <si>
    <t>NHS South Worcestershire CCG</t>
  </si>
  <si>
    <t>E08000029</t>
  </si>
  <si>
    <t>Solihull</t>
  </si>
  <si>
    <t>05V</t>
  </si>
  <si>
    <t>NHS Stafford and Surrounds CCG</t>
  </si>
  <si>
    <t>E08000030</t>
  </si>
  <si>
    <t>Walsall</t>
  </si>
  <si>
    <t>05W</t>
  </si>
  <si>
    <t>NHS Stoke on Trent CCG</t>
  </si>
  <si>
    <t>E08000031</t>
  </si>
  <si>
    <t>Wolverhampton</t>
  </si>
  <si>
    <t>05X</t>
  </si>
  <si>
    <t>NHS Telford and Wrekin CCG</t>
  </si>
  <si>
    <t>E08000032</t>
  </si>
  <si>
    <t>Bradford</t>
  </si>
  <si>
    <t>05Y</t>
  </si>
  <si>
    <t>NHS Walsall CCG</t>
  </si>
  <si>
    <t>E08000033</t>
  </si>
  <si>
    <t>Calderdale</t>
  </si>
  <si>
    <t>06A</t>
  </si>
  <si>
    <t>NHS Wolverhampton CCG</t>
  </si>
  <si>
    <t>E08000034</t>
  </si>
  <si>
    <t>Kirklees</t>
  </si>
  <si>
    <t>06D</t>
  </si>
  <si>
    <t>NHS Wyre Forest CCG</t>
  </si>
  <si>
    <t>E08000035</t>
  </si>
  <si>
    <t>Leeds</t>
  </si>
  <si>
    <t>06F</t>
  </si>
  <si>
    <t>NHS Bedfordshire CCG</t>
  </si>
  <si>
    <t>E08000036</t>
  </si>
  <si>
    <t>Wakefield</t>
  </si>
  <si>
    <t>06H</t>
  </si>
  <si>
    <t>NHS Cambridgeshire and Peterborough CCG</t>
  </si>
  <si>
    <t>E08000037</t>
  </si>
  <si>
    <t>Gateshead</t>
  </si>
  <si>
    <t>06K</t>
  </si>
  <si>
    <t>NHS East and North Hertfordshire CCG</t>
  </si>
  <si>
    <t>E09000001</t>
  </si>
  <si>
    <t>City of London</t>
  </si>
  <si>
    <t>06L</t>
  </si>
  <si>
    <t>NHS Ipswich and East Suffolk CCG</t>
  </si>
  <si>
    <t>E09000002</t>
  </si>
  <si>
    <t>Barking and Dagenham</t>
  </si>
  <si>
    <t>06M</t>
  </si>
  <si>
    <t>NHS Great Yarmouth and Waveney CCG</t>
  </si>
  <si>
    <t>E09000003</t>
  </si>
  <si>
    <t>Barnet</t>
  </si>
  <si>
    <t>06N</t>
  </si>
  <si>
    <t>NHS Herts Valleys CCG</t>
  </si>
  <si>
    <t>E09000004</t>
  </si>
  <si>
    <t>Bexley</t>
  </si>
  <si>
    <t>06P</t>
  </si>
  <si>
    <t>NHS Luton CCG</t>
  </si>
  <si>
    <t>E09000005</t>
  </si>
  <si>
    <t>Brent</t>
  </si>
  <si>
    <t>06Q</t>
  </si>
  <si>
    <t>NHS Mid Essex CCG</t>
  </si>
  <si>
    <t>E09000006</t>
  </si>
  <si>
    <t>Bromley</t>
  </si>
  <si>
    <t>06T</t>
  </si>
  <si>
    <t>NHS North East Essex CCG</t>
  </si>
  <si>
    <t>E09000007</t>
  </si>
  <si>
    <t>Camden</t>
  </si>
  <si>
    <t>06V</t>
  </si>
  <si>
    <t>NHS North Norfolk CCG</t>
  </si>
  <si>
    <t>E09000008</t>
  </si>
  <si>
    <t>Croydon</t>
  </si>
  <si>
    <t>06W</t>
  </si>
  <si>
    <t>NHS Norwich CCG</t>
  </si>
  <si>
    <t>E09000009</t>
  </si>
  <si>
    <t>Ealing</t>
  </si>
  <si>
    <t>06Y</t>
  </si>
  <si>
    <t>NHS South Norfolk CCG</t>
  </si>
  <si>
    <t>E09000010</t>
  </si>
  <si>
    <t>Enfield</t>
  </si>
  <si>
    <t>07G</t>
  </si>
  <si>
    <t>NHS Thurrock CCG</t>
  </si>
  <si>
    <t>E09000011</t>
  </si>
  <si>
    <t>Greenwich</t>
  </si>
  <si>
    <t>07H</t>
  </si>
  <si>
    <t>NHS West Essex CCG</t>
  </si>
  <si>
    <t>E09000012</t>
  </si>
  <si>
    <t>Hackney</t>
  </si>
  <si>
    <t>07J</t>
  </si>
  <si>
    <t>NHS West Norfolk CCG</t>
  </si>
  <si>
    <t>E09000013</t>
  </si>
  <si>
    <t>Hammersmith and Fulham</t>
  </si>
  <si>
    <t>07K</t>
  </si>
  <si>
    <t>NHS West Suffolk CCG</t>
  </si>
  <si>
    <t>E09000014</t>
  </si>
  <si>
    <t>Haringey</t>
  </si>
  <si>
    <t>07L</t>
  </si>
  <si>
    <t>NHS Barking and Dagenham CCG</t>
  </si>
  <si>
    <t>E09000015</t>
  </si>
  <si>
    <t>Harrow</t>
  </si>
  <si>
    <t>07M</t>
  </si>
  <si>
    <t>NHS Barnet CCG</t>
  </si>
  <si>
    <t>E09000016</t>
  </si>
  <si>
    <t>Havering</t>
  </si>
  <si>
    <t>07N</t>
  </si>
  <si>
    <t>NHS Bexley CCG</t>
  </si>
  <si>
    <t>E09000017</t>
  </si>
  <si>
    <t>Hillingdon</t>
  </si>
  <si>
    <t>07P</t>
  </si>
  <si>
    <t>NHS Brent CCG</t>
  </si>
  <si>
    <t>E09000018</t>
  </si>
  <si>
    <t>Hounslow</t>
  </si>
  <si>
    <t>07Q</t>
  </si>
  <si>
    <t>NHS Bromley CCG</t>
  </si>
  <si>
    <t>E09000019</t>
  </si>
  <si>
    <t>Islington</t>
  </si>
  <si>
    <t>07R</t>
  </si>
  <si>
    <t>NHS Camden CCG</t>
  </si>
  <si>
    <t>E09000020</t>
  </si>
  <si>
    <t>Kensington and Chelsea</t>
  </si>
  <si>
    <t>07T</t>
  </si>
  <si>
    <t>NHS City and Hackney CCG</t>
  </si>
  <si>
    <t>E09000021</t>
  </si>
  <si>
    <t>Kingston upon Thames</t>
  </si>
  <si>
    <t>07V</t>
  </si>
  <si>
    <t>NHS Croydon CCG</t>
  </si>
  <si>
    <t>E09000022</t>
  </si>
  <si>
    <t>Lambeth</t>
  </si>
  <si>
    <t>07W</t>
  </si>
  <si>
    <t>NHS Ealing CCG</t>
  </si>
  <si>
    <t>E09000023</t>
  </si>
  <si>
    <t>Lewisham</t>
  </si>
  <si>
    <t>07X</t>
  </si>
  <si>
    <t>NHS Enfield CCG</t>
  </si>
  <si>
    <t>E09000024</t>
  </si>
  <si>
    <t>Merton</t>
  </si>
  <si>
    <t>07Y</t>
  </si>
  <si>
    <t>NHS Hounslow CCG</t>
  </si>
  <si>
    <t>E09000025</t>
  </si>
  <si>
    <t>Newham</t>
  </si>
  <si>
    <t>08A</t>
  </si>
  <si>
    <t>NHS Greenwich CCG</t>
  </si>
  <si>
    <t>E09000026</t>
  </si>
  <si>
    <t>Redbridge</t>
  </si>
  <si>
    <t>08C</t>
  </si>
  <si>
    <t>NHS Hammersmith and Fulham CCG</t>
  </si>
  <si>
    <t>E09000027</t>
  </si>
  <si>
    <t>Richmond upon Thames</t>
  </si>
  <si>
    <t>08D</t>
  </si>
  <si>
    <t>NHS Haringey CCG</t>
  </si>
  <si>
    <t>E09000028</t>
  </si>
  <si>
    <t>Southwark</t>
  </si>
  <si>
    <t>08E</t>
  </si>
  <si>
    <t>NHS Harrow CCG</t>
  </si>
  <si>
    <t>E09000029</t>
  </si>
  <si>
    <t>Sutton</t>
  </si>
  <si>
    <t>08F</t>
  </si>
  <si>
    <t>NHS Havering CCG</t>
  </si>
  <si>
    <t>E09000030</t>
  </si>
  <si>
    <t>Tower Hamlets</t>
  </si>
  <si>
    <t>08G</t>
  </si>
  <si>
    <t>NHS Hillingdon CCG</t>
  </si>
  <si>
    <t>E09000031</t>
  </si>
  <si>
    <t>Waltham Forest</t>
  </si>
  <si>
    <t>08H</t>
  </si>
  <si>
    <t>NHS Islington CCG</t>
  </si>
  <si>
    <t>E09000032</t>
  </si>
  <si>
    <t>Wandsworth</t>
  </si>
  <si>
    <t>08J</t>
  </si>
  <si>
    <t>NHS Kingston CCG</t>
  </si>
  <si>
    <t>E09000033</t>
  </si>
  <si>
    <t>Westminster</t>
  </si>
  <si>
    <t>08K</t>
  </si>
  <si>
    <t>NHS Lambeth CCG</t>
  </si>
  <si>
    <t>E10000002</t>
  </si>
  <si>
    <t>Buckinghamshire</t>
  </si>
  <si>
    <t>08L</t>
  </si>
  <si>
    <t>NHS Lewisham CCG</t>
  </si>
  <si>
    <t>E10000003</t>
  </si>
  <si>
    <t>Cambridgeshire</t>
  </si>
  <si>
    <t>08M</t>
  </si>
  <si>
    <t>NHS Newham CCG</t>
  </si>
  <si>
    <t>E10000006</t>
  </si>
  <si>
    <t>Cumbria</t>
  </si>
  <si>
    <t>08N</t>
  </si>
  <si>
    <t>NHS Redbridge CCG</t>
  </si>
  <si>
    <t>E10000007</t>
  </si>
  <si>
    <t>Derbyshire</t>
  </si>
  <si>
    <t>08P</t>
  </si>
  <si>
    <t>NHS Richmond CCG</t>
  </si>
  <si>
    <t>E10000008</t>
  </si>
  <si>
    <t>Devon</t>
  </si>
  <si>
    <t>08Q</t>
  </si>
  <si>
    <t>NHS Southwark CCG</t>
  </si>
  <si>
    <t>E10000011</t>
  </si>
  <si>
    <t>East Sussex</t>
  </si>
  <si>
    <t>08R</t>
  </si>
  <si>
    <t>NHS Merton CCG</t>
  </si>
  <si>
    <t>E10000012</t>
  </si>
  <si>
    <t>Essex</t>
  </si>
  <si>
    <t>08T</t>
  </si>
  <si>
    <t>NHS Sutton CCG</t>
  </si>
  <si>
    <t>E10000013</t>
  </si>
  <si>
    <t>Gloucestershire</t>
  </si>
  <si>
    <t>08V</t>
  </si>
  <si>
    <t>NHS Tower Hamlets CCG</t>
  </si>
  <si>
    <t>E10000014</t>
  </si>
  <si>
    <t>Hampshire</t>
  </si>
  <si>
    <t>08W</t>
  </si>
  <si>
    <t>NHS Waltham Forest CCG</t>
  </si>
  <si>
    <t>E10000015</t>
  </si>
  <si>
    <t>Hertfordshire</t>
  </si>
  <si>
    <t>08X</t>
  </si>
  <si>
    <t>NHS Wandsworth CCG</t>
  </si>
  <si>
    <t>E10000016</t>
  </si>
  <si>
    <t>Kent</t>
  </si>
  <si>
    <t>08Y</t>
  </si>
  <si>
    <t>NHS West London CCG</t>
  </si>
  <si>
    <t>E10000017</t>
  </si>
  <si>
    <t>Lancashire</t>
  </si>
  <si>
    <t>09A</t>
  </si>
  <si>
    <t>NHS Central London (Westminster) CCG</t>
  </si>
  <si>
    <t>E10000018</t>
  </si>
  <si>
    <t>Leicestershire</t>
  </si>
  <si>
    <t>09C</t>
  </si>
  <si>
    <t>NHS Ashford CCG</t>
  </si>
  <si>
    <t>E10000019</t>
  </si>
  <si>
    <t>Lincolnshire</t>
  </si>
  <si>
    <t>09D</t>
  </si>
  <si>
    <t>NHS Brighton and Hove CCG</t>
  </si>
  <si>
    <t>E10000020</t>
  </si>
  <si>
    <t>Norfolk</t>
  </si>
  <si>
    <t>09E</t>
  </si>
  <si>
    <t>NHS Canterbury and Coastal CCG</t>
  </si>
  <si>
    <t>E10000021</t>
  </si>
  <si>
    <t>Northamptonshire</t>
  </si>
  <si>
    <t>E06000061</t>
  </si>
  <si>
    <t>North Northamptonshire</t>
  </si>
  <si>
    <t>09F</t>
  </si>
  <si>
    <t>NHS Eastbourne, Hailsham and Seaford CCG</t>
  </si>
  <si>
    <t>E10000023</t>
  </si>
  <si>
    <t>North Yorkshire</t>
  </si>
  <si>
    <t>E06000062</t>
  </si>
  <si>
    <t>West Northamptonshire</t>
  </si>
  <si>
    <t>09G</t>
  </si>
  <si>
    <t>NHS Coastal West Sussex CCG</t>
  </si>
  <si>
    <t>E10000024</t>
  </si>
  <si>
    <t>Nottinghamshire</t>
  </si>
  <si>
    <t>09H</t>
  </si>
  <si>
    <t>NHS Crawley CCG</t>
  </si>
  <si>
    <t>E10000025</t>
  </si>
  <si>
    <t>Oxfordshire</t>
  </si>
  <si>
    <t>09J</t>
  </si>
  <si>
    <t>NHS Dartford, Gravesham and Swanley CCG</t>
  </si>
  <si>
    <t>E10000027</t>
  </si>
  <si>
    <t>Somerset</t>
  </si>
  <si>
    <t>09L</t>
  </si>
  <si>
    <t>NHS East Surrey CCG</t>
  </si>
  <si>
    <t>E10000028</t>
  </si>
  <si>
    <t>Staffordshire</t>
  </si>
  <si>
    <t>09N</t>
  </si>
  <si>
    <t>NHS Guildford and Waverley CCG</t>
  </si>
  <si>
    <t>E10000029</t>
  </si>
  <si>
    <t>Suffolk</t>
  </si>
  <si>
    <t>09P</t>
  </si>
  <si>
    <t>NHS Hastings and Rother CCG</t>
  </si>
  <si>
    <t>E10000030</t>
  </si>
  <si>
    <t>Surrey</t>
  </si>
  <si>
    <t>09W</t>
  </si>
  <si>
    <t>NHS Medway CCG</t>
  </si>
  <si>
    <t>E10000031</t>
  </si>
  <si>
    <t>Warwickshire</t>
  </si>
  <si>
    <t>09X</t>
  </si>
  <si>
    <t>NHS Horsham and Mid Sussex CCG</t>
  </si>
  <si>
    <t>E10000032</t>
  </si>
  <si>
    <t>West Sussex</t>
  </si>
  <si>
    <t>09Y</t>
  </si>
  <si>
    <t>NHS North West Surrey CCG</t>
  </si>
  <si>
    <t>E10000034</t>
  </si>
  <si>
    <t>Worcestershire</t>
  </si>
  <si>
    <t>10A</t>
  </si>
  <si>
    <t>NHS South Kent Coast CCG</t>
  </si>
  <si>
    <t>10C</t>
  </si>
  <si>
    <t>NHS Surrey Heath CCG</t>
  </si>
  <si>
    <t>10D</t>
  </si>
  <si>
    <t>NHS Swale CCG</t>
  </si>
  <si>
    <t>10E</t>
  </si>
  <si>
    <t>NHS Thanet CCG</t>
  </si>
  <si>
    <t>10J</t>
  </si>
  <si>
    <t>NHS North Hampshire CCG</t>
  </si>
  <si>
    <t>10K</t>
  </si>
  <si>
    <t>NHS Fareham and Gosport CCG</t>
  </si>
  <si>
    <t>10L</t>
  </si>
  <si>
    <t>NHS Isle of Wight CCG</t>
  </si>
  <si>
    <t>10Q</t>
  </si>
  <si>
    <t>NHS Oxfordshire CCG</t>
  </si>
  <si>
    <t>10R</t>
  </si>
  <si>
    <t>NHS Portsmouth CCG</t>
  </si>
  <si>
    <t>10V</t>
  </si>
  <si>
    <t>NHS South Eastern Hampshire CCG</t>
  </si>
  <si>
    <t>10X</t>
  </si>
  <si>
    <t>NHS Southampton CCG</t>
  </si>
  <si>
    <t>11A</t>
  </si>
  <si>
    <t>NHS West Hampshire CCG</t>
  </si>
  <si>
    <t>11E</t>
  </si>
  <si>
    <t>NHS Bath and North East Somerset CCG</t>
  </si>
  <si>
    <t>11J</t>
  </si>
  <si>
    <t>NHS Dorset CCG</t>
  </si>
  <si>
    <t>11M</t>
  </si>
  <si>
    <t>NHS Gloucestershire CCG</t>
  </si>
  <si>
    <t>11N</t>
  </si>
  <si>
    <t>NHS Kernow CCG</t>
  </si>
  <si>
    <t>11X</t>
  </si>
  <si>
    <t>NHS Somerset CCG</t>
  </si>
  <si>
    <t>12D</t>
  </si>
  <si>
    <t>NHS Swindon CCG</t>
  </si>
  <si>
    <t>12F</t>
  </si>
  <si>
    <t>NHS Wirral CCG</t>
  </si>
  <si>
    <t>13T</t>
  </si>
  <si>
    <t>NHS Newcastle Gateshead CCG</t>
  </si>
  <si>
    <t>14L</t>
  </si>
  <si>
    <t>NHS Manchester CCG</t>
  </si>
  <si>
    <t>14Y</t>
  </si>
  <si>
    <t>NHS Buckinghamshire CCG</t>
  </si>
  <si>
    <t>15A</t>
  </si>
  <si>
    <t>NHS Berkshire West CCG</t>
  </si>
  <si>
    <t>15C</t>
  </si>
  <si>
    <t>NHS Bristol, North Somerset and South Gloucestershire CCG</t>
  </si>
  <si>
    <t>15D</t>
  </si>
  <si>
    <t>NHS East Berkshire CCG</t>
  </si>
  <si>
    <t>15E</t>
  </si>
  <si>
    <t>NHS Birmingham and Solihull CCG</t>
  </si>
  <si>
    <t>15F</t>
  </si>
  <si>
    <t>NHS Leeds CCG</t>
  </si>
  <si>
    <t>15M</t>
  </si>
  <si>
    <t>NHS Derby and Derbyshire CCG</t>
  </si>
  <si>
    <t>15N</t>
  </si>
  <si>
    <t>NHS Devon CCG</t>
  </si>
  <si>
    <t>99A</t>
  </si>
  <si>
    <t>NHS Liverpool CCG</t>
  </si>
  <si>
    <t>99C</t>
  </si>
  <si>
    <t>NHS North Tyneside CCG</t>
  </si>
  <si>
    <t>99D</t>
  </si>
  <si>
    <t>NHS South Lincolnshire CCG</t>
  </si>
  <si>
    <t>99E</t>
  </si>
  <si>
    <t>NHS Basildon and Brentwood CCG</t>
  </si>
  <si>
    <t>99F</t>
  </si>
  <si>
    <t>NHS Castle Point and Rochford CCG</t>
  </si>
  <si>
    <t>99G</t>
  </si>
  <si>
    <t>NHS Southend CCG</t>
  </si>
  <si>
    <t>99H</t>
  </si>
  <si>
    <t>NHS Surrey Downs CCG</t>
  </si>
  <si>
    <t>99J</t>
  </si>
  <si>
    <t>NHS West Kent CCG</t>
  </si>
  <si>
    <t>99K</t>
  </si>
  <si>
    <t>NHS High Weald Lewes Havens CCG</t>
  </si>
  <si>
    <t>99M</t>
  </si>
  <si>
    <t>NHS North East Hampshire and Farnham CCG</t>
  </si>
  <si>
    <t>99N</t>
  </si>
  <si>
    <t>NHS Wiltshire CCG</t>
  </si>
  <si>
    <t>Contribution to each LA based on RNF for social care mapped to 152 LAs</t>
  </si>
  <si>
    <t>LA-CCG mapping based on ONS 2019 LSOA populations</t>
  </si>
  <si>
    <t>CCG total contribution 
based on the RNF by summing across LAs £000</t>
  </si>
  <si>
    <t>LAs and CCGs may appear more than once if contributions are made to multiple LAs (or from multiple CCGs)</t>
  </si>
  <si>
    <t>Growth</t>
  </si>
  <si>
    <t xml:space="preserve">Local Authority (upper tier 152) </t>
  </si>
  <si>
    <t>RNF 2019/20  (£'000)</t>
  </si>
  <si>
    <t>RNF 2020/21  (£'000)</t>
  </si>
  <si>
    <t>RNF 2021/22  (£'000)</t>
  </si>
  <si>
    <t>% of LA in CCG</t>
  </si>
  <si>
    <t>RNF 2021/22 (£'000)</t>
  </si>
  <si>
    <t>Minimum BCF contribution from CCGs - 2021/22</t>
  </si>
  <si>
    <t>CCG-LA mapping based on ONS 2019 LSOA populations</t>
  </si>
  <si>
    <t>Minimum BCF contribution to be received by Local Authorities - 2021/22 (unadjusted)</t>
  </si>
  <si>
    <t>Non-RNF total budget (uplift)</t>
  </si>
  <si>
    <t>Column 14 of CCG core services (including other funding)</t>
  </si>
  <si>
    <t>Adjusted core services funding (as RNF based payment is effectively gone)</t>
  </si>
  <si>
    <t>From 'RNF revised' worksheet column R</t>
  </si>
  <si>
    <t>Share based on core allocation minus RNF element</t>
  </si>
  <si>
    <t>Combined RNF element and non-RNF contribution</t>
  </si>
  <si>
    <t>19/20</t>
  </si>
  <si>
    <t>20/21</t>
  </si>
  <si>
    <t>21/22</t>
  </si>
  <si>
    <t>Total non-RNF contribution 2020/21 (£'000)</t>
  </si>
  <si>
    <t>Core allocation including other funding 2021/22 (£'000)</t>
  </si>
  <si>
    <t>Core allocation minus contribution based on RNF 2021/22 (£'000)</t>
  </si>
  <si>
    <t>Contribution based on RNF 2021/22 (£'000)</t>
  </si>
  <si>
    <t>Total non-RNF contribution 2021/22 (£'000)</t>
  </si>
  <si>
    <t>Minimum CCG contribution 2021/22 (£'000)</t>
  </si>
  <si>
    <t>% of CCG in LA</t>
  </si>
  <si>
    <t>Non-RNF contribution  2021/22 (£'000)</t>
  </si>
  <si>
    <t>Non-RNF CCG contribution by LA 2021/22 (£'000)</t>
  </si>
  <si>
    <t>Total CCG contribution by LA 2021/22 (£'000)</t>
  </si>
  <si>
    <t>2021/22 minimum BCF contribution from CCGs</t>
  </si>
  <si>
    <t xml:space="preserve">2020/21 BCF </t>
  </si>
  <si>
    <t>2021/22 BCF</t>
  </si>
  <si>
    <t>% change from 2020/21</t>
  </si>
  <si>
    <t>2021/22 minimum BCF contribution to LA</t>
  </si>
  <si>
    <t>Equal growth for LAs within a merged CCG</t>
  </si>
  <si>
    <t>CCG20</t>
  </si>
  <si>
    <t>Funding from CCG based on RNF (£'000)</t>
  </si>
  <si>
    <t>Funding from CCG other than based on RNF (£'000)</t>
  </si>
  <si>
    <t>Total funding from CCG (£'000)</t>
  </si>
  <si>
    <t>Local Authority (upper tier) 
(152 LAs in 2021)</t>
  </si>
  <si>
    <t>16C</t>
  </si>
  <si>
    <t>84H</t>
  </si>
  <si>
    <t>27D</t>
  </si>
  <si>
    <t>36J</t>
  </si>
  <si>
    <t>42D</t>
  </si>
  <si>
    <t>71E</t>
  </si>
  <si>
    <t>78H</t>
  </si>
  <si>
    <t>52R</t>
  </si>
  <si>
    <t>18C</t>
  </si>
  <si>
    <t>26A</t>
  </si>
  <si>
    <t>93C</t>
  </si>
  <si>
    <t>72Q</t>
  </si>
  <si>
    <t>36L</t>
  </si>
  <si>
    <t>91Q</t>
  </si>
  <si>
    <t>97R</t>
  </si>
  <si>
    <t>70F</t>
  </si>
  <si>
    <t>92A</t>
  </si>
  <si>
    <t>92G</t>
  </si>
  <si>
    <t>Clinical Commissioning Group (135)</t>
  </si>
  <si>
    <t>NHS Tees Valley CCG</t>
  </si>
  <si>
    <t>NHS Herefordshire and Worcestershire CCG</t>
  </si>
  <si>
    <t>NHS Norfolk and Waveney CCG</t>
  </si>
  <si>
    <t>NHS Cheshire CCG</t>
  </si>
  <si>
    <t>NHS Bradford District and Craven CCG</t>
  </si>
  <si>
    <t>NHS South West London CCG</t>
  </si>
  <si>
    <t>NHS North Yorkshire CCG</t>
  </si>
  <si>
    <t>NHS Nottingham and Nottinghamshire CCG</t>
  </si>
  <si>
    <t>NHS West Sussex CCG</t>
  </si>
  <si>
    <t>NHS Lincolnshire CCG</t>
  </si>
  <si>
    <t>NHS South East London CCG</t>
  </si>
  <si>
    <t>NHS Northamptonshire CCG</t>
  </si>
  <si>
    <t>NHS County Durham CCG</t>
  </si>
  <si>
    <t>NHS Kent and Medway CCG</t>
  </si>
  <si>
    <t>NHS Surrey Heartlands CCG</t>
  </si>
  <si>
    <t>NHS Bath and North East Somerset, Swindon and Wiltshire CCG</t>
  </si>
  <si>
    <t xml:space="preserve">NHS North Central London CCG </t>
  </si>
  <si>
    <t>NHS East Sussex CCG</t>
  </si>
  <si>
    <t>BCF revenue funding from CCGs ring-fenced for NHS out of hospital commissioned services £000s</t>
  </si>
  <si>
    <t>2021/22</t>
  </si>
  <si>
    <t>Ringfenced out of hospital funding from CCGs £000</t>
  </si>
  <si>
    <t>CCG20 (135)</t>
  </si>
  <si>
    <t xml:space="preserve">CCG20 </t>
  </si>
  <si>
    <t>NHS Devon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</si>
</sst>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%"/>
    <numFmt numFmtId="166" formatCode="0.000%"/>
    <numFmt numFmtId="167" formatCode="#,##0_ ;\-#,##0\ "/>
  </numFmts>
  <fonts count="28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6" tint="-0.249977111117893"/>
      <name val="Arial"/>
      <family val="2"/>
    </font>
    <font>
      <sz val="10"/>
      <color theme="4"/>
      <name val="Arial"/>
      <family val="2"/>
    </font>
    <font>
      <sz val="11"/>
      <name val="Calibri"/>
      <family val="2"/>
    </font>
    <font>
      <sz val="18"/>
      <name val="Arial"/>
      <family val="2"/>
    </font>
    <font>
      <u/>
      <sz val="11"/>
      <color theme="10"/>
      <name val="Calibri"/>
      <family val="2"/>
    </font>
    <font>
      <b/>
      <u/>
      <sz val="10"/>
      <name val="Arial"/>
      <family val="2"/>
    </font>
    <font>
      <sz val="11"/>
      <name val="Calibri"/>
      <family val="2"/>
    </font>
    <font>
      <b/>
      <sz val="10"/>
      <color rgb="FF005EB8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color rgb="FF7C2855"/>
      <name val="Arial"/>
      <family val="2"/>
    </font>
    <font>
      <b/>
      <sz val="10"/>
      <color rgb="FF7C2855"/>
      <name val="Arial"/>
      <family val="2"/>
    </font>
    <font>
      <sz val="10"/>
      <color rgb="FF005EB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9EBF2"/>
        <bgColor indexed="64"/>
      </patternFill>
    </fill>
    <fill>
      <patternFill patternType="solid">
        <fgColor rgb="FF00963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5" fillId="0" borderId="0"/>
    <xf numFmtId="0" fontId="7" fillId="0" borderId="0"/>
    <xf numFmtId="9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7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7" fillId="0" borderId="0"/>
    <xf numFmtId="0" fontId="19" fillId="0" borderId="0" applyNumberFormat="0" applyFill="0" applyBorder="0" applyAlignment="0" applyProtection="0"/>
    <xf numFmtId="0" fontId="21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" fillId="0" borderId="0"/>
    <xf numFmtId="0" fontId="7" fillId="0" borderId="0"/>
    <xf numFmtId="164" fontId="4" fillId="0" borderId="0" applyFont="0" applyFill="0" applyBorder="0" applyAlignment="0" applyProtection="0"/>
    <xf numFmtId="0" fontId="4" fillId="0" borderId="0"/>
  </cellStyleXfs>
  <cellXfs count="209">
    <xf numFmtId="0" fontId="0" fillId="0" borderId="0" xfId="0"/>
    <xf numFmtId="0" fontId="2" fillId="0" borderId="0" xfId="0" applyFont="1" applyFill="1"/>
    <xf numFmtId="0" fontId="7" fillId="2" borderId="0" xfId="23" applyFont="1" applyFill="1"/>
    <xf numFmtId="0" fontId="7" fillId="0" borderId="0" xfId="23" applyFont="1"/>
    <xf numFmtId="0" fontId="14" fillId="2" borderId="0" xfId="23" applyFont="1" applyFill="1"/>
    <xf numFmtId="0" fontId="16" fillId="2" borderId="0" xfId="23" applyFont="1" applyFill="1"/>
    <xf numFmtId="0" fontId="18" fillId="3" borderId="0" xfId="23" applyFont="1" applyFill="1"/>
    <xf numFmtId="0" fontId="7" fillId="3" borderId="0" xfId="23" applyFont="1" applyFill="1"/>
    <xf numFmtId="0" fontId="7" fillId="3" borderId="0" xfId="23" applyFont="1" applyFill="1" applyAlignment="1">
      <alignment horizontal="right"/>
    </xf>
    <xf numFmtId="0" fontId="11" fillId="4" borderId="0" xfId="23" applyFont="1" applyFill="1"/>
    <xf numFmtId="0" fontId="12" fillId="4" borderId="0" xfId="23" applyFont="1" applyFill="1"/>
    <xf numFmtId="0" fontId="12" fillId="4" borderId="0" xfId="23" applyFont="1" applyFill="1" applyAlignment="1">
      <alignment horizontal="right"/>
    </xf>
    <xf numFmtId="0" fontId="14" fillId="5" borderId="0" xfId="23" applyFont="1" applyFill="1"/>
    <xf numFmtId="0" fontId="7" fillId="5" borderId="0" xfId="23" applyFont="1" applyFill="1"/>
    <xf numFmtId="0" fontId="11" fillId="6" borderId="0" xfId="23" applyFont="1" applyFill="1"/>
    <xf numFmtId="0" fontId="12" fillId="6" borderId="0" xfId="23" applyFont="1" applyFill="1"/>
    <xf numFmtId="0" fontId="12" fillId="6" borderId="0" xfId="23" applyFont="1" applyFill="1" applyAlignment="1">
      <alignment horizontal="right"/>
    </xf>
    <xf numFmtId="0" fontId="14" fillId="7" borderId="0" xfId="23" applyFont="1" applyFill="1"/>
    <xf numFmtId="0" fontId="7" fillId="7" borderId="0" xfId="23" applyFont="1" applyFill="1"/>
    <xf numFmtId="0" fontId="11" fillId="8" borderId="0" xfId="23" applyFont="1" applyFill="1"/>
    <xf numFmtId="0" fontId="12" fillId="8" borderId="0" xfId="23" applyFont="1" applyFill="1"/>
    <xf numFmtId="0" fontId="12" fillId="8" borderId="0" xfId="23" applyFont="1" applyFill="1" applyAlignment="1">
      <alignment horizontal="right"/>
    </xf>
    <xf numFmtId="0" fontId="20" fillId="2" borderId="0" xfId="26" applyFont="1" applyFill="1" applyAlignment="1" applyProtection="1"/>
    <xf numFmtId="0" fontId="20" fillId="2" borderId="0" xfId="27" applyFont="1" applyFill="1"/>
    <xf numFmtId="0" fontId="2" fillId="0" borderId="0" xfId="0" applyFont="1"/>
    <xf numFmtId="9" fontId="2" fillId="0" borderId="0" xfId="0" applyNumberFormat="1" applyFont="1"/>
    <xf numFmtId="3" fontId="2" fillId="0" borderId="0" xfId="0" applyNumberFormat="1" applyFont="1"/>
    <xf numFmtId="0" fontId="2" fillId="0" borderId="0" xfId="0" applyFont="1" applyAlignment="1"/>
    <xf numFmtId="0" fontId="26" fillId="0" borderId="0" xfId="0" applyFont="1"/>
    <xf numFmtId="0" fontId="22" fillId="0" borderId="0" xfId="0" applyFont="1"/>
    <xf numFmtId="0" fontId="27" fillId="0" borderId="0" xfId="0" applyFont="1"/>
    <xf numFmtId="0" fontId="22" fillId="0" borderId="0" xfId="0" applyFont="1" applyFill="1"/>
    <xf numFmtId="3" fontId="26" fillId="0" borderId="0" xfId="0" applyNumberFormat="1" applyFont="1"/>
    <xf numFmtId="0" fontId="26" fillId="0" borderId="0" xfId="0" applyFont="1" applyFill="1"/>
    <xf numFmtId="0" fontId="7" fillId="0" borderId="0" xfId="0" applyFont="1"/>
    <xf numFmtId="3" fontId="7" fillId="0" borderId="0" xfId="0" applyNumberFormat="1" applyFont="1"/>
    <xf numFmtId="0" fontId="22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vertical="center"/>
    </xf>
    <xf numFmtId="0" fontId="25" fillId="0" borderId="0" xfId="0" applyFont="1"/>
    <xf numFmtId="0" fontId="2" fillId="0" borderId="0" xfId="0" applyFont="1" applyBorder="1"/>
    <xf numFmtId="0" fontId="14" fillId="0" borderId="0" xfId="0" applyFont="1" applyFill="1" applyBorder="1"/>
    <xf numFmtId="0" fontId="22" fillId="0" borderId="0" xfId="0" applyFont="1" applyBorder="1"/>
    <xf numFmtId="0" fontId="22" fillId="0" borderId="0" xfId="0" applyFont="1" applyBorder="1" applyAlignment="1">
      <alignment vertical="top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 vertical="top"/>
    </xf>
    <xf numFmtId="3" fontId="2" fillId="0" borderId="0" xfId="30" applyNumberFormat="1" applyFont="1" applyBorder="1" applyAlignment="1">
      <alignment horizontal="right" vertical="top"/>
    </xf>
    <xf numFmtId="0" fontId="27" fillId="0" borderId="0" xfId="0" applyFont="1" applyBorder="1"/>
    <xf numFmtId="3" fontId="27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26" fillId="0" borderId="0" xfId="0" applyFont="1" applyFill="1" applyBorder="1"/>
    <xf numFmtId="0" fontId="26" fillId="0" borderId="0" xfId="0" applyFont="1" applyBorder="1"/>
    <xf numFmtId="0" fontId="2" fillId="0" borderId="0" xfId="0" applyFont="1" applyFill="1" applyBorder="1"/>
    <xf numFmtId="0" fontId="25" fillId="10" borderId="0" xfId="0" applyFont="1" applyFill="1" applyBorder="1" applyAlignment="1">
      <alignment horizontal="right"/>
    </xf>
    <xf numFmtId="0" fontId="13" fillId="10" borderId="0" xfId="0" applyFont="1" applyFill="1" applyBorder="1" applyAlignment="1">
      <alignment horizontal="left"/>
    </xf>
    <xf numFmtId="0" fontId="15" fillId="10" borderId="0" xfId="0" applyFont="1" applyFill="1" applyBorder="1" applyAlignment="1">
      <alignment horizontal="right"/>
    </xf>
    <xf numFmtId="0" fontId="13" fillId="10" borderId="0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right" wrapText="1"/>
    </xf>
    <xf numFmtId="0" fontId="3" fillId="10" borderId="0" xfId="0" applyFont="1" applyFill="1" applyBorder="1" applyAlignment="1">
      <alignment horizontal="right"/>
    </xf>
    <xf numFmtId="0" fontId="2" fillId="10" borderId="0" xfId="0" applyFont="1" applyFill="1" applyBorder="1"/>
    <xf numFmtId="0" fontId="2" fillId="10" borderId="0" xfId="0" applyFont="1" applyFill="1"/>
    <xf numFmtId="0" fontId="2" fillId="10" borderId="0" xfId="0" applyFont="1" applyFill="1" applyBorder="1" applyAlignment="1"/>
    <xf numFmtId="0" fontId="26" fillId="0" borderId="0" xfId="0" applyFont="1" applyFill="1" applyAlignment="1"/>
    <xf numFmtId="3" fontId="2" fillId="0" borderId="0" xfId="0" applyNumberFormat="1" applyFont="1" applyAlignment="1"/>
    <xf numFmtId="0" fontId="2" fillId="10" borderId="0" xfId="0" applyFont="1" applyFill="1" applyAlignment="1"/>
    <xf numFmtId="0" fontId="7" fillId="0" borderId="0" xfId="0" applyFont="1" applyFill="1" applyBorder="1" applyAlignment="1">
      <alignment horizontal="right"/>
    </xf>
    <xf numFmtId="3" fontId="7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right"/>
    </xf>
    <xf numFmtId="0" fontId="25" fillId="0" borderId="0" xfId="0" applyFont="1" applyBorder="1" applyAlignment="1">
      <alignment horizontal="right" wrapText="1"/>
    </xf>
    <xf numFmtId="0" fontId="25" fillId="0" borderId="0" xfId="0" applyFont="1" applyFill="1" applyBorder="1" applyAlignment="1"/>
    <xf numFmtId="3" fontId="7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left" vertical="top"/>
    </xf>
    <xf numFmtId="0" fontId="2" fillId="0" borderId="0" xfId="0" applyFont="1" applyBorder="1" applyAlignment="1"/>
    <xf numFmtId="0" fontId="2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/>
    </xf>
    <xf numFmtId="0" fontId="22" fillId="0" borderId="0" xfId="0" applyFont="1" applyFill="1" applyBorder="1" applyAlignment="1"/>
    <xf numFmtId="0" fontId="27" fillId="10" borderId="0" xfId="0" applyFont="1" applyFill="1" applyBorder="1" applyAlignment="1"/>
    <xf numFmtId="0" fontId="22" fillId="0" borderId="0" xfId="0" applyFont="1" applyAlignment="1"/>
    <xf numFmtId="0" fontId="25" fillId="0" borderId="0" xfId="0" applyFont="1" applyFill="1" applyBorder="1"/>
    <xf numFmtId="0" fontId="25" fillId="0" borderId="0" xfId="0" applyFont="1" applyAlignment="1">
      <alignment vertical="top"/>
    </xf>
    <xf numFmtId="3" fontId="22" fillId="0" borderId="0" xfId="0" applyNumberFormat="1" applyFont="1" applyAlignment="1">
      <alignment horizontal="right" wrapText="1"/>
    </xf>
    <xf numFmtId="3" fontId="2" fillId="0" borderId="0" xfId="0" applyNumberFormat="1" applyFont="1" applyFill="1" applyBorder="1"/>
    <xf numFmtId="0" fontId="22" fillId="0" borderId="0" xfId="0" applyFont="1" applyFill="1" applyBorder="1" applyAlignment="1">
      <alignment horizontal="left" wrapText="1"/>
    </xf>
    <xf numFmtId="0" fontId="22" fillId="0" borderId="0" xfId="0" applyFont="1" applyFill="1" applyBorder="1"/>
    <xf numFmtId="0" fontId="2" fillId="9" borderId="0" xfId="0" applyFont="1" applyFill="1" applyBorder="1"/>
    <xf numFmtId="0" fontId="22" fillId="0" borderId="0" xfId="0" applyFont="1" applyAlignment="1">
      <alignment wrapText="1"/>
    </xf>
    <xf numFmtId="0" fontId="27" fillId="0" borderId="0" xfId="0" applyFont="1" applyFill="1"/>
    <xf numFmtId="0" fontId="22" fillId="0" borderId="0" xfId="0" applyFont="1" applyAlignment="1">
      <alignment horizontal="right" wrapText="1"/>
    </xf>
    <xf numFmtId="0" fontId="22" fillId="11" borderId="0" xfId="0" applyFont="1" applyFill="1" applyBorder="1" applyAlignment="1">
      <alignment horizontal="right" wrapText="1"/>
    </xf>
    <xf numFmtId="0" fontId="9" fillId="11" borderId="0" xfId="0" applyFont="1" applyFill="1" applyBorder="1"/>
    <xf numFmtId="0" fontId="2" fillId="11" borderId="0" xfId="0" applyFont="1" applyFill="1" applyBorder="1"/>
    <xf numFmtId="0" fontId="25" fillId="11" borderId="0" xfId="0" applyFont="1" applyFill="1" applyBorder="1" applyAlignment="1">
      <alignment horizontal="right" wrapText="1"/>
    </xf>
    <xf numFmtId="3" fontId="2" fillId="11" borderId="0" xfId="0" applyNumberFormat="1" applyFont="1" applyFill="1" applyBorder="1" applyAlignment="1">
      <alignment horizontal="right"/>
    </xf>
    <xf numFmtId="0" fontId="2" fillId="11" borderId="0" xfId="0" applyFont="1" applyFill="1" applyBorder="1" applyAlignment="1"/>
    <xf numFmtId="0" fontId="25" fillId="9" borderId="0" xfId="0" applyFont="1" applyFill="1" applyBorder="1" applyAlignment="1">
      <alignment horizontal="right" wrapText="1"/>
    </xf>
    <xf numFmtId="3" fontId="2" fillId="9" borderId="0" xfId="0" applyNumberFormat="1" applyFont="1" applyFill="1" applyBorder="1" applyAlignment="1">
      <alignment horizontal="right"/>
    </xf>
    <xf numFmtId="0" fontId="2" fillId="9" borderId="0" xfId="0" applyFont="1" applyFill="1" applyAlignment="1"/>
    <xf numFmtId="0" fontId="22" fillId="9" borderId="0" xfId="0" applyFont="1" applyFill="1" applyBorder="1" applyAlignment="1">
      <alignment horizontal="right" wrapText="1"/>
    </xf>
    <xf numFmtId="0" fontId="26" fillId="0" borderId="0" xfId="0" applyFont="1" applyFill="1" applyBorder="1" applyAlignment="1"/>
    <xf numFmtId="0" fontId="2" fillId="0" borderId="0" xfId="0" applyFont="1" applyFill="1" applyAlignment="1"/>
    <xf numFmtId="0" fontId="9" fillId="5" borderId="0" xfId="0" applyFont="1" applyFill="1" applyBorder="1"/>
    <xf numFmtId="3" fontId="7" fillId="5" borderId="0" xfId="0" applyNumberFormat="1" applyFont="1" applyFill="1" applyBorder="1"/>
    <xf numFmtId="3" fontId="9" fillId="5" borderId="0" xfId="0" applyNumberFormat="1" applyFont="1" applyFill="1" applyBorder="1"/>
    <xf numFmtId="0" fontId="2" fillId="5" borderId="0" xfId="0" applyFont="1" applyFill="1" applyBorder="1"/>
    <xf numFmtId="0" fontId="25" fillId="5" borderId="0" xfId="0" applyFont="1" applyFill="1" applyBorder="1" applyAlignment="1">
      <alignment horizontal="right" wrapText="1"/>
    </xf>
    <xf numFmtId="0" fontId="25" fillId="5" borderId="0" xfId="0" applyFont="1" applyFill="1" applyBorder="1" applyAlignment="1"/>
    <xf numFmtId="3" fontId="2" fillId="5" borderId="0" xfId="0" applyNumberFormat="1" applyFont="1" applyFill="1" applyBorder="1" applyAlignment="1">
      <alignment horizontal="right"/>
    </xf>
    <xf numFmtId="0" fontId="2" fillId="5" borderId="0" xfId="0" applyFont="1" applyFill="1" applyAlignment="1"/>
    <xf numFmtId="0" fontId="22" fillId="5" borderId="0" xfId="0" applyFont="1" applyFill="1" applyBorder="1" applyAlignment="1">
      <alignment horizontal="right" wrapText="1"/>
    </xf>
    <xf numFmtId="3" fontId="27" fillId="5" borderId="0" xfId="0" applyNumberFormat="1" applyFont="1" applyFill="1" applyBorder="1" applyAlignment="1">
      <alignment horizontal="right"/>
    </xf>
    <xf numFmtId="3" fontId="2" fillId="5" borderId="0" xfId="0" applyNumberFormat="1" applyFont="1" applyFill="1" applyBorder="1" applyAlignment="1">
      <alignment horizontal="right" vertical="top"/>
    </xf>
    <xf numFmtId="3" fontId="2" fillId="5" borderId="0" xfId="30" applyNumberFormat="1" applyFont="1" applyFill="1" applyBorder="1" applyAlignment="1">
      <alignment horizontal="right" vertical="top"/>
    </xf>
    <xf numFmtId="3" fontId="2" fillId="9" borderId="0" xfId="0" applyNumberFormat="1" applyFont="1" applyFill="1" applyBorder="1"/>
    <xf numFmtId="3" fontId="2" fillId="11" borderId="0" xfId="0" applyNumberFormat="1" applyFont="1" applyFill="1" applyBorder="1"/>
    <xf numFmtId="0" fontId="2" fillId="5" borderId="2" xfId="0" applyFont="1" applyFill="1" applyBorder="1"/>
    <xf numFmtId="0" fontId="2" fillId="10" borderId="2" xfId="0" applyFont="1" applyFill="1" applyBorder="1"/>
    <xf numFmtId="3" fontId="2" fillId="5" borderId="0" xfId="0" applyNumberFormat="1" applyFont="1" applyFill="1" applyBorder="1"/>
    <xf numFmtId="3" fontId="7" fillId="5" borderId="0" xfId="0" applyNumberFormat="1" applyFont="1" applyFill="1" applyBorder="1" applyAlignment="1">
      <alignment horizontal="right"/>
    </xf>
    <xf numFmtId="3" fontId="2" fillId="10" borderId="0" xfId="0" applyNumberFormat="1" applyFont="1" applyFill="1"/>
    <xf numFmtId="0" fontId="26" fillId="5" borderId="0" xfId="0" applyFont="1" applyFill="1" applyBorder="1"/>
    <xf numFmtId="0" fontId="27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right"/>
    </xf>
    <xf numFmtId="0" fontId="25" fillId="10" borderId="0" xfId="0" applyFont="1" applyFill="1" applyBorder="1"/>
    <xf numFmtId="0" fontId="25" fillId="0" borderId="0" xfId="0" applyFont="1" applyFill="1" applyAlignment="1"/>
    <xf numFmtId="10" fontId="26" fillId="0" borderId="0" xfId="0" applyNumberFormat="1" applyFont="1" applyFill="1" applyBorder="1" applyAlignment="1">
      <alignment horizontal="right"/>
    </xf>
    <xf numFmtId="0" fontId="27" fillId="0" borderId="0" xfId="0" applyFont="1" applyAlignment="1"/>
    <xf numFmtId="0" fontId="22" fillId="0" borderId="0" xfId="0" applyFont="1" applyFill="1" applyAlignment="1"/>
    <xf numFmtId="0" fontId="7" fillId="5" borderId="0" xfId="0" applyFont="1" applyFill="1"/>
    <xf numFmtId="0" fontId="7" fillId="5" borderId="0" xfId="0" applyFont="1" applyFill="1" applyAlignment="1"/>
    <xf numFmtId="10" fontId="2" fillId="0" borderId="0" xfId="21" applyNumberFormat="1" applyFont="1"/>
    <xf numFmtId="0" fontId="2" fillId="9" borderId="1" xfId="0" applyFont="1" applyFill="1" applyBorder="1"/>
    <xf numFmtId="0" fontId="26" fillId="5" borderId="4" xfId="0" applyFont="1" applyFill="1" applyBorder="1"/>
    <xf numFmtId="0" fontId="25" fillId="11" borderId="5" xfId="0" applyFont="1" applyFill="1" applyBorder="1"/>
    <xf numFmtId="0" fontId="26" fillId="9" borderId="6" xfId="0" applyFont="1" applyFill="1" applyBorder="1"/>
    <xf numFmtId="0" fontId="9" fillId="5" borderId="7" xfId="0" applyFont="1" applyFill="1" applyBorder="1"/>
    <xf numFmtId="0" fontId="9" fillId="9" borderId="8" xfId="0" applyFont="1" applyFill="1" applyBorder="1"/>
    <xf numFmtId="3" fontId="2" fillId="5" borderId="7" xfId="0" applyNumberFormat="1" applyFont="1" applyFill="1" applyBorder="1"/>
    <xf numFmtId="3" fontId="2" fillId="9" borderId="8" xfId="0" applyNumberFormat="1" applyFont="1" applyFill="1" applyBorder="1"/>
    <xf numFmtId="0" fontId="22" fillId="11" borderId="3" xfId="0" applyFont="1" applyFill="1" applyBorder="1" applyAlignment="1">
      <alignment horizontal="right" wrapText="1"/>
    </xf>
    <xf numFmtId="0" fontId="22" fillId="5" borderId="3" xfId="0" applyFont="1" applyFill="1" applyBorder="1" applyAlignment="1">
      <alignment horizontal="right" wrapText="1"/>
    </xf>
    <xf numFmtId="0" fontId="26" fillId="5" borderId="5" xfId="0" applyFont="1" applyFill="1" applyBorder="1"/>
    <xf numFmtId="0" fontId="26" fillId="11" borderId="5" xfId="0" applyFont="1" applyFill="1" applyBorder="1"/>
    <xf numFmtId="0" fontId="22" fillId="5" borderId="9" xfId="0" applyFont="1" applyFill="1" applyBorder="1" applyAlignment="1">
      <alignment horizontal="right" wrapText="1"/>
    </xf>
    <xf numFmtId="165" fontId="2" fillId="5" borderId="0" xfId="21" applyNumberFormat="1" applyFont="1" applyFill="1" applyBorder="1"/>
    <xf numFmtId="165" fontId="2" fillId="11" borderId="0" xfId="21" applyNumberFormat="1" applyFont="1" applyFill="1" applyBorder="1"/>
    <xf numFmtId="165" fontId="2" fillId="9" borderId="8" xfId="21" applyNumberFormat="1" applyFont="1" applyFill="1" applyBorder="1"/>
    <xf numFmtId="0" fontId="22" fillId="9" borderId="10" xfId="0" applyFont="1" applyFill="1" applyBorder="1" applyAlignment="1">
      <alignment horizontal="right" wrapText="1"/>
    </xf>
    <xf numFmtId="10" fontId="26" fillId="0" borderId="0" xfId="0" applyNumberFormat="1" applyFont="1" applyFill="1" applyBorder="1" applyAlignment="1">
      <alignment horizontal="left"/>
    </xf>
    <xf numFmtId="0" fontId="25" fillId="5" borderId="0" xfId="0" applyFont="1" applyFill="1" applyBorder="1" applyAlignment="1">
      <alignment horizontal="right"/>
    </xf>
    <xf numFmtId="0" fontId="7" fillId="5" borderId="0" xfId="0" applyFont="1" applyFill="1" applyBorder="1" applyAlignment="1">
      <alignment horizontal="right"/>
    </xf>
    <xf numFmtId="0" fontId="7" fillId="5" borderId="0" xfId="0" applyFont="1" applyFill="1" applyBorder="1" applyAlignment="1">
      <alignment horizontal="left"/>
    </xf>
    <xf numFmtId="3" fontId="14" fillId="5" borderId="0" xfId="0" applyNumberFormat="1" applyFont="1" applyFill="1" applyBorder="1"/>
    <xf numFmtId="0" fontId="22" fillId="0" borderId="0" xfId="0" applyFont="1" applyBorder="1" applyAlignment="1">
      <alignment horizontal="right"/>
    </xf>
    <xf numFmtId="166" fontId="26" fillId="5" borderId="0" xfId="0" applyNumberFormat="1" applyFont="1" applyFill="1" applyBorder="1" applyAlignment="1">
      <alignment horizontal="right"/>
    </xf>
    <xf numFmtId="0" fontId="2" fillId="0" borderId="0" xfId="31" applyFont="1" applyFill="1"/>
    <xf numFmtId="3" fontId="2" fillId="0" borderId="0" xfId="31" applyNumberFormat="1" applyFont="1" applyFill="1"/>
    <xf numFmtId="0" fontId="0" fillId="0" borderId="0" xfId="31" applyFont="1" applyFill="1"/>
    <xf numFmtId="0" fontId="26" fillId="0" borderId="0" xfId="31" applyFont="1" applyBorder="1"/>
    <xf numFmtId="0" fontId="14" fillId="0" borderId="0" xfId="31" applyFont="1" applyFill="1" applyBorder="1"/>
    <xf numFmtId="0" fontId="2" fillId="0" borderId="0" xfId="31" applyFont="1" applyBorder="1"/>
    <xf numFmtId="0" fontId="2" fillId="10" borderId="0" xfId="31" applyFont="1" applyFill="1" applyBorder="1"/>
    <xf numFmtId="0" fontId="2" fillId="10" borderId="0" xfId="31" applyFont="1" applyFill="1"/>
    <xf numFmtId="0" fontId="2" fillId="0" borderId="0" xfId="31" applyFont="1"/>
    <xf numFmtId="0" fontId="7" fillId="0" borderId="0" xfId="31" quotePrefix="1" applyFont="1" applyFill="1" applyBorder="1" applyAlignment="1">
      <alignment horizontal="right"/>
    </xf>
    <xf numFmtId="0" fontId="14" fillId="0" borderId="0" xfId="31" applyFont="1" applyBorder="1"/>
    <xf numFmtId="3" fontId="7" fillId="0" borderId="0" xfId="31" applyNumberFormat="1" applyFont="1" applyFill="1" applyBorder="1" applyAlignment="1">
      <alignment horizontal="left"/>
    </xf>
    <xf numFmtId="3" fontId="2" fillId="0" borderId="0" xfId="31" applyNumberFormat="1" applyFont="1" applyBorder="1" applyAlignment="1">
      <alignment horizontal="right"/>
    </xf>
    <xf numFmtId="165" fontId="2" fillId="0" borderId="0" xfId="21" applyNumberFormat="1" applyFont="1" applyBorder="1" applyAlignment="1">
      <alignment horizontal="right"/>
    </xf>
    <xf numFmtId="10" fontId="7" fillId="0" borderId="0" xfId="31" applyNumberFormat="1" applyFont="1" applyFill="1" applyBorder="1" applyAlignment="1">
      <alignment horizontal="left"/>
    </xf>
    <xf numFmtId="0" fontId="22" fillId="0" borderId="0" xfId="31" applyFont="1" applyFill="1" applyBorder="1" applyAlignment="1">
      <alignment horizontal="right"/>
    </xf>
    <xf numFmtId="0" fontId="22" fillId="0" borderId="0" xfId="31" applyFont="1" applyFill="1" applyBorder="1" applyAlignment="1"/>
    <xf numFmtId="0" fontId="22" fillId="0" borderId="0" xfId="31" applyFont="1" applyBorder="1" applyAlignment="1">
      <alignment horizontal="right" wrapText="1"/>
    </xf>
    <xf numFmtId="0" fontId="22" fillId="0" borderId="0" xfId="31" applyFont="1" applyFill="1" applyBorder="1" applyAlignment="1">
      <alignment horizontal="right" wrapText="1"/>
    </xf>
    <xf numFmtId="0" fontId="27" fillId="10" borderId="0" xfId="31" applyFont="1" applyFill="1" applyBorder="1" applyAlignment="1"/>
    <xf numFmtId="0" fontId="22" fillId="0" borderId="0" xfId="31" applyFont="1" applyFill="1" applyBorder="1" applyAlignment="1">
      <alignment horizontal="left"/>
    </xf>
    <xf numFmtId="0" fontId="22" fillId="0" borderId="0" xfId="31" applyFont="1" applyBorder="1"/>
    <xf numFmtId="3" fontId="2" fillId="0" borderId="0" xfId="31" applyNumberFormat="1" applyFont="1" applyBorder="1"/>
    <xf numFmtId="0" fontId="2" fillId="0" borderId="0" xfId="31" applyFont="1" applyFill="1" applyBorder="1" applyAlignment="1">
      <alignment horizontal="left"/>
    </xf>
    <xf numFmtId="3" fontId="2" fillId="0" borderId="0" xfId="31" applyNumberFormat="1" applyFont="1" applyFill="1" applyBorder="1" applyAlignment="1">
      <alignment horizontal="right"/>
    </xf>
    <xf numFmtId="3" fontId="2" fillId="0" borderId="0" xfId="31" applyNumberFormat="1" applyFont="1"/>
    <xf numFmtId="166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/>
    <xf numFmtId="166" fontId="2" fillId="0" borderId="0" xfId="21" applyNumberFormat="1" applyFont="1" applyBorder="1" applyAlignment="1">
      <alignment horizontal="right"/>
    </xf>
    <xf numFmtId="166" fontId="26" fillId="0" borderId="0" xfId="0" applyNumberFormat="1" applyFont="1" applyFill="1" applyBorder="1" applyAlignment="1">
      <alignment horizontal="right"/>
    </xf>
    <xf numFmtId="166" fontId="7" fillId="0" borderId="0" xfId="0" applyNumberFormat="1" applyFont="1" applyFill="1" applyBorder="1" applyAlignment="1">
      <alignment horizontal="left"/>
    </xf>
    <xf numFmtId="166" fontId="2" fillId="5" borderId="0" xfId="21" applyNumberFormat="1" applyFont="1" applyFill="1" applyBorder="1"/>
    <xf numFmtId="166" fontId="2" fillId="11" borderId="0" xfId="21" applyNumberFormat="1" applyFont="1" applyFill="1" applyBorder="1"/>
    <xf numFmtId="166" fontId="2" fillId="9" borderId="8" xfId="21" applyNumberFormat="1" applyFont="1" applyFill="1" applyBorder="1"/>
    <xf numFmtId="165" fontId="2" fillId="0" borderId="0" xfId="21" applyNumberFormat="1" applyFont="1"/>
    <xf numFmtId="167" fontId="2" fillId="0" borderId="0" xfId="30" applyNumberFormat="1" applyFont="1"/>
    <xf numFmtId="3" fontId="2" fillId="0" borderId="0" xfId="21" applyNumberFormat="1" applyFont="1"/>
    <xf numFmtId="166" fontId="2" fillId="0" borderId="0" xfId="21" applyNumberFormat="1" applyFont="1"/>
    <xf numFmtId="3" fontId="2" fillId="0" borderId="0" xfId="0" applyNumberFormat="1" applyFont="1" applyBorder="1"/>
    <xf numFmtId="0" fontId="7" fillId="0" borderId="0" xfId="0" applyFont="1" applyBorder="1"/>
    <xf numFmtId="0" fontId="25" fillId="10" borderId="0" xfId="0" applyFont="1" applyFill="1"/>
    <xf numFmtId="3" fontId="2" fillId="0" borderId="0" xfId="30" applyNumberFormat="1" applyFont="1"/>
    <xf numFmtId="9" fontId="2" fillId="0" borderId="0" xfId="21" applyFont="1"/>
    <xf numFmtId="3" fontId="2" fillId="10" borderId="0" xfId="0" applyNumberFormat="1" applyFont="1" applyFill="1" applyBorder="1"/>
    <xf numFmtId="0" fontId="2" fillId="10" borderId="0" xfId="0" applyFont="1" applyFill="1" applyBorder="1" applyAlignment="1">
      <alignment horizontal="right"/>
    </xf>
    <xf numFmtId="3" fontId="2" fillId="10" borderId="0" xfId="0" applyNumberFormat="1" applyFont="1" applyFill="1" applyBorder="1" applyAlignment="1">
      <alignment horizontal="right"/>
    </xf>
    <xf numFmtId="0" fontId="25" fillId="3" borderId="0" xfId="0" applyFont="1" applyFill="1" applyBorder="1"/>
    <xf numFmtId="0" fontId="2" fillId="3" borderId="0" xfId="0" applyFont="1" applyFill="1" applyBorder="1"/>
    <xf numFmtId="49" fontId="27" fillId="3" borderId="0" xfId="0" applyNumberFormat="1" applyFont="1" applyFill="1" applyBorder="1" applyAlignment="1">
      <alignment horizontal="right"/>
    </xf>
    <xf numFmtId="3" fontId="7" fillId="3" borderId="0" xfId="0" applyNumberFormat="1" applyFont="1" applyFill="1" applyBorder="1"/>
    <xf numFmtId="0" fontId="22" fillId="3" borderId="0" xfId="0" applyFont="1" applyFill="1" applyBorder="1" applyAlignment="1">
      <alignment horizontal="right" wrapText="1"/>
    </xf>
    <xf numFmtId="3" fontId="2" fillId="3" borderId="0" xfId="0" applyNumberFormat="1" applyFont="1" applyFill="1" applyBorder="1"/>
    <xf numFmtId="0" fontId="2" fillId="3" borderId="0" xfId="0" applyFont="1" applyFill="1" applyBorder="1" applyAlignment="1"/>
    <xf numFmtId="3" fontId="2" fillId="3" borderId="0" xfId="0" applyNumberFormat="1" applyFont="1" applyFill="1" applyBorder="1" applyAlignment="1">
      <alignment horizontal="right"/>
    </xf>
  </cellXfs>
  <cellStyles count="32">
    <cellStyle name="Comma" xfId="30" builtinId="3"/>
    <cellStyle name="Comma 2" xfId="2" xr:uid="{00000000-0005-0000-0000-000001000000}"/>
    <cellStyle name="Comma 2 2" xfId="10" xr:uid="{00000000-0005-0000-0000-000002000000}"/>
    <cellStyle name="Comma 3" xfId="20" xr:uid="{00000000-0005-0000-0000-000003000000}"/>
    <cellStyle name="Hyperlink 2" xfId="24" xr:uid="{00000000-0005-0000-0000-000004000000}"/>
    <cellStyle name="Hyperlink 2 2" xfId="26" xr:uid="{00000000-0005-0000-0000-000005000000}"/>
    <cellStyle name="Hyperlink 6" xfId="27" xr:uid="{00000000-0005-0000-0000-000006000000}"/>
    <cellStyle name="Normal" xfId="0" builtinId="0"/>
    <cellStyle name="Normal 2" xfId="4" xr:uid="{00000000-0005-0000-0000-000008000000}"/>
    <cellStyle name="Normal 2 2" xfId="12" xr:uid="{00000000-0005-0000-0000-000009000000}"/>
    <cellStyle name="Normal 2 2 2" xfId="22" xr:uid="{00000000-0005-0000-0000-00000A000000}"/>
    <cellStyle name="Normal 2 2 3" xfId="29" xr:uid="{00000000-0005-0000-0000-00000B000000}"/>
    <cellStyle name="Normal 2 3" xfId="13" xr:uid="{00000000-0005-0000-0000-00000C000000}"/>
    <cellStyle name="Normal 2 4" xfId="11" xr:uid="{00000000-0005-0000-0000-00000D000000}"/>
    <cellStyle name="Normal 2 6" xfId="31" xr:uid="{0B782BDE-2C42-4C53-B2A4-94AA929799D9}"/>
    <cellStyle name="Normal 2 7" xfId="23" xr:uid="{00000000-0005-0000-0000-00000E000000}"/>
    <cellStyle name="Normal 3" xfId="5" xr:uid="{00000000-0005-0000-0000-00000F000000}"/>
    <cellStyle name="Normal 3 2" xfId="14" xr:uid="{00000000-0005-0000-0000-000010000000}"/>
    <cellStyle name="Normal 4" xfId="1" xr:uid="{00000000-0005-0000-0000-000011000000}"/>
    <cellStyle name="Normal 4 2" xfId="6" xr:uid="{00000000-0005-0000-0000-000012000000}"/>
    <cellStyle name="Normal 5" xfId="7" xr:uid="{00000000-0005-0000-0000-000013000000}"/>
    <cellStyle name="Normal 5 2" xfId="15" xr:uid="{00000000-0005-0000-0000-000014000000}"/>
    <cellStyle name="Normal 5 3" xfId="8" xr:uid="{00000000-0005-0000-0000-000015000000}"/>
    <cellStyle name="Normal 6" xfId="16" xr:uid="{00000000-0005-0000-0000-000016000000}"/>
    <cellStyle name="Normal 7" xfId="19" xr:uid="{00000000-0005-0000-0000-000017000000}"/>
    <cellStyle name="Normal 8" xfId="25" xr:uid="{00000000-0005-0000-0000-000018000000}"/>
    <cellStyle name="Normal 9" xfId="28" xr:uid="{00000000-0005-0000-0000-000019000000}"/>
    <cellStyle name="Percent" xfId="21" builtinId="5"/>
    <cellStyle name="Percent 2" xfId="9" xr:uid="{00000000-0005-0000-0000-00001D000000}"/>
    <cellStyle name="Percent 2 2" xfId="17" xr:uid="{00000000-0005-0000-0000-00001E000000}"/>
    <cellStyle name="Percent 3" xfId="3" xr:uid="{00000000-0005-0000-0000-00001F000000}"/>
    <cellStyle name="Percent 3 2" xfId="18" xr:uid="{00000000-0005-0000-0000-000020000000}"/>
  </cellStyles>
  <dxfs count="0"/>
  <tableStyles count="0" defaultTableStyle="TableStyleMedium2" defaultPivotStyle="PivotStyleLight16"/>
  <colors>
    <mruColors>
      <color rgb="FF005EB8"/>
      <color rgb="FF00FF00"/>
      <color rgb="FFE5F2FF"/>
      <color rgb="FFDDFFEA"/>
      <color rgb="FF7C2855"/>
      <color rgb="FF009639"/>
      <color rgb="FFFFFFCC"/>
      <color rgb="FFF9EBF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672499</xdr:colOff>
      <xdr:row>0</xdr:row>
      <xdr:rowOff>0</xdr:rowOff>
    </xdr:from>
    <xdr:to>
      <xdr:col>7</xdr:col>
      <xdr:colOff>1361069</xdr:colOff>
      <xdr:row>3</xdr:row>
      <xdr:rowOff>47625</xdr:rowOff>
    </xdr:to>
    <xdr:pic>
      <xdr:nvPicPr>
        <xdr:cNvPr id="2" name="Picture 1" descr="NHS England logo" title="Logo">
          <a:extLst>
            <a:ext uri="{FF2B5EF4-FFF2-40B4-BE49-F238E27FC236}">
              <a16:creationId xmlns:a16="http://schemas.microsoft.com/office/drawing/2014/main" id="{E74FC7AA-D0AB-4868-A2BD-D8D2B0C6A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8699" y="0"/>
          <a:ext cx="688570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994410</xdr:colOff>
      <xdr:row>4</xdr:row>
      <xdr:rowOff>142875</xdr:rowOff>
    </xdr:from>
    <xdr:to>
      <xdr:col>6</xdr:col>
      <xdr:colOff>518159</xdr:colOff>
      <xdr:row>6</xdr:row>
      <xdr:rowOff>320040</xdr:rowOff>
    </xdr:to>
    <xdr:sp macro="" textlink="">
      <xdr:nvSpPr>
        <xdr:cNvPr id="2" name="Freeform: Shape 1">
          <a:extLst>
            <a:ext uri="{FF2B5EF4-FFF2-40B4-BE49-F238E27FC236}">
              <a16:creationId xmlns:a16="http://schemas.microsoft.com/office/drawing/2014/main" id="{0B1D0BB0-ABF2-44C7-8D16-F76731D0D9AE}"/>
            </a:ext>
          </a:extLst>
        </xdr:cNvPr>
        <xdr:cNvSpPr/>
      </xdr:nvSpPr>
      <xdr:spPr>
        <a:xfrm>
          <a:off x="6907530" y="1483995"/>
          <a:ext cx="1649729" cy="512445"/>
        </a:xfrm>
        <a:custGeom>
          <a:avLst/>
          <a:gdLst>
            <a:gd name="connsiteX0" fmla="*/ 0 w 1152525"/>
            <a:gd name="connsiteY0" fmla="*/ 200025 h 257175"/>
            <a:gd name="connsiteX1" fmla="*/ 571500 w 1152525"/>
            <a:gd name="connsiteY1" fmla="*/ 0 h 257175"/>
            <a:gd name="connsiteX2" fmla="*/ 1152525 w 1152525"/>
            <a:gd name="connsiteY2" fmla="*/ 257175 h 257175"/>
            <a:gd name="connsiteX0" fmla="*/ 0 w 1152525"/>
            <a:gd name="connsiteY0" fmla="*/ 200025 h 257175"/>
            <a:gd name="connsiteX1" fmla="*/ 571500 w 1152525"/>
            <a:gd name="connsiteY1" fmla="*/ 0 h 257175"/>
            <a:gd name="connsiteX2" fmla="*/ 1152525 w 1152525"/>
            <a:gd name="connsiteY2" fmla="*/ 257175 h 257175"/>
            <a:gd name="connsiteX0" fmla="*/ 0 w 1152525"/>
            <a:gd name="connsiteY0" fmla="*/ 200025 h 257175"/>
            <a:gd name="connsiteX1" fmla="*/ 571500 w 1152525"/>
            <a:gd name="connsiteY1" fmla="*/ 0 h 257175"/>
            <a:gd name="connsiteX2" fmla="*/ 1152525 w 1152525"/>
            <a:gd name="connsiteY2" fmla="*/ 257175 h 257175"/>
            <a:gd name="connsiteX0" fmla="*/ 0 w 1152525"/>
            <a:gd name="connsiteY0" fmla="*/ 200025 h 257175"/>
            <a:gd name="connsiteX1" fmla="*/ 571500 w 1152525"/>
            <a:gd name="connsiteY1" fmla="*/ 0 h 257175"/>
            <a:gd name="connsiteX2" fmla="*/ 1152525 w 1152525"/>
            <a:gd name="connsiteY2" fmla="*/ 257175 h 257175"/>
            <a:gd name="connsiteX0" fmla="*/ 0 w 1104900"/>
            <a:gd name="connsiteY0" fmla="*/ 457200 h 457200"/>
            <a:gd name="connsiteX1" fmla="*/ 523875 w 1104900"/>
            <a:gd name="connsiteY1" fmla="*/ 0 h 457200"/>
            <a:gd name="connsiteX2" fmla="*/ 1104900 w 1104900"/>
            <a:gd name="connsiteY2" fmla="*/ 257175 h 457200"/>
            <a:gd name="connsiteX0" fmla="*/ 0 w 1104900"/>
            <a:gd name="connsiteY0" fmla="*/ 457200 h 457200"/>
            <a:gd name="connsiteX1" fmla="*/ 523875 w 1104900"/>
            <a:gd name="connsiteY1" fmla="*/ 0 h 457200"/>
            <a:gd name="connsiteX2" fmla="*/ 1104900 w 1104900"/>
            <a:gd name="connsiteY2" fmla="*/ 257175 h 457200"/>
            <a:gd name="connsiteX0" fmla="*/ 0 w 1028700"/>
            <a:gd name="connsiteY0" fmla="*/ 457200 h 466725"/>
            <a:gd name="connsiteX1" fmla="*/ 523875 w 1028700"/>
            <a:gd name="connsiteY1" fmla="*/ 0 h 466725"/>
            <a:gd name="connsiteX2" fmla="*/ 1028700 w 1028700"/>
            <a:gd name="connsiteY2" fmla="*/ 466725 h 466725"/>
            <a:gd name="connsiteX0" fmla="*/ 0 w 1028700"/>
            <a:gd name="connsiteY0" fmla="*/ 457200 h 466725"/>
            <a:gd name="connsiteX1" fmla="*/ 523875 w 1028700"/>
            <a:gd name="connsiteY1" fmla="*/ 0 h 466725"/>
            <a:gd name="connsiteX2" fmla="*/ 1028700 w 1028700"/>
            <a:gd name="connsiteY2" fmla="*/ 466725 h 466725"/>
            <a:gd name="connsiteX0" fmla="*/ 0 w 1028700"/>
            <a:gd name="connsiteY0" fmla="*/ 457200 h 466725"/>
            <a:gd name="connsiteX1" fmla="*/ 523875 w 1028700"/>
            <a:gd name="connsiteY1" fmla="*/ 0 h 466725"/>
            <a:gd name="connsiteX2" fmla="*/ 1028700 w 1028700"/>
            <a:gd name="connsiteY2" fmla="*/ 466725 h 466725"/>
            <a:gd name="connsiteX0" fmla="*/ 0 w 1028700"/>
            <a:gd name="connsiteY0" fmla="*/ 457200 h 466725"/>
            <a:gd name="connsiteX1" fmla="*/ 523875 w 1028700"/>
            <a:gd name="connsiteY1" fmla="*/ 0 h 466725"/>
            <a:gd name="connsiteX2" fmla="*/ 1028700 w 1028700"/>
            <a:gd name="connsiteY2" fmla="*/ 466725 h 466725"/>
            <a:gd name="connsiteX0" fmla="*/ 0 w 1028700"/>
            <a:gd name="connsiteY0" fmla="*/ 457200 h 466725"/>
            <a:gd name="connsiteX1" fmla="*/ 523875 w 1028700"/>
            <a:gd name="connsiteY1" fmla="*/ 0 h 466725"/>
            <a:gd name="connsiteX2" fmla="*/ 1028700 w 1028700"/>
            <a:gd name="connsiteY2" fmla="*/ 466725 h 466725"/>
            <a:gd name="connsiteX0" fmla="*/ 0 w 1028700"/>
            <a:gd name="connsiteY0" fmla="*/ 457200 h 466725"/>
            <a:gd name="connsiteX1" fmla="*/ 523875 w 1028700"/>
            <a:gd name="connsiteY1" fmla="*/ 0 h 466725"/>
            <a:gd name="connsiteX2" fmla="*/ 1028700 w 1028700"/>
            <a:gd name="connsiteY2" fmla="*/ 466725 h 466725"/>
            <a:gd name="connsiteX0" fmla="*/ 0 w 1040524"/>
            <a:gd name="connsiteY0" fmla="*/ 457200 h 682136"/>
            <a:gd name="connsiteX1" fmla="*/ 523875 w 1040524"/>
            <a:gd name="connsiteY1" fmla="*/ 0 h 682136"/>
            <a:gd name="connsiteX2" fmla="*/ 1040524 w 1040524"/>
            <a:gd name="connsiteY2" fmla="*/ 682136 h 682136"/>
            <a:gd name="connsiteX0" fmla="*/ 0 w 987315"/>
            <a:gd name="connsiteY0" fmla="*/ 457200 h 682136"/>
            <a:gd name="connsiteX1" fmla="*/ 523875 w 987315"/>
            <a:gd name="connsiteY1" fmla="*/ 0 h 682136"/>
            <a:gd name="connsiteX2" fmla="*/ 987315 w 987315"/>
            <a:gd name="connsiteY2" fmla="*/ 682136 h 682136"/>
            <a:gd name="connsiteX0" fmla="*/ 0 w 987315"/>
            <a:gd name="connsiteY0" fmla="*/ 457200 h 682136"/>
            <a:gd name="connsiteX1" fmla="*/ 488403 w 987315"/>
            <a:gd name="connsiteY1" fmla="*/ 0 h 682136"/>
            <a:gd name="connsiteX2" fmla="*/ 987315 w 987315"/>
            <a:gd name="connsiteY2" fmla="*/ 682136 h 6821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87315" h="682136">
              <a:moveTo>
                <a:pt x="0" y="457200"/>
              </a:moveTo>
              <a:cubicBezTo>
                <a:pt x="142875" y="190500"/>
                <a:pt x="221703" y="9525"/>
                <a:pt x="488403" y="0"/>
              </a:cubicBezTo>
              <a:cubicBezTo>
                <a:pt x="786853" y="28575"/>
                <a:pt x="879365" y="463061"/>
                <a:pt x="987315" y="682136"/>
              </a:cubicBezTo>
            </a:path>
          </a:pathLst>
        </a:custGeom>
        <a:noFill/>
        <a:ln>
          <a:solidFill>
            <a:srgbClr val="005EB8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331471</xdr:colOff>
      <xdr:row>4</xdr:row>
      <xdr:rowOff>3810</xdr:rowOff>
    </xdr:from>
    <xdr:to>
      <xdr:col>6</xdr:col>
      <xdr:colOff>179071</xdr:colOff>
      <xdr:row>4</xdr:row>
      <xdr:rowOff>323851</xdr:rowOff>
    </xdr:to>
    <xdr:sp macro="" textlink="">
      <xdr:nvSpPr>
        <xdr:cNvPr id="2" name="Freeform: Shape 1">
          <a:extLst>
            <a:ext uri="{FF2B5EF4-FFF2-40B4-BE49-F238E27FC236}">
              <a16:creationId xmlns:a16="http://schemas.microsoft.com/office/drawing/2014/main" id="{B3BC020B-4702-431B-9EF9-D7BD52D3E2DF}"/>
            </a:ext>
          </a:extLst>
        </xdr:cNvPr>
        <xdr:cNvSpPr/>
      </xdr:nvSpPr>
      <xdr:spPr>
        <a:xfrm>
          <a:off x="6587491" y="674370"/>
          <a:ext cx="594360" cy="320041"/>
        </a:xfrm>
        <a:custGeom>
          <a:avLst/>
          <a:gdLst>
            <a:gd name="connsiteX0" fmla="*/ 0 w 1152525"/>
            <a:gd name="connsiteY0" fmla="*/ 200025 h 257175"/>
            <a:gd name="connsiteX1" fmla="*/ 571500 w 1152525"/>
            <a:gd name="connsiteY1" fmla="*/ 0 h 257175"/>
            <a:gd name="connsiteX2" fmla="*/ 1152525 w 1152525"/>
            <a:gd name="connsiteY2" fmla="*/ 257175 h 257175"/>
            <a:gd name="connsiteX0" fmla="*/ 0 w 1152525"/>
            <a:gd name="connsiteY0" fmla="*/ 200025 h 257175"/>
            <a:gd name="connsiteX1" fmla="*/ 571500 w 1152525"/>
            <a:gd name="connsiteY1" fmla="*/ 0 h 257175"/>
            <a:gd name="connsiteX2" fmla="*/ 1152525 w 1152525"/>
            <a:gd name="connsiteY2" fmla="*/ 257175 h 257175"/>
            <a:gd name="connsiteX0" fmla="*/ 0 w 1152525"/>
            <a:gd name="connsiteY0" fmla="*/ 200025 h 257175"/>
            <a:gd name="connsiteX1" fmla="*/ 571500 w 1152525"/>
            <a:gd name="connsiteY1" fmla="*/ 0 h 257175"/>
            <a:gd name="connsiteX2" fmla="*/ 1152525 w 1152525"/>
            <a:gd name="connsiteY2" fmla="*/ 257175 h 257175"/>
            <a:gd name="connsiteX0" fmla="*/ 0 w 1152525"/>
            <a:gd name="connsiteY0" fmla="*/ 200025 h 257175"/>
            <a:gd name="connsiteX1" fmla="*/ 571500 w 1152525"/>
            <a:gd name="connsiteY1" fmla="*/ 0 h 257175"/>
            <a:gd name="connsiteX2" fmla="*/ 1152525 w 1152525"/>
            <a:gd name="connsiteY2" fmla="*/ 257175 h 257175"/>
            <a:gd name="connsiteX0" fmla="*/ 0 w 1104900"/>
            <a:gd name="connsiteY0" fmla="*/ 457200 h 457200"/>
            <a:gd name="connsiteX1" fmla="*/ 523875 w 1104900"/>
            <a:gd name="connsiteY1" fmla="*/ 0 h 457200"/>
            <a:gd name="connsiteX2" fmla="*/ 1104900 w 1104900"/>
            <a:gd name="connsiteY2" fmla="*/ 257175 h 457200"/>
            <a:gd name="connsiteX0" fmla="*/ 0 w 1104900"/>
            <a:gd name="connsiteY0" fmla="*/ 457200 h 457200"/>
            <a:gd name="connsiteX1" fmla="*/ 523875 w 1104900"/>
            <a:gd name="connsiteY1" fmla="*/ 0 h 457200"/>
            <a:gd name="connsiteX2" fmla="*/ 1104900 w 1104900"/>
            <a:gd name="connsiteY2" fmla="*/ 257175 h 457200"/>
            <a:gd name="connsiteX0" fmla="*/ 0 w 1028700"/>
            <a:gd name="connsiteY0" fmla="*/ 457200 h 466725"/>
            <a:gd name="connsiteX1" fmla="*/ 523875 w 1028700"/>
            <a:gd name="connsiteY1" fmla="*/ 0 h 466725"/>
            <a:gd name="connsiteX2" fmla="*/ 1028700 w 1028700"/>
            <a:gd name="connsiteY2" fmla="*/ 466725 h 466725"/>
            <a:gd name="connsiteX0" fmla="*/ 0 w 1028700"/>
            <a:gd name="connsiteY0" fmla="*/ 457200 h 466725"/>
            <a:gd name="connsiteX1" fmla="*/ 523875 w 1028700"/>
            <a:gd name="connsiteY1" fmla="*/ 0 h 466725"/>
            <a:gd name="connsiteX2" fmla="*/ 1028700 w 1028700"/>
            <a:gd name="connsiteY2" fmla="*/ 466725 h 466725"/>
            <a:gd name="connsiteX0" fmla="*/ 0 w 1028700"/>
            <a:gd name="connsiteY0" fmla="*/ 457200 h 466725"/>
            <a:gd name="connsiteX1" fmla="*/ 523875 w 1028700"/>
            <a:gd name="connsiteY1" fmla="*/ 0 h 466725"/>
            <a:gd name="connsiteX2" fmla="*/ 1028700 w 1028700"/>
            <a:gd name="connsiteY2" fmla="*/ 466725 h 466725"/>
            <a:gd name="connsiteX0" fmla="*/ 0 w 1028700"/>
            <a:gd name="connsiteY0" fmla="*/ 457200 h 466725"/>
            <a:gd name="connsiteX1" fmla="*/ 523875 w 1028700"/>
            <a:gd name="connsiteY1" fmla="*/ 0 h 466725"/>
            <a:gd name="connsiteX2" fmla="*/ 1028700 w 1028700"/>
            <a:gd name="connsiteY2" fmla="*/ 466725 h 466725"/>
            <a:gd name="connsiteX0" fmla="*/ 0 w 1028700"/>
            <a:gd name="connsiteY0" fmla="*/ 457200 h 466725"/>
            <a:gd name="connsiteX1" fmla="*/ 523875 w 1028700"/>
            <a:gd name="connsiteY1" fmla="*/ 0 h 466725"/>
            <a:gd name="connsiteX2" fmla="*/ 1028700 w 1028700"/>
            <a:gd name="connsiteY2" fmla="*/ 466725 h 466725"/>
            <a:gd name="connsiteX0" fmla="*/ 0 w 1028700"/>
            <a:gd name="connsiteY0" fmla="*/ 457200 h 466725"/>
            <a:gd name="connsiteX1" fmla="*/ 523875 w 1028700"/>
            <a:gd name="connsiteY1" fmla="*/ 0 h 466725"/>
            <a:gd name="connsiteX2" fmla="*/ 1028700 w 1028700"/>
            <a:gd name="connsiteY2" fmla="*/ 466725 h 466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8700" h="466725">
              <a:moveTo>
                <a:pt x="0" y="457200"/>
              </a:moveTo>
              <a:cubicBezTo>
                <a:pt x="142875" y="190500"/>
                <a:pt x="257175" y="9525"/>
                <a:pt x="523875" y="0"/>
              </a:cubicBezTo>
              <a:cubicBezTo>
                <a:pt x="822325" y="28575"/>
                <a:pt x="920750" y="247650"/>
                <a:pt x="1028700" y="466725"/>
              </a:cubicBezTo>
            </a:path>
          </a:pathLst>
        </a:custGeom>
        <a:noFill/>
        <a:ln>
          <a:solidFill>
            <a:srgbClr val="005EB8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allocations" TargetMode="External"/><Relationship Id="rId1" Type="http://schemas.openxmlformats.org/officeDocument/2006/relationships/hyperlink" Target="mailto:england.revenue-allocations@nhs.net?subject=FAO%20Allocations%20Tea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40"/>
  <sheetViews>
    <sheetView zoomScaleNormal="100" workbookViewId="0"/>
  </sheetViews>
  <sheetFormatPr defaultColWidth="9.140625" defaultRowHeight="13.15"/>
  <cols>
    <col min="1" max="1" width="11.28515625" style="3" customWidth="1"/>
    <col min="2" max="2" width="5" style="3" bestFit="1" customWidth="1"/>
    <col min="3" max="3" width="5.42578125" style="3" customWidth="1"/>
    <col min="4" max="7" width="9.140625" style="3"/>
    <col min="8" max="8" width="28.28515625" style="3" customWidth="1"/>
    <col min="9" max="16384" width="9.140625" style="3"/>
  </cols>
  <sheetData>
    <row r="1" spans="1:8">
      <c r="A1" s="2"/>
      <c r="B1" s="2"/>
      <c r="C1" s="2"/>
      <c r="D1" s="2"/>
      <c r="E1" s="2"/>
      <c r="F1" s="2"/>
      <c r="G1" s="2"/>
      <c r="H1" s="2"/>
    </row>
    <row r="2" spans="1:8">
      <c r="A2" s="2" t="s">
        <v>0</v>
      </c>
      <c r="B2" s="2"/>
      <c r="C2" s="2"/>
      <c r="D2" s="2"/>
      <c r="E2" s="2"/>
      <c r="F2" s="2"/>
      <c r="G2" s="2"/>
      <c r="H2" s="2"/>
    </row>
    <row r="3" spans="1:8">
      <c r="A3" s="4" t="s">
        <v>1</v>
      </c>
      <c r="B3" s="2"/>
      <c r="C3" s="2"/>
      <c r="D3" s="2"/>
      <c r="E3" s="2"/>
      <c r="F3" s="2"/>
      <c r="G3" s="2"/>
      <c r="H3" s="2"/>
    </row>
    <row r="4" spans="1:8">
      <c r="A4" s="5"/>
      <c r="B4" s="2"/>
      <c r="C4" s="2"/>
      <c r="D4" s="2"/>
      <c r="E4" s="2"/>
      <c r="F4" s="2"/>
      <c r="G4" s="2"/>
      <c r="H4" s="2"/>
    </row>
    <row r="5" spans="1:8">
      <c r="A5" s="2"/>
      <c r="B5" s="2"/>
      <c r="C5" s="2"/>
      <c r="D5" s="2"/>
      <c r="E5" s="2"/>
      <c r="F5" s="2"/>
      <c r="G5" s="2"/>
      <c r="H5" s="2"/>
    </row>
    <row r="6" spans="1:8" ht="22.9">
      <c r="A6" s="6" t="s">
        <v>2</v>
      </c>
      <c r="B6" s="7"/>
      <c r="C6" s="7"/>
      <c r="D6" s="7"/>
      <c r="E6" s="7"/>
      <c r="F6" s="7"/>
      <c r="G6" s="7"/>
      <c r="H6" s="8" t="s">
        <v>3</v>
      </c>
    </row>
    <row r="7" spans="1:8">
      <c r="A7" s="2" t="s">
        <v>4</v>
      </c>
      <c r="B7" s="2"/>
      <c r="C7" s="2"/>
      <c r="D7" s="2"/>
      <c r="E7" s="2"/>
      <c r="F7" s="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9" t="s">
        <v>5</v>
      </c>
      <c r="B9" s="10"/>
      <c r="C9" s="10"/>
      <c r="D9" s="10"/>
      <c r="E9" s="10"/>
      <c r="F9" s="10"/>
      <c r="G9" s="10"/>
      <c r="H9" s="11" t="s">
        <v>6</v>
      </c>
    </row>
    <row r="10" spans="1:8">
      <c r="A10" s="12" t="s">
        <v>7</v>
      </c>
      <c r="B10" s="13"/>
      <c r="C10" s="13"/>
      <c r="D10" s="13"/>
      <c r="E10" s="13"/>
      <c r="F10" s="13"/>
      <c r="G10" s="13"/>
      <c r="H10" s="13"/>
    </row>
    <row r="11" spans="1:8">
      <c r="A11" s="13" t="s">
        <v>8</v>
      </c>
      <c r="B11" s="13"/>
      <c r="C11" s="13"/>
      <c r="D11" s="13"/>
      <c r="E11" s="13"/>
      <c r="F11" s="13"/>
      <c r="G11" s="13"/>
      <c r="H11" s="13"/>
    </row>
    <row r="12" spans="1:8">
      <c r="A12" s="13"/>
      <c r="B12" s="13"/>
      <c r="C12" s="13"/>
      <c r="D12" s="13"/>
      <c r="E12" s="13"/>
      <c r="F12" s="13"/>
      <c r="G12" s="13"/>
      <c r="H12" s="13"/>
    </row>
    <row r="13" spans="1:8">
      <c r="A13" s="14" t="s">
        <v>9</v>
      </c>
      <c r="B13" s="15"/>
      <c r="C13" s="15"/>
      <c r="D13" s="15"/>
      <c r="E13" s="15"/>
      <c r="F13" s="15"/>
      <c r="G13" s="15"/>
      <c r="H13" s="16" t="s">
        <v>10</v>
      </c>
    </row>
    <row r="14" spans="1:8">
      <c r="A14" s="17" t="s">
        <v>11</v>
      </c>
      <c r="B14" s="18"/>
      <c r="C14" s="18"/>
      <c r="D14" s="18"/>
      <c r="E14" s="18"/>
      <c r="F14" s="18"/>
      <c r="G14" s="18"/>
      <c r="H14" s="18"/>
    </row>
    <row r="15" spans="1:8">
      <c r="A15" s="18" t="s">
        <v>12</v>
      </c>
      <c r="B15" s="18"/>
      <c r="C15" s="18"/>
      <c r="D15" s="18"/>
      <c r="E15" s="18"/>
      <c r="F15" s="18"/>
      <c r="G15" s="18"/>
      <c r="H15" s="18"/>
    </row>
    <row r="16" spans="1:8">
      <c r="A16" s="18" t="s">
        <v>13</v>
      </c>
      <c r="B16" s="18"/>
      <c r="C16" s="18"/>
      <c r="D16" s="18"/>
      <c r="E16" s="18"/>
      <c r="F16" s="18"/>
      <c r="G16" s="18"/>
      <c r="H16" s="18"/>
    </row>
    <row r="17" spans="1:8">
      <c r="A17" s="18"/>
      <c r="B17" s="18"/>
      <c r="C17" s="18"/>
      <c r="D17" s="18"/>
      <c r="E17" s="18"/>
      <c r="F17" s="18"/>
      <c r="G17" s="18"/>
      <c r="H17" s="18"/>
    </row>
    <row r="18" spans="1:8">
      <c r="A18" s="14" t="s">
        <v>14</v>
      </c>
      <c r="B18" s="15"/>
      <c r="C18" s="15"/>
      <c r="D18" s="15"/>
      <c r="E18" s="15"/>
      <c r="F18" s="15"/>
      <c r="G18" s="15"/>
      <c r="H18" s="16" t="s">
        <v>10</v>
      </c>
    </row>
    <row r="19" spans="1:8">
      <c r="A19" s="17" t="s">
        <v>15</v>
      </c>
      <c r="B19" s="18"/>
      <c r="C19" s="18"/>
      <c r="D19" s="18"/>
      <c r="E19" s="18"/>
      <c r="F19" s="18"/>
      <c r="G19" s="18"/>
      <c r="H19" s="18"/>
    </row>
    <row r="20" spans="1:8">
      <c r="A20" s="18" t="s">
        <v>16</v>
      </c>
      <c r="B20" s="18"/>
      <c r="C20" s="18"/>
      <c r="D20" s="18"/>
      <c r="E20" s="18"/>
      <c r="F20" s="18"/>
      <c r="G20" s="18"/>
      <c r="H20" s="18"/>
    </row>
    <row r="21" spans="1:8">
      <c r="A21" s="18"/>
      <c r="B21" s="18"/>
      <c r="C21" s="18"/>
      <c r="D21" s="18"/>
      <c r="E21" s="18"/>
      <c r="F21" s="18"/>
      <c r="G21" s="18"/>
      <c r="H21" s="18"/>
    </row>
    <row r="22" spans="1:8">
      <c r="A22" s="19" t="s">
        <v>17</v>
      </c>
      <c r="B22" s="20"/>
      <c r="C22" s="20"/>
      <c r="D22" s="20"/>
      <c r="E22" s="20"/>
      <c r="F22" s="20"/>
      <c r="G22" s="20"/>
      <c r="H22" s="21" t="s">
        <v>18</v>
      </c>
    </row>
    <row r="23" spans="1:8">
      <c r="A23" s="17" t="s">
        <v>19</v>
      </c>
      <c r="B23" s="18"/>
      <c r="C23" s="18"/>
      <c r="D23" s="18"/>
      <c r="E23" s="18"/>
      <c r="F23" s="18"/>
      <c r="G23" s="18"/>
      <c r="H23" s="18"/>
    </row>
    <row r="24" spans="1:8">
      <c r="A24" s="18" t="s">
        <v>20</v>
      </c>
      <c r="B24" s="18"/>
      <c r="C24" s="18"/>
      <c r="D24" s="18"/>
      <c r="E24" s="18"/>
      <c r="F24" s="18"/>
      <c r="G24" s="18"/>
      <c r="H24" s="18"/>
    </row>
    <row r="25" spans="1:8">
      <c r="A25" s="18" t="s">
        <v>21</v>
      </c>
      <c r="B25" s="18"/>
      <c r="C25" s="18"/>
      <c r="D25" s="18"/>
      <c r="E25" s="18"/>
      <c r="F25" s="18"/>
      <c r="G25" s="18"/>
      <c r="H25" s="18"/>
    </row>
    <row r="26" spans="1:8">
      <c r="A26" s="18"/>
      <c r="B26" s="18"/>
      <c r="C26" s="18"/>
      <c r="D26" s="18"/>
      <c r="E26" s="18"/>
      <c r="F26" s="18"/>
      <c r="G26" s="18"/>
      <c r="H26" s="18"/>
    </row>
    <row r="27" spans="1:8">
      <c r="A27" s="19" t="s">
        <v>22</v>
      </c>
      <c r="B27" s="20"/>
      <c r="C27" s="20"/>
      <c r="D27" s="20"/>
      <c r="E27" s="20"/>
      <c r="F27" s="20"/>
      <c r="G27" s="20"/>
      <c r="H27" s="21" t="s">
        <v>18</v>
      </c>
    </row>
    <row r="28" spans="1:8">
      <c r="A28" s="17" t="s">
        <v>19</v>
      </c>
      <c r="B28" s="18"/>
      <c r="C28" s="18"/>
      <c r="D28" s="18"/>
      <c r="E28" s="18"/>
      <c r="F28" s="18"/>
      <c r="G28" s="18"/>
      <c r="H28" s="18"/>
    </row>
    <row r="29" spans="1:8">
      <c r="A29" s="18" t="s">
        <v>20</v>
      </c>
      <c r="B29" s="18"/>
      <c r="C29" s="18"/>
      <c r="D29" s="18"/>
      <c r="E29" s="18"/>
      <c r="F29" s="18"/>
      <c r="G29" s="18"/>
      <c r="H29" s="18"/>
    </row>
    <row r="30" spans="1:8">
      <c r="A30" s="18" t="s">
        <v>23</v>
      </c>
      <c r="B30" s="18"/>
      <c r="C30" s="18"/>
      <c r="D30" s="18"/>
      <c r="E30" s="18"/>
      <c r="F30" s="18"/>
      <c r="G30" s="18"/>
      <c r="H30" s="18"/>
    </row>
    <row r="31" spans="1:8">
      <c r="A31" s="18"/>
      <c r="B31" s="18"/>
      <c r="C31" s="18"/>
      <c r="D31" s="18"/>
      <c r="E31" s="18"/>
      <c r="F31" s="18"/>
      <c r="G31" s="18"/>
      <c r="H31" s="18"/>
    </row>
    <row r="32" spans="1:8">
      <c r="A32" s="19" t="s">
        <v>24</v>
      </c>
      <c r="B32" s="20"/>
      <c r="C32" s="20"/>
      <c r="D32" s="20"/>
      <c r="E32" s="20"/>
      <c r="F32" s="20"/>
      <c r="G32" s="20"/>
      <c r="H32" s="21" t="s">
        <v>18</v>
      </c>
    </row>
    <row r="33" spans="1:8">
      <c r="A33" s="17" t="s">
        <v>25</v>
      </c>
      <c r="B33" s="18"/>
      <c r="C33" s="18"/>
      <c r="D33" s="18"/>
      <c r="E33" s="18"/>
      <c r="F33" s="18"/>
      <c r="G33" s="18"/>
      <c r="H33" s="18"/>
    </row>
    <row r="34" spans="1:8">
      <c r="A34" s="18"/>
      <c r="B34" s="18"/>
      <c r="C34" s="18"/>
      <c r="D34" s="18"/>
      <c r="E34" s="18"/>
      <c r="F34" s="18"/>
      <c r="G34" s="18"/>
      <c r="H34" s="18"/>
    </row>
    <row r="35" spans="1:8">
      <c r="A35" s="2" t="s">
        <v>26</v>
      </c>
      <c r="B35" s="2"/>
      <c r="C35" s="2"/>
      <c r="D35" s="2"/>
      <c r="E35" s="2"/>
      <c r="F35" s="2"/>
      <c r="G35" s="2"/>
      <c r="H35" s="2"/>
    </row>
    <row r="36" spans="1:8">
      <c r="A36" s="22" t="s">
        <v>27</v>
      </c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 t="s">
        <v>28</v>
      </c>
      <c r="B38" s="2"/>
      <c r="C38" s="2"/>
      <c r="D38" s="2"/>
      <c r="E38" s="2"/>
      <c r="F38" s="2"/>
      <c r="G38" s="2"/>
      <c r="H38" s="2"/>
    </row>
    <row r="39" spans="1:8">
      <c r="A39" s="23" t="s">
        <v>29</v>
      </c>
      <c r="B39" s="2"/>
      <c r="C39" s="2"/>
      <c r="D39" s="2"/>
      <c r="E39" s="2"/>
      <c r="F39" s="2"/>
      <c r="G39" s="2"/>
      <c r="H39" s="2"/>
    </row>
    <row r="40" spans="1:8">
      <c r="A40" s="23"/>
      <c r="B40" s="2"/>
      <c r="C40" s="2"/>
      <c r="D40" s="2"/>
      <c r="E40" s="2"/>
      <c r="F40" s="2"/>
      <c r="G40" s="2"/>
      <c r="H40" s="2"/>
    </row>
  </sheetData>
  <hyperlinks>
    <hyperlink ref="A39" r:id="rId1" xr:uid="{00000000-0004-0000-0000-000000000000}"/>
    <hyperlink ref="A36" r:id="rId2" display="See also Technical Guidance Documentation 2015/16 to 2019/20" xr:uid="{00000000-0004-0000-0000-000001000000}"/>
  </hyperlinks>
  <printOptions horizontalCentered="1"/>
  <pageMargins left="0.39370078740157483" right="0.39370078740157483" top="0.55118110236220474" bottom="0.55118110236220474" header="0.31496062992125984" footer="0.31496062992125984"/>
  <pageSetup paperSize="9" scale="12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6A6C-737A-4642-9E64-CFBC02B968EB}">
  <sheetPr>
    <tabColor rgb="FF7C2855"/>
  </sheetPr>
  <dimension ref="A1:AI197"/>
  <sheetViews>
    <sheetView workbookViewId="0">
      <pane ySplit="5" topLeftCell="C6" activePane="bottomLeft" state="frozen"/>
      <selection pane="bottomLeft"/>
    </sheetView>
  </sheetViews>
  <sheetFormatPr defaultColWidth="9.140625" defaultRowHeight="13.15"/>
  <cols>
    <col min="1" max="1" width="8" style="176" customWidth="1"/>
    <col min="2" max="2" width="51.85546875" style="160" customWidth="1"/>
    <col min="3" max="3" width="12.28515625" style="160" customWidth="1"/>
    <col min="4" max="4" width="10.85546875" style="160" customWidth="1"/>
    <col min="5" max="7" width="12" style="160" customWidth="1"/>
    <col min="8" max="8" width="2.7109375" style="161" customWidth="1"/>
    <col min="9" max="9" width="10.28515625" style="160" bestFit="1" customWidth="1"/>
    <col min="10" max="10" width="32.5703125" style="160" bestFit="1" customWidth="1"/>
    <col min="11" max="12" width="11.7109375" style="160" customWidth="1"/>
    <col min="13" max="13" width="12.28515625" style="160" customWidth="1"/>
    <col min="14" max="17" width="12" style="160" customWidth="1"/>
    <col min="18" max="18" width="2.42578125" style="162" customWidth="1"/>
    <col min="19" max="19" width="10.7109375" style="163" customWidth="1"/>
    <col min="20" max="20" width="32.5703125" style="163" bestFit="1" customWidth="1"/>
    <col min="21" max="21" width="11.28515625" style="163" customWidth="1"/>
    <col min="22" max="22" width="32.5703125" style="163" bestFit="1" customWidth="1"/>
    <col min="23" max="23" width="10.28515625" style="163" customWidth="1"/>
    <col min="24" max="24" width="9.140625" style="163"/>
    <col min="25" max="25" width="11.28515625" style="163" customWidth="1"/>
    <col min="26" max="26" width="11.42578125" style="163" customWidth="1"/>
    <col min="27" max="27" width="11.85546875" style="163" customWidth="1"/>
    <col min="28" max="28" width="10.7109375" style="163" customWidth="1"/>
    <col min="29" max="29" width="11.7109375" style="163" customWidth="1"/>
    <col min="30" max="30" width="12.42578125" style="163" customWidth="1"/>
    <col min="31" max="31" width="12" style="163" customWidth="1"/>
    <col min="32" max="16384" width="9.140625" style="163"/>
  </cols>
  <sheetData>
    <row r="1" spans="1:31">
      <c r="A1" s="158" t="s">
        <v>30</v>
      </c>
      <c r="B1" s="159"/>
      <c r="C1" s="159"/>
      <c r="I1" s="158" t="s">
        <v>31</v>
      </c>
      <c r="S1" s="158" t="s">
        <v>32</v>
      </c>
    </row>
    <row r="2" spans="1:31">
      <c r="A2" s="158"/>
      <c r="B2" s="159"/>
      <c r="C2" s="164" t="s">
        <v>33</v>
      </c>
      <c r="D2" s="164" t="s">
        <v>33</v>
      </c>
      <c r="E2" s="164" t="s">
        <v>33</v>
      </c>
      <c r="F2" s="164" t="s">
        <v>33</v>
      </c>
      <c r="I2" s="158"/>
      <c r="K2" s="164" t="s">
        <v>33</v>
      </c>
      <c r="L2" s="164" t="s">
        <v>33</v>
      </c>
      <c r="M2" s="164" t="s">
        <v>33</v>
      </c>
      <c r="N2" s="164" t="s">
        <v>33</v>
      </c>
      <c r="O2" s="164" t="s">
        <v>33</v>
      </c>
      <c r="P2" s="164" t="s">
        <v>33</v>
      </c>
      <c r="S2" s="79" t="s">
        <v>34</v>
      </c>
      <c r="Y2" s="164" t="s">
        <v>33</v>
      </c>
      <c r="Z2" s="164" t="s">
        <v>33</v>
      </c>
      <c r="AA2" s="164" t="s">
        <v>33</v>
      </c>
      <c r="AB2" s="164" t="s">
        <v>33</v>
      </c>
      <c r="AC2" s="164" t="s">
        <v>33</v>
      </c>
      <c r="AD2" s="164" t="s">
        <v>33</v>
      </c>
    </row>
    <row r="3" spans="1:31">
      <c r="A3" s="165"/>
      <c r="B3" s="166" t="s">
        <v>35</v>
      </c>
      <c r="C3" s="167">
        <f>SUM(C6:C196)</f>
        <v>3843500.4512307015</v>
      </c>
      <c r="D3" s="167">
        <f>SUM(D6:D196)</f>
        <v>1287146.5239383443</v>
      </c>
      <c r="E3" s="167">
        <f>SUM(E6:E196)</f>
        <v>2760635.9762752666</v>
      </c>
      <c r="F3" s="167">
        <f>SUM(F6:F196)</f>
        <v>4047782.5002136081</v>
      </c>
      <c r="G3" s="183">
        <f>F3/C3-1</f>
        <v>5.3149999999998698E-2</v>
      </c>
      <c r="K3" s="167">
        <f t="shared" ref="K3:P3" si="0">SUM(K6:K156)</f>
        <v>1222187.2705107001</v>
      </c>
      <c r="L3" s="167">
        <f t="shared" si="0"/>
        <v>2621313.1807199991</v>
      </c>
      <c r="M3" s="167">
        <f t="shared" si="0"/>
        <v>3843500.4512307011</v>
      </c>
      <c r="N3" s="167">
        <f t="shared" si="0"/>
        <v>1287146.5239383446</v>
      </c>
      <c r="O3" s="167">
        <f t="shared" si="0"/>
        <v>2760635.9762752643</v>
      </c>
      <c r="P3" s="167">
        <f t="shared" si="0"/>
        <v>4047782.5002136063</v>
      </c>
      <c r="Q3" s="183">
        <f>P3/M3-1</f>
        <v>5.3149999999998254E-2</v>
      </c>
      <c r="W3" s="180">
        <f>+SUM(W6:W157)</f>
        <v>56286961</v>
      </c>
      <c r="Y3" s="180">
        <f>+SUM(Y6:Y157)</f>
        <v>1222187.2705107001</v>
      </c>
      <c r="Z3" s="180">
        <f t="shared" ref="Z3" si="1">+SUM(Z6:Z157)</f>
        <v>2621313.1807199991</v>
      </c>
      <c r="AA3" s="180">
        <f>+SUM(AA6:AA157)</f>
        <v>3843500.4512307011</v>
      </c>
      <c r="AB3" s="180">
        <f t="shared" ref="AB3:AD3" si="2">+SUM(AB6:AB157)</f>
        <v>1287146.5239383448</v>
      </c>
      <c r="AC3" s="180">
        <f t="shared" si="2"/>
        <v>2760635.9762752638</v>
      </c>
      <c r="AD3" s="180">
        <f t="shared" si="2"/>
        <v>4047782.5002136063</v>
      </c>
      <c r="AE3" s="183">
        <f t="shared" ref="AE3" si="3">AD3/AA3-1</f>
        <v>5.3149999999998254E-2</v>
      </c>
    </row>
    <row r="4" spans="1:31">
      <c r="A4" s="165"/>
      <c r="B4" s="169"/>
      <c r="C4" s="170" t="s">
        <v>36</v>
      </c>
      <c r="D4" s="170" t="s">
        <v>37</v>
      </c>
      <c r="E4" s="170" t="s">
        <v>37</v>
      </c>
      <c r="F4" s="170" t="s">
        <v>37</v>
      </c>
      <c r="G4" s="170"/>
      <c r="K4" s="170" t="s">
        <v>36</v>
      </c>
      <c r="L4" s="170" t="s">
        <v>36</v>
      </c>
      <c r="M4" s="170" t="s">
        <v>36</v>
      </c>
      <c r="N4" s="170" t="s">
        <v>37</v>
      </c>
      <c r="O4" s="170" t="s">
        <v>37</v>
      </c>
      <c r="P4" s="170" t="s">
        <v>37</v>
      </c>
      <c r="Q4" s="170"/>
      <c r="Y4" s="170" t="s">
        <v>36</v>
      </c>
      <c r="Z4" s="170" t="s">
        <v>36</v>
      </c>
      <c r="AA4" s="170" t="s">
        <v>36</v>
      </c>
      <c r="AB4" s="170" t="s">
        <v>37</v>
      </c>
      <c r="AC4" s="170" t="s">
        <v>37</v>
      </c>
      <c r="AD4" s="170" t="s">
        <v>37</v>
      </c>
      <c r="AE4" s="170"/>
    </row>
    <row r="5" spans="1:31" ht="39.6">
      <c r="A5" s="171" t="s">
        <v>38</v>
      </c>
      <c r="B5" s="171" t="s">
        <v>39</v>
      </c>
      <c r="C5" s="172" t="s">
        <v>40</v>
      </c>
      <c r="D5" s="173" t="s">
        <v>41</v>
      </c>
      <c r="E5" s="172" t="s">
        <v>42</v>
      </c>
      <c r="F5" s="172" t="s">
        <v>43</v>
      </c>
      <c r="G5" s="172" t="s">
        <v>44</v>
      </c>
      <c r="H5" s="174"/>
      <c r="I5" s="175" t="s">
        <v>45</v>
      </c>
      <c r="J5" s="175" t="s">
        <v>46</v>
      </c>
      <c r="K5" s="173" t="s">
        <v>41</v>
      </c>
      <c r="L5" s="172" t="s">
        <v>42</v>
      </c>
      <c r="M5" s="172" t="s">
        <v>40</v>
      </c>
      <c r="N5" s="173" t="s">
        <v>41</v>
      </c>
      <c r="O5" s="172" t="s">
        <v>42</v>
      </c>
      <c r="P5" s="172" t="s">
        <v>43</v>
      </c>
      <c r="Q5" s="172" t="s">
        <v>44</v>
      </c>
      <c r="S5" s="175" t="s">
        <v>45</v>
      </c>
      <c r="T5" s="175" t="s">
        <v>46</v>
      </c>
      <c r="U5" s="175" t="s">
        <v>47</v>
      </c>
      <c r="V5" s="175" t="s">
        <v>48</v>
      </c>
      <c r="W5" s="81" t="s">
        <v>49</v>
      </c>
      <c r="X5" s="88" t="s">
        <v>50</v>
      </c>
      <c r="Y5" s="173" t="s">
        <v>41</v>
      </c>
      <c r="Z5" s="172" t="s">
        <v>42</v>
      </c>
      <c r="AA5" s="172" t="s">
        <v>40</v>
      </c>
      <c r="AB5" s="173" t="s">
        <v>41</v>
      </c>
      <c r="AC5" s="172" t="s">
        <v>42</v>
      </c>
      <c r="AD5" s="172" t="s">
        <v>43</v>
      </c>
      <c r="AE5" s="172" t="s">
        <v>44</v>
      </c>
    </row>
    <row r="6" spans="1:31">
      <c r="A6" s="176" t="s">
        <v>51</v>
      </c>
      <c r="B6" s="160" t="s">
        <v>52</v>
      </c>
      <c r="C6" s="177">
        <v>7856.364996971628</v>
      </c>
      <c r="D6" s="167">
        <v>2687.8403061108693</v>
      </c>
      <c r="E6" s="167">
        <v>5553.2325168245679</v>
      </c>
      <c r="F6" s="167">
        <v>8241.0728229354372</v>
      </c>
      <c r="G6" s="168">
        <f>F6/C6-1</f>
        <v>4.8967662030990455E-2</v>
      </c>
      <c r="I6" s="178" t="s">
        <v>53</v>
      </c>
      <c r="J6" s="178" t="s">
        <v>54</v>
      </c>
      <c r="K6" s="179">
        <v>2551.9444962475459</v>
      </c>
      <c r="L6" s="179">
        <v>4676.8107703381711</v>
      </c>
      <c r="M6" s="179">
        <v>7228.7552665857165</v>
      </c>
      <c r="N6" s="179">
        <v>2687.5803462231029</v>
      </c>
      <c r="O6" s="167">
        <v>4924.2437340958204</v>
      </c>
      <c r="P6" s="167">
        <v>7611.8240803189237</v>
      </c>
      <c r="Q6" s="168">
        <f>P6/M6-1</f>
        <v>5.2992361700763269E-2</v>
      </c>
      <c r="S6" s="163" t="s">
        <v>53</v>
      </c>
      <c r="T6" s="180" t="s">
        <v>54</v>
      </c>
      <c r="U6" s="163" t="s">
        <v>53</v>
      </c>
      <c r="V6" s="163" t="s">
        <v>54</v>
      </c>
      <c r="W6" s="180">
        <v>93663</v>
      </c>
      <c r="X6" s="197">
        <f>W6/SUMIF($S$6:$S$157,S6,$W$6:$W$157)</f>
        <v>1</v>
      </c>
      <c r="Y6" s="191">
        <f>INDEX($K$6:$K$156,MATCH(S6,$I$6:$I$156,0))*$X6</f>
        <v>2551.9444962475459</v>
      </c>
      <c r="Z6" s="191">
        <f>INDEX($L$6:$L$156,MATCH(S6,$I$6:$I$156,0))*$X6</f>
        <v>4676.8107703381711</v>
      </c>
      <c r="AA6" s="180">
        <f>INDEX($M$6:$M$156,MATCH(S6,$I$6:$I$156,0))*$X6</f>
        <v>7228.7552665857165</v>
      </c>
      <c r="AB6" s="180">
        <f>INDEX($N$6:$N$156,MATCH(S6,$I$6:$I$156,0))*$X6</f>
        <v>2687.5803462231029</v>
      </c>
      <c r="AC6" s="180">
        <f>INDEX($O$6:$O$156,MATCH(S6,$I$6:$I$156,0))*$X6</f>
        <v>4924.2437340958204</v>
      </c>
      <c r="AD6" s="180">
        <f>INDEX($P$6:$P$156,MATCH(S6,$I$6:$I$156,0))*$X6</f>
        <v>7611.8240803189237</v>
      </c>
      <c r="AE6" s="168">
        <f>AD6/AA6-1</f>
        <v>5.2992361700763269E-2</v>
      </c>
    </row>
    <row r="7" spans="1:31">
      <c r="A7" s="176" t="s">
        <v>55</v>
      </c>
      <c r="B7" s="160" t="s">
        <v>56</v>
      </c>
      <c r="C7" s="177">
        <v>23733.191576963822</v>
      </c>
      <c r="D7" s="167">
        <v>7907.9827036594052</v>
      </c>
      <c r="E7" s="167">
        <v>17023.358330201543</v>
      </c>
      <c r="F7" s="167">
        <v>24931.341033860946</v>
      </c>
      <c r="G7" s="168">
        <f t="shared" ref="G7:G70" si="4">F7/C7-1</f>
        <v>5.0484126966728216E-2</v>
      </c>
      <c r="I7" s="178" t="s">
        <v>57</v>
      </c>
      <c r="J7" s="178" t="s">
        <v>58</v>
      </c>
      <c r="K7" s="179">
        <v>3859.7558695926396</v>
      </c>
      <c r="L7" s="179">
        <v>7688.6970410762342</v>
      </c>
      <c r="M7" s="179">
        <v>11548.452910668873</v>
      </c>
      <c r="N7" s="179">
        <v>4064.9018940614883</v>
      </c>
      <c r="O7" s="167">
        <v>8043.8465155451504</v>
      </c>
      <c r="P7" s="167">
        <v>12108.748409606638</v>
      </c>
      <c r="Q7" s="168">
        <f t="shared" ref="Q7:Q70" si="5">P7/M7-1</f>
        <v>4.851693151211145E-2</v>
      </c>
      <c r="S7" s="163" t="s">
        <v>57</v>
      </c>
      <c r="T7" s="163" t="s">
        <v>58</v>
      </c>
      <c r="U7" s="163" t="s">
        <v>57</v>
      </c>
      <c r="V7" s="163" t="s">
        <v>58</v>
      </c>
      <c r="W7" s="180">
        <v>140980</v>
      </c>
      <c r="X7" s="197">
        <f t="shared" ref="X7:X70" si="6">W7/SUMIF($S$6:$S$157,S7,$W$6:$W$157)</f>
        <v>1</v>
      </c>
      <c r="Y7" s="191">
        <f t="shared" ref="Y7:Y70" si="7">INDEX($K$6:$K$156,MATCH(S7,$I$6:$I$156,0))*$X7</f>
        <v>3859.7558695926396</v>
      </c>
      <c r="Z7" s="191">
        <f t="shared" ref="Z7:Z70" si="8">INDEX($L$6:$L$156,MATCH(S7,$I$6:$I$156,0))*$X7</f>
        <v>7688.6970410762342</v>
      </c>
      <c r="AA7" s="180">
        <f>INDEX($M$6:$M$156,MATCH(S7,$I$6:$I$156,0))*$X7</f>
        <v>11548.452910668873</v>
      </c>
      <c r="AB7" s="180">
        <f t="shared" ref="AB7:AB70" si="9">INDEX($N$6:$N$156,MATCH(S7,$I$6:$I$156,0))*$X7</f>
        <v>4064.9018940614883</v>
      </c>
      <c r="AC7" s="180">
        <f t="shared" ref="AC7:AC70" si="10">INDEX($O$6:$O$156,MATCH(S7,$I$6:$I$156,0))*$X7</f>
        <v>8043.8465155451504</v>
      </c>
      <c r="AD7" s="180">
        <f t="shared" ref="AD7:AD70" si="11">INDEX($P$6:$P$156,MATCH(S7,$I$6:$I$156,0))*$X7</f>
        <v>12108.748409606638</v>
      </c>
      <c r="AE7" s="168">
        <f t="shared" ref="AE7:AE70" si="12">AD7/AA7-1</f>
        <v>4.851693151211145E-2</v>
      </c>
    </row>
    <row r="8" spans="1:31">
      <c r="A8" s="176" t="s">
        <v>59</v>
      </c>
      <c r="B8" s="160" t="s">
        <v>60</v>
      </c>
      <c r="C8" s="177">
        <v>19298.743838174523</v>
      </c>
      <c r="D8" s="167">
        <v>7228.7292876466436</v>
      </c>
      <c r="E8" s="167">
        <v>13074.706585389311</v>
      </c>
      <c r="F8" s="167">
        <v>20303.435873035953</v>
      </c>
      <c r="G8" s="168">
        <f t="shared" si="4"/>
        <v>5.2059970497875918E-2</v>
      </c>
      <c r="I8" s="178" t="s">
        <v>61</v>
      </c>
      <c r="J8" s="178" t="s">
        <v>62</v>
      </c>
      <c r="K8" s="179">
        <v>3667.7075438348393</v>
      </c>
      <c r="L8" s="179">
        <v>7435.3574831417545</v>
      </c>
      <c r="M8" s="179">
        <v>11103.065026976594</v>
      </c>
      <c r="N8" s="179">
        <v>3862.6461997896613</v>
      </c>
      <c r="O8" s="167">
        <v>7824.8148842883174</v>
      </c>
      <c r="P8" s="167">
        <v>11687.461084077979</v>
      </c>
      <c r="Q8" s="168">
        <f t="shared" si="5"/>
        <v>5.2633759748457409E-2</v>
      </c>
      <c r="S8" s="163" t="s">
        <v>61</v>
      </c>
      <c r="T8" s="163" t="s">
        <v>62</v>
      </c>
      <c r="U8" s="163" t="s">
        <v>61</v>
      </c>
      <c r="V8" s="163" t="s">
        <v>62</v>
      </c>
      <c r="W8" s="180">
        <v>137150</v>
      </c>
      <c r="X8" s="197">
        <f t="shared" si="6"/>
        <v>1</v>
      </c>
      <c r="Y8" s="191">
        <f t="shared" si="7"/>
        <v>3667.7075438348393</v>
      </c>
      <c r="Z8" s="191">
        <f t="shared" si="8"/>
        <v>7435.3574831417545</v>
      </c>
      <c r="AA8" s="180">
        <f t="shared" ref="AA8:AA71" si="13">INDEX($M$6:$M$156,MATCH(S8,$I$6:$I$156,0))*$X8</f>
        <v>11103.065026976594</v>
      </c>
      <c r="AB8" s="180">
        <f t="shared" si="9"/>
        <v>3862.6461997896613</v>
      </c>
      <c r="AC8" s="180">
        <f t="shared" si="10"/>
        <v>7824.8148842883174</v>
      </c>
      <c r="AD8" s="180">
        <f t="shared" si="11"/>
        <v>11687.461084077979</v>
      </c>
      <c r="AE8" s="168">
        <f t="shared" si="12"/>
        <v>5.2633759748457409E-2</v>
      </c>
    </row>
    <row r="9" spans="1:31">
      <c r="A9" s="176" t="s">
        <v>63</v>
      </c>
      <c r="B9" s="160" t="s">
        <v>64</v>
      </c>
      <c r="C9" s="177">
        <v>21412.0645659203</v>
      </c>
      <c r="D9" s="167">
        <v>7220.6884023908569</v>
      </c>
      <c r="E9" s="167">
        <v>15339.345078256598</v>
      </c>
      <c r="F9" s="167">
        <v>22560.033480647457</v>
      </c>
      <c r="G9" s="168">
        <f t="shared" si="4"/>
        <v>5.3613182007412608E-2</v>
      </c>
      <c r="I9" s="178" t="s">
        <v>65</v>
      </c>
      <c r="J9" s="178" t="s">
        <v>66</v>
      </c>
      <c r="K9" s="179">
        <v>4304.3327694704021</v>
      </c>
      <c r="L9" s="179">
        <v>9878.9765298641814</v>
      </c>
      <c r="M9" s="179">
        <v>14183.309299334584</v>
      </c>
      <c r="N9" s="179">
        <v>4533.1080561677545</v>
      </c>
      <c r="O9" s="167">
        <v>10415.101344160776</v>
      </c>
      <c r="P9" s="167">
        <v>14948.209400328531</v>
      </c>
      <c r="Q9" s="168">
        <f t="shared" si="5"/>
        <v>5.3929593217700855E-2</v>
      </c>
      <c r="S9" s="163" t="s">
        <v>65</v>
      </c>
      <c r="T9" s="163" t="s">
        <v>66</v>
      </c>
      <c r="U9" s="163" t="s">
        <v>65</v>
      </c>
      <c r="V9" s="163" t="s">
        <v>66</v>
      </c>
      <c r="W9" s="180">
        <v>197348</v>
      </c>
      <c r="X9" s="197">
        <f t="shared" si="6"/>
        <v>1</v>
      </c>
      <c r="Y9" s="191">
        <f t="shared" si="7"/>
        <v>4304.3327694704021</v>
      </c>
      <c r="Z9" s="191">
        <f t="shared" si="8"/>
        <v>9878.9765298641814</v>
      </c>
      <c r="AA9" s="180">
        <f t="shared" si="13"/>
        <v>14183.309299334584</v>
      </c>
      <c r="AB9" s="180">
        <f t="shared" si="9"/>
        <v>4533.1080561677545</v>
      </c>
      <c r="AC9" s="180">
        <f t="shared" si="10"/>
        <v>10415.101344160776</v>
      </c>
      <c r="AD9" s="180">
        <f t="shared" si="11"/>
        <v>14948.209400328531</v>
      </c>
      <c r="AE9" s="168">
        <f t="shared" si="12"/>
        <v>5.3929593217700855E-2</v>
      </c>
    </row>
    <row r="10" spans="1:31">
      <c r="A10" s="176" t="s">
        <v>67</v>
      </c>
      <c r="B10" s="160" t="s">
        <v>68</v>
      </c>
      <c r="C10" s="177">
        <v>24215.713069911071</v>
      </c>
      <c r="D10" s="167">
        <v>8159.7164291909085</v>
      </c>
      <c r="E10" s="167">
        <v>17257.999748630853</v>
      </c>
      <c r="F10" s="167">
        <v>25417.716177821763</v>
      </c>
      <c r="G10" s="168">
        <f t="shared" si="4"/>
        <v>4.9637320381212602E-2</v>
      </c>
      <c r="I10" s="178" t="s">
        <v>69</v>
      </c>
      <c r="J10" s="178" t="s">
        <v>70</v>
      </c>
      <c r="K10" s="179">
        <v>2552.1913365720638</v>
      </c>
      <c r="L10" s="179">
        <v>5304.1736603995641</v>
      </c>
      <c r="M10" s="179">
        <v>7856.364996971628</v>
      </c>
      <c r="N10" s="179">
        <v>2687.8403061108693</v>
      </c>
      <c r="O10" s="167">
        <v>5553.2325168245679</v>
      </c>
      <c r="P10" s="167">
        <v>8241.0728229354372</v>
      </c>
      <c r="Q10" s="168">
        <f t="shared" si="5"/>
        <v>4.8967662030990455E-2</v>
      </c>
      <c r="S10" s="163" t="s">
        <v>69</v>
      </c>
      <c r="T10" s="163" t="s">
        <v>70</v>
      </c>
      <c r="U10" s="163" t="s">
        <v>69</v>
      </c>
      <c r="V10" s="163" t="s">
        <v>70</v>
      </c>
      <c r="W10" s="180">
        <v>106803</v>
      </c>
      <c r="X10" s="197">
        <f t="shared" si="6"/>
        <v>1</v>
      </c>
      <c r="Y10" s="191">
        <f t="shared" si="7"/>
        <v>2552.1913365720638</v>
      </c>
      <c r="Z10" s="191">
        <f t="shared" si="8"/>
        <v>5304.1736603995641</v>
      </c>
      <c r="AA10" s="180">
        <f t="shared" si="13"/>
        <v>7856.364996971628</v>
      </c>
      <c r="AB10" s="180">
        <f t="shared" si="9"/>
        <v>2687.8403061108693</v>
      </c>
      <c r="AC10" s="180">
        <f t="shared" si="10"/>
        <v>5553.2325168245679</v>
      </c>
      <c r="AD10" s="180">
        <f t="shared" si="11"/>
        <v>8241.0728229354372</v>
      </c>
      <c r="AE10" s="168">
        <f t="shared" si="12"/>
        <v>4.8967662030990455E-2</v>
      </c>
    </row>
    <row r="11" spans="1:31">
      <c r="A11" s="176" t="s">
        <v>71</v>
      </c>
      <c r="B11" s="160" t="s">
        <v>72</v>
      </c>
      <c r="C11" s="177">
        <v>22651.517937645469</v>
      </c>
      <c r="D11" s="167">
        <v>7927.54809385115</v>
      </c>
      <c r="E11" s="167">
        <v>15868.661399833469</v>
      </c>
      <c r="F11" s="167">
        <v>23796.209493684619</v>
      </c>
      <c r="G11" s="168">
        <f t="shared" si="4"/>
        <v>5.0534871843477713E-2</v>
      </c>
      <c r="I11" s="178" t="s">
        <v>73</v>
      </c>
      <c r="J11" s="178" t="s">
        <v>74</v>
      </c>
      <c r="K11" s="179">
        <v>3254.7458653442104</v>
      </c>
      <c r="L11" s="179">
        <v>7121.8368538676805</v>
      </c>
      <c r="M11" s="179">
        <v>10376.58271921189</v>
      </c>
      <c r="N11" s="179">
        <v>3427.7356080872555</v>
      </c>
      <c r="O11" s="167">
        <v>7462.9412817029188</v>
      </c>
      <c r="P11" s="167">
        <v>10890.676889790175</v>
      </c>
      <c r="Q11" s="168">
        <f t="shared" si="5"/>
        <v>4.954368740553261E-2</v>
      </c>
      <c r="S11" s="163" t="s">
        <v>73</v>
      </c>
      <c r="T11" s="163" t="s">
        <v>74</v>
      </c>
      <c r="U11" s="163" t="s">
        <v>73</v>
      </c>
      <c r="V11" s="163" t="s">
        <v>74</v>
      </c>
      <c r="W11" s="180">
        <v>129410</v>
      </c>
      <c r="X11" s="197">
        <f t="shared" si="6"/>
        <v>1</v>
      </c>
      <c r="Y11" s="191">
        <f t="shared" si="7"/>
        <v>3254.7458653442104</v>
      </c>
      <c r="Z11" s="191">
        <f t="shared" si="8"/>
        <v>7121.8368538676805</v>
      </c>
      <c r="AA11" s="180">
        <f t="shared" si="13"/>
        <v>10376.58271921189</v>
      </c>
      <c r="AB11" s="180">
        <f t="shared" si="9"/>
        <v>3427.7356080872555</v>
      </c>
      <c r="AC11" s="180">
        <f t="shared" si="10"/>
        <v>7462.9412817029188</v>
      </c>
      <c r="AD11" s="180">
        <f t="shared" si="11"/>
        <v>10890.676889790175</v>
      </c>
      <c r="AE11" s="168">
        <f t="shared" si="12"/>
        <v>4.954368740553261E-2</v>
      </c>
    </row>
    <row r="12" spans="1:31">
      <c r="A12" s="176" t="s">
        <v>75</v>
      </c>
      <c r="B12" s="160" t="s">
        <v>76</v>
      </c>
      <c r="C12" s="177">
        <v>13474.379102721537</v>
      </c>
      <c r="D12" s="167">
        <v>4908.6431193454291</v>
      </c>
      <c r="E12" s="167">
        <v>9234.1061552400588</v>
      </c>
      <c r="F12" s="167">
        <v>14142.749274585487</v>
      </c>
      <c r="G12" s="168">
        <f t="shared" si="4"/>
        <v>4.9603040464324843E-2</v>
      </c>
      <c r="I12" s="178" t="s">
        <v>77</v>
      </c>
      <c r="J12" s="178" t="s">
        <v>78</v>
      </c>
      <c r="K12" s="179">
        <v>4194.8383334840773</v>
      </c>
      <c r="L12" s="179">
        <v>10024.090265172681</v>
      </c>
      <c r="M12" s="179">
        <v>14218.928598656759</v>
      </c>
      <c r="N12" s="179">
        <v>4417.7939909087563</v>
      </c>
      <c r="O12" s="167">
        <v>10540.250433454672</v>
      </c>
      <c r="P12" s="167">
        <v>14958.044424363428</v>
      </c>
      <c r="Q12" s="168">
        <f t="shared" si="5"/>
        <v>5.1981119433744949E-2</v>
      </c>
      <c r="S12" s="163" t="s">
        <v>77</v>
      </c>
      <c r="T12" s="163" t="s">
        <v>78</v>
      </c>
      <c r="U12" s="163" t="s">
        <v>77</v>
      </c>
      <c r="V12" s="163" t="s">
        <v>78</v>
      </c>
      <c r="W12" s="180">
        <v>210014</v>
      </c>
      <c r="X12" s="197">
        <f t="shared" si="6"/>
        <v>1</v>
      </c>
      <c r="Y12" s="191">
        <f t="shared" si="7"/>
        <v>4194.8383334840773</v>
      </c>
      <c r="Z12" s="191">
        <f t="shared" si="8"/>
        <v>10024.090265172681</v>
      </c>
      <c r="AA12" s="180">
        <f t="shared" si="13"/>
        <v>14218.928598656759</v>
      </c>
      <c r="AB12" s="180">
        <f t="shared" si="9"/>
        <v>4417.7939909087563</v>
      </c>
      <c r="AC12" s="180">
        <f t="shared" si="10"/>
        <v>10540.250433454672</v>
      </c>
      <c r="AD12" s="180">
        <f t="shared" si="11"/>
        <v>14958.044424363428</v>
      </c>
      <c r="AE12" s="168">
        <f t="shared" si="12"/>
        <v>5.1981119433744949E-2</v>
      </c>
    </row>
    <row r="13" spans="1:31">
      <c r="A13" s="176" t="s">
        <v>79</v>
      </c>
      <c r="B13" s="160" t="s">
        <v>80</v>
      </c>
      <c r="C13" s="177">
        <v>23705.669104187928</v>
      </c>
      <c r="D13" s="167">
        <v>8408.164464935764</v>
      </c>
      <c r="E13" s="167">
        <v>16453.163404069284</v>
      </c>
      <c r="F13" s="167">
        <v>24861.32786900505</v>
      </c>
      <c r="G13" s="168">
        <f t="shared" si="4"/>
        <v>4.8750311992373119E-2</v>
      </c>
      <c r="I13" s="178" t="s">
        <v>81</v>
      </c>
      <c r="J13" s="178" t="s">
        <v>82</v>
      </c>
      <c r="K13" s="179">
        <v>3892.7505570411276</v>
      </c>
      <c r="L13" s="179">
        <v>8099.4488921578049</v>
      </c>
      <c r="M13" s="179">
        <v>11992.199449198932</v>
      </c>
      <c r="N13" s="179">
        <v>4099.6502491478641</v>
      </c>
      <c r="O13" s="167">
        <v>8535.5244549624458</v>
      </c>
      <c r="P13" s="167">
        <v>12635.17470411031</v>
      </c>
      <c r="Q13" s="168">
        <f t="shared" si="5"/>
        <v>5.3616124184319602E-2</v>
      </c>
      <c r="S13" s="163" t="s">
        <v>81</v>
      </c>
      <c r="T13" s="163" t="s">
        <v>82</v>
      </c>
      <c r="U13" s="163" t="s">
        <v>81</v>
      </c>
      <c r="V13" s="163" t="s">
        <v>82</v>
      </c>
      <c r="W13" s="180">
        <v>149696</v>
      </c>
      <c r="X13" s="197">
        <f t="shared" si="6"/>
        <v>1</v>
      </c>
      <c r="Y13" s="191">
        <f t="shared" si="7"/>
        <v>3892.7505570411276</v>
      </c>
      <c r="Z13" s="191">
        <f t="shared" si="8"/>
        <v>8099.4488921578049</v>
      </c>
      <c r="AA13" s="180">
        <f t="shared" si="13"/>
        <v>11992.199449198932</v>
      </c>
      <c r="AB13" s="180">
        <f t="shared" si="9"/>
        <v>4099.6502491478641</v>
      </c>
      <c r="AC13" s="180">
        <f t="shared" si="10"/>
        <v>8535.5244549624458</v>
      </c>
      <c r="AD13" s="180">
        <f t="shared" si="11"/>
        <v>12635.17470411031</v>
      </c>
      <c r="AE13" s="168">
        <f t="shared" si="12"/>
        <v>5.3616124184319602E-2</v>
      </c>
    </row>
    <row r="14" spans="1:31">
      <c r="A14" s="176" t="s">
        <v>83</v>
      </c>
      <c r="B14" s="160" t="s">
        <v>84</v>
      </c>
      <c r="C14" s="177">
        <v>11992.199449198932</v>
      </c>
      <c r="D14" s="167">
        <v>4099.6502491478641</v>
      </c>
      <c r="E14" s="167">
        <v>8535.5244549624458</v>
      </c>
      <c r="F14" s="167">
        <v>12635.17470411031</v>
      </c>
      <c r="G14" s="168">
        <f t="shared" si="4"/>
        <v>5.3616124184319602E-2</v>
      </c>
      <c r="I14" s="178" t="s">
        <v>85</v>
      </c>
      <c r="J14" s="178" t="s">
        <v>86</v>
      </c>
      <c r="K14" s="179">
        <v>4601.9664979337786</v>
      </c>
      <c r="L14" s="179">
        <v>9918.0050293341974</v>
      </c>
      <c r="M14" s="179">
        <v>14519.971527267975</v>
      </c>
      <c r="N14" s="179">
        <v>4846.5610172989591</v>
      </c>
      <c r="O14" s="167">
        <v>10427.366068358693</v>
      </c>
      <c r="P14" s="167">
        <v>15273.927085657651</v>
      </c>
      <c r="Q14" s="168">
        <f t="shared" si="5"/>
        <v>5.1925415760890159E-2</v>
      </c>
      <c r="S14" s="163" t="s">
        <v>85</v>
      </c>
      <c r="T14" s="163" t="s">
        <v>86</v>
      </c>
      <c r="U14" s="163" t="s">
        <v>85</v>
      </c>
      <c r="V14" s="163" t="s">
        <v>86</v>
      </c>
      <c r="W14" s="180">
        <v>139446</v>
      </c>
      <c r="X14" s="197">
        <f t="shared" si="6"/>
        <v>1</v>
      </c>
      <c r="Y14" s="191">
        <f t="shared" si="7"/>
        <v>4601.9664979337786</v>
      </c>
      <c r="Z14" s="191">
        <f t="shared" si="8"/>
        <v>9918.0050293341974</v>
      </c>
      <c r="AA14" s="180">
        <f t="shared" si="13"/>
        <v>14519.971527267975</v>
      </c>
      <c r="AB14" s="180">
        <f t="shared" si="9"/>
        <v>4846.5610172989591</v>
      </c>
      <c r="AC14" s="180">
        <f t="shared" si="10"/>
        <v>10427.366068358693</v>
      </c>
      <c r="AD14" s="180">
        <f t="shared" si="11"/>
        <v>15273.927085657651</v>
      </c>
      <c r="AE14" s="168">
        <f t="shared" si="12"/>
        <v>5.1925415760890159E-2</v>
      </c>
    </row>
    <row r="15" spans="1:31">
      <c r="A15" s="176" t="s">
        <v>87</v>
      </c>
      <c r="B15" s="160" t="s">
        <v>88</v>
      </c>
      <c r="C15" s="177">
        <v>14519.971527267975</v>
      </c>
      <c r="D15" s="167">
        <v>4846.5610172989591</v>
      </c>
      <c r="E15" s="167">
        <v>10427.366068358691</v>
      </c>
      <c r="F15" s="167">
        <v>15273.927085657651</v>
      </c>
      <c r="G15" s="168">
        <f t="shared" si="4"/>
        <v>5.1925415760890159E-2</v>
      </c>
      <c r="I15" s="178" t="s">
        <v>89</v>
      </c>
      <c r="J15" s="178" t="s">
        <v>90</v>
      </c>
      <c r="K15" s="179">
        <v>7399.0354507795782</v>
      </c>
      <c r="L15" s="179">
        <v>14056.411822822096</v>
      </c>
      <c r="M15" s="179">
        <v>21455.447273601676</v>
      </c>
      <c r="N15" s="179">
        <v>7792.2941849885128</v>
      </c>
      <c r="O15" s="167">
        <v>14750.994646575411</v>
      </c>
      <c r="P15" s="167">
        <v>22543.288831563925</v>
      </c>
      <c r="Q15" s="168">
        <f t="shared" si="5"/>
        <v>5.0702348177132039E-2</v>
      </c>
      <c r="S15" s="163" t="s">
        <v>89</v>
      </c>
      <c r="T15" s="163" t="s">
        <v>90</v>
      </c>
      <c r="U15" s="163" t="s">
        <v>89</v>
      </c>
      <c r="V15" s="163" t="s">
        <v>90</v>
      </c>
      <c r="W15" s="180">
        <v>259778</v>
      </c>
      <c r="X15" s="197">
        <f t="shared" si="6"/>
        <v>1</v>
      </c>
      <c r="Y15" s="191">
        <f t="shared" si="7"/>
        <v>7399.0354507795782</v>
      </c>
      <c r="Z15" s="191">
        <f t="shared" si="8"/>
        <v>14056.411822822096</v>
      </c>
      <c r="AA15" s="180">
        <f t="shared" si="13"/>
        <v>21455.447273601676</v>
      </c>
      <c r="AB15" s="180">
        <f t="shared" si="9"/>
        <v>7792.2941849885128</v>
      </c>
      <c r="AC15" s="180">
        <f t="shared" si="10"/>
        <v>14750.994646575411</v>
      </c>
      <c r="AD15" s="180">
        <f t="shared" si="11"/>
        <v>22543.288831563925</v>
      </c>
      <c r="AE15" s="168">
        <f t="shared" si="12"/>
        <v>5.0702348177132039E-2</v>
      </c>
    </row>
    <row r="16" spans="1:31">
      <c r="A16" s="176" t="s">
        <v>91</v>
      </c>
      <c r="B16" s="160" t="s">
        <v>92</v>
      </c>
      <c r="C16" s="177">
        <v>21588.847485478582</v>
      </c>
      <c r="D16" s="167">
        <v>7455.2734444748494</v>
      </c>
      <c r="E16" s="167">
        <v>15230.787864222881</v>
      </c>
      <c r="F16" s="167">
        <v>22686.061308697732</v>
      </c>
      <c r="G16" s="168">
        <f t="shared" si="4"/>
        <v>5.0823177288976451E-2</v>
      </c>
      <c r="I16" s="178" t="s">
        <v>93</v>
      </c>
      <c r="J16" s="178" t="s">
        <v>94</v>
      </c>
      <c r="K16" s="179">
        <v>7363.5166571808222</v>
      </c>
      <c r="L16" s="179">
        <v>14631.850081377706</v>
      </c>
      <c r="M16" s="179">
        <v>21995.366738558529</v>
      </c>
      <c r="N16" s="179">
        <v>7754.8875675099835</v>
      </c>
      <c r="O16" s="167">
        <v>15405.347408683465</v>
      </c>
      <c r="P16" s="167">
        <v>23160.234976193449</v>
      </c>
      <c r="Q16" s="168">
        <f t="shared" si="5"/>
        <v>5.2959709718905179E-2</v>
      </c>
      <c r="S16" s="163" t="s">
        <v>93</v>
      </c>
      <c r="T16" s="163" t="s">
        <v>94</v>
      </c>
      <c r="U16" s="163" t="s">
        <v>93</v>
      </c>
      <c r="V16" s="163" t="s">
        <v>94</v>
      </c>
      <c r="W16" s="180">
        <v>341173</v>
      </c>
      <c r="X16" s="197">
        <f t="shared" si="6"/>
        <v>1</v>
      </c>
      <c r="Y16" s="191">
        <f t="shared" si="7"/>
        <v>7363.5166571808222</v>
      </c>
      <c r="Z16" s="191">
        <f t="shared" si="8"/>
        <v>14631.850081377706</v>
      </c>
      <c r="AA16" s="180">
        <f t="shared" si="13"/>
        <v>21995.366738558529</v>
      </c>
      <c r="AB16" s="180">
        <f t="shared" si="9"/>
        <v>7754.8875675099835</v>
      </c>
      <c r="AC16" s="180">
        <f t="shared" si="10"/>
        <v>15405.347408683465</v>
      </c>
      <c r="AD16" s="180">
        <f t="shared" si="11"/>
        <v>23160.234976193449</v>
      </c>
      <c r="AE16" s="168">
        <f t="shared" si="12"/>
        <v>5.2959709718905179E-2</v>
      </c>
    </row>
    <row r="17" spans="1:31">
      <c r="A17" s="176" t="s">
        <v>95</v>
      </c>
      <c r="B17" s="160" t="s">
        <v>96</v>
      </c>
      <c r="C17" s="177">
        <v>13407.417376262945</v>
      </c>
      <c r="D17" s="167">
        <v>4380.1113098325986</v>
      </c>
      <c r="E17" s="167">
        <v>9732.1607423734677</v>
      </c>
      <c r="F17" s="167">
        <v>14112.272052206066</v>
      </c>
      <c r="G17" s="168">
        <f t="shared" si="4"/>
        <v>5.257199475202623E-2</v>
      </c>
      <c r="I17" s="178" t="s">
        <v>97</v>
      </c>
      <c r="J17" s="178" t="s">
        <v>98</v>
      </c>
      <c r="K17" s="179">
        <v>3970.6308638541432</v>
      </c>
      <c r="L17" s="179">
        <v>8062.3297236677545</v>
      </c>
      <c r="M17" s="179">
        <v>12032.960587521899</v>
      </c>
      <c r="N17" s="179">
        <v>4181.6698942679914</v>
      </c>
      <c r="O17" s="167">
        <v>8442.9328465823419</v>
      </c>
      <c r="P17" s="167">
        <v>12624.602740850332</v>
      </c>
      <c r="Q17" s="168">
        <f t="shared" si="5"/>
        <v>4.9168460997201624E-2</v>
      </c>
      <c r="S17" s="163" t="s">
        <v>97</v>
      </c>
      <c r="T17" s="163" t="s">
        <v>98</v>
      </c>
      <c r="U17" s="163" t="s">
        <v>97</v>
      </c>
      <c r="V17" s="163" t="s">
        <v>98</v>
      </c>
      <c r="W17" s="180">
        <v>159563</v>
      </c>
      <c r="X17" s="197">
        <f t="shared" si="6"/>
        <v>1</v>
      </c>
      <c r="Y17" s="191">
        <f t="shared" si="7"/>
        <v>3970.6308638541432</v>
      </c>
      <c r="Z17" s="191">
        <f t="shared" si="8"/>
        <v>8062.3297236677545</v>
      </c>
      <c r="AA17" s="180">
        <f t="shared" si="13"/>
        <v>12032.960587521899</v>
      </c>
      <c r="AB17" s="180">
        <f t="shared" si="9"/>
        <v>4181.6698942679914</v>
      </c>
      <c r="AC17" s="180">
        <f t="shared" si="10"/>
        <v>8442.9328465823419</v>
      </c>
      <c r="AD17" s="180">
        <f t="shared" si="11"/>
        <v>12624.602740850332</v>
      </c>
      <c r="AE17" s="168">
        <f t="shared" si="12"/>
        <v>4.9168460997201624E-2</v>
      </c>
    </row>
    <row r="18" spans="1:31">
      <c r="A18" s="176" t="s">
        <v>99</v>
      </c>
      <c r="B18" s="160" t="s">
        <v>100</v>
      </c>
      <c r="C18" s="177">
        <v>12654.271119906169</v>
      </c>
      <c r="D18" s="167">
        <v>4325.541996262742</v>
      </c>
      <c r="E18" s="167">
        <v>8992.6530411363528</v>
      </c>
      <c r="F18" s="167">
        <v>13318.195037399095</v>
      </c>
      <c r="G18" s="168">
        <f t="shared" si="4"/>
        <v>5.2466389506110822E-2</v>
      </c>
      <c r="I18" s="178" t="s">
        <v>101</v>
      </c>
      <c r="J18" s="178" t="s">
        <v>102</v>
      </c>
      <c r="K18" s="179">
        <v>3874.9398261919596</v>
      </c>
      <c r="L18" s="179">
        <v>8101.8156497519258</v>
      </c>
      <c r="M18" s="179">
        <v>11976.755475943886</v>
      </c>
      <c r="N18" s="179">
        <v>4080.8928779540624</v>
      </c>
      <c r="O18" s="167">
        <v>8522.7248683447542</v>
      </c>
      <c r="P18" s="167">
        <v>12603.617746298816</v>
      </c>
      <c r="Q18" s="168">
        <f t="shared" si="5"/>
        <v>5.2339907215608106E-2</v>
      </c>
      <c r="S18" s="163" t="s">
        <v>101</v>
      </c>
      <c r="T18" s="163" t="s">
        <v>102</v>
      </c>
      <c r="U18" s="163" t="s">
        <v>101</v>
      </c>
      <c r="V18" s="163" t="s">
        <v>102</v>
      </c>
      <c r="W18" s="180">
        <v>172292</v>
      </c>
      <c r="X18" s="197">
        <f t="shared" si="6"/>
        <v>1</v>
      </c>
      <c r="Y18" s="191">
        <f t="shared" si="7"/>
        <v>3874.9398261919596</v>
      </c>
      <c r="Z18" s="191">
        <f t="shared" si="8"/>
        <v>8101.8156497519258</v>
      </c>
      <c r="AA18" s="180">
        <f t="shared" si="13"/>
        <v>11976.755475943886</v>
      </c>
      <c r="AB18" s="180">
        <f t="shared" si="9"/>
        <v>4080.8928779540624</v>
      </c>
      <c r="AC18" s="180">
        <f t="shared" si="10"/>
        <v>8522.7248683447542</v>
      </c>
      <c r="AD18" s="180">
        <f t="shared" si="11"/>
        <v>12603.617746298816</v>
      </c>
      <c r="AE18" s="168">
        <f t="shared" si="12"/>
        <v>5.2339907215608106E-2</v>
      </c>
    </row>
    <row r="19" spans="1:31">
      <c r="A19" s="176" t="s">
        <v>103</v>
      </c>
      <c r="B19" s="160" t="s">
        <v>104</v>
      </c>
      <c r="C19" s="177">
        <v>17762.151388247083</v>
      </c>
      <c r="D19" s="167">
        <v>6019.3102371754248</v>
      </c>
      <c r="E19" s="167">
        <v>12672.567662852674</v>
      </c>
      <c r="F19" s="167">
        <v>18691.877900028099</v>
      </c>
      <c r="G19" s="168">
        <f t="shared" si="4"/>
        <v>5.2343125078654573E-2</v>
      </c>
      <c r="I19" s="178" t="s">
        <v>105</v>
      </c>
      <c r="J19" s="178" t="s">
        <v>106</v>
      </c>
      <c r="K19" s="179">
        <v>3726.6554162001053</v>
      </c>
      <c r="L19" s="179">
        <v>8396.9998425065405</v>
      </c>
      <c r="M19" s="179">
        <v>12123.655258706645</v>
      </c>
      <c r="N19" s="179">
        <v>3924.7271515711409</v>
      </c>
      <c r="O19" s="167">
        <v>8803.2527859523325</v>
      </c>
      <c r="P19" s="167">
        <v>12727.979937523472</v>
      </c>
      <c r="Q19" s="168">
        <f t="shared" si="5"/>
        <v>4.9846738951343061E-2</v>
      </c>
      <c r="S19" s="163" t="s">
        <v>105</v>
      </c>
      <c r="T19" s="163" t="s">
        <v>106</v>
      </c>
      <c r="U19" s="163" t="s">
        <v>105</v>
      </c>
      <c r="V19" s="163" t="s">
        <v>106</v>
      </c>
      <c r="W19" s="180">
        <v>210618</v>
      </c>
      <c r="X19" s="197">
        <f t="shared" si="6"/>
        <v>1</v>
      </c>
      <c r="Y19" s="191">
        <f t="shared" si="7"/>
        <v>3726.6554162001053</v>
      </c>
      <c r="Z19" s="191">
        <f t="shared" si="8"/>
        <v>8396.9998425065405</v>
      </c>
      <c r="AA19" s="180">
        <f t="shared" si="13"/>
        <v>12123.655258706645</v>
      </c>
      <c r="AB19" s="180">
        <f t="shared" si="9"/>
        <v>3924.7271515711409</v>
      </c>
      <c r="AC19" s="180">
        <f t="shared" si="10"/>
        <v>8803.2527859523325</v>
      </c>
      <c r="AD19" s="180">
        <f t="shared" si="11"/>
        <v>12727.979937523472</v>
      </c>
      <c r="AE19" s="168">
        <f t="shared" si="12"/>
        <v>4.9846738951343061E-2</v>
      </c>
    </row>
    <row r="20" spans="1:31">
      <c r="A20" s="176" t="s">
        <v>107</v>
      </c>
      <c r="B20" s="160" t="s">
        <v>108</v>
      </c>
      <c r="C20" s="177">
        <v>28169.338431521166</v>
      </c>
      <c r="D20" s="167">
        <v>9294.0382367370803</v>
      </c>
      <c r="E20" s="167">
        <v>20232.421050451088</v>
      </c>
      <c r="F20" s="167">
        <v>29526.459287188169</v>
      </c>
      <c r="G20" s="168">
        <f t="shared" si="4"/>
        <v>4.817723564811871E-2</v>
      </c>
      <c r="I20" s="178" t="s">
        <v>109</v>
      </c>
      <c r="J20" s="178" t="s">
        <v>110</v>
      </c>
      <c r="K20" s="179">
        <v>5849.0267538880362</v>
      </c>
      <c r="L20" s="179">
        <v>11797.662629810919</v>
      </c>
      <c r="M20" s="179">
        <v>17646.689383698955</v>
      </c>
      <c r="N20" s="179">
        <v>6159.9025258571855</v>
      </c>
      <c r="O20" s="167">
        <v>12396.854499132885</v>
      </c>
      <c r="P20" s="167">
        <v>18556.757024990071</v>
      </c>
      <c r="Q20" s="168">
        <f t="shared" si="5"/>
        <v>5.15715793202427E-2</v>
      </c>
      <c r="S20" s="163" t="s">
        <v>109</v>
      </c>
      <c r="T20" s="163" t="s">
        <v>110</v>
      </c>
      <c r="U20" s="163" t="s">
        <v>109</v>
      </c>
      <c r="V20" s="163" t="s">
        <v>110</v>
      </c>
      <c r="W20" s="180">
        <v>257302</v>
      </c>
      <c r="X20" s="197">
        <f t="shared" si="6"/>
        <v>1</v>
      </c>
      <c r="Y20" s="191">
        <f t="shared" si="7"/>
        <v>5849.0267538880362</v>
      </c>
      <c r="Z20" s="191">
        <f t="shared" si="8"/>
        <v>11797.662629810919</v>
      </c>
      <c r="AA20" s="180">
        <f t="shared" si="13"/>
        <v>17646.689383698955</v>
      </c>
      <c r="AB20" s="180">
        <f t="shared" si="9"/>
        <v>6159.9025258571855</v>
      </c>
      <c r="AC20" s="180">
        <f t="shared" si="10"/>
        <v>12396.854499132885</v>
      </c>
      <c r="AD20" s="180">
        <f t="shared" si="11"/>
        <v>18556.757024990071</v>
      </c>
      <c r="AE20" s="168">
        <f t="shared" si="12"/>
        <v>5.15715793202427E-2</v>
      </c>
    </row>
    <row r="21" spans="1:31">
      <c r="A21" s="176" t="s">
        <v>111</v>
      </c>
      <c r="B21" s="160" t="s">
        <v>112</v>
      </c>
      <c r="C21" s="177">
        <v>12880.660096803975</v>
      </c>
      <c r="D21" s="167">
        <v>4030.9594964105181</v>
      </c>
      <c r="E21" s="167">
        <v>9484.6395164273763</v>
      </c>
      <c r="F21" s="167">
        <v>13515.599012837894</v>
      </c>
      <c r="G21" s="168">
        <f t="shared" si="4"/>
        <v>4.9293973388170098E-2</v>
      </c>
      <c r="I21" s="178" t="s">
        <v>113</v>
      </c>
      <c r="J21" s="178" t="s">
        <v>114</v>
      </c>
      <c r="K21" s="179">
        <v>8014.1790148991404</v>
      </c>
      <c r="L21" s="179">
        <v>15922.366094563336</v>
      </c>
      <c r="M21" s="179">
        <v>23936.545109462477</v>
      </c>
      <c r="N21" s="179">
        <v>8440.1326295410308</v>
      </c>
      <c r="O21" s="167">
        <v>16809.639594359658</v>
      </c>
      <c r="P21" s="167">
        <v>25249.772223900691</v>
      </c>
      <c r="Q21" s="168">
        <f t="shared" si="5"/>
        <v>5.4862851277525326E-2</v>
      </c>
      <c r="S21" s="163" t="s">
        <v>113</v>
      </c>
      <c r="T21" s="163" t="s">
        <v>114</v>
      </c>
      <c r="U21" s="163" t="s">
        <v>113</v>
      </c>
      <c r="V21" s="163" t="s">
        <v>114</v>
      </c>
      <c r="W21" s="180">
        <v>354224</v>
      </c>
      <c r="X21" s="197">
        <f t="shared" si="6"/>
        <v>1</v>
      </c>
      <c r="Y21" s="191">
        <f t="shared" si="7"/>
        <v>8014.1790148991404</v>
      </c>
      <c r="Z21" s="191">
        <f t="shared" si="8"/>
        <v>15922.366094563336</v>
      </c>
      <c r="AA21" s="180">
        <f t="shared" si="13"/>
        <v>23936.545109462477</v>
      </c>
      <c r="AB21" s="180">
        <f t="shared" si="9"/>
        <v>8440.1326295410308</v>
      </c>
      <c r="AC21" s="180">
        <f t="shared" si="10"/>
        <v>16809.639594359658</v>
      </c>
      <c r="AD21" s="180">
        <f t="shared" si="11"/>
        <v>25249.772223900691</v>
      </c>
      <c r="AE21" s="168">
        <f t="shared" si="12"/>
        <v>5.4862851277525326E-2</v>
      </c>
    </row>
    <row r="22" spans="1:31">
      <c r="A22" s="176" t="s">
        <v>115</v>
      </c>
      <c r="B22" s="160" t="s">
        <v>116</v>
      </c>
      <c r="C22" s="177">
        <v>17044.502283873084</v>
      </c>
      <c r="D22" s="167">
        <v>5944.2485449804999</v>
      </c>
      <c r="E22" s="167">
        <v>11989.317266315813</v>
      </c>
      <c r="F22" s="167">
        <v>17933.565811296314</v>
      </c>
      <c r="G22" s="168">
        <f t="shared" si="4"/>
        <v>5.2161307653109334E-2</v>
      </c>
      <c r="I22" s="178" t="s">
        <v>117</v>
      </c>
      <c r="J22" s="178" t="s">
        <v>118</v>
      </c>
      <c r="K22" s="179">
        <v>691.14853979453881</v>
      </c>
      <c r="L22" s="179">
        <v>1562.2717368428091</v>
      </c>
      <c r="M22" s="179">
        <v>2253.4202766373478</v>
      </c>
      <c r="N22" s="179">
        <v>727.88308468461855</v>
      </c>
      <c r="O22" s="167">
        <v>1640.190103876771</v>
      </c>
      <c r="P22" s="167">
        <v>2368.0731885613895</v>
      </c>
      <c r="Q22" s="168">
        <f t="shared" si="5"/>
        <v>5.0879506638296546E-2</v>
      </c>
      <c r="S22" s="163" t="s">
        <v>117</v>
      </c>
      <c r="T22" s="163" t="s">
        <v>118</v>
      </c>
      <c r="U22" s="163" t="s">
        <v>117</v>
      </c>
      <c r="V22" s="163" t="s">
        <v>118</v>
      </c>
      <c r="W22" s="180">
        <v>39927</v>
      </c>
      <c r="X22" s="197">
        <f t="shared" si="6"/>
        <v>1</v>
      </c>
      <c r="Y22" s="191">
        <f t="shared" si="7"/>
        <v>691.14853979453881</v>
      </c>
      <c r="Z22" s="191">
        <f t="shared" si="8"/>
        <v>1562.2717368428091</v>
      </c>
      <c r="AA22" s="180">
        <f t="shared" si="13"/>
        <v>2253.4202766373478</v>
      </c>
      <c r="AB22" s="180">
        <f t="shared" si="9"/>
        <v>727.88308468461855</v>
      </c>
      <c r="AC22" s="180">
        <f t="shared" si="10"/>
        <v>1640.190103876771</v>
      </c>
      <c r="AD22" s="180">
        <f t="shared" si="11"/>
        <v>2368.0731885613895</v>
      </c>
      <c r="AE22" s="168">
        <f t="shared" si="12"/>
        <v>5.0879506638296546E-2</v>
      </c>
    </row>
    <row r="23" spans="1:31">
      <c r="A23" s="176" t="s">
        <v>119</v>
      </c>
      <c r="B23" s="160" t="s">
        <v>120</v>
      </c>
      <c r="C23" s="177">
        <v>14038.651839092028</v>
      </c>
      <c r="D23" s="167">
        <v>4954.0909740191428</v>
      </c>
      <c r="E23" s="167">
        <v>9740.1516944827381</v>
      </c>
      <c r="F23" s="167">
        <v>14694.24266850188</v>
      </c>
      <c r="G23" s="168">
        <f t="shared" si="4"/>
        <v>4.6698987689422822E-2</v>
      </c>
      <c r="I23" s="178" t="s">
        <v>121</v>
      </c>
      <c r="J23" s="178" t="s">
        <v>122</v>
      </c>
      <c r="K23" s="179">
        <v>7893.4336842984003</v>
      </c>
      <c r="L23" s="179">
        <v>15568.618881528786</v>
      </c>
      <c r="M23" s="179">
        <v>23462.052565827187</v>
      </c>
      <c r="N23" s="179">
        <v>8312.9696846188599</v>
      </c>
      <c r="O23" s="167">
        <v>16421.003307088267</v>
      </c>
      <c r="P23" s="167">
        <v>24733.972991707127</v>
      </c>
      <c r="Q23" s="168">
        <f t="shared" si="5"/>
        <v>5.4211813834758482E-2</v>
      </c>
      <c r="S23" s="163" t="s">
        <v>121</v>
      </c>
      <c r="T23" s="163" t="s">
        <v>122</v>
      </c>
      <c r="U23" s="163" t="s">
        <v>121</v>
      </c>
      <c r="V23" s="163" t="s">
        <v>122</v>
      </c>
      <c r="W23" s="180">
        <v>332900</v>
      </c>
      <c r="X23" s="197">
        <f t="shared" si="6"/>
        <v>1</v>
      </c>
      <c r="Y23" s="191">
        <f t="shared" si="7"/>
        <v>7893.4336842984003</v>
      </c>
      <c r="Z23" s="191">
        <f t="shared" si="8"/>
        <v>15568.618881528786</v>
      </c>
      <c r="AA23" s="180">
        <f t="shared" si="13"/>
        <v>23462.052565827187</v>
      </c>
      <c r="AB23" s="180">
        <f t="shared" si="9"/>
        <v>8312.9696846188599</v>
      </c>
      <c r="AC23" s="180">
        <f t="shared" si="10"/>
        <v>16421.003307088267</v>
      </c>
      <c r="AD23" s="180">
        <f t="shared" si="11"/>
        <v>24733.972991707127</v>
      </c>
      <c r="AE23" s="168">
        <f t="shared" si="12"/>
        <v>5.4211813834758482E-2</v>
      </c>
    </row>
    <row r="24" spans="1:31">
      <c r="A24" s="176" t="s">
        <v>123</v>
      </c>
      <c r="B24" s="160" t="s">
        <v>124</v>
      </c>
      <c r="C24" s="177">
        <v>10376.58271921189</v>
      </c>
      <c r="D24" s="167">
        <v>3427.7356080872555</v>
      </c>
      <c r="E24" s="167">
        <v>7462.9412817029197</v>
      </c>
      <c r="F24" s="167">
        <v>10890.676889790175</v>
      </c>
      <c r="G24" s="168">
        <f t="shared" si="4"/>
        <v>4.954368740553261E-2</v>
      </c>
      <c r="I24" s="178" t="s">
        <v>125</v>
      </c>
      <c r="J24" s="178" t="s">
        <v>126</v>
      </c>
      <c r="K24" s="179">
        <v>4484.4781489600837</v>
      </c>
      <c r="L24" s="179">
        <v>8458.3837875250756</v>
      </c>
      <c r="M24" s="179">
        <v>12942.861936485158</v>
      </c>
      <c r="N24" s="179">
        <v>4722.8281625773125</v>
      </c>
      <c r="O24" s="167">
        <v>8892.096331165556</v>
      </c>
      <c r="P24" s="167">
        <v>13614.924493742868</v>
      </c>
      <c r="Q24" s="168">
        <f t="shared" si="5"/>
        <v>5.1925343912014199E-2</v>
      </c>
      <c r="S24" s="163" t="s">
        <v>125</v>
      </c>
      <c r="T24" s="163" t="s">
        <v>126</v>
      </c>
      <c r="U24" s="163" t="s">
        <v>125</v>
      </c>
      <c r="V24" s="163" t="s">
        <v>126</v>
      </c>
      <c r="W24" s="180">
        <v>192801</v>
      </c>
      <c r="X24" s="197">
        <f t="shared" si="6"/>
        <v>1</v>
      </c>
      <c r="Y24" s="191">
        <f t="shared" si="7"/>
        <v>4484.4781489600837</v>
      </c>
      <c r="Z24" s="191">
        <f t="shared" si="8"/>
        <v>8458.3837875250756</v>
      </c>
      <c r="AA24" s="180">
        <f t="shared" si="13"/>
        <v>12942.861936485158</v>
      </c>
      <c r="AB24" s="180">
        <f t="shared" si="9"/>
        <v>4722.8281625773125</v>
      </c>
      <c r="AC24" s="180">
        <f t="shared" si="10"/>
        <v>8892.096331165556</v>
      </c>
      <c r="AD24" s="180">
        <f t="shared" si="11"/>
        <v>13614.924493742868</v>
      </c>
      <c r="AE24" s="168">
        <f t="shared" si="12"/>
        <v>5.1925343912014199E-2</v>
      </c>
    </row>
    <row r="25" spans="1:31">
      <c r="A25" s="176" t="s">
        <v>127</v>
      </c>
      <c r="B25" s="160" t="s">
        <v>128</v>
      </c>
      <c r="C25" s="177">
        <v>20691.196903895099</v>
      </c>
      <c r="D25" s="167">
        <v>7066.799050423373</v>
      </c>
      <c r="E25" s="167">
        <v>14751.903242602877</v>
      </c>
      <c r="F25" s="167">
        <v>21818.70229302625</v>
      </c>
      <c r="G25" s="168">
        <f t="shared" si="4"/>
        <v>5.44920332239891E-2</v>
      </c>
      <c r="I25" s="178" t="s">
        <v>129</v>
      </c>
      <c r="J25" s="178" t="s">
        <v>130</v>
      </c>
      <c r="K25" s="179">
        <v>3943.0338971302886</v>
      </c>
      <c r="L25" s="179">
        <v>7671.2847418920092</v>
      </c>
      <c r="M25" s="179">
        <v>11614.318639022298</v>
      </c>
      <c r="N25" s="179">
        <v>4152.606148762764</v>
      </c>
      <c r="O25" s="167">
        <v>8129.5661580814913</v>
      </c>
      <c r="P25" s="167">
        <v>12282.172306844255</v>
      </c>
      <c r="Q25" s="168">
        <f t="shared" si="5"/>
        <v>5.7502612816052068E-2</v>
      </c>
      <c r="S25" s="163" t="s">
        <v>129</v>
      </c>
      <c r="T25" s="163" t="s">
        <v>130</v>
      </c>
      <c r="U25" s="163" t="s">
        <v>129</v>
      </c>
      <c r="V25" s="163" t="s">
        <v>130</v>
      </c>
      <c r="W25" s="180">
        <v>179854</v>
      </c>
      <c r="X25" s="197">
        <f t="shared" si="6"/>
        <v>1</v>
      </c>
      <c r="Y25" s="191">
        <f t="shared" si="7"/>
        <v>3943.0338971302886</v>
      </c>
      <c r="Z25" s="191">
        <f t="shared" si="8"/>
        <v>7671.2847418920092</v>
      </c>
      <c r="AA25" s="180">
        <f t="shared" si="13"/>
        <v>11614.318639022298</v>
      </c>
      <c r="AB25" s="180">
        <f t="shared" si="9"/>
        <v>4152.606148762764</v>
      </c>
      <c r="AC25" s="180">
        <f t="shared" si="10"/>
        <v>8129.5661580814913</v>
      </c>
      <c r="AD25" s="180">
        <f t="shared" si="11"/>
        <v>12282.172306844255</v>
      </c>
      <c r="AE25" s="168">
        <f t="shared" si="12"/>
        <v>5.7502612816052068E-2</v>
      </c>
    </row>
    <row r="26" spans="1:31">
      <c r="A26" s="176" t="s">
        <v>131</v>
      </c>
      <c r="B26" s="160" t="s">
        <v>132</v>
      </c>
      <c r="C26" s="177">
        <v>24184.993284564953</v>
      </c>
      <c r="D26" s="167">
        <v>8588.0484095348947</v>
      </c>
      <c r="E26" s="167">
        <v>16754.156507574</v>
      </c>
      <c r="F26" s="167">
        <v>25342.204917108895</v>
      </c>
      <c r="G26" s="168">
        <f t="shared" si="4"/>
        <v>4.784833383776399E-2</v>
      </c>
      <c r="I26" s="178" t="s">
        <v>133</v>
      </c>
      <c r="J26" s="178" t="s">
        <v>134</v>
      </c>
      <c r="K26" s="179">
        <v>6782.6085354152892</v>
      </c>
      <c r="L26" s="179">
        <v>13539.55981166279</v>
      </c>
      <c r="M26" s="179">
        <v>20322.168347078077</v>
      </c>
      <c r="N26" s="179">
        <v>7143.1041790726122</v>
      </c>
      <c r="O26" s="167">
        <v>14191.965626439851</v>
      </c>
      <c r="P26" s="167">
        <v>21335.069805512463</v>
      </c>
      <c r="Q26" s="168">
        <f t="shared" si="5"/>
        <v>4.9842194057998723E-2</v>
      </c>
      <c r="S26" s="163" t="s">
        <v>133</v>
      </c>
      <c r="T26" s="163" t="s">
        <v>134</v>
      </c>
      <c r="U26" s="163" t="s">
        <v>133</v>
      </c>
      <c r="V26" s="163" t="s">
        <v>134</v>
      </c>
      <c r="W26" s="180">
        <v>256375</v>
      </c>
      <c r="X26" s="197">
        <f t="shared" si="6"/>
        <v>1</v>
      </c>
      <c r="Y26" s="191">
        <f t="shared" si="7"/>
        <v>6782.6085354152892</v>
      </c>
      <c r="Z26" s="191">
        <f t="shared" si="8"/>
        <v>13539.55981166279</v>
      </c>
      <c r="AA26" s="180">
        <f t="shared" si="13"/>
        <v>20322.168347078077</v>
      </c>
      <c r="AB26" s="180">
        <f t="shared" si="9"/>
        <v>7143.1041790726122</v>
      </c>
      <c r="AC26" s="180">
        <f t="shared" si="10"/>
        <v>14191.965626439851</v>
      </c>
      <c r="AD26" s="180">
        <f t="shared" si="11"/>
        <v>21335.069805512463</v>
      </c>
      <c r="AE26" s="168">
        <f t="shared" si="12"/>
        <v>4.9842194057998723E-2</v>
      </c>
    </row>
    <row r="27" spans="1:31">
      <c r="A27" s="176" t="s">
        <v>135</v>
      </c>
      <c r="B27" s="160" t="s">
        <v>136</v>
      </c>
      <c r="C27" s="177">
        <v>14630.640866459551</v>
      </c>
      <c r="D27" s="167">
        <v>5240.058618562266</v>
      </c>
      <c r="E27" s="167">
        <v>10110.65371456635</v>
      </c>
      <c r="F27" s="167">
        <v>15350.712333128617</v>
      </c>
      <c r="G27" s="168">
        <f t="shared" si="4"/>
        <v>4.9216672956535756E-2</v>
      </c>
      <c r="I27" s="178" t="s">
        <v>137</v>
      </c>
      <c r="J27" s="178" t="s">
        <v>138</v>
      </c>
      <c r="K27" s="179">
        <v>3716.2269585961412</v>
      </c>
      <c r="L27" s="179">
        <v>8350.7518982261554</v>
      </c>
      <c r="M27" s="179">
        <v>12066.978856822298</v>
      </c>
      <c r="N27" s="179">
        <v>3913.7444214455263</v>
      </c>
      <c r="O27" s="167">
        <v>8774.5773017147822</v>
      </c>
      <c r="P27" s="167">
        <v>12688.321723160308</v>
      </c>
      <c r="Q27" s="168">
        <f t="shared" si="5"/>
        <v>5.1491170549845089E-2</v>
      </c>
      <c r="S27" s="163" t="s">
        <v>137</v>
      </c>
      <c r="T27" s="163" t="s">
        <v>138</v>
      </c>
      <c r="U27" s="163" t="s">
        <v>137</v>
      </c>
      <c r="V27" s="163" t="s">
        <v>138</v>
      </c>
      <c r="W27" s="180">
        <v>193282</v>
      </c>
      <c r="X27" s="197">
        <f t="shared" si="6"/>
        <v>1</v>
      </c>
      <c r="Y27" s="191">
        <f t="shared" si="7"/>
        <v>3716.2269585961412</v>
      </c>
      <c r="Z27" s="191">
        <f t="shared" si="8"/>
        <v>8350.7518982261554</v>
      </c>
      <c r="AA27" s="180">
        <f t="shared" si="13"/>
        <v>12066.978856822298</v>
      </c>
      <c r="AB27" s="180">
        <f t="shared" si="9"/>
        <v>3913.7444214455263</v>
      </c>
      <c r="AC27" s="180">
        <f t="shared" si="10"/>
        <v>8774.5773017147822</v>
      </c>
      <c r="AD27" s="180">
        <f t="shared" si="11"/>
        <v>12688.321723160308</v>
      </c>
      <c r="AE27" s="168">
        <f t="shared" si="12"/>
        <v>5.1491170549845089E-2</v>
      </c>
    </row>
    <row r="28" spans="1:31">
      <c r="A28" s="176" t="s">
        <v>139</v>
      </c>
      <c r="B28" s="160" t="s">
        <v>140</v>
      </c>
      <c r="C28" s="177">
        <v>25286.419429498248</v>
      </c>
      <c r="D28" s="167">
        <v>8514.6786926349778</v>
      </c>
      <c r="E28" s="167">
        <v>18070.743691684362</v>
      </c>
      <c r="F28" s="167">
        <v>26585.422384319339</v>
      </c>
      <c r="G28" s="168">
        <f t="shared" si="4"/>
        <v>5.1371565612239989E-2</v>
      </c>
      <c r="I28" s="178" t="s">
        <v>141</v>
      </c>
      <c r="J28" s="178" t="s">
        <v>142</v>
      </c>
      <c r="K28" s="179">
        <v>10329.345752601375</v>
      </c>
      <c r="L28" s="179">
        <v>20986.198973843821</v>
      </c>
      <c r="M28" s="179">
        <v>31315.544726445194</v>
      </c>
      <c r="N28" s="179">
        <v>10878.350479352139</v>
      </c>
      <c r="O28" s="167">
        <v>22169.225206704654</v>
      </c>
      <c r="P28" s="167">
        <v>33047.575686056793</v>
      </c>
      <c r="Q28" s="168">
        <f t="shared" si="5"/>
        <v>5.5308983916506627E-2</v>
      </c>
      <c r="S28" s="163" t="s">
        <v>141</v>
      </c>
      <c r="T28" s="163" t="s">
        <v>142</v>
      </c>
      <c r="U28" s="163" t="s">
        <v>141</v>
      </c>
      <c r="V28" s="163" t="s">
        <v>142</v>
      </c>
      <c r="W28" s="180">
        <v>463377</v>
      </c>
      <c r="X28" s="197">
        <f t="shared" si="6"/>
        <v>1</v>
      </c>
      <c r="Y28" s="191">
        <f t="shared" si="7"/>
        <v>10329.345752601375</v>
      </c>
      <c r="Z28" s="191">
        <f t="shared" si="8"/>
        <v>20986.198973843821</v>
      </c>
      <c r="AA28" s="180">
        <f t="shared" si="13"/>
        <v>31315.544726445194</v>
      </c>
      <c r="AB28" s="180">
        <f t="shared" si="9"/>
        <v>10878.350479352139</v>
      </c>
      <c r="AC28" s="180">
        <f t="shared" si="10"/>
        <v>22169.225206704654</v>
      </c>
      <c r="AD28" s="180">
        <f t="shared" si="11"/>
        <v>33047.575686056793</v>
      </c>
      <c r="AE28" s="168">
        <f t="shared" si="12"/>
        <v>5.5308983916506627E-2</v>
      </c>
    </row>
    <row r="29" spans="1:31">
      <c r="A29" s="176" t="s">
        <v>143</v>
      </c>
      <c r="B29" s="160" t="s">
        <v>144</v>
      </c>
      <c r="C29" s="177">
        <v>11696.441884750862</v>
      </c>
      <c r="D29" s="167">
        <v>3748.9704901992518</v>
      </c>
      <c r="E29" s="167">
        <v>8592.8512665866747</v>
      </c>
      <c r="F29" s="167">
        <v>12341.821756785926</v>
      </c>
      <c r="G29" s="168">
        <f t="shared" si="4"/>
        <v>5.5177452971956642E-2</v>
      </c>
      <c r="I29" s="178" t="s">
        <v>145</v>
      </c>
      <c r="J29" s="178" t="s">
        <v>146</v>
      </c>
      <c r="K29" s="179">
        <v>4705.1435691545676</v>
      </c>
      <c r="L29" s="179">
        <v>10155.909460839139</v>
      </c>
      <c r="M29" s="179">
        <v>14861.053029993705</v>
      </c>
      <c r="N29" s="179">
        <v>4955.2219498551331</v>
      </c>
      <c r="O29" s="167">
        <v>10728.414626053036</v>
      </c>
      <c r="P29" s="167">
        <v>15683.636575908169</v>
      </c>
      <c r="Q29" s="168">
        <f t="shared" si="5"/>
        <v>5.5351632502371295E-2</v>
      </c>
      <c r="S29" s="163" t="s">
        <v>145</v>
      </c>
      <c r="T29" s="163" t="s">
        <v>146</v>
      </c>
      <c r="U29" s="163" t="s">
        <v>145</v>
      </c>
      <c r="V29" s="163" t="s">
        <v>146</v>
      </c>
      <c r="W29" s="180">
        <v>215052</v>
      </c>
      <c r="X29" s="197">
        <f t="shared" si="6"/>
        <v>1</v>
      </c>
      <c r="Y29" s="191">
        <f t="shared" si="7"/>
        <v>4705.1435691545676</v>
      </c>
      <c r="Z29" s="191">
        <f t="shared" si="8"/>
        <v>10155.909460839139</v>
      </c>
      <c r="AA29" s="180">
        <f t="shared" si="13"/>
        <v>14861.053029993705</v>
      </c>
      <c r="AB29" s="180">
        <f t="shared" si="9"/>
        <v>4955.2219498551331</v>
      </c>
      <c r="AC29" s="180">
        <f t="shared" si="10"/>
        <v>10728.414626053036</v>
      </c>
      <c r="AD29" s="180">
        <f t="shared" si="11"/>
        <v>15683.636575908169</v>
      </c>
      <c r="AE29" s="168">
        <f t="shared" si="12"/>
        <v>5.5351632502371295E-2</v>
      </c>
    </row>
    <row r="30" spans="1:31">
      <c r="A30" s="176" t="s">
        <v>147</v>
      </c>
      <c r="B30" s="160" t="s">
        <v>148</v>
      </c>
      <c r="C30" s="177">
        <v>13012.051746834506</v>
      </c>
      <c r="D30" s="167">
        <v>4728.6834230099366</v>
      </c>
      <c r="E30" s="167">
        <v>8909.4192287918104</v>
      </c>
      <c r="F30" s="167">
        <v>13638.102651801746</v>
      </c>
      <c r="G30" s="168">
        <f t="shared" si="4"/>
        <v>4.8113158258807465E-2</v>
      </c>
      <c r="I30" s="178" t="s">
        <v>149</v>
      </c>
      <c r="J30" s="178" t="s">
        <v>150</v>
      </c>
      <c r="K30" s="179">
        <v>4761.6700034691439</v>
      </c>
      <c r="L30" s="179">
        <v>10470.480257003061</v>
      </c>
      <c r="M30" s="179">
        <v>15232.150260472205</v>
      </c>
      <c r="N30" s="179">
        <v>5014.7527641535289</v>
      </c>
      <c r="O30" s="167">
        <v>11060.718290585244</v>
      </c>
      <c r="P30" s="167">
        <v>16075.471054738773</v>
      </c>
      <c r="Q30" s="168">
        <f t="shared" si="5"/>
        <v>5.5364526993605612E-2</v>
      </c>
      <c r="S30" s="163" t="s">
        <v>149</v>
      </c>
      <c r="T30" s="163" t="s">
        <v>150</v>
      </c>
      <c r="U30" s="163" t="s">
        <v>149</v>
      </c>
      <c r="V30" s="163" t="s">
        <v>150</v>
      </c>
      <c r="W30" s="180">
        <v>285093</v>
      </c>
      <c r="X30" s="197">
        <f t="shared" si="6"/>
        <v>1</v>
      </c>
      <c r="Y30" s="191">
        <f t="shared" si="7"/>
        <v>4761.6700034691439</v>
      </c>
      <c r="Z30" s="191">
        <f t="shared" si="8"/>
        <v>10470.480257003061</v>
      </c>
      <c r="AA30" s="180">
        <f t="shared" si="13"/>
        <v>15232.150260472205</v>
      </c>
      <c r="AB30" s="180">
        <f t="shared" si="9"/>
        <v>5014.7527641535289</v>
      </c>
      <c r="AC30" s="180">
        <f t="shared" si="10"/>
        <v>11060.718290585244</v>
      </c>
      <c r="AD30" s="180">
        <f t="shared" si="11"/>
        <v>16075.471054738773</v>
      </c>
      <c r="AE30" s="168">
        <f t="shared" si="12"/>
        <v>5.5364526993605612E-2</v>
      </c>
    </row>
    <row r="31" spans="1:31">
      <c r="A31" s="176" t="s">
        <v>151</v>
      </c>
      <c r="B31" s="160" t="s">
        <v>152</v>
      </c>
      <c r="C31" s="177">
        <v>9722.6030035145159</v>
      </c>
      <c r="D31" s="167">
        <v>3449.4441476127481</v>
      </c>
      <c r="E31" s="167">
        <v>6755.3507780656928</v>
      </c>
      <c r="F31" s="167">
        <v>10204.794925678441</v>
      </c>
      <c r="G31" s="168">
        <f t="shared" si="4"/>
        <v>4.9594940983358482E-2</v>
      </c>
      <c r="I31" s="178" t="s">
        <v>153</v>
      </c>
      <c r="J31" s="178" t="s">
        <v>154</v>
      </c>
      <c r="K31" s="179">
        <v>6539.2338053651656</v>
      </c>
      <c r="L31" s="179">
        <v>12395.836020234154</v>
      </c>
      <c r="M31" s="179">
        <v>18935.069825599319</v>
      </c>
      <c r="N31" s="179">
        <v>6886.7940821203247</v>
      </c>
      <c r="O31" s="167">
        <v>13028.654750941116</v>
      </c>
      <c r="P31" s="167">
        <v>19915.44883306144</v>
      </c>
      <c r="Q31" s="168">
        <f t="shared" si="5"/>
        <v>5.1775832700479141E-2</v>
      </c>
      <c r="S31" s="163" t="s">
        <v>153</v>
      </c>
      <c r="T31" s="163" t="s">
        <v>154</v>
      </c>
      <c r="U31" s="163" t="s">
        <v>153</v>
      </c>
      <c r="V31" s="163" t="s">
        <v>154</v>
      </c>
      <c r="W31" s="180">
        <v>262100</v>
      </c>
      <c r="X31" s="197">
        <f t="shared" si="6"/>
        <v>1</v>
      </c>
      <c r="Y31" s="191">
        <f t="shared" si="7"/>
        <v>6539.2338053651656</v>
      </c>
      <c r="Z31" s="191">
        <f t="shared" si="8"/>
        <v>12395.836020234154</v>
      </c>
      <c r="AA31" s="180">
        <f t="shared" si="13"/>
        <v>18935.069825599319</v>
      </c>
      <c r="AB31" s="180">
        <f t="shared" si="9"/>
        <v>6886.7940821203247</v>
      </c>
      <c r="AC31" s="180">
        <f t="shared" si="10"/>
        <v>13028.654750941116</v>
      </c>
      <c r="AD31" s="180">
        <f t="shared" si="11"/>
        <v>19915.44883306144</v>
      </c>
      <c r="AE31" s="168">
        <f t="shared" si="12"/>
        <v>5.1775832700479141E-2</v>
      </c>
    </row>
    <row r="32" spans="1:31">
      <c r="A32" s="176" t="s">
        <v>155</v>
      </c>
      <c r="B32" s="160" t="s">
        <v>156</v>
      </c>
      <c r="C32" s="177">
        <v>21082.613946824964</v>
      </c>
      <c r="D32" s="167">
        <v>6882.0262337362974</v>
      </c>
      <c r="E32" s="167">
        <v>15308.847070456404</v>
      </c>
      <c r="F32" s="167">
        <v>22190.873304192701</v>
      </c>
      <c r="G32" s="168">
        <f t="shared" si="4"/>
        <v>5.2567454878366338E-2</v>
      </c>
      <c r="I32" s="178" t="s">
        <v>157</v>
      </c>
      <c r="J32" s="178" t="s">
        <v>158</v>
      </c>
      <c r="K32" s="179">
        <v>4219.4983372317001</v>
      </c>
      <c r="L32" s="179">
        <v>6998.7095841549799</v>
      </c>
      <c r="M32" s="179">
        <v>11218.20792138668</v>
      </c>
      <c r="N32" s="179">
        <v>4443.764673855565</v>
      </c>
      <c r="O32" s="167">
        <v>7356.0000894829082</v>
      </c>
      <c r="P32" s="167">
        <v>11799.764763338473</v>
      </c>
      <c r="Q32" s="168">
        <f t="shared" si="5"/>
        <v>5.184044065033766E-2</v>
      </c>
      <c r="S32" s="163" t="s">
        <v>157</v>
      </c>
      <c r="T32" s="163" t="s">
        <v>158</v>
      </c>
      <c r="U32" s="163" t="s">
        <v>157</v>
      </c>
      <c r="V32" s="163" t="s">
        <v>158</v>
      </c>
      <c r="W32" s="180">
        <v>136264</v>
      </c>
      <c r="X32" s="197">
        <f t="shared" si="6"/>
        <v>1</v>
      </c>
      <c r="Y32" s="191">
        <f t="shared" si="7"/>
        <v>4219.4983372317001</v>
      </c>
      <c r="Z32" s="191">
        <f t="shared" si="8"/>
        <v>6998.7095841549799</v>
      </c>
      <c r="AA32" s="180">
        <f t="shared" si="13"/>
        <v>11218.20792138668</v>
      </c>
      <c r="AB32" s="180">
        <f t="shared" si="9"/>
        <v>4443.764673855565</v>
      </c>
      <c r="AC32" s="180">
        <f t="shared" si="10"/>
        <v>7356.0000894829082</v>
      </c>
      <c r="AD32" s="180">
        <f t="shared" si="11"/>
        <v>11799.764763338473</v>
      </c>
      <c r="AE32" s="168">
        <f t="shared" si="12"/>
        <v>5.184044065033766E-2</v>
      </c>
    </row>
    <row r="33" spans="1:31">
      <c r="A33" s="176" t="s">
        <v>159</v>
      </c>
      <c r="B33" s="160" t="s">
        <v>160</v>
      </c>
      <c r="C33" s="177">
        <v>15507.267830676117</v>
      </c>
      <c r="D33" s="167">
        <v>5163.9007238317618</v>
      </c>
      <c r="E33" s="167">
        <v>11129.810976680616</v>
      </c>
      <c r="F33" s="167">
        <v>16293.711700512376</v>
      </c>
      <c r="G33" s="168">
        <f t="shared" si="4"/>
        <v>5.0714534528160771E-2</v>
      </c>
      <c r="I33" s="178" t="s">
        <v>161</v>
      </c>
      <c r="J33" s="178" t="s">
        <v>162</v>
      </c>
      <c r="K33" s="179">
        <v>3917.3930853675456</v>
      </c>
      <c r="L33" s="179">
        <v>9506.4054908887938</v>
      </c>
      <c r="M33" s="179">
        <v>13423.79857625634</v>
      </c>
      <c r="N33" s="179">
        <v>4125.6025278548304</v>
      </c>
      <c r="O33" s="167">
        <v>9993.65383504907</v>
      </c>
      <c r="P33" s="167">
        <v>14119.2563629039</v>
      </c>
      <c r="Q33" s="168">
        <f t="shared" si="5"/>
        <v>5.1807823448547952E-2</v>
      </c>
      <c r="S33" s="163" t="s">
        <v>161</v>
      </c>
      <c r="T33" s="163" t="s">
        <v>162</v>
      </c>
      <c r="U33" s="163" t="s">
        <v>161</v>
      </c>
      <c r="V33" s="163" t="s">
        <v>162</v>
      </c>
      <c r="W33" s="180">
        <v>222193</v>
      </c>
      <c r="X33" s="197">
        <f t="shared" si="6"/>
        <v>1</v>
      </c>
      <c r="Y33" s="191">
        <f t="shared" si="7"/>
        <v>3917.3930853675456</v>
      </c>
      <c r="Z33" s="191">
        <f t="shared" si="8"/>
        <v>9506.4054908887938</v>
      </c>
      <c r="AA33" s="180">
        <f t="shared" si="13"/>
        <v>13423.79857625634</v>
      </c>
      <c r="AB33" s="180">
        <f t="shared" si="9"/>
        <v>4125.6025278548304</v>
      </c>
      <c r="AC33" s="180">
        <f t="shared" si="10"/>
        <v>9993.65383504907</v>
      </c>
      <c r="AD33" s="180">
        <f t="shared" si="11"/>
        <v>14119.2563629039</v>
      </c>
      <c r="AE33" s="168">
        <f t="shared" si="12"/>
        <v>5.1807823448547952E-2</v>
      </c>
    </row>
    <row r="34" spans="1:31">
      <c r="A34" s="176" t="s">
        <v>163</v>
      </c>
      <c r="B34" s="160" t="s">
        <v>164</v>
      </c>
      <c r="C34" s="177">
        <v>19100.893959997487</v>
      </c>
      <c r="D34" s="167">
        <v>7005.7402360155174</v>
      </c>
      <c r="E34" s="167">
        <v>13036.366704387656</v>
      </c>
      <c r="F34" s="167">
        <v>20042.106940403173</v>
      </c>
      <c r="G34" s="168">
        <f t="shared" si="4"/>
        <v>4.9275860196744903E-2</v>
      </c>
      <c r="I34" s="178" t="s">
        <v>165</v>
      </c>
      <c r="J34" s="178" t="s">
        <v>166</v>
      </c>
      <c r="K34" s="179">
        <v>4041.6771887622581</v>
      </c>
      <c r="L34" s="179">
        <v>8228.8205717134151</v>
      </c>
      <c r="M34" s="179">
        <v>12270.497760475673</v>
      </c>
      <c r="N34" s="179">
        <v>4256.4923313449726</v>
      </c>
      <c r="O34" s="167">
        <v>8735.0175354120729</v>
      </c>
      <c r="P34" s="167">
        <v>12991.509866757046</v>
      </c>
      <c r="Q34" s="168">
        <f t="shared" si="5"/>
        <v>5.8759809125577211E-2</v>
      </c>
      <c r="S34" s="163" t="s">
        <v>165</v>
      </c>
      <c r="T34" s="163" t="s">
        <v>166</v>
      </c>
      <c r="U34" s="163" t="s">
        <v>165</v>
      </c>
      <c r="V34" s="163" t="s">
        <v>166</v>
      </c>
      <c r="W34" s="180">
        <v>202259</v>
      </c>
      <c r="X34" s="197">
        <f t="shared" si="6"/>
        <v>1</v>
      </c>
      <c r="Y34" s="191">
        <f t="shared" si="7"/>
        <v>4041.6771887622581</v>
      </c>
      <c r="Z34" s="191">
        <f t="shared" si="8"/>
        <v>8228.8205717134151</v>
      </c>
      <c r="AA34" s="180">
        <f t="shared" si="13"/>
        <v>12270.497760475673</v>
      </c>
      <c r="AB34" s="180">
        <f t="shared" si="9"/>
        <v>4256.4923313449726</v>
      </c>
      <c r="AC34" s="180">
        <f t="shared" si="10"/>
        <v>8735.0175354120729</v>
      </c>
      <c r="AD34" s="180">
        <f t="shared" si="11"/>
        <v>12991.509866757046</v>
      </c>
      <c r="AE34" s="168">
        <f t="shared" si="12"/>
        <v>5.8759809125577211E-2</v>
      </c>
    </row>
    <row r="35" spans="1:31">
      <c r="A35" s="176" t="s">
        <v>167</v>
      </c>
      <c r="B35" s="160" t="s">
        <v>168</v>
      </c>
      <c r="C35" s="177">
        <v>15696.549800473471</v>
      </c>
      <c r="D35" s="167">
        <v>5071.9186336322491</v>
      </c>
      <c r="E35" s="167">
        <v>11440.470094859296</v>
      </c>
      <c r="F35" s="167">
        <v>16512.388728491547</v>
      </c>
      <c r="G35" s="168">
        <f t="shared" si="4"/>
        <v>5.1975685000118066E-2</v>
      </c>
      <c r="I35" s="178" t="s">
        <v>169</v>
      </c>
      <c r="J35" s="178" t="s">
        <v>170</v>
      </c>
      <c r="K35" s="179">
        <v>4013.4827810759634</v>
      </c>
      <c r="L35" s="179">
        <v>9874.9652664289861</v>
      </c>
      <c r="M35" s="179">
        <v>13888.448047504949</v>
      </c>
      <c r="N35" s="179">
        <v>4226.7993908901508</v>
      </c>
      <c r="O35" s="167">
        <v>10444.435777337432</v>
      </c>
      <c r="P35" s="167">
        <v>14671.235168227584</v>
      </c>
      <c r="Q35" s="168">
        <f t="shared" si="5"/>
        <v>5.636246166923331E-2</v>
      </c>
      <c r="S35" s="163" t="s">
        <v>169</v>
      </c>
      <c r="T35" s="163" t="s">
        <v>170</v>
      </c>
      <c r="U35" s="163" t="s">
        <v>169</v>
      </c>
      <c r="V35" s="163" t="s">
        <v>170</v>
      </c>
      <c r="W35" s="180">
        <v>213052</v>
      </c>
      <c r="X35" s="197">
        <f t="shared" si="6"/>
        <v>1</v>
      </c>
      <c r="Y35" s="191">
        <f t="shared" si="7"/>
        <v>4013.4827810759634</v>
      </c>
      <c r="Z35" s="191">
        <f t="shared" si="8"/>
        <v>9874.9652664289861</v>
      </c>
      <c r="AA35" s="180">
        <f t="shared" si="13"/>
        <v>13888.448047504949</v>
      </c>
      <c r="AB35" s="180">
        <f t="shared" si="9"/>
        <v>4226.7993908901508</v>
      </c>
      <c r="AC35" s="180">
        <f t="shared" si="10"/>
        <v>10444.435777337432</v>
      </c>
      <c r="AD35" s="180">
        <f t="shared" si="11"/>
        <v>14671.235168227584</v>
      </c>
      <c r="AE35" s="168">
        <f t="shared" si="12"/>
        <v>5.636246166923331E-2</v>
      </c>
    </row>
    <row r="36" spans="1:31">
      <c r="A36" s="176" t="s">
        <v>171</v>
      </c>
      <c r="B36" s="160" t="s">
        <v>172</v>
      </c>
      <c r="C36" s="177">
        <v>7051.2124053635425</v>
      </c>
      <c r="D36" s="167">
        <v>2455.4155988444963</v>
      </c>
      <c r="E36" s="167">
        <v>4982.9212165258177</v>
      </c>
      <c r="F36" s="167">
        <v>7438.3368153703141</v>
      </c>
      <c r="G36" s="168">
        <f t="shared" si="4"/>
        <v>5.490182223305351E-2</v>
      </c>
      <c r="I36" s="178" t="s">
        <v>173</v>
      </c>
      <c r="J36" s="178" t="s">
        <v>174</v>
      </c>
      <c r="K36" s="179">
        <v>4196.1784798477202</v>
      </c>
      <c r="L36" s="179">
        <v>8679.4720833740448</v>
      </c>
      <c r="M36" s="179">
        <v>12875.650563221765</v>
      </c>
      <c r="N36" s="179">
        <v>4419.2053660516267</v>
      </c>
      <c r="O36" s="167">
        <v>9155.4531655382143</v>
      </c>
      <c r="P36" s="167">
        <v>13574.658531589841</v>
      </c>
      <c r="Q36" s="168">
        <f t="shared" si="5"/>
        <v>5.428913785255518E-2</v>
      </c>
      <c r="S36" s="163" t="s">
        <v>173</v>
      </c>
      <c r="T36" s="163" t="s">
        <v>174</v>
      </c>
      <c r="U36" s="163" t="s">
        <v>173</v>
      </c>
      <c r="V36" s="163" t="s">
        <v>174</v>
      </c>
      <c r="W36" s="180">
        <v>183125</v>
      </c>
      <c r="X36" s="197">
        <f t="shared" si="6"/>
        <v>1</v>
      </c>
      <c r="Y36" s="191">
        <f t="shared" si="7"/>
        <v>4196.1784798477202</v>
      </c>
      <c r="Z36" s="191">
        <f t="shared" si="8"/>
        <v>8679.4720833740448</v>
      </c>
      <c r="AA36" s="180">
        <f t="shared" si="13"/>
        <v>12875.650563221765</v>
      </c>
      <c r="AB36" s="180">
        <f t="shared" si="9"/>
        <v>4419.2053660516267</v>
      </c>
      <c r="AC36" s="180">
        <f t="shared" si="10"/>
        <v>9155.4531655382143</v>
      </c>
      <c r="AD36" s="180">
        <f t="shared" si="11"/>
        <v>13574.658531589841</v>
      </c>
      <c r="AE36" s="168">
        <f t="shared" si="12"/>
        <v>5.428913785255518E-2</v>
      </c>
    </row>
    <row r="37" spans="1:31">
      <c r="A37" s="176" t="s">
        <v>175</v>
      </c>
      <c r="B37" s="160" t="s">
        <v>176</v>
      </c>
      <c r="C37" s="177">
        <v>14218.928598656759</v>
      </c>
      <c r="D37" s="167">
        <v>4417.7939909087563</v>
      </c>
      <c r="E37" s="167">
        <v>10540.250433454672</v>
      </c>
      <c r="F37" s="167">
        <v>14958.044424363428</v>
      </c>
      <c r="G37" s="168">
        <f t="shared" si="4"/>
        <v>5.1981119433744949E-2</v>
      </c>
      <c r="I37" s="178" t="s">
        <v>177</v>
      </c>
      <c r="J37" s="178" t="s">
        <v>178</v>
      </c>
      <c r="K37" s="179">
        <v>3331.5011919171679</v>
      </c>
      <c r="L37" s="179">
        <v>7501.3157178109777</v>
      </c>
      <c r="M37" s="179">
        <v>10832.816909728146</v>
      </c>
      <c r="N37" s="179">
        <v>3508.5704802675655</v>
      </c>
      <c r="O37" s="167">
        <v>7927.101870734251</v>
      </c>
      <c r="P37" s="167">
        <v>11435.672351001816</v>
      </c>
      <c r="Q37" s="168">
        <f t="shared" si="5"/>
        <v>5.5650847447840768E-2</v>
      </c>
      <c r="S37" s="163" t="s">
        <v>177</v>
      </c>
      <c r="T37" s="163" t="s">
        <v>178</v>
      </c>
      <c r="U37" s="163" t="s">
        <v>177</v>
      </c>
      <c r="V37" s="163" t="s">
        <v>178</v>
      </c>
      <c r="W37" s="180">
        <v>174341</v>
      </c>
      <c r="X37" s="197">
        <f t="shared" si="6"/>
        <v>1</v>
      </c>
      <c r="Y37" s="191">
        <f t="shared" si="7"/>
        <v>3331.5011919171679</v>
      </c>
      <c r="Z37" s="191">
        <f t="shared" si="8"/>
        <v>7501.3157178109777</v>
      </c>
      <c r="AA37" s="180">
        <f t="shared" si="13"/>
        <v>10832.816909728146</v>
      </c>
      <c r="AB37" s="180">
        <f t="shared" si="9"/>
        <v>3508.5704802675655</v>
      </c>
      <c r="AC37" s="180">
        <f t="shared" si="10"/>
        <v>7927.101870734251</v>
      </c>
      <c r="AD37" s="180">
        <f t="shared" si="11"/>
        <v>11435.672351001816</v>
      </c>
      <c r="AE37" s="168">
        <f t="shared" si="12"/>
        <v>5.5650847447840768E-2</v>
      </c>
    </row>
    <row r="38" spans="1:31">
      <c r="A38" s="176" t="s">
        <v>179</v>
      </c>
      <c r="B38" s="160" t="s">
        <v>180</v>
      </c>
      <c r="C38" s="177">
        <v>17412.662226276072</v>
      </c>
      <c r="D38" s="167">
        <v>5413.4413741510398</v>
      </c>
      <c r="E38" s="167">
        <v>12863.986350019766</v>
      </c>
      <c r="F38" s="167">
        <v>18277.427724170804</v>
      </c>
      <c r="G38" s="168">
        <f t="shared" si="4"/>
        <v>4.9663026058690996E-2</v>
      </c>
      <c r="I38" s="178" t="s">
        <v>181</v>
      </c>
      <c r="J38" s="178" t="s">
        <v>182</v>
      </c>
      <c r="K38" s="179">
        <v>5081.6067382451465</v>
      </c>
      <c r="L38" s="179">
        <v>13219.814615185416</v>
      </c>
      <c r="M38" s="179">
        <v>18301.421353430564</v>
      </c>
      <c r="N38" s="179">
        <v>5351.6941363828764</v>
      </c>
      <c r="O38" s="167">
        <v>13944.102374641061</v>
      </c>
      <c r="P38" s="167">
        <v>19295.796511023938</v>
      </c>
      <c r="Q38" s="168">
        <f t="shared" si="5"/>
        <v>5.433322026690468E-2</v>
      </c>
      <c r="S38" s="163" t="s">
        <v>181</v>
      </c>
      <c r="T38" s="163" t="s">
        <v>182</v>
      </c>
      <c r="U38" s="163" t="s">
        <v>181</v>
      </c>
      <c r="V38" s="163" t="s">
        <v>182</v>
      </c>
      <c r="W38" s="180">
        <v>278556</v>
      </c>
      <c r="X38" s="197">
        <f t="shared" si="6"/>
        <v>1</v>
      </c>
      <c r="Y38" s="191">
        <f t="shared" si="7"/>
        <v>5081.6067382451465</v>
      </c>
      <c r="Z38" s="191">
        <f t="shared" si="8"/>
        <v>13219.814615185416</v>
      </c>
      <c r="AA38" s="180">
        <f t="shared" si="13"/>
        <v>18301.421353430564</v>
      </c>
      <c r="AB38" s="180">
        <f t="shared" si="9"/>
        <v>5351.6941363828764</v>
      </c>
      <c r="AC38" s="180">
        <f t="shared" si="10"/>
        <v>13944.102374641061</v>
      </c>
      <c r="AD38" s="180">
        <f t="shared" si="11"/>
        <v>19295.796511023938</v>
      </c>
      <c r="AE38" s="168">
        <f t="shared" si="12"/>
        <v>5.433322026690468E-2</v>
      </c>
    </row>
    <row r="39" spans="1:31">
      <c r="A39" s="176" t="s">
        <v>183</v>
      </c>
      <c r="B39" s="160" t="s">
        <v>184</v>
      </c>
      <c r="C39" s="177">
        <v>8005.8950303594829</v>
      </c>
      <c r="D39" s="167">
        <v>2786.8687730102747</v>
      </c>
      <c r="E39" s="167">
        <v>5595.3432694260391</v>
      </c>
      <c r="F39" s="167">
        <v>8382.2120424363129</v>
      </c>
      <c r="G39" s="168">
        <f t="shared" si="4"/>
        <v>4.7004989529563224E-2</v>
      </c>
      <c r="I39" s="178" t="s">
        <v>185</v>
      </c>
      <c r="J39" s="178" t="s">
        <v>186</v>
      </c>
      <c r="K39" s="179">
        <v>1842.6302561106177</v>
      </c>
      <c r="L39" s="179">
        <v>5004.4907638868754</v>
      </c>
      <c r="M39" s="179">
        <v>6847.121019997493</v>
      </c>
      <c r="N39" s="179">
        <v>1940.566054222897</v>
      </c>
      <c r="O39" s="167">
        <v>5261.7321956511205</v>
      </c>
      <c r="P39" s="167">
        <v>7202.2982498740175</v>
      </c>
      <c r="Q39" s="168">
        <f t="shared" si="5"/>
        <v>5.1872491933354858E-2</v>
      </c>
      <c r="S39" s="163" t="s">
        <v>185</v>
      </c>
      <c r="T39" s="163" t="s">
        <v>186</v>
      </c>
      <c r="U39" s="163" t="s">
        <v>185</v>
      </c>
      <c r="V39" s="163" t="s">
        <v>186</v>
      </c>
      <c r="W39" s="180">
        <v>122549</v>
      </c>
      <c r="X39" s="197">
        <f t="shared" si="6"/>
        <v>1</v>
      </c>
      <c r="Y39" s="191">
        <f t="shared" si="7"/>
        <v>1842.6302561106177</v>
      </c>
      <c r="Z39" s="191">
        <f t="shared" si="8"/>
        <v>5004.4907638868754</v>
      </c>
      <c r="AA39" s="180">
        <f t="shared" si="13"/>
        <v>6847.121019997493</v>
      </c>
      <c r="AB39" s="180">
        <f t="shared" si="9"/>
        <v>1940.566054222897</v>
      </c>
      <c r="AC39" s="180">
        <f t="shared" si="10"/>
        <v>5261.7321956511205</v>
      </c>
      <c r="AD39" s="180">
        <f t="shared" si="11"/>
        <v>7202.2982498740175</v>
      </c>
      <c r="AE39" s="168">
        <f t="shared" si="12"/>
        <v>5.1872491933354858E-2</v>
      </c>
    </row>
    <row r="40" spans="1:31">
      <c r="A40" s="176" t="s">
        <v>187</v>
      </c>
      <c r="B40" s="160" t="s">
        <v>188</v>
      </c>
      <c r="C40" s="177">
        <v>24452.012156347038</v>
      </c>
      <c r="D40" s="167">
        <v>8539.2670674490746</v>
      </c>
      <c r="E40" s="167">
        <v>17147.4547239565</v>
      </c>
      <c r="F40" s="167">
        <v>25686.721791405573</v>
      </c>
      <c r="G40" s="168">
        <f t="shared" si="4"/>
        <v>5.0495215983198394E-2</v>
      </c>
      <c r="I40" s="178" t="s">
        <v>189</v>
      </c>
      <c r="J40" s="178" t="s">
        <v>190</v>
      </c>
      <c r="K40" s="179">
        <v>2550.7943950895051</v>
      </c>
      <c r="L40" s="179">
        <v>7005.3653142489684</v>
      </c>
      <c r="M40" s="179">
        <v>9556.1597093384735</v>
      </c>
      <c r="N40" s="179">
        <v>2686.3691171885125</v>
      </c>
      <c r="O40" s="167">
        <v>7358.0404089886615</v>
      </c>
      <c r="P40" s="167">
        <v>10044.409526177174</v>
      </c>
      <c r="Q40" s="168">
        <f t="shared" si="5"/>
        <v>5.109268070955042E-2</v>
      </c>
      <c r="S40" s="163" t="s">
        <v>189</v>
      </c>
      <c r="T40" s="163" t="s">
        <v>190</v>
      </c>
      <c r="U40" s="163" t="s">
        <v>189</v>
      </c>
      <c r="V40" s="163" t="s">
        <v>190</v>
      </c>
      <c r="W40" s="180">
        <v>158450</v>
      </c>
      <c r="X40" s="197">
        <f t="shared" si="6"/>
        <v>1</v>
      </c>
      <c r="Y40" s="191">
        <f t="shared" si="7"/>
        <v>2550.7943950895051</v>
      </c>
      <c r="Z40" s="191">
        <f t="shared" si="8"/>
        <v>7005.3653142489684</v>
      </c>
      <c r="AA40" s="180">
        <f t="shared" si="13"/>
        <v>9556.1597093384735</v>
      </c>
      <c r="AB40" s="180">
        <f t="shared" si="9"/>
        <v>2686.3691171885125</v>
      </c>
      <c r="AC40" s="180">
        <f t="shared" si="10"/>
        <v>7358.0404089886615</v>
      </c>
      <c r="AD40" s="180">
        <f t="shared" si="11"/>
        <v>10044.409526177174</v>
      </c>
      <c r="AE40" s="168">
        <f t="shared" si="12"/>
        <v>5.109268070955042E-2</v>
      </c>
    </row>
    <row r="41" spans="1:31">
      <c r="A41" s="176" t="s">
        <v>191</v>
      </c>
      <c r="B41" s="160" t="s">
        <v>192</v>
      </c>
      <c r="C41" s="177">
        <v>13732.105994715152</v>
      </c>
      <c r="D41" s="167">
        <v>4706.0709279713737</v>
      </c>
      <c r="E41" s="167">
        <v>9751.1261223284728</v>
      </c>
      <c r="F41" s="167">
        <v>14457.197050299847</v>
      </c>
      <c r="G41" s="168">
        <f t="shared" si="4"/>
        <v>5.2802611330246663E-2</v>
      </c>
      <c r="I41" s="178" t="s">
        <v>193</v>
      </c>
      <c r="J41" s="178" t="s">
        <v>194</v>
      </c>
      <c r="K41" s="179">
        <v>2900.1597391743908</v>
      </c>
      <c r="L41" s="179">
        <v>7189.8559608875967</v>
      </c>
      <c r="M41" s="179">
        <v>10090.015700061987</v>
      </c>
      <c r="N41" s="179">
        <v>3054.3032293115098</v>
      </c>
      <c r="O41" s="167">
        <v>7551.8189732965548</v>
      </c>
      <c r="P41" s="167">
        <v>10606.122202608065</v>
      </c>
      <c r="Q41" s="168">
        <f t="shared" si="5"/>
        <v>5.1150217986569269E-2</v>
      </c>
      <c r="S41" s="163" t="s">
        <v>193</v>
      </c>
      <c r="T41" s="163" t="s">
        <v>194</v>
      </c>
      <c r="U41" s="163" t="s">
        <v>193</v>
      </c>
      <c r="V41" s="163" t="s">
        <v>194</v>
      </c>
      <c r="W41" s="180">
        <v>161780</v>
      </c>
      <c r="X41" s="197">
        <f t="shared" si="6"/>
        <v>1</v>
      </c>
      <c r="Y41" s="191">
        <f t="shared" si="7"/>
        <v>2900.1597391743908</v>
      </c>
      <c r="Z41" s="191">
        <f t="shared" si="8"/>
        <v>7189.8559608875967</v>
      </c>
      <c r="AA41" s="180">
        <f t="shared" si="13"/>
        <v>10090.015700061987</v>
      </c>
      <c r="AB41" s="180">
        <f t="shared" si="9"/>
        <v>3054.3032293115098</v>
      </c>
      <c r="AC41" s="180">
        <f t="shared" si="10"/>
        <v>7551.8189732965548</v>
      </c>
      <c r="AD41" s="180">
        <f t="shared" si="11"/>
        <v>10606.122202608065</v>
      </c>
      <c r="AE41" s="168">
        <f t="shared" si="12"/>
        <v>5.1150217986569269E-2</v>
      </c>
    </row>
    <row r="42" spans="1:31">
      <c r="A42" s="176" t="s">
        <v>195</v>
      </c>
      <c r="B42" s="160" t="s">
        <v>196</v>
      </c>
      <c r="C42" s="177">
        <v>10817.006837557921</v>
      </c>
      <c r="D42" s="167">
        <v>3581.5486292607352</v>
      </c>
      <c r="E42" s="167">
        <v>7781.1175797063606</v>
      </c>
      <c r="F42" s="167">
        <v>11362.666208967095</v>
      </c>
      <c r="G42" s="168">
        <f t="shared" si="4"/>
        <v>5.0444580428162578E-2</v>
      </c>
      <c r="I42" s="178" t="s">
        <v>197</v>
      </c>
      <c r="J42" s="178" t="s">
        <v>198</v>
      </c>
      <c r="K42" s="179">
        <v>2624.9163941296642</v>
      </c>
      <c r="L42" s="179">
        <v>6445.1402010002894</v>
      </c>
      <c r="M42" s="179">
        <v>9070.0565951299541</v>
      </c>
      <c r="N42" s="179">
        <v>2764.430700477656</v>
      </c>
      <c r="O42" s="167">
        <v>6776.4340671396094</v>
      </c>
      <c r="P42" s="167">
        <v>9540.8647676172659</v>
      </c>
      <c r="Q42" s="168">
        <f t="shared" si="5"/>
        <v>5.1907964139948914E-2</v>
      </c>
      <c r="S42" s="163" t="s">
        <v>197</v>
      </c>
      <c r="T42" s="163" t="s">
        <v>198</v>
      </c>
      <c r="U42" s="163" t="s">
        <v>197</v>
      </c>
      <c r="V42" s="163" t="s">
        <v>198</v>
      </c>
      <c r="W42" s="180">
        <v>149539</v>
      </c>
      <c r="X42" s="197">
        <f t="shared" si="6"/>
        <v>1</v>
      </c>
      <c r="Y42" s="191">
        <f t="shared" si="7"/>
        <v>2624.9163941296642</v>
      </c>
      <c r="Z42" s="191">
        <f t="shared" si="8"/>
        <v>6445.1402010002894</v>
      </c>
      <c r="AA42" s="180">
        <f t="shared" si="13"/>
        <v>9070.0565951299541</v>
      </c>
      <c r="AB42" s="180">
        <f t="shared" si="9"/>
        <v>2764.430700477656</v>
      </c>
      <c r="AC42" s="180">
        <f t="shared" si="10"/>
        <v>6776.4340671396094</v>
      </c>
      <c r="AD42" s="180">
        <f t="shared" si="11"/>
        <v>9540.8647676172659</v>
      </c>
      <c r="AE42" s="168">
        <f t="shared" si="12"/>
        <v>5.1907964139948914E-2</v>
      </c>
    </row>
    <row r="43" spans="1:31">
      <c r="A43" s="176" t="s">
        <v>199</v>
      </c>
      <c r="B43" s="160" t="s">
        <v>200</v>
      </c>
      <c r="C43" s="177">
        <v>19682.294590185938</v>
      </c>
      <c r="D43" s="167">
        <v>6641.6806645818133</v>
      </c>
      <c r="E43" s="167">
        <v>14094.511666093755</v>
      </c>
      <c r="F43" s="167">
        <v>20736.192330675567</v>
      </c>
      <c r="G43" s="168">
        <f t="shared" si="4"/>
        <v>5.3545471319951021E-2</v>
      </c>
      <c r="I43" s="178" t="s">
        <v>201</v>
      </c>
      <c r="J43" s="178" t="s">
        <v>202</v>
      </c>
      <c r="K43" s="179">
        <v>2426.3322608412695</v>
      </c>
      <c r="L43" s="179">
        <v>6441.3658515895859</v>
      </c>
      <c r="M43" s="179">
        <v>8867.698112430855</v>
      </c>
      <c r="N43" s="179">
        <v>2555.2918205049832</v>
      </c>
      <c r="O43" s="167">
        <v>6772.4657081698533</v>
      </c>
      <c r="P43" s="167">
        <v>9327.7575286748361</v>
      </c>
      <c r="Q43" s="168">
        <f t="shared" si="5"/>
        <v>5.1880365164784337E-2</v>
      </c>
      <c r="S43" s="163" t="s">
        <v>201</v>
      </c>
      <c r="T43" s="163" t="s">
        <v>202</v>
      </c>
      <c r="U43" s="163" t="s">
        <v>201</v>
      </c>
      <c r="V43" s="163" t="s">
        <v>202</v>
      </c>
      <c r="W43" s="180">
        <v>151422</v>
      </c>
      <c r="X43" s="197">
        <f t="shared" si="6"/>
        <v>1</v>
      </c>
      <c r="Y43" s="191">
        <f t="shared" si="7"/>
        <v>2426.3322608412695</v>
      </c>
      <c r="Z43" s="191">
        <f t="shared" si="8"/>
        <v>6441.3658515895859</v>
      </c>
      <c r="AA43" s="180">
        <f t="shared" si="13"/>
        <v>8867.698112430855</v>
      </c>
      <c r="AB43" s="180">
        <f t="shared" si="9"/>
        <v>2555.2918205049832</v>
      </c>
      <c r="AC43" s="180">
        <f t="shared" si="10"/>
        <v>6772.4657081698533</v>
      </c>
      <c r="AD43" s="180">
        <f t="shared" si="11"/>
        <v>9327.7575286748361</v>
      </c>
      <c r="AE43" s="168">
        <f t="shared" si="12"/>
        <v>5.1880365164784337E-2</v>
      </c>
    </row>
    <row r="44" spans="1:31">
      <c r="A44" s="176" t="s">
        <v>203</v>
      </c>
      <c r="B44" s="160" t="s">
        <v>204</v>
      </c>
      <c r="C44" s="177">
        <v>8180.6516752435873</v>
      </c>
      <c r="D44" s="167">
        <v>2685.0499328193823</v>
      </c>
      <c r="E44" s="167">
        <v>5916.2503779757499</v>
      </c>
      <c r="F44" s="167">
        <v>8601.3003107951317</v>
      </c>
      <c r="G44" s="168">
        <f t="shared" si="4"/>
        <v>5.1419942108587469E-2</v>
      </c>
      <c r="I44" s="178" t="s">
        <v>205</v>
      </c>
      <c r="J44" s="178" t="s">
        <v>206</v>
      </c>
      <c r="K44" s="179">
        <v>2045.0709964161474</v>
      </c>
      <c r="L44" s="179">
        <v>6243.2329045887927</v>
      </c>
      <c r="M44" s="179">
        <v>8288.3039010049397</v>
      </c>
      <c r="N44" s="179">
        <v>2153.7665198756658</v>
      </c>
      <c r="O44" s="167">
        <v>6557.5395334849745</v>
      </c>
      <c r="P44" s="167">
        <v>8711.3060533606404</v>
      </c>
      <c r="Q44" s="168">
        <f t="shared" si="5"/>
        <v>5.1036033114617352E-2</v>
      </c>
      <c r="S44" s="163" t="s">
        <v>205</v>
      </c>
      <c r="T44" s="163" t="s">
        <v>206</v>
      </c>
      <c r="U44" s="163" t="s">
        <v>205</v>
      </c>
      <c r="V44" s="163" t="s">
        <v>206</v>
      </c>
      <c r="W44" s="180">
        <v>171119</v>
      </c>
      <c r="X44" s="197">
        <f t="shared" si="6"/>
        <v>1</v>
      </c>
      <c r="Y44" s="191">
        <f t="shared" si="7"/>
        <v>2045.0709964161474</v>
      </c>
      <c r="Z44" s="191">
        <f t="shared" si="8"/>
        <v>6243.2329045887927</v>
      </c>
      <c r="AA44" s="180">
        <f t="shared" si="13"/>
        <v>8288.3039010049397</v>
      </c>
      <c r="AB44" s="180">
        <f t="shared" si="9"/>
        <v>2153.7665198756658</v>
      </c>
      <c r="AC44" s="180">
        <f t="shared" si="10"/>
        <v>6557.5395334849745</v>
      </c>
      <c r="AD44" s="180">
        <f t="shared" si="11"/>
        <v>8711.3060533606404</v>
      </c>
      <c r="AE44" s="168">
        <f t="shared" si="12"/>
        <v>5.1036033114617352E-2</v>
      </c>
    </row>
    <row r="45" spans="1:31">
      <c r="A45" s="176" t="s">
        <v>207</v>
      </c>
      <c r="B45" s="160" t="s">
        <v>208</v>
      </c>
      <c r="C45" s="177">
        <v>22941.790092538202</v>
      </c>
      <c r="D45" s="167">
        <v>7840.9370219232042</v>
      </c>
      <c r="E45" s="167">
        <v>16278.174337192218</v>
      </c>
      <c r="F45" s="167">
        <v>24119.111359115421</v>
      </c>
      <c r="G45" s="168">
        <f t="shared" si="4"/>
        <v>5.1317759504745153E-2</v>
      </c>
      <c r="I45" s="178" t="s">
        <v>209</v>
      </c>
      <c r="J45" s="178" t="s">
        <v>210</v>
      </c>
      <c r="K45" s="179">
        <v>4624.3394059312222</v>
      </c>
      <c r="L45" s="179">
        <v>11073.991661958798</v>
      </c>
      <c r="M45" s="179">
        <v>15698.33106789002</v>
      </c>
      <c r="N45" s="179">
        <v>4870.1230453564667</v>
      </c>
      <c r="O45" s="167">
        <v>11745.147040202355</v>
      </c>
      <c r="P45" s="167">
        <v>16615.270085558823</v>
      </c>
      <c r="Q45" s="168">
        <f t="shared" si="5"/>
        <v>5.8409968149056635E-2</v>
      </c>
      <c r="S45" s="163" t="s">
        <v>209</v>
      </c>
      <c r="T45" s="163" t="s">
        <v>210</v>
      </c>
      <c r="U45" s="163" t="s">
        <v>209</v>
      </c>
      <c r="V45" s="163" t="s">
        <v>210</v>
      </c>
      <c r="W45" s="180">
        <v>269457</v>
      </c>
      <c r="X45" s="197">
        <f t="shared" si="6"/>
        <v>1</v>
      </c>
      <c r="Y45" s="191">
        <f t="shared" si="7"/>
        <v>4624.3394059312222</v>
      </c>
      <c r="Z45" s="191">
        <f t="shared" si="8"/>
        <v>11073.991661958798</v>
      </c>
      <c r="AA45" s="180">
        <f t="shared" si="13"/>
        <v>15698.33106789002</v>
      </c>
      <c r="AB45" s="180">
        <f t="shared" si="9"/>
        <v>4870.1230453564667</v>
      </c>
      <c r="AC45" s="180">
        <f t="shared" si="10"/>
        <v>11745.147040202355</v>
      </c>
      <c r="AD45" s="180">
        <f t="shared" si="11"/>
        <v>16615.270085558823</v>
      </c>
      <c r="AE45" s="168">
        <f t="shared" si="12"/>
        <v>5.8409968149056635E-2</v>
      </c>
    </row>
    <row r="46" spans="1:31">
      <c r="A46" s="176" t="s">
        <v>211</v>
      </c>
      <c r="B46" s="160" t="s">
        <v>212</v>
      </c>
      <c r="C46" s="177">
        <v>14730.917041081422</v>
      </c>
      <c r="D46" s="167">
        <v>4937.3698372085537</v>
      </c>
      <c r="E46" s="167">
        <v>10547.123566686449</v>
      </c>
      <c r="F46" s="167">
        <v>15484.493403895001</v>
      </c>
      <c r="G46" s="168">
        <f t="shared" si="4"/>
        <v>5.115610662336989E-2</v>
      </c>
      <c r="I46" s="178" t="s">
        <v>213</v>
      </c>
      <c r="J46" s="178" t="s">
        <v>214</v>
      </c>
      <c r="K46" s="179">
        <v>6256.886701600687</v>
      </c>
      <c r="L46" s="179">
        <v>13242.82491433959</v>
      </c>
      <c r="M46" s="179">
        <v>19499.711615940276</v>
      </c>
      <c r="N46" s="179">
        <v>6589.4402297907636</v>
      </c>
      <c r="O46" s="167">
        <v>13883.584044907255</v>
      </c>
      <c r="P46" s="167">
        <v>20473.024274698018</v>
      </c>
      <c r="Q46" s="168">
        <f t="shared" si="5"/>
        <v>4.9914207857417514E-2</v>
      </c>
      <c r="S46" s="163" t="s">
        <v>213</v>
      </c>
      <c r="T46" s="163" t="s">
        <v>214</v>
      </c>
      <c r="U46" s="163" t="s">
        <v>213</v>
      </c>
      <c r="V46" s="163" t="s">
        <v>214</v>
      </c>
      <c r="W46" s="180">
        <v>290885</v>
      </c>
      <c r="X46" s="197">
        <f t="shared" si="6"/>
        <v>1</v>
      </c>
      <c r="Y46" s="191">
        <f t="shared" si="7"/>
        <v>6256.886701600687</v>
      </c>
      <c r="Z46" s="191">
        <f t="shared" si="8"/>
        <v>13242.82491433959</v>
      </c>
      <c r="AA46" s="180">
        <f t="shared" si="13"/>
        <v>19499.711615940276</v>
      </c>
      <c r="AB46" s="180">
        <f t="shared" si="9"/>
        <v>6589.4402297907636</v>
      </c>
      <c r="AC46" s="180">
        <f t="shared" si="10"/>
        <v>13883.584044907255</v>
      </c>
      <c r="AD46" s="180">
        <f t="shared" si="11"/>
        <v>20473.024274698018</v>
      </c>
      <c r="AE46" s="168">
        <f t="shared" si="12"/>
        <v>4.9914207857417514E-2</v>
      </c>
    </row>
    <row r="47" spans="1:31">
      <c r="A47" s="176" t="s">
        <v>215</v>
      </c>
      <c r="B47" s="160" t="s">
        <v>216</v>
      </c>
      <c r="C47" s="177">
        <v>7529.7677230191912</v>
      </c>
      <c r="D47" s="167">
        <v>1971.443850767545</v>
      </c>
      <c r="E47" s="167">
        <v>5978.341381492326</v>
      </c>
      <c r="F47" s="167">
        <v>7949.785232259871</v>
      </c>
      <c r="G47" s="168">
        <f t="shared" si="4"/>
        <v>5.5780938362367749E-2</v>
      </c>
      <c r="I47" s="178" t="s">
        <v>217</v>
      </c>
      <c r="J47" s="178" t="s">
        <v>218</v>
      </c>
      <c r="K47" s="179">
        <v>4534.4021507007201</v>
      </c>
      <c r="L47" s="179">
        <v>9889.5799731253501</v>
      </c>
      <c r="M47" s="179">
        <v>14423.98212382607</v>
      </c>
      <c r="N47" s="179">
        <v>4775.4056250104632</v>
      </c>
      <c r="O47" s="167">
        <v>10376.412090197991</v>
      </c>
      <c r="P47" s="167">
        <v>15151.817715208454</v>
      </c>
      <c r="Q47" s="168">
        <f t="shared" si="5"/>
        <v>5.046010076372176E-2</v>
      </c>
      <c r="S47" s="163" t="s">
        <v>217</v>
      </c>
      <c r="T47" s="163" t="s">
        <v>218</v>
      </c>
      <c r="U47" s="163" t="s">
        <v>217</v>
      </c>
      <c r="V47" s="163" t="s">
        <v>218</v>
      </c>
      <c r="W47" s="180">
        <v>214905</v>
      </c>
      <c r="X47" s="197">
        <f t="shared" si="6"/>
        <v>1</v>
      </c>
      <c r="Y47" s="191">
        <f t="shared" si="7"/>
        <v>4534.4021507007201</v>
      </c>
      <c r="Z47" s="191">
        <f t="shared" si="8"/>
        <v>9889.5799731253501</v>
      </c>
      <c r="AA47" s="180">
        <f t="shared" si="13"/>
        <v>14423.98212382607</v>
      </c>
      <c r="AB47" s="180">
        <f t="shared" si="9"/>
        <v>4775.4056250104632</v>
      </c>
      <c r="AC47" s="180">
        <f t="shared" si="10"/>
        <v>10376.412090197991</v>
      </c>
      <c r="AD47" s="180">
        <f t="shared" si="11"/>
        <v>15151.817715208454</v>
      </c>
      <c r="AE47" s="168">
        <f t="shared" si="12"/>
        <v>5.046010076372176E-2</v>
      </c>
    </row>
    <row r="48" spans="1:31">
      <c r="A48" s="176" t="s">
        <v>219</v>
      </c>
      <c r="B48" s="160" t="s">
        <v>220</v>
      </c>
      <c r="C48" s="177">
        <v>23546.940215435909</v>
      </c>
      <c r="D48" s="167">
        <v>8097.6515811192903</v>
      </c>
      <c r="E48" s="167">
        <v>16632.738819785987</v>
      </c>
      <c r="F48" s="167">
        <v>24730.390400905279</v>
      </c>
      <c r="G48" s="168">
        <f t="shared" si="4"/>
        <v>5.0259191837314532E-2</v>
      </c>
      <c r="I48" s="178" t="s">
        <v>221</v>
      </c>
      <c r="J48" s="178" t="s">
        <v>222</v>
      </c>
      <c r="K48" s="179">
        <v>5649.4891179301521</v>
      </c>
      <c r="L48" s="179">
        <v>11972.274781261056</v>
      </c>
      <c r="M48" s="179">
        <v>17621.76389919121</v>
      </c>
      <c r="N48" s="179">
        <v>5949.7594645481395</v>
      </c>
      <c r="O48" s="167">
        <v>12625.948153731315</v>
      </c>
      <c r="P48" s="167">
        <v>18575.707618279455</v>
      </c>
      <c r="Q48" s="168">
        <f t="shared" si="5"/>
        <v>5.4134405871368418E-2</v>
      </c>
      <c r="S48" s="163" t="s">
        <v>221</v>
      </c>
      <c r="T48" s="163" t="s">
        <v>222</v>
      </c>
      <c r="U48" s="163" t="s">
        <v>221</v>
      </c>
      <c r="V48" s="163" t="s">
        <v>222</v>
      </c>
      <c r="W48" s="180">
        <v>252520</v>
      </c>
      <c r="X48" s="197">
        <f t="shared" si="6"/>
        <v>1</v>
      </c>
      <c r="Y48" s="191">
        <f t="shared" si="7"/>
        <v>5649.4891179301521</v>
      </c>
      <c r="Z48" s="191">
        <f t="shared" si="8"/>
        <v>11972.274781261056</v>
      </c>
      <c r="AA48" s="180">
        <f t="shared" si="13"/>
        <v>17621.76389919121</v>
      </c>
      <c r="AB48" s="180">
        <f t="shared" si="9"/>
        <v>5949.7594645481395</v>
      </c>
      <c r="AC48" s="180">
        <f t="shared" si="10"/>
        <v>12625.948153731315</v>
      </c>
      <c r="AD48" s="180">
        <f t="shared" si="11"/>
        <v>18575.707618279455</v>
      </c>
      <c r="AE48" s="168">
        <f t="shared" si="12"/>
        <v>5.4134405871368418E-2</v>
      </c>
    </row>
    <row r="49" spans="1:31">
      <c r="A49" s="176" t="s">
        <v>223</v>
      </c>
      <c r="B49" s="160" t="s">
        <v>224</v>
      </c>
      <c r="C49" s="177">
        <v>20631.331358311578</v>
      </c>
      <c r="D49" s="167">
        <v>7247.735174280032</v>
      </c>
      <c r="E49" s="167">
        <v>14473.82399258097</v>
      </c>
      <c r="F49" s="167">
        <v>21721.559166861003</v>
      </c>
      <c r="G49" s="168">
        <f t="shared" si="4"/>
        <v>5.2843308539572975E-2</v>
      </c>
      <c r="I49" s="178" t="s">
        <v>225</v>
      </c>
      <c r="J49" s="178" t="s">
        <v>226</v>
      </c>
      <c r="K49" s="179">
        <v>3902.9288976790981</v>
      </c>
      <c r="L49" s="179">
        <v>7418.0706049359324</v>
      </c>
      <c r="M49" s="179">
        <v>11320.99950261503</v>
      </c>
      <c r="N49" s="179">
        <v>4110.3695685907423</v>
      </c>
      <c r="O49" s="167">
        <v>7790.6228642634942</v>
      </c>
      <c r="P49" s="167">
        <v>11900.992432854237</v>
      </c>
      <c r="Q49" s="168">
        <f t="shared" si="5"/>
        <v>5.1231601070668153E-2</v>
      </c>
      <c r="S49" s="163" t="s">
        <v>225</v>
      </c>
      <c r="T49" s="163" t="s">
        <v>226</v>
      </c>
      <c r="U49" s="163" t="s">
        <v>225</v>
      </c>
      <c r="V49" s="163" t="s">
        <v>226</v>
      </c>
      <c r="W49" s="180">
        <v>141771</v>
      </c>
      <c r="X49" s="197">
        <f t="shared" si="6"/>
        <v>1</v>
      </c>
      <c r="Y49" s="191">
        <f t="shared" si="7"/>
        <v>3902.9288976790981</v>
      </c>
      <c r="Z49" s="191">
        <f t="shared" si="8"/>
        <v>7418.0706049359324</v>
      </c>
      <c r="AA49" s="180">
        <f t="shared" si="13"/>
        <v>11320.99950261503</v>
      </c>
      <c r="AB49" s="180">
        <f t="shared" si="9"/>
        <v>4110.3695685907423</v>
      </c>
      <c r="AC49" s="180">
        <f t="shared" si="10"/>
        <v>7790.6228642634942</v>
      </c>
      <c r="AD49" s="180">
        <f t="shared" si="11"/>
        <v>11900.992432854237</v>
      </c>
      <c r="AE49" s="168">
        <f t="shared" si="12"/>
        <v>5.1231601070668153E-2</v>
      </c>
    </row>
    <row r="50" spans="1:31">
      <c r="A50" s="176" t="s">
        <v>227</v>
      </c>
      <c r="B50" s="160" t="s">
        <v>228</v>
      </c>
      <c r="C50" s="177">
        <v>15964.163106227095</v>
      </c>
      <c r="D50" s="167">
        <v>5592.4503139812578</v>
      </c>
      <c r="E50" s="167">
        <v>11204.893665535465</v>
      </c>
      <c r="F50" s="167">
        <v>16797.343979516721</v>
      </c>
      <c r="G50" s="168">
        <f t="shared" si="4"/>
        <v>5.2190701619969637E-2</v>
      </c>
      <c r="I50" s="178" t="s">
        <v>229</v>
      </c>
      <c r="J50" s="178" t="s">
        <v>230</v>
      </c>
      <c r="K50" s="179">
        <v>14372.797788829746</v>
      </c>
      <c r="L50" s="179">
        <v>28659.137626308599</v>
      </c>
      <c r="M50" s="179">
        <v>43031.935415138345</v>
      </c>
      <c r="N50" s="179">
        <v>15136.711991306049</v>
      </c>
      <c r="O50" s="167">
        <v>30098.064915590858</v>
      </c>
      <c r="P50" s="167">
        <v>45234.776906896906</v>
      </c>
      <c r="Q50" s="168">
        <f t="shared" si="5"/>
        <v>5.1190853269955872E-2</v>
      </c>
      <c r="S50" s="163" t="s">
        <v>229</v>
      </c>
      <c r="T50" s="163" t="s">
        <v>230</v>
      </c>
      <c r="U50" s="163" t="s">
        <v>229</v>
      </c>
      <c r="V50" s="163" t="s">
        <v>230</v>
      </c>
      <c r="W50" s="180">
        <v>530094</v>
      </c>
      <c r="X50" s="197">
        <f t="shared" si="6"/>
        <v>1</v>
      </c>
      <c r="Y50" s="191">
        <f t="shared" si="7"/>
        <v>14372.797788829746</v>
      </c>
      <c r="Z50" s="191">
        <f t="shared" si="8"/>
        <v>28659.137626308599</v>
      </c>
      <c r="AA50" s="180">
        <f t="shared" si="13"/>
        <v>43031.935415138345</v>
      </c>
      <c r="AB50" s="180">
        <f t="shared" si="9"/>
        <v>15136.711991306049</v>
      </c>
      <c r="AC50" s="180">
        <f t="shared" si="10"/>
        <v>30098.064915590858</v>
      </c>
      <c r="AD50" s="180">
        <f t="shared" si="11"/>
        <v>45234.776906896906</v>
      </c>
      <c r="AE50" s="168">
        <f t="shared" si="12"/>
        <v>5.1190853269955872E-2</v>
      </c>
    </row>
    <row r="51" spans="1:31">
      <c r="A51" s="176" t="s">
        <v>231</v>
      </c>
      <c r="B51" s="160" t="s">
        <v>232</v>
      </c>
      <c r="C51" s="177">
        <v>9725.6071317818441</v>
      </c>
      <c r="D51" s="167">
        <v>3235.2057397060412</v>
      </c>
      <c r="E51" s="167">
        <v>6943.7643594006513</v>
      </c>
      <c r="F51" s="167">
        <v>10178.970099106693</v>
      </c>
      <c r="G51" s="168">
        <f t="shared" si="4"/>
        <v>4.6615389783052796E-2</v>
      </c>
      <c r="I51" s="178" t="s">
        <v>233</v>
      </c>
      <c r="J51" s="178" t="s">
        <v>234</v>
      </c>
      <c r="K51" s="179">
        <v>7387.2952443714285</v>
      </c>
      <c r="L51" s="179">
        <v>17189.806737183408</v>
      </c>
      <c r="M51" s="179">
        <v>24577.101981554835</v>
      </c>
      <c r="N51" s="179">
        <v>7779.9299866097699</v>
      </c>
      <c r="O51" s="167">
        <v>18077.490783014051</v>
      </c>
      <c r="P51" s="167">
        <v>25857.420769623823</v>
      </c>
      <c r="Q51" s="168">
        <f t="shared" si="5"/>
        <v>5.2093968972821481E-2</v>
      </c>
      <c r="S51" s="163" t="s">
        <v>233</v>
      </c>
      <c r="T51" s="163" t="s">
        <v>234</v>
      </c>
      <c r="U51" s="163" t="s">
        <v>233</v>
      </c>
      <c r="V51" s="163" t="s">
        <v>234</v>
      </c>
      <c r="W51" s="180">
        <v>384152</v>
      </c>
      <c r="X51" s="197">
        <f t="shared" si="6"/>
        <v>1</v>
      </c>
      <c r="Y51" s="191">
        <f t="shared" si="7"/>
        <v>7387.2952443714285</v>
      </c>
      <c r="Z51" s="191">
        <f t="shared" si="8"/>
        <v>17189.806737183408</v>
      </c>
      <c r="AA51" s="180">
        <f t="shared" si="13"/>
        <v>24577.101981554835</v>
      </c>
      <c r="AB51" s="180">
        <f t="shared" si="9"/>
        <v>7779.9299866097699</v>
      </c>
      <c r="AC51" s="180">
        <f t="shared" si="10"/>
        <v>18077.490783014051</v>
      </c>
      <c r="AD51" s="180">
        <f t="shared" si="11"/>
        <v>25857.420769623823</v>
      </c>
      <c r="AE51" s="168">
        <f t="shared" si="12"/>
        <v>5.2093968972821481E-2</v>
      </c>
    </row>
    <row r="52" spans="1:31">
      <c r="A52" s="176" t="s">
        <v>235</v>
      </c>
      <c r="B52" s="160" t="s">
        <v>236</v>
      </c>
      <c r="C52" s="177">
        <v>10180.584174288699</v>
      </c>
      <c r="D52" s="167">
        <v>3395.6017195961422</v>
      </c>
      <c r="E52" s="167">
        <v>7278.1412260768629</v>
      </c>
      <c r="F52" s="167">
        <v>10673.742945673006</v>
      </c>
      <c r="G52" s="168">
        <f t="shared" si="4"/>
        <v>4.8441107400279737E-2</v>
      </c>
      <c r="I52" s="178" t="s">
        <v>237</v>
      </c>
      <c r="J52" s="178" t="s">
        <v>238</v>
      </c>
      <c r="K52" s="179">
        <v>7471.7342952053714</v>
      </c>
      <c r="L52" s="179">
        <v>16992.14033643424</v>
      </c>
      <c r="M52" s="179">
        <v>24463.874631639614</v>
      </c>
      <c r="N52" s="179">
        <v>7868.856972995537</v>
      </c>
      <c r="O52" s="167">
        <v>17846.907566545582</v>
      </c>
      <c r="P52" s="167">
        <v>25715.76453954112</v>
      </c>
      <c r="Q52" s="168">
        <f t="shared" si="5"/>
        <v>5.1173002100101117E-2</v>
      </c>
      <c r="S52" s="163" t="s">
        <v>237</v>
      </c>
      <c r="T52" s="163" t="s">
        <v>238</v>
      </c>
      <c r="U52" s="163" t="s">
        <v>237</v>
      </c>
      <c r="V52" s="163" t="s">
        <v>238</v>
      </c>
      <c r="W52" s="180">
        <v>343071</v>
      </c>
      <c r="X52" s="197">
        <f t="shared" si="6"/>
        <v>1</v>
      </c>
      <c r="Y52" s="191">
        <f t="shared" si="7"/>
        <v>7471.7342952053714</v>
      </c>
      <c r="Z52" s="191">
        <f t="shared" si="8"/>
        <v>16992.14033643424</v>
      </c>
      <c r="AA52" s="180">
        <f t="shared" si="13"/>
        <v>24463.874631639614</v>
      </c>
      <c r="AB52" s="180">
        <f t="shared" si="9"/>
        <v>7868.856972995537</v>
      </c>
      <c r="AC52" s="180">
        <f t="shared" si="10"/>
        <v>17846.907566545582</v>
      </c>
      <c r="AD52" s="180">
        <f t="shared" si="11"/>
        <v>25715.76453954112</v>
      </c>
      <c r="AE52" s="168">
        <f t="shared" si="12"/>
        <v>5.1173002100101117E-2</v>
      </c>
    </row>
    <row r="53" spans="1:31">
      <c r="A53" s="176" t="s">
        <v>239</v>
      </c>
      <c r="B53" s="160" t="s">
        <v>240</v>
      </c>
      <c r="C53" s="177">
        <v>21455.447273601676</v>
      </c>
      <c r="D53" s="167">
        <v>7792.2941849885128</v>
      </c>
      <c r="E53" s="167">
        <v>14750.994646575411</v>
      </c>
      <c r="F53" s="167">
        <v>22543.288831563925</v>
      </c>
      <c r="G53" s="168">
        <f t="shared" si="4"/>
        <v>5.0702348177132039E-2</v>
      </c>
      <c r="I53" s="178" t="s">
        <v>241</v>
      </c>
      <c r="J53" s="178" t="s">
        <v>242</v>
      </c>
      <c r="K53" s="179">
        <v>7097.9721709047599</v>
      </c>
      <c r="L53" s="179">
        <v>13839.234618180371</v>
      </c>
      <c r="M53" s="179">
        <v>20937.206789085132</v>
      </c>
      <c r="N53" s="179">
        <v>7475.229391788348</v>
      </c>
      <c r="O53" s="167">
        <v>14607.995313834912</v>
      </c>
      <c r="P53" s="167">
        <v>22083.224705623259</v>
      </c>
      <c r="Q53" s="168">
        <f t="shared" si="5"/>
        <v>5.4735950601374483E-2</v>
      </c>
      <c r="S53" s="163" t="s">
        <v>241</v>
      </c>
      <c r="T53" s="163" t="s">
        <v>242</v>
      </c>
      <c r="U53" s="163" t="s">
        <v>241</v>
      </c>
      <c r="V53" s="163" t="s">
        <v>242</v>
      </c>
      <c r="W53" s="180">
        <v>323136</v>
      </c>
      <c r="X53" s="197">
        <f t="shared" si="6"/>
        <v>1</v>
      </c>
      <c r="Y53" s="191">
        <f t="shared" si="7"/>
        <v>7097.9721709047599</v>
      </c>
      <c r="Z53" s="191">
        <f t="shared" si="8"/>
        <v>13839.234618180371</v>
      </c>
      <c r="AA53" s="180">
        <f t="shared" si="13"/>
        <v>20937.206789085132</v>
      </c>
      <c r="AB53" s="180">
        <f t="shared" si="9"/>
        <v>7475.229391788348</v>
      </c>
      <c r="AC53" s="180">
        <f t="shared" si="10"/>
        <v>14607.995313834912</v>
      </c>
      <c r="AD53" s="180">
        <f t="shared" si="11"/>
        <v>22083.224705623259</v>
      </c>
      <c r="AE53" s="168">
        <f t="shared" si="12"/>
        <v>5.4735950601374483E-2</v>
      </c>
    </row>
    <row r="54" spans="1:31">
      <c r="A54" s="176" t="s">
        <v>243</v>
      </c>
      <c r="B54" s="160" t="s">
        <v>244</v>
      </c>
      <c r="C54" s="177">
        <v>12032.960587521899</v>
      </c>
      <c r="D54" s="167">
        <v>4181.6698942679914</v>
      </c>
      <c r="E54" s="167">
        <v>8442.9328465823419</v>
      </c>
      <c r="F54" s="167">
        <v>12624.602740850332</v>
      </c>
      <c r="G54" s="168">
        <f t="shared" si="4"/>
        <v>4.9168460997201624E-2</v>
      </c>
      <c r="I54" s="178" t="s">
        <v>245</v>
      </c>
      <c r="J54" s="178" t="s">
        <v>246</v>
      </c>
      <c r="K54" s="179">
        <v>14225.15996942247</v>
      </c>
      <c r="L54" s="179">
        <v>27101.899970319115</v>
      </c>
      <c r="M54" s="179">
        <v>41327.059939741586</v>
      </c>
      <c r="N54" s="179">
        <v>14981.227221797275</v>
      </c>
      <c r="O54" s="167">
        <v>28587.095369012564</v>
      </c>
      <c r="P54" s="167">
        <v>43568.322590809839</v>
      </c>
      <c r="Q54" s="168">
        <f t="shared" si="5"/>
        <v>5.4232327543653147E-2</v>
      </c>
      <c r="S54" s="163" t="s">
        <v>245</v>
      </c>
      <c r="T54" s="163" t="s">
        <v>246</v>
      </c>
      <c r="U54" s="163" t="s">
        <v>245</v>
      </c>
      <c r="V54" s="163" t="s">
        <v>246</v>
      </c>
      <c r="W54" s="180">
        <v>569578</v>
      </c>
      <c r="X54" s="197">
        <f t="shared" si="6"/>
        <v>1</v>
      </c>
      <c r="Y54" s="191">
        <f t="shared" si="7"/>
        <v>14225.15996942247</v>
      </c>
      <c r="Z54" s="191">
        <f t="shared" si="8"/>
        <v>27101.899970319115</v>
      </c>
      <c r="AA54" s="180">
        <f t="shared" si="13"/>
        <v>41327.059939741586</v>
      </c>
      <c r="AB54" s="180">
        <f t="shared" si="9"/>
        <v>14981.227221797275</v>
      </c>
      <c r="AC54" s="180">
        <f t="shared" si="10"/>
        <v>28587.095369012564</v>
      </c>
      <c r="AD54" s="180">
        <f t="shared" si="11"/>
        <v>43568.322590809839</v>
      </c>
      <c r="AE54" s="168">
        <f t="shared" si="12"/>
        <v>5.4232327543653147E-2</v>
      </c>
    </row>
    <row r="55" spans="1:31">
      <c r="A55" s="176" t="s">
        <v>247</v>
      </c>
      <c r="B55" s="160" t="s">
        <v>248</v>
      </c>
      <c r="C55" s="177">
        <v>12880.173953043684</v>
      </c>
      <c r="D55" s="167">
        <v>4382.2991500013713</v>
      </c>
      <c r="E55" s="167">
        <v>9167.1781344718547</v>
      </c>
      <c r="F55" s="167">
        <v>13549.477284473225</v>
      </c>
      <c r="G55" s="168">
        <f t="shared" si="4"/>
        <v>5.1963842559081153E-2</v>
      </c>
      <c r="I55" s="178" t="s">
        <v>249</v>
      </c>
      <c r="J55" s="178" t="s">
        <v>250</v>
      </c>
      <c r="K55" s="179">
        <v>64.475566535109579</v>
      </c>
      <c r="L55" s="179">
        <v>109.06440028030848</v>
      </c>
      <c r="M55" s="179">
        <v>173.53996681541804</v>
      </c>
      <c r="N55" s="179">
        <v>67.902442896450651</v>
      </c>
      <c r="O55" s="167">
        <v>113.24362475851316</v>
      </c>
      <c r="P55" s="167">
        <v>181.14606765496382</v>
      </c>
      <c r="Q55" s="168">
        <f t="shared" si="5"/>
        <v>4.3829101613438892E-2</v>
      </c>
      <c r="S55" s="163" t="s">
        <v>249</v>
      </c>
      <c r="T55" s="163" t="s">
        <v>250</v>
      </c>
      <c r="U55" s="163" t="s">
        <v>249</v>
      </c>
      <c r="V55" s="163" t="s">
        <v>250</v>
      </c>
      <c r="W55" s="180">
        <v>2224</v>
      </c>
      <c r="X55" s="197">
        <f t="shared" si="6"/>
        <v>1</v>
      </c>
      <c r="Y55" s="191">
        <f t="shared" si="7"/>
        <v>64.475566535109579</v>
      </c>
      <c r="Z55" s="191">
        <f t="shared" si="8"/>
        <v>109.06440028030848</v>
      </c>
      <c r="AA55" s="180">
        <f t="shared" si="13"/>
        <v>173.53996681541804</v>
      </c>
      <c r="AB55" s="180">
        <f t="shared" si="9"/>
        <v>67.902442896450651</v>
      </c>
      <c r="AC55" s="180">
        <f t="shared" si="10"/>
        <v>113.24362475851316</v>
      </c>
      <c r="AD55" s="180">
        <f t="shared" si="11"/>
        <v>181.14606765496382</v>
      </c>
      <c r="AE55" s="168">
        <f t="shared" si="12"/>
        <v>4.3829101613438892E-2</v>
      </c>
    </row>
    <row r="56" spans="1:31">
      <c r="A56" s="176" t="s">
        <v>251</v>
      </c>
      <c r="B56" s="160" t="s">
        <v>252</v>
      </c>
      <c r="C56" s="177">
        <v>11976.755475943886</v>
      </c>
      <c r="D56" s="167">
        <v>4080.8928779540624</v>
      </c>
      <c r="E56" s="167">
        <v>8522.7248683447542</v>
      </c>
      <c r="F56" s="167">
        <v>12603.617746298816</v>
      </c>
      <c r="G56" s="168">
        <f t="shared" si="4"/>
        <v>5.2339907215608106E-2</v>
      </c>
      <c r="I56" s="178" t="s">
        <v>253</v>
      </c>
      <c r="J56" s="178" t="s">
        <v>254</v>
      </c>
      <c r="K56" s="179">
        <v>9283.855742533884</v>
      </c>
      <c r="L56" s="179">
        <v>21346.877137969226</v>
      </c>
      <c r="M56" s="179">
        <v>30630.73288050311</v>
      </c>
      <c r="N56" s="179">
        <v>9777.2926752495605</v>
      </c>
      <c r="O56" s="167">
        <v>22658.637743304011</v>
      </c>
      <c r="P56" s="167">
        <v>32435.930418553573</v>
      </c>
      <c r="Q56" s="168">
        <f t="shared" si="5"/>
        <v>5.8934193481197994E-2</v>
      </c>
      <c r="S56" s="163" t="s">
        <v>253</v>
      </c>
      <c r="T56" s="163" t="s">
        <v>254</v>
      </c>
      <c r="U56" s="163" t="s">
        <v>253</v>
      </c>
      <c r="V56" s="163" t="s">
        <v>254</v>
      </c>
      <c r="W56" s="180">
        <v>500024</v>
      </c>
      <c r="X56" s="197">
        <f t="shared" si="6"/>
        <v>1</v>
      </c>
      <c r="Y56" s="191">
        <f t="shared" si="7"/>
        <v>9283.855742533884</v>
      </c>
      <c r="Z56" s="191">
        <f t="shared" si="8"/>
        <v>21346.877137969226</v>
      </c>
      <c r="AA56" s="180">
        <f t="shared" si="13"/>
        <v>30630.73288050311</v>
      </c>
      <c r="AB56" s="180">
        <f t="shared" si="9"/>
        <v>9777.2926752495605</v>
      </c>
      <c r="AC56" s="180">
        <f t="shared" si="10"/>
        <v>22658.637743304011</v>
      </c>
      <c r="AD56" s="180">
        <f t="shared" si="11"/>
        <v>32435.930418553573</v>
      </c>
      <c r="AE56" s="168">
        <f t="shared" si="12"/>
        <v>5.8934193481197994E-2</v>
      </c>
    </row>
    <row r="57" spans="1:31">
      <c r="A57" s="176" t="s">
        <v>255</v>
      </c>
      <c r="B57" s="160" t="s">
        <v>256</v>
      </c>
      <c r="C57" s="177">
        <v>19614.893779816361</v>
      </c>
      <c r="D57" s="167">
        <v>7214.9232742604017</v>
      </c>
      <c r="E57" s="167">
        <v>13399.659820845587</v>
      </c>
      <c r="F57" s="167">
        <v>20614.583095105991</v>
      </c>
      <c r="G57" s="168">
        <f t="shared" si="4"/>
        <v>5.0965828645898936E-2</v>
      </c>
      <c r="I57" s="178" t="s">
        <v>257</v>
      </c>
      <c r="J57" s="178" t="s">
        <v>258</v>
      </c>
      <c r="K57" s="179">
        <v>3161.4533292423857</v>
      </c>
      <c r="L57" s="179">
        <v>7647.2095493860452</v>
      </c>
      <c r="M57" s="179">
        <v>10808.662878628431</v>
      </c>
      <c r="N57" s="179">
        <v>3329.4845736916186</v>
      </c>
      <c r="O57" s="167">
        <v>8083.587056500327</v>
      </c>
      <c r="P57" s="167">
        <v>11413.071630191946</v>
      </c>
      <c r="Q57" s="168">
        <f t="shared" si="5"/>
        <v>5.5918919698993541E-2</v>
      </c>
      <c r="S57" s="163" t="s">
        <v>257</v>
      </c>
      <c r="T57" s="163" t="s">
        <v>258</v>
      </c>
      <c r="U57" s="163" t="s">
        <v>257</v>
      </c>
      <c r="V57" s="163" t="s">
        <v>258</v>
      </c>
      <c r="W57" s="180">
        <v>173292</v>
      </c>
      <c r="X57" s="197">
        <f t="shared" si="6"/>
        <v>1</v>
      </c>
      <c r="Y57" s="191">
        <f t="shared" si="7"/>
        <v>3161.4533292423857</v>
      </c>
      <c r="Z57" s="191">
        <f t="shared" si="8"/>
        <v>7647.2095493860452</v>
      </c>
      <c r="AA57" s="180">
        <f t="shared" si="13"/>
        <v>10808.662878628431</v>
      </c>
      <c r="AB57" s="180">
        <f t="shared" si="9"/>
        <v>3329.4845736916186</v>
      </c>
      <c r="AC57" s="180">
        <f t="shared" si="10"/>
        <v>8083.587056500327</v>
      </c>
      <c r="AD57" s="180">
        <f t="shared" si="11"/>
        <v>11413.071630191946</v>
      </c>
      <c r="AE57" s="168">
        <f t="shared" si="12"/>
        <v>5.5918919698993541E-2</v>
      </c>
    </row>
    <row r="58" spans="1:31">
      <c r="A58" s="176" t="s">
        <v>259</v>
      </c>
      <c r="B58" s="160" t="s">
        <v>260</v>
      </c>
      <c r="C58" s="177">
        <v>8036.0838338790181</v>
      </c>
      <c r="D58" s="167">
        <v>2397.3308148205515</v>
      </c>
      <c r="E58" s="167">
        <v>6057.7334110901484</v>
      </c>
      <c r="F58" s="167">
        <v>8455.0642259107008</v>
      </c>
      <c r="G58" s="168">
        <f t="shared" si="4"/>
        <v>5.2137384414199239E-2</v>
      </c>
      <c r="I58" s="178" t="s">
        <v>261</v>
      </c>
      <c r="J58" s="178" t="s">
        <v>262</v>
      </c>
      <c r="K58" s="179">
        <v>4409.9170799621525</v>
      </c>
      <c r="L58" s="179">
        <v>12603.277520802381</v>
      </c>
      <c r="M58" s="179">
        <v>17013.194600764535</v>
      </c>
      <c r="N58" s="179">
        <v>4644.3041727621412</v>
      </c>
      <c r="O58" s="167">
        <v>13358.080156772878</v>
      </c>
      <c r="P58" s="167">
        <v>18002.38432953502</v>
      </c>
      <c r="Q58" s="168">
        <f t="shared" si="5"/>
        <v>5.814250362633433E-2</v>
      </c>
      <c r="S58" s="163" t="s">
        <v>261</v>
      </c>
      <c r="T58" s="163" t="s">
        <v>262</v>
      </c>
      <c r="U58" s="163" t="s">
        <v>261</v>
      </c>
      <c r="V58" s="163" t="s">
        <v>262</v>
      </c>
      <c r="W58" s="180">
        <v>288648</v>
      </c>
      <c r="X58" s="197">
        <f t="shared" si="6"/>
        <v>1</v>
      </c>
      <c r="Y58" s="191">
        <f t="shared" si="7"/>
        <v>4409.9170799621525</v>
      </c>
      <c r="Z58" s="191">
        <f t="shared" si="8"/>
        <v>12603.277520802381</v>
      </c>
      <c r="AA58" s="180">
        <f t="shared" si="13"/>
        <v>17013.194600764535</v>
      </c>
      <c r="AB58" s="180">
        <f t="shared" si="9"/>
        <v>4644.3041727621412</v>
      </c>
      <c r="AC58" s="180">
        <f t="shared" si="10"/>
        <v>13358.080156772878</v>
      </c>
      <c r="AD58" s="180">
        <f t="shared" si="11"/>
        <v>18002.38432953502</v>
      </c>
      <c r="AE58" s="168">
        <f t="shared" si="12"/>
        <v>5.814250362633433E-2</v>
      </c>
    </row>
    <row r="59" spans="1:31">
      <c r="A59" s="176" t="s">
        <v>263</v>
      </c>
      <c r="B59" s="160" t="s">
        <v>264</v>
      </c>
      <c r="C59" s="177">
        <v>40755.896601304092</v>
      </c>
      <c r="D59" s="167">
        <v>14508.627047428768</v>
      </c>
      <c r="E59" s="167">
        <v>28312.36592069926</v>
      </c>
      <c r="F59" s="167">
        <v>42820.992968128026</v>
      </c>
      <c r="G59" s="168">
        <f t="shared" si="4"/>
        <v>5.0669879429369624E-2</v>
      </c>
      <c r="I59" s="178" t="s">
        <v>265</v>
      </c>
      <c r="J59" s="178" t="s">
        <v>266</v>
      </c>
      <c r="K59" s="179">
        <v>7747.9147597122046</v>
      </c>
      <c r="L59" s="179">
        <v>16467.798310198865</v>
      </c>
      <c r="M59" s="179">
        <v>24215.713069911071</v>
      </c>
      <c r="N59" s="179">
        <v>8159.7164291909085</v>
      </c>
      <c r="O59" s="167">
        <v>17257.999748630857</v>
      </c>
      <c r="P59" s="167">
        <v>25417.716177821763</v>
      </c>
      <c r="Q59" s="168">
        <f t="shared" si="5"/>
        <v>4.9637320381212602E-2</v>
      </c>
      <c r="S59" s="163" t="s">
        <v>265</v>
      </c>
      <c r="T59" s="163" t="s">
        <v>266</v>
      </c>
      <c r="U59" s="163" t="s">
        <v>265</v>
      </c>
      <c r="V59" s="163" t="s">
        <v>266</v>
      </c>
      <c r="W59" s="180">
        <v>322434</v>
      </c>
      <c r="X59" s="197">
        <f t="shared" si="6"/>
        <v>1</v>
      </c>
      <c r="Y59" s="191">
        <f t="shared" si="7"/>
        <v>7747.9147597122046</v>
      </c>
      <c r="Z59" s="191">
        <f t="shared" si="8"/>
        <v>16467.798310198865</v>
      </c>
      <c r="AA59" s="180">
        <f t="shared" si="13"/>
        <v>24215.713069911071</v>
      </c>
      <c r="AB59" s="180">
        <f t="shared" si="9"/>
        <v>8159.7164291909085</v>
      </c>
      <c r="AC59" s="180">
        <f t="shared" si="10"/>
        <v>17257.999748630857</v>
      </c>
      <c r="AD59" s="180">
        <f t="shared" si="11"/>
        <v>25417.716177821763</v>
      </c>
      <c r="AE59" s="168">
        <f t="shared" si="12"/>
        <v>4.9637320381212602E-2</v>
      </c>
    </row>
    <row r="60" spans="1:31">
      <c r="A60" s="176" t="s">
        <v>267</v>
      </c>
      <c r="B60" s="160" t="s">
        <v>268</v>
      </c>
      <c r="C60" s="177">
        <v>21323.549750127924</v>
      </c>
      <c r="D60" s="167">
        <v>7199.66732807677</v>
      </c>
      <c r="E60" s="167">
        <v>15222.921273817268</v>
      </c>
      <c r="F60" s="167">
        <v>22422.588601894036</v>
      </c>
      <c r="G60" s="168">
        <f t="shared" si="4"/>
        <v>5.1541083198847648E-2</v>
      </c>
      <c r="I60" s="178" t="s">
        <v>269</v>
      </c>
      <c r="J60" s="178" t="s">
        <v>270</v>
      </c>
      <c r="K60" s="179">
        <v>8899.3517134732847</v>
      </c>
      <c r="L60" s="179">
        <v>19048.984645748529</v>
      </c>
      <c r="M60" s="179">
        <v>27948.336359221816</v>
      </c>
      <c r="N60" s="179">
        <v>9372.3522570443893</v>
      </c>
      <c r="O60" s="167">
        <v>19987.300002182434</v>
      </c>
      <c r="P60" s="167">
        <v>29359.652259226823</v>
      </c>
      <c r="Q60" s="168">
        <f t="shared" si="5"/>
        <v>5.0497313395161392E-2</v>
      </c>
      <c r="S60" s="163" t="s">
        <v>269</v>
      </c>
      <c r="T60" s="163" t="s">
        <v>270</v>
      </c>
      <c r="U60" s="163" t="s">
        <v>269</v>
      </c>
      <c r="V60" s="163" t="s">
        <v>270</v>
      </c>
      <c r="W60" s="180">
        <v>395331</v>
      </c>
      <c r="X60" s="197">
        <f t="shared" si="6"/>
        <v>1</v>
      </c>
      <c r="Y60" s="191">
        <f t="shared" si="7"/>
        <v>8899.3517134732847</v>
      </c>
      <c r="Z60" s="191">
        <f t="shared" si="8"/>
        <v>19048.984645748529</v>
      </c>
      <c r="AA60" s="180">
        <f t="shared" si="13"/>
        <v>27948.336359221816</v>
      </c>
      <c r="AB60" s="180">
        <f t="shared" si="9"/>
        <v>9372.3522570443893</v>
      </c>
      <c r="AC60" s="180">
        <f t="shared" si="10"/>
        <v>19987.300002182434</v>
      </c>
      <c r="AD60" s="180">
        <f t="shared" si="11"/>
        <v>29359.652259226823</v>
      </c>
      <c r="AE60" s="168">
        <f t="shared" si="12"/>
        <v>5.0497313395161392E-2</v>
      </c>
    </row>
    <row r="61" spans="1:31">
      <c r="A61" s="176" t="s">
        <v>271</v>
      </c>
      <c r="B61" s="160" t="s">
        <v>272</v>
      </c>
      <c r="C61" s="177">
        <v>26511.867012218274</v>
      </c>
      <c r="D61" s="167">
        <v>8843.101512732941</v>
      </c>
      <c r="E61" s="167">
        <v>19079.181642482923</v>
      </c>
      <c r="F61" s="167">
        <v>27922.283155215864</v>
      </c>
      <c r="G61" s="168">
        <f t="shared" si="4"/>
        <v>5.3199427348801454E-2</v>
      </c>
      <c r="I61" s="178" t="s">
        <v>273</v>
      </c>
      <c r="J61" s="178" t="s">
        <v>274</v>
      </c>
      <c r="K61" s="179">
        <v>8703.4500209161524</v>
      </c>
      <c r="L61" s="179">
        <v>18057.771852988415</v>
      </c>
      <c r="M61" s="179">
        <v>26761.221873904567</v>
      </c>
      <c r="N61" s="179">
        <v>9166.0383895278464</v>
      </c>
      <c r="O61" s="167">
        <v>19012.63985916978</v>
      </c>
      <c r="P61" s="167">
        <v>28178.678248697626</v>
      </c>
      <c r="Q61" s="168">
        <f t="shared" si="5"/>
        <v>5.2966803289921982E-2</v>
      </c>
      <c r="S61" s="163" t="s">
        <v>273</v>
      </c>
      <c r="T61" s="163" t="s">
        <v>274</v>
      </c>
      <c r="U61" s="163" t="s">
        <v>273</v>
      </c>
      <c r="V61" s="163" t="s">
        <v>274</v>
      </c>
      <c r="W61" s="180">
        <v>378508</v>
      </c>
      <c r="X61" s="197">
        <f t="shared" si="6"/>
        <v>1</v>
      </c>
      <c r="Y61" s="191">
        <f t="shared" si="7"/>
        <v>8703.4500209161524</v>
      </c>
      <c r="Z61" s="191">
        <f t="shared" si="8"/>
        <v>18057.771852988415</v>
      </c>
      <c r="AA61" s="180">
        <f t="shared" si="13"/>
        <v>26761.221873904567</v>
      </c>
      <c r="AB61" s="180">
        <f t="shared" si="9"/>
        <v>9166.0383895278464</v>
      </c>
      <c r="AC61" s="180">
        <f t="shared" si="10"/>
        <v>19012.63985916978</v>
      </c>
      <c r="AD61" s="180">
        <f t="shared" si="11"/>
        <v>28178.678248697626</v>
      </c>
      <c r="AE61" s="168">
        <f t="shared" si="12"/>
        <v>5.2966803289921982E-2</v>
      </c>
    </row>
    <row r="62" spans="1:31">
      <c r="A62" s="176" t="s">
        <v>275</v>
      </c>
      <c r="B62" s="160" t="s">
        <v>276</v>
      </c>
      <c r="C62" s="177">
        <v>17739.623447545488</v>
      </c>
      <c r="D62" s="167">
        <v>5679.102497061489</v>
      </c>
      <c r="E62" s="167">
        <v>13060.633682044145</v>
      </c>
      <c r="F62" s="167">
        <v>18739.736179105632</v>
      </c>
      <c r="G62" s="168">
        <f t="shared" si="4"/>
        <v>5.6377337124285054E-2</v>
      </c>
      <c r="I62" s="178" t="s">
        <v>277</v>
      </c>
      <c r="J62" s="178" t="s">
        <v>278</v>
      </c>
      <c r="K62" s="179">
        <v>7079.0233532496313</v>
      </c>
      <c r="L62" s="179">
        <v>14509.824132228952</v>
      </c>
      <c r="M62" s="179">
        <v>21588.847485478582</v>
      </c>
      <c r="N62" s="179">
        <v>7455.2734444748494</v>
      </c>
      <c r="O62" s="167">
        <v>15230.787864222882</v>
      </c>
      <c r="P62" s="167">
        <v>22686.061308697732</v>
      </c>
      <c r="Q62" s="168">
        <f t="shared" si="5"/>
        <v>5.0823177288976451E-2</v>
      </c>
      <c r="S62" s="163" t="s">
        <v>277</v>
      </c>
      <c r="T62" s="163" t="s">
        <v>278</v>
      </c>
      <c r="U62" s="163" t="s">
        <v>277</v>
      </c>
      <c r="V62" s="163" t="s">
        <v>278</v>
      </c>
      <c r="W62" s="180">
        <v>287550</v>
      </c>
      <c r="X62" s="197">
        <f t="shared" si="6"/>
        <v>1</v>
      </c>
      <c r="Y62" s="191">
        <f t="shared" si="7"/>
        <v>7079.0233532496313</v>
      </c>
      <c r="Z62" s="191">
        <f t="shared" si="8"/>
        <v>14509.824132228952</v>
      </c>
      <c r="AA62" s="180">
        <f t="shared" si="13"/>
        <v>21588.847485478582</v>
      </c>
      <c r="AB62" s="180">
        <f t="shared" si="9"/>
        <v>7455.2734444748494</v>
      </c>
      <c r="AC62" s="180">
        <f t="shared" si="10"/>
        <v>15230.787864222882</v>
      </c>
      <c r="AD62" s="180">
        <f t="shared" si="11"/>
        <v>22686.061308697732</v>
      </c>
      <c r="AE62" s="168">
        <f t="shared" si="12"/>
        <v>5.0823177288976451E-2</v>
      </c>
    </row>
    <row r="63" spans="1:31">
      <c r="A63" s="176" t="s">
        <v>279</v>
      </c>
      <c r="B63" s="160" t="s">
        <v>280</v>
      </c>
      <c r="C63" s="177">
        <v>4859.981533399713</v>
      </c>
      <c r="D63" s="167">
        <v>1380.5125259459589</v>
      </c>
      <c r="E63" s="167">
        <v>3786.4372587676785</v>
      </c>
      <c r="F63" s="167">
        <v>5166.9497847136372</v>
      </c>
      <c r="G63" s="168">
        <f t="shared" si="4"/>
        <v>6.3162431627428406E-2</v>
      </c>
      <c r="I63" s="178" t="s">
        <v>281</v>
      </c>
      <c r="J63" s="178" t="s">
        <v>282</v>
      </c>
      <c r="K63" s="179">
        <v>4159.0574085672488</v>
      </c>
      <c r="L63" s="179">
        <v>9248.3599676956965</v>
      </c>
      <c r="M63" s="179">
        <v>13407.417376262945</v>
      </c>
      <c r="N63" s="179">
        <v>4380.1113098325986</v>
      </c>
      <c r="O63" s="167">
        <v>9732.1607423734677</v>
      </c>
      <c r="P63" s="167">
        <v>14112.272052206066</v>
      </c>
      <c r="Q63" s="168">
        <f t="shared" si="5"/>
        <v>5.257199475202623E-2</v>
      </c>
      <c r="S63" s="163" t="s">
        <v>281</v>
      </c>
      <c r="T63" s="163" t="s">
        <v>282</v>
      </c>
      <c r="U63" s="163" t="s">
        <v>281</v>
      </c>
      <c r="V63" s="163" t="s">
        <v>282</v>
      </c>
      <c r="W63" s="180">
        <v>190990</v>
      </c>
      <c r="X63" s="197">
        <f t="shared" si="6"/>
        <v>1</v>
      </c>
      <c r="Y63" s="191">
        <f t="shared" si="7"/>
        <v>4159.0574085672488</v>
      </c>
      <c r="Z63" s="191">
        <f t="shared" si="8"/>
        <v>9248.3599676956965</v>
      </c>
      <c r="AA63" s="180">
        <f t="shared" si="13"/>
        <v>13407.417376262945</v>
      </c>
      <c r="AB63" s="180">
        <f t="shared" si="9"/>
        <v>4380.1113098325986</v>
      </c>
      <c r="AC63" s="180">
        <f t="shared" si="10"/>
        <v>9732.1607423734677</v>
      </c>
      <c r="AD63" s="180">
        <f t="shared" si="11"/>
        <v>14112.272052206066</v>
      </c>
      <c r="AE63" s="168">
        <f t="shared" si="12"/>
        <v>5.257199475202623E-2</v>
      </c>
    </row>
    <row r="64" spans="1:31">
      <c r="A64" s="176" t="s">
        <v>283</v>
      </c>
      <c r="B64" s="160" t="s">
        <v>284</v>
      </c>
      <c r="C64" s="177">
        <v>19078.494021013394</v>
      </c>
      <c r="D64" s="167">
        <v>6218.475011573415</v>
      </c>
      <c r="E64" s="167">
        <v>13874.495223362464</v>
      </c>
      <c r="F64" s="167">
        <v>20092.970234935878</v>
      </c>
      <c r="G64" s="168">
        <f t="shared" si="4"/>
        <v>5.3173809882746559E-2</v>
      </c>
      <c r="I64" s="178" t="s">
        <v>285</v>
      </c>
      <c r="J64" s="178" t="s">
        <v>286</v>
      </c>
      <c r="K64" s="179">
        <v>13576.716990197161</v>
      </c>
      <c r="L64" s="179">
        <v>28924.461251159213</v>
      </c>
      <c r="M64" s="179">
        <v>42501.178241356378</v>
      </c>
      <c r="N64" s="179">
        <v>14298.319498226141</v>
      </c>
      <c r="O64" s="167">
        <v>30529.517838054242</v>
      </c>
      <c r="P64" s="167">
        <v>44827.837336280383</v>
      </c>
      <c r="Q64" s="168">
        <f t="shared" si="5"/>
        <v>5.4743402211377301E-2</v>
      </c>
      <c r="S64" s="163" t="s">
        <v>285</v>
      </c>
      <c r="T64" s="163" t="s">
        <v>286</v>
      </c>
      <c r="U64" s="163" t="s">
        <v>285</v>
      </c>
      <c r="V64" s="163" t="s">
        <v>286</v>
      </c>
      <c r="W64" s="180">
        <v>552858</v>
      </c>
      <c r="X64" s="197">
        <f t="shared" si="6"/>
        <v>1</v>
      </c>
      <c r="Y64" s="191">
        <f t="shared" si="7"/>
        <v>13576.716990197161</v>
      </c>
      <c r="Z64" s="191">
        <f t="shared" si="8"/>
        <v>28924.461251159213</v>
      </c>
      <c r="AA64" s="180">
        <f t="shared" si="13"/>
        <v>42501.178241356378</v>
      </c>
      <c r="AB64" s="180">
        <f t="shared" si="9"/>
        <v>14298.319498226141</v>
      </c>
      <c r="AC64" s="180">
        <f t="shared" si="10"/>
        <v>30529.517838054242</v>
      </c>
      <c r="AD64" s="180">
        <f t="shared" si="11"/>
        <v>44827.837336280383</v>
      </c>
      <c r="AE64" s="168">
        <f t="shared" si="12"/>
        <v>5.4743402211377301E-2</v>
      </c>
    </row>
    <row r="65" spans="1:31">
      <c r="A65" s="176" t="s">
        <v>287</v>
      </c>
      <c r="B65" s="160" t="s">
        <v>288</v>
      </c>
      <c r="C65" s="177">
        <v>23936.545109462477</v>
      </c>
      <c r="D65" s="167">
        <v>8440.1326295410308</v>
      </c>
      <c r="E65" s="167">
        <v>16809.639594359658</v>
      </c>
      <c r="F65" s="167">
        <v>25249.772223900691</v>
      </c>
      <c r="G65" s="168">
        <f t="shared" si="4"/>
        <v>5.4862851277525326E-2</v>
      </c>
      <c r="I65" s="178" t="s">
        <v>289</v>
      </c>
      <c r="J65" s="178" t="s">
        <v>290</v>
      </c>
      <c r="K65" s="179">
        <v>5715.5298268769166</v>
      </c>
      <c r="L65" s="179">
        <v>12046.621561370168</v>
      </c>
      <c r="M65" s="179">
        <v>17762.151388247083</v>
      </c>
      <c r="N65" s="179">
        <v>6019.3102371754248</v>
      </c>
      <c r="O65" s="167">
        <v>12672.567662852674</v>
      </c>
      <c r="P65" s="167">
        <v>18691.877900028099</v>
      </c>
      <c r="Q65" s="168">
        <f t="shared" si="5"/>
        <v>5.2343125078654573E-2</v>
      </c>
      <c r="S65" s="163" t="s">
        <v>289</v>
      </c>
      <c r="T65" s="163" t="s">
        <v>290</v>
      </c>
      <c r="U65" s="163" t="s">
        <v>289</v>
      </c>
      <c r="V65" s="163" t="s">
        <v>290</v>
      </c>
      <c r="W65" s="180">
        <v>237110</v>
      </c>
      <c r="X65" s="197">
        <f t="shared" si="6"/>
        <v>1</v>
      </c>
      <c r="Y65" s="191">
        <f t="shared" si="7"/>
        <v>5715.5298268769166</v>
      </c>
      <c r="Z65" s="191">
        <f t="shared" si="8"/>
        <v>12046.621561370168</v>
      </c>
      <c r="AA65" s="180">
        <f t="shared" si="13"/>
        <v>17762.151388247083</v>
      </c>
      <c r="AB65" s="180">
        <f t="shared" si="9"/>
        <v>6019.3102371754248</v>
      </c>
      <c r="AC65" s="180">
        <f t="shared" si="10"/>
        <v>12672.567662852674</v>
      </c>
      <c r="AD65" s="180">
        <f t="shared" si="11"/>
        <v>18691.877900028099</v>
      </c>
      <c r="AE65" s="168">
        <f t="shared" si="12"/>
        <v>5.2343125078654573E-2</v>
      </c>
    </row>
    <row r="66" spans="1:31">
      <c r="A66" s="176" t="s">
        <v>291</v>
      </c>
      <c r="B66" s="160" t="s">
        <v>292</v>
      </c>
      <c r="C66" s="177">
        <v>15459.325273910626</v>
      </c>
      <c r="D66" s="167">
        <v>5763.9633085639398</v>
      </c>
      <c r="E66" s="167">
        <v>10516.822549871693</v>
      </c>
      <c r="F66" s="167">
        <v>16280.785858435633</v>
      </c>
      <c r="G66" s="168">
        <f t="shared" si="4"/>
        <v>5.3136897631057334E-2</v>
      </c>
      <c r="I66" s="178" t="s">
        <v>293</v>
      </c>
      <c r="J66" s="178" t="s">
        <v>294</v>
      </c>
      <c r="K66" s="179">
        <v>5644.2563214931397</v>
      </c>
      <c r="L66" s="179">
        <v>11400.245962379944</v>
      </c>
      <c r="M66" s="179">
        <v>17044.502283873084</v>
      </c>
      <c r="N66" s="179">
        <v>5944.2485449804999</v>
      </c>
      <c r="O66" s="167">
        <v>11989.317266315815</v>
      </c>
      <c r="P66" s="167">
        <v>17933.565811296314</v>
      </c>
      <c r="Q66" s="168">
        <f t="shared" si="5"/>
        <v>5.2161307653109334E-2</v>
      </c>
      <c r="S66" s="163" t="s">
        <v>293</v>
      </c>
      <c r="T66" s="163" t="s">
        <v>294</v>
      </c>
      <c r="U66" s="163" t="s">
        <v>293</v>
      </c>
      <c r="V66" s="163" t="s">
        <v>294</v>
      </c>
      <c r="W66" s="180">
        <v>222412</v>
      </c>
      <c r="X66" s="197">
        <f t="shared" si="6"/>
        <v>1</v>
      </c>
      <c r="Y66" s="191">
        <f t="shared" si="7"/>
        <v>5644.2563214931397</v>
      </c>
      <c r="Z66" s="191">
        <f t="shared" si="8"/>
        <v>11400.245962379944</v>
      </c>
      <c r="AA66" s="180">
        <f t="shared" si="13"/>
        <v>17044.502283873084</v>
      </c>
      <c r="AB66" s="180">
        <f t="shared" si="9"/>
        <v>5944.2485449804999</v>
      </c>
      <c r="AC66" s="180">
        <f t="shared" si="10"/>
        <v>11989.317266315815</v>
      </c>
      <c r="AD66" s="180">
        <f t="shared" si="11"/>
        <v>17933.565811296314</v>
      </c>
      <c r="AE66" s="168">
        <f t="shared" si="12"/>
        <v>5.2161307653109334E-2</v>
      </c>
    </row>
    <row r="67" spans="1:31">
      <c r="A67" s="176" t="s">
        <v>295</v>
      </c>
      <c r="B67" s="160" t="s">
        <v>296</v>
      </c>
      <c r="C67" s="177">
        <v>13850.111980100981</v>
      </c>
      <c r="D67" s="167">
        <v>4612.5848155653703</v>
      </c>
      <c r="E67" s="167">
        <v>9972.4351264634224</v>
      </c>
      <c r="F67" s="167">
        <v>14585.019942028794</v>
      </c>
      <c r="G67" s="168">
        <f t="shared" si="4"/>
        <v>5.3061517696296301E-2</v>
      </c>
      <c r="I67" s="178" t="s">
        <v>297</v>
      </c>
      <c r="J67" s="178" t="s">
        <v>298</v>
      </c>
      <c r="K67" s="179">
        <v>6710.1543468863629</v>
      </c>
      <c r="L67" s="179">
        <v>13981.042557008735</v>
      </c>
      <c r="M67" s="179">
        <v>20691.196903895099</v>
      </c>
      <c r="N67" s="179">
        <v>7066.799050423373</v>
      </c>
      <c r="O67" s="167">
        <v>14751.903242602877</v>
      </c>
      <c r="P67" s="167">
        <v>21818.70229302625</v>
      </c>
      <c r="Q67" s="168">
        <f t="shared" si="5"/>
        <v>5.44920332239891E-2</v>
      </c>
      <c r="S67" s="163" t="s">
        <v>297</v>
      </c>
      <c r="T67" s="163" t="s">
        <v>298</v>
      </c>
      <c r="U67" s="163" t="s">
        <v>297</v>
      </c>
      <c r="V67" s="163" t="s">
        <v>298</v>
      </c>
      <c r="W67" s="180">
        <v>258834</v>
      </c>
      <c r="X67" s="197">
        <f t="shared" si="6"/>
        <v>1</v>
      </c>
      <c r="Y67" s="191">
        <f t="shared" si="7"/>
        <v>6710.1543468863629</v>
      </c>
      <c r="Z67" s="191">
        <f t="shared" si="8"/>
        <v>13981.042557008735</v>
      </c>
      <c r="AA67" s="180">
        <f t="shared" si="13"/>
        <v>20691.196903895099</v>
      </c>
      <c r="AB67" s="180">
        <f t="shared" si="9"/>
        <v>7066.799050423373</v>
      </c>
      <c r="AC67" s="180">
        <f t="shared" si="10"/>
        <v>14751.903242602877</v>
      </c>
      <c r="AD67" s="180">
        <f t="shared" si="11"/>
        <v>21818.70229302625</v>
      </c>
      <c r="AE67" s="168">
        <f t="shared" si="12"/>
        <v>5.44920332239891E-2</v>
      </c>
    </row>
    <row r="68" spans="1:31">
      <c r="A68" s="176" t="s">
        <v>299</v>
      </c>
      <c r="B68" s="160" t="s">
        <v>300</v>
      </c>
      <c r="C68" s="177">
        <v>16059.629324816251</v>
      </c>
      <c r="D68" s="167">
        <v>4976.2621157508202</v>
      </c>
      <c r="E68" s="167">
        <v>12024.775699627071</v>
      </c>
      <c r="F68" s="167">
        <v>17001.037815377891</v>
      </c>
      <c r="G68" s="168">
        <f t="shared" si="4"/>
        <v>5.8619565341207602E-2</v>
      </c>
      <c r="I68" s="178" t="s">
        <v>301</v>
      </c>
      <c r="J68" s="178" t="s">
        <v>302</v>
      </c>
      <c r="K68" s="179">
        <v>6534.706579059296</v>
      </c>
      <c r="L68" s="179">
        <v>14547.907367765667</v>
      </c>
      <c r="M68" s="179">
        <v>21082.613946824964</v>
      </c>
      <c r="N68" s="179">
        <v>6882.0262337362974</v>
      </c>
      <c r="O68" s="167">
        <v>15308.847070456402</v>
      </c>
      <c r="P68" s="167">
        <v>22190.873304192701</v>
      </c>
      <c r="Q68" s="168">
        <f t="shared" si="5"/>
        <v>5.2567454878366338E-2</v>
      </c>
      <c r="S68" s="163" t="s">
        <v>301</v>
      </c>
      <c r="T68" s="163" t="s">
        <v>302</v>
      </c>
      <c r="U68" s="163" t="s">
        <v>301</v>
      </c>
      <c r="V68" s="163" t="s">
        <v>302</v>
      </c>
      <c r="W68" s="180">
        <v>293423</v>
      </c>
      <c r="X68" s="197">
        <f t="shared" si="6"/>
        <v>1</v>
      </c>
      <c r="Y68" s="191">
        <f t="shared" si="7"/>
        <v>6534.706579059296</v>
      </c>
      <c r="Z68" s="191">
        <f t="shared" si="8"/>
        <v>14547.907367765667</v>
      </c>
      <c r="AA68" s="180">
        <f t="shared" si="13"/>
        <v>21082.613946824964</v>
      </c>
      <c r="AB68" s="180">
        <f t="shared" si="9"/>
        <v>6882.0262337362974</v>
      </c>
      <c r="AC68" s="180">
        <f t="shared" si="10"/>
        <v>15308.847070456402</v>
      </c>
      <c r="AD68" s="180">
        <f t="shared" si="11"/>
        <v>22190.873304192701</v>
      </c>
      <c r="AE68" s="168">
        <f t="shared" si="12"/>
        <v>5.2567454878366338E-2</v>
      </c>
    </row>
    <row r="69" spans="1:31">
      <c r="A69" s="176" t="s">
        <v>303</v>
      </c>
      <c r="B69" s="160" t="s">
        <v>304</v>
      </c>
      <c r="C69" s="177">
        <v>40522.285213725787</v>
      </c>
      <c r="D69" s="167">
        <v>12860.828729259187</v>
      </c>
      <c r="E69" s="167">
        <v>29843.744478351538</v>
      </c>
      <c r="F69" s="167">
        <v>42704.573207610723</v>
      </c>
      <c r="G69" s="168">
        <f t="shared" si="4"/>
        <v>5.3854020877029507E-2</v>
      </c>
      <c r="I69" s="178" t="s">
        <v>305</v>
      </c>
      <c r="J69" s="178" t="s">
        <v>306</v>
      </c>
      <c r="K69" s="179">
        <v>5876.868376508758</v>
      </c>
      <c r="L69" s="179">
        <v>10835.012209772452</v>
      </c>
      <c r="M69" s="179">
        <v>16711.880586281211</v>
      </c>
      <c r="N69" s="179">
        <v>6189.223930720199</v>
      </c>
      <c r="O69" s="167">
        <v>11351.906797910338</v>
      </c>
      <c r="P69" s="167">
        <v>17541.130728630538</v>
      </c>
      <c r="Q69" s="168">
        <f t="shared" si="5"/>
        <v>4.9620396583617277E-2</v>
      </c>
      <c r="S69" s="163" t="s">
        <v>305</v>
      </c>
      <c r="T69" s="163" t="s">
        <v>306</v>
      </c>
      <c r="U69" s="163" t="s">
        <v>305</v>
      </c>
      <c r="V69" s="163" t="s">
        <v>306</v>
      </c>
      <c r="W69" s="180">
        <v>226493</v>
      </c>
      <c r="X69" s="197">
        <f t="shared" si="6"/>
        <v>1</v>
      </c>
      <c r="Y69" s="191">
        <f t="shared" si="7"/>
        <v>5876.868376508758</v>
      </c>
      <c r="Z69" s="191">
        <f t="shared" si="8"/>
        <v>10835.012209772452</v>
      </c>
      <c r="AA69" s="180">
        <f t="shared" si="13"/>
        <v>16711.880586281211</v>
      </c>
      <c r="AB69" s="180">
        <f t="shared" si="9"/>
        <v>6189.223930720199</v>
      </c>
      <c r="AC69" s="180">
        <f t="shared" si="10"/>
        <v>11351.906797910338</v>
      </c>
      <c r="AD69" s="180">
        <f t="shared" si="11"/>
        <v>17541.130728630538</v>
      </c>
      <c r="AE69" s="168">
        <f t="shared" si="12"/>
        <v>4.9620396583617277E-2</v>
      </c>
    </row>
    <row r="70" spans="1:31">
      <c r="A70" s="176" t="s">
        <v>307</v>
      </c>
      <c r="B70" s="160" t="s">
        <v>308</v>
      </c>
      <c r="C70" s="177">
        <v>8844.0597473830694</v>
      </c>
      <c r="D70" s="167">
        <v>2799.7469450730096</v>
      </c>
      <c r="E70" s="167">
        <v>6524.7889668698326</v>
      </c>
      <c r="F70" s="167">
        <v>9324.5359119428431</v>
      </c>
      <c r="G70" s="168">
        <f t="shared" si="4"/>
        <v>5.4327557511350433E-2</v>
      </c>
      <c r="I70" s="178" t="s">
        <v>309</v>
      </c>
      <c r="J70" s="178" t="s">
        <v>310</v>
      </c>
      <c r="K70" s="179">
        <v>4815.950846158903</v>
      </c>
      <c r="L70" s="179">
        <v>10880.598954314568</v>
      </c>
      <c r="M70" s="179">
        <v>15696.549800473471</v>
      </c>
      <c r="N70" s="179">
        <v>5071.9186336322491</v>
      </c>
      <c r="O70" s="167">
        <v>11440.470094859298</v>
      </c>
      <c r="P70" s="167">
        <v>16512.388728491547</v>
      </c>
      <c r="Q70" s="168">
        <f t="shared" si="5"/>
        <v>5.1975685000118066E-2</v>
      </c>
      <c r="S70" s="163" t="s">
        <v>309</v>
      </c>
      <c r="T70" s="163" t="s">
        <v>310</v>
      </c>
      <c r="U70" s="163" t="s">
        <v>309</v>
      </c>
      <c r="V70" s="163" t="s">
        <v>310</v>
      </c>
      <c r="W70" s="180">
        <v>237354</v>
      </c>
      <c r="X70" s="197">
        <f t="shared" si="6"/>
        <v>1</v>
      </c>
      <c r="Y70" s="191">
        <f t="shared" si="7"/>
        <v>4815.950846158903</v>
      </c>
      <c r="Z70" s="191">
        <f t="shared" si="8"/>
        <v>10880.598954314568</v>
      </c>
      <c r="AA70" s="180">
        <f t="shared" si="13"/>
        <v>15696.549800473471</v>
      </c>
      <c r="AB70" s="180">
        <f t="shared" si="9"/>
        <v>5071.9186336322491</v>
      </c>
      <c r="AC70" s="180">
        <f t="shared" si="10"/>
        <v>11440.470094859298</v>
      </c>
      <c r="AD70" s="180">
        <f t="shared" si="11"/>
        <v>16512.388728491547</v>
      </c>
      <c r="AE70" s="168">
        <f t="shared" si="12"/>
        <v>5.1975685000118066E-2</v>
      </c>
    </row>
    <row r="71" spans="1:31">
      <c r="A71" s="176" t="s">
        <v>311</v>
      </c>
      <c r="B71" s="160" t="s">
        <v>312</v>
      </c>
      <c r="C71" s="177">
        <v>23462.052565827187</v>
      </c>
      <c r="D71" s="167">
        <v>8312.9696846188599</v>
      </c>
      <c r="E71" s="167">
        <v>16421.003307088267</v>
      </c>
      <c r="F71" s="167">
        <v>24733.972991707127</v>
      </c>
      <c r="G71" s="168">
        <f t="shared" ref="G71:G134" si="14">F71/C71-1</f>
        <v>5.4211813834758482E-2</v>
      </c>
      <c r="I71" s="178" t="s">
        <v>313</v>
      </c>
      <c r="J71" s="178" t="s">
        <v>314</v>
      </c>
      <c r="K71" s="179">
        <v>8108.3103712187949</v>
      </c>
      <c r="L71" s="179">
        <v>16343.701785128244</v>
      </c>
      <c r="M71" s="179">
        <v>24452.012156347038</v>
      </c>
      <c r="N71" s="179">
        <v>8539.2670674490746</v>
      </c>
      <c r="O71" s="167">
        <v>17147.4547239565</v>
      </c>
      <c r="P71" s="167">
        <v>25686.721791405573</v>
      </c>
      <c r="Q71" s="168">
        <f t="shared" ref="Q71:Q134" si="15">P71/M71-1</f>
        <v>5.0495215983198394E-2</v>
      </c>
      <c r="S71" s="163" t="s">
        <v>313</v>
      </c>
      <c r="T71" s="163" t="s">
        <v>314</v>
      </c>
      <c r="U71" s="163" t="s">
        <v>313</v>
      </c>
      <c r="V71" s="163" t="s">
        <v>314</v>
      </c>
      <c r="W71" s="180">
        <v>328662</v>
      </c>
      <c r="X71" s="197">
        <f t="shared" ref="X71:X134" si="16">W71/SUMIF($S$6:$S$157,S71,$W$6:$W$157)</f>
        <v>1</v>
      </c>
      <c r="Y71" s="191">
        <f t="shared" ref="Y71:Y134" si="17">INDEX($K$6:$K$156,MATCH(S71,$I$6:$I$156,0))*$X71</f>
        <v>8108.3103712187949</v>
      </c>
      <c r="Z71" s="191">
        <f t="shared" ref="Z71:Z134" si="18">INDEX($L$6:$L$156,MATCH(S71,$I$6:$I$156,0))*$X71</f>
        <v>16343.701785128244</v>
      </c>
      <c r="AA71" s="180">
        <f t="shared" si="13"/>
        <v>24452.012156347038</v>
      </c>
      <c r="AB71" s="180">
        <f t="shared" ref="AB71:AB134" si="19">INDEX($N$6:$N$156,MATCH(S71,$I$6:$I$156,0))*$X71</f>
        <v>8539.2670674490746</v>
      </c>
      <c r="AC71" s="180">
        <f t="shared" ref="AC71:AC134" si="20">INDEX($O$6:$O$156,MATCH(S71,$I$6:$I$156,0))*$X71</f>
        <v>17147.4547239565</v>
      </c>
      <c r="AD71" s="180">
        <f t="shared" ref="AD71:AD134" si="21">INDEX($P$6:$P$156,MATCH(S71,$I$6:$I$156,0))*$X71</f>
        <v>25686.721791405573</v>
      </c>
      <c r="AE71" s="168">
        <f t="shared" ref="AE71:AE134" si="22">AD71/AA71-1</f>
        <v>5.0495215983198394E-2</v>
      </c>
    </row>
    <row r="72" spans="1:31">
      <c r="A72" s="176" t="s">
        <v>315</v>
      </c>
      <c r="B72" s="160" t="s">
        <v>316</v>
      </c>
      <c r="C72" s="177">
        <v>9991.377544798328</v>
      </c>
      <c r="D72" s="167">
        <v>3511.4383440877514</v>
      </c>
      <c r="E72" s="167">
        <v>7035.2842363020218</v>
      </c>
      <c r="F72" s="167">
        <v>10546.722580389773</v>
      </c>
      <c r="G72" s="168">
        <f t="shared" si="14"/>
        <v>5.5582429259773747E-2</v>
      </c>
      <c r="I72" s="178" t="s">
        <v>317</v>
      </c>
      <c r="J72" s="178" t="s">
        <v>318</v>
      </c>
      <c r="K72" s="179">
        <v>4975.6052020721318</v>
      </c>
      <c r="L72" s="179">
        <v>9655.0356643874184</v>
      </c>
      <c r="M72" s="179">
        <v>14630.640866459551</v>
      </c>
      <c r="N72" s="179">
        <v>5240.058618562266</v>
      </c>
      <c r="O72" s="167">
        <v>10110.65371456635</v>
      </c>
      <c r="P72" s="167">
        <v>15350.712333128617</v>
      </c>
      <c r="Q72" s="168">
        <f t="shared" si="15"/>
        <v>4.9216672956535756E-2</v>
      </c>
      <c r="S72" s="163" t="s">
        <v>317</v>
      </c>
      <c r="T72" s="163" t="s">
        <v>318</v>
      </c>
      <c r="U72" s="163" t="s">
        <v>317</v>
      </c>
      <c r="V72" s="163" t="s">
        <v>318</v>
      </c>
      <c r="W72" s="180">
        <v>150862</v>
      </c>
      <c r="X72" s="197">
        <f t="shared" si="16"/>
        <v>1</v>
      </c>
      <c r="Y72" s="191">
        <f t="shared" si="17"/>
        <v>4975.6052020721318</v>
      </c>
      <c r="Z72" s="191">
        <f t="shared" si="18"/>
        <v>9655.0356643874184</v>
      </c>
      <c r="AA72" s="180">
        <f t="shared" ref="AA72:AA135" si="23">INDEX($M$6:$M$156,MATCH(S72,$I$6:$I$156,0))*$X72</f>
        <v>14630.640866459551</v>
      </c>
      <c r="AB72" s="180">
        <f t="shared" si="19"/>
        <v>5240.058618562266</v>
      </c>
      <c r="AC72" s="180">
        <f t="shared" si="20"/>
        <v>10110.65371456635</v>
      </c>
      <c r="AD72" s="180">
        <f t="shared" si="21"/>
        <v>15350.712333128617</v>
      </c>
      <c r="AE72" s="168">
        <f t="shared" si="22"/>
        <v>4.9216672956535756E-2</v>
      </c>
    </row>
    <row r="73" spans="1:31">
      <c r="A73" s="176" t="s">
        <v>319</v>
      </c>
      <c r="B73" s="160" t="s">
        <v>320</v>
      </c>
      <c r="C73" s="177">
        <v>6675.8481866953189</v>
      </c>
      <c r="D73" s="167">
        <v>2603.0775339596971</v>
      </c>
      <c r="E73" s="167">
        <v>4417.0307341070938</v>
      </c>
      <c r="F73" s="167">
        <v>7020.1082680667914</v>
      </c>
      <c r="G73" s="168">
        <f t="shared" si="14"/>
        <v>5.1567991323944185E-2</v>
      </c>
      <c r="I73" s="178" t="s">
        <v>321</v>
      </c>
      <c r="J73" s="178" t="s">
        <v>322</v>
      </c>
      <c r="K73" s="179">
        <v>15058.914499531129</v>
      </c>
      <c r="L73" s="179">
        <v>28221.113500647218</v>
      </c>
      <c r="M73" s="179">
        <v>43280.028000178347</v>
      </c>
      <c r="N73" s="179">
        <v>15859.295805181209</v>
      </c>
      <c r="O73" s="167">
        <v>29670.754877766864</v>
      </c>
      <c r="P73" s="167">
        <v>45530.050682948073</v>
      </c>
      <c r="Q73" s="168">
        <f t="shared" si="15"/>
        <v>5.1987551458156478E-2</v>
      </c>
      <c r="S73" s="163" t="s">
        <v>321</v>
      </c>
      <c r="T73" s="163" t="s">
        <v>322</v>
      </c>
      <c r="U73" s="163" t="s">
        <v>321</v>
      </c>
      <c r="V73" s="163" t="s">
        <v>322</v>
      </c>
      <c r="W73" s="180">
        <v>498042</v>
      </c>
      <c r="X73" s="197">
        <f t="shared" si="16"/>
        <v>1</v>
      </c>
      <c r="Y73" s="191">
        <f t="shared" si="17"/>
        <v>15058.914499531129</v>
      </c>
      <c r="Z73" s="191">
        <f t="shared" si="18"/>
        <v>28221.113500647218</v>
      </c>
      <c r="AA73" s="180">
        <f t="shared" si="23"/>
        <v>43280.028000178347</v>
      </c>
      <c r="AB73" s="180">
        <f t="shared" si="19"/>
        <v>15859.295805181209</v>
      </c>
      <c r="AC73" s="180">
        <f t="shared" si="20"/>
        <v>29670.754877766864</v>
      </c>
      <c r="AD73" s="180">
        <f t="shared" si="21"/>
        <v>45530.050682948073</v>
      </c>
      <c r="AE73" s="168">
        <f t="shared" si="22"/>
        <v>5.1987551458156478E-2</v>
      </c>
    </row>
    <row r="74" spans="1:31">
      <c r="A74" s="176" t="s">
        <v>323</v>
      </c>
      <c r="B74" s="160" t="s">
        <v>324</v>
      </c>
      <c r="C74" s="177">
        <v>7717.6197619284158</v>
      </c>
      <c r="D74" s="167">
        <v>2704.1699316562922</v>
      </c>
      <c r="E74" s="167">
        <v>5443.9296171215256</v>
      </c>
      <c r="F74" s="167">
        <v>8148.0995487778182</v>
      </c>
      <c r="G74" s="168">
        <f t="shared" si="14"/>
        <v>5.5778828204648079E-2</v>
      </c>
      <c r="I74" s="178" t="s">
        <v>325</v>
      </c>
      <c r="J74" s="178" t="s">
        <v>326</v>
      </c>
      <c r="K74" s="179">
        <v>4903.2908169128441</v>
      </c>
      <c r="L74" s="179">
        <v>10603.977013763273</v>
      </c>
      <c r="M74" s="179">
        <v>15507.267830676117</v>
      </c>
      <c r="N74" s="179">
        <v>5163.9007238317618</v>
      </c>
      <c r="O74" s="167">
        <v>11129.810976680616</v>
      </c>
      <c r="P74" s="167">
        <v>16293.711700512376</v>
      </c>
      <c r="Q74" s="168">
        <f t="shared" si="15"/>
        <v>5.0714534528160771E-2</v>
      </c>
      <c r="S74" s="163" t="s">
        <v>325</v>
      </c>
      <c r="T74" s="163" t="s">
        <v>326</v>
      </c>
      <c r="U74" s="163" t="s">
        <v>325</v>
      </c>
      <c r="V74" s="163" t="s">
        <v>326</v>
      </c>
      <c r="W74" s="180">
        <v>180585</v>
      </c>
      <c r="X74" s="197">
        <f t="shared" si="16"/>
        <v>1</v>
      </c>
      <c r="Y74" s="191">
        <f t="shared" si="17"/>
        <v>4903.2908169128441</v>
      </c>
      <c r="Z74" s="191">
        <f t="shared" si="18"/>
        <v>10603.977013763273</v>
      </c>
      <c r="AA74" s="180">
        <f t="shared" si="23"/>
        <v>15507.267830676117</v>
      </c>
      <c r="AB74" s="180">
        <f t="shared" si="19"/>
        <v>5163.9007238317618</v>
      </c>
      <c r="AC74" s="180">
        <f t="shared" si="20"/>
        <v>11129.810976680616</v>
      </c>
      <c r="AD74" s="180">
        <f t="shared" si="21"/>
        <v>16293.711700512376</v>
      </c>
      <c r="AE74" s="168">
        <f t="shared" si="22"/>
        <v>5.0714534528160771E-2</v>
      </c>
    </row>
    <row r="75" spans="1:31">
      <c r="A75" s="176" t="s">
        <v>327</v>
      </c>
      <c r="B75" s="160" t="s">
        <v>328</v>
      </c>
      <c r="C75" s="177">
        <v>8620.7605353255622</v>
      </c>
      <c r="D75" s="167">
        <v>3018.2823128018872</v>
      </c>
      <c r="E75" s="167">
        <v>6058.3523472648449</v>
      </c>
      <c r="F75" s="167">
        <v>9076.6346600667312</v>
      </c>
      <c r="G75" s="168">
        <f t="shared" si="14"/>
        <v>5.2880963677522264E-2</v>
      </c>
      <c r="I75" s="178" t="s">
        <v>329</v>
      </c>
      <c r="J75" s="178" t="s">
        <v>330</v>
      </c>
      <c r="K75" s="179">
        <v>7765.3967341999569</v>
      </c>
      <c r="L75" s="179">
        <v>14969.258016149066</v>
      </c>
      <c r="M75" s="179">
        <v>22734.654750349022</v>
      </c>
      <c r="N75" s="179">
        <v>8178.1275706226852</v>
      </c>
      <c r="O75" s="167">
        <v>15664.770006857503</v>
      </c>
      <c r="P75" s="167">
        <v>23842.897577480187</v>
      </c>
      <c r="Q75" s="168">
        <f t="shared" si="15"/>
        <v>4.8746850977103628E-2</v>
      </c>
      <c r="S75" s="163" t="s">
        <v>329</v>
      </c>
      <c r="T75" s="163" t="s">
        <v>330</v>
      </c>
      <c r="U75" s="163" t="s">
        <v>329</v>
      </c>
      <c r="V75" s="163" t="s">
        <v>330</v>
      </c>
      <c r="W75" s="180">
        <v>276410</v>
      </c>
      <c r="X75" s="197">
        <f t="shared" si="16"/>
        <v>1</v>
      </c>
      <c r="Y75" s="191">
        <f t="shared" si="17"/>
        <v>7765.3967341999569</v>
      </c>
      <c r="Z75" s="191">
        <f t="shared" si="18"/>
        <v>14969.258016149066</v>
      </c>
      <c r="AA75" s="180">
        <f t="shared" si="23"/>
        <v>22734.654750349022</v>
      </c>
      <c r="AB75" s="180">
        <f t="shared" si="19"/>
        <v>8178.1275706226852</v>
      </c>
      <c r="AC75" s="180">
        <f t="shared" si="20"/>
        <v>15664.770006857503</v>
      </c>
      <c r="AD75" s="180">
        <f t="shared" si="21"/>
        <v>23842.897577480187</v>
      </c>
      <c r="AE75" s="168">
        <f t="shared" si="22"/>
        <v>4.8746850977103628E-2</v>
      </c>
    </row>
    <row r="76" spans="1:31">
      <c r="A76" s="176" t="s">
        <v>331</v>
      </c>
      <c r="B76" s="160" t="s">
        <v>332</v>
      </c>
      <c r="C76" s="177">
        <v>22352.131765805945</v>
      </c>
      <c r="D76" s="167">
        <v>7457.2831152579774</v>
      </c>
      <c r="E76" s="167">
        <v>16167.46486227053</v>
      </c>
      <c r="F76" s="167">
        <v>23624.747977528506</v>
      </c>
      <c r="G76" s="168">
        <f t="shared" si="14"/>
        <v>5.6934892164039352E-2</v>
      </c>
      <c r="I76" s="178" t="s">
        <v>333</v>
      </c>
      <c r="J76" s="178" t="s">
        <v>334</v>
      </c>
      <c r="K76" s="179">
        <v>9168.288597678893</v>
      </c>
      <c r="L76" s="179">
        <v>18064.898030563018</v>
      </c>
      <c r="M76" s="179">
        <v>27233.186628241911</v>
      </c>
      <c r="N76" s="179">
        <v>9655.5831366455259</v>
      </c>
      <c r="O76" s="167">
        <v>18927.624629738981</v>
      </c>
      <c r="P76" s="167">
        <v>28583.207766384505</v>
      </c>
      <c r="Q76" s="168">
        <f t="shared" si="15"/>
        <v>4.9572646659813424E-2</v>
      </c>
      <c r="S76" s="163" t="s">
        <v>333</v>
      </c>
      <c r="T76" s="163" t="s">
        <v>334</v>
      </c>
      <c r="U76" s="163" t="s">
        <v>333</v>
      </c>
      <c r="V76" s="163" t="s">
        <v>334</v>
      </c>
      <c r="W76" s="180">
        <v>324011</v>
      </c>
      <c r="X76" s="197">
        <f t="shared" si="16"/>
        <v>1</v>
      </c>
      <c r="Y76" s="191">
        <f t="shared" si="17"/>
        <v>9168.288597678893</v>
      </c>
      <c r="Z76" s="191">
        <f t="shared" si="18"/>
        <v>18064.898030563018</v>
      </c>
      <c r="AA76" s="180">
        <f t="shared" si="23"/>
        <v>27233.186628241911</v>
      </c>
      <c r="AB76" s="180">
        <f t="shared" si="19"/>
        <v>9655.5831366455259</v>
      </c>
      <c r="AC76" s="180">
        <f t="shared" si="20"/>
        <v>18927.624629738981</v>
      </c>
      <c r="AD76" s="180">
        <f t="shared" si="21"/>
        <v>28583.207766384505</v>
      </c>
      <c r="AE76" s="168">
        <f t="shared" si="22"/>
        <v>4.9572646659813424E-2</v>
      </c>
    </row>
    <row r="77" spans="1:31">
      <c r="A77" s="176" t="s">
        <v>335</v>
      </c>
      <c r="B77" s="160" t="s">
        <v>336</v>
      </c>
      <c r="C77" s="177">
        <v>8845.9818643708968</v>
      </c>
      <c r="D77" s="167">
        <v>2972.9137724820512</v>
      </c>
      <c r="E77" s="167">
        <v>6333.5315263222137</v>
      </c>
      <c r="F77" s="167">
        <v>9306.4452988042649</v>
      </c>
      <c r="G77" s="168">
        <f t="shared" si="14"/>
        <v>5.205340023225502E-2</v>
      </c>
      <c r="I77" s="178" t="s">
        <v>337</v>
      </c>
      <c r="J77" s="178" t="s">
        <v>338</v>
      </c>
      <c r="K77" s="179">
        <v>6306.4906846905124</v>
      </c>
      <c r="L77" s="179">
        <v>13375.803905495426</v>
      </c>
      <c r="M77" s="179">
        <v>19682.294590185938</v>
      </c>
      <c r="N77" s="179">
        <v>6641.6806645818133</v>
      </c>
      <c r="O77" s="167">
        <v>14094.511666093753</v>
      </c>
      <c r="P77" s="167">
        <v>20736.192330675567</v>
      </c>
      <c r="Q77" s="168">
        <f t="shared" si="15"/>
        <v>5.3545471319951021E-2</v>
      </c>
      <c r="S77" s="163" t="s">
        <v>337</v>
      </c>
      <c r="T77" s="163" t="s">
        <v>338</v>
      </c>
      <c r="U77" s="163" t="s">
        <v>337</v>
      </c>
      <c r="V77" s="163" t="s">
        <v>338</v>
      </c>
      <c r="W77" s="180">
        <v>246866</v>
      </c>
      <c r="X77" s="197">
        <f t="shared" si="16"/>
        <v>1</v>
      </c>
      <c r="Y77" s="191">
        <f t="shared" si="17"/>
        <v>6306.4906846905124</v>
      </c>
      <c r="Z77" s="191">
        <f t="shared" si="18"/>
        <v>13375.803905495426</v>
      </c>
      <c r="AA77" s="180">
        <f t="shared" si="23"/>
        <v>19682.294590185938</v>
      </c>
      <c r="AB77" s="180">
        <f t="shared" si="19"/>
        <v>6641.6806645818133</v>
      </c>
      <c r="AC77" s="180">
        <f t="shared" si="20"/>
        <v>14094.511666093753</v>
      </c>
      <c r="AD77" s="180">
        <f t="shared" si="21"/>
        <v>20736.192330675567</v>
      </c>
      <c r="AE77" s="168">
        <f t="shared" si="22"/>
        <v>5.3545471319951021E-2</v>
      </c>
    </row>
    <row r="78" spans="1:31">
      <c r="A78" s="176" t="s">
        <v>339</v>
      </c>
      <c r="B78" s="160" t="s">
        <v>340</v>
      </c>
      <c r="C78" s="177">
        <v>31542.867693963977</v>
      </c>
      <c r="D78" s="167">
        <v>10568.297023274026</v>
      </c>
      <c r="E78" s="167">
        <v>22768.374998275936</v>
      </c>
      <c r="F78" s="167">
        <v>33336.672021549966</v>
      </c>
      <c r="G78" s="168">
        <f t="shared" si="14"/>
        <v>5.6868777594665243E-2</v>
      </c>
      <c r="I78" s="178" t="s">
        <v>341</v>
      </c>
      <c r="J78" s="178" t="s">
        <v>342</v>
      </c>
      <c r="K78" s="179">
        <v>7688.9821783404932</v>
      </c>
      <c r="L78" s="179">
        <v>15857.958037095415</v>
      </c>
      <c r="M78" s="179">
        <v>23546.940215435909</v>
      </c>
      <c r="N78" s="179">
        <v>8097.6515811192903</v>
      </c>
      <c r="O78" s="167">
        <v>16632.738819785987</v>
      </c>
      <c r="P78" s="167">
        <v>24730.390400905279</v>
      </c>
      <c r="Q78" s="168">
        <f t="shared" si="15"/>
        <v>5.0259191837314532E-2</v>
      </c>
      <c r="S78" s="163" t="s">
        <v>341</v>
      </c>
      <c r="T78" s="163" t="s">
        <v>342</v>
      </c>
      <c r="U78" s="163" t="s">
        <v>341</v>
      </c>
      <c r="V78" s="163" t="s">
        <v>342</v>
      </c>
      <c r="W78" s="180">
        <v>311890</v>
      </c>
      <c r="X78" s="197">
        <f t="shared" si="16"/>
        <v>1</v>
      </c>
      <c r="Y78" s="191">
        <f t="shared" si="17"/>
        <v>7688.9821783404932</v>
      </c>
      <c r="Z78" s="191">
        <f t="shared" si="18"/>
        <v>15857.958037095415</v>
      </c>
      <c r="AA78" s="180">
        <f t="shared" si="23"/>
        <v>23546.940215435909</v>
      </c>
      <c r="AB78" s="180">
        <f t="shared" si="19"/>
        <v>8097.6515811192903</v>
      </c>
      <c r="AC78" s="180">
        <f t="shared" si="20"/>
        <v>16632.738819785987</v>
      </c>
      <c r="AD78" s="180">
        <f t="shared" si="21"/>
        <v>24730.390400905279</v>
      </c>
      <c r="AE78" s="168">
        <f t="shared" si="22"/>
        <v>5.0259191837314532E-2</v>
      </c>
    </row>
    <row r="79" spans="1:31">
      <c r="A79" s="176" t="s">
        <v>343</v>
      </c>
      <c r="B79" s="160" t="s">
        <v>344</v>
      </c>
      <c r="C79" s="177">
        <v>22999.158844178863</v>
      </c>
      <c r="D79" s="167">
        <v>8375.1438078645388</v>
      </c>
      <c r="E79" s="167">
        <v>15817.818835785441</v>
      </c>
      <c r="F79" s="167">
        <v>24192.962643649982</v>
      </c>
      <c r="G79" s="168">
        <f t="shared" si="14"/>
        <v>5.190641134135543E-2</v>
      </c>
      <c r="I79" s="178" t="s">
        <v>345</v>
      </c>
      <c r="J79" s="178" t="s">
        <v>346</v>
      </c>
      <c r="K79" s="179">
        <v>6850.8030900255435</v>
      </c>
      <c r="L79" s="179">
        <v>12764.090689790817</v>
      </c>
      <c r="M79" s="179">
        <v>19614.893779816361</v>
      </c>
      <c r="N79" s="179">
        <v>7214.9232742604017</v>
      </c>
      <c r="O79" s="167">
        <v>13399.659820845589</v>
      </c>
      <c r="P79" s="167">
        <v>20614.583095105991</v>
      </c>
      <c r="Q79" s="168">
        <f t="shared" si="15"/>
        <v>5.0965828645898936E-2</v>
      </c>
      <c r="S79" s="163" t="s">
        <v>345</v>
      </c>
      <c r="T79" s="163" t="s">
        <v>346</v>
      </c>
      <c r="U79" s="163" t="s">
        <v>345</v>
      </c>
      <c r="V79" s="163" t="s">
        <v>346</v>
      </c>
      <c r="W79" s="180">
        <v>265411</v>
      </c>
      <c r="X79" s="197">
        <f t="shared" si="16"/>
        <v>1</v>
      </c>
      <c r="Y79" s="191">
        <f t="shared" si="17"/>
        <v>6850.8030900255435</v>
      </c>
      <c r="Z79" s="191">
        <f t="shared" si="18"/>
        <v>12764.090689790817</v>
      </c>
      <c r="AA79" s="180">
        <f t="shared" si="23"/>
        <v>19614.893779816361</v>
      </c>
      <c r="AB79" s="180">
        <f t="shared" si="19"/>
        <v>7214.9232742604017</v>
      </c>
      <c r="AC79" s="180">
        <f t="shared" si="20"/>
        <v>13399.659820845589</v>
      </c>
      <c r="AD79" s="180">
        <f t="shared" si="21"/>
        <v>20614.583095105991</v>
      </c>
      <c r="AE79" s="168">
        <f t="shared" si="22"/>
        <v>5.0965828645898936E-2</v>
      </c>
    </row>
    <row r="80" spans="1:31">
      <c r="A80" s="176" t="s">
        <v>347</v>
      </c>
      <c r="B80" s="160" t="s">
        <v>348</v>
      </c>
      <c r="C80" s="177">
        <v>8419.8083298271576</v>
      </c>
      <c r="D80" s="167">
        <v>2787.2124697723657</v>
      </c>
      <c r="E80" s="167">
        <v>6122.6882955285791</v>
      </c>
      <c r="F80" s="167">
        <v>8909.9007653009448</v>
      </c>
      <c r="G80" s="168">
        <f t="shared" si="14"/>
        <v>5.8207077438762633E-2</v>
      </c>
      <c r="I80" s="178" t="s">
        <v>349</v>
      </c>
      <c r="J80" s="178" t="s">
        <v>350</v>
      </c>
      <c r="K80" s="179">
        <v>13776.41081273206</v>
      </c>
      <c r="L80" s="179">
        <v>26979.48578857203</v>
      </c>
      <c r="M80" s="179">
        <v>40755.896601304092</v>
      </c>
      <c r="N80" s="179">
        <v>14508.627047428768</v>
      </c>
      <c r="O80" s="167">
        <v>28312.36592069926</v>
      </c>
      <c r="P80" s="167">
        <v>42820.992968128026</v>
      </c>
      <c r="Q80" s="168">
        <f t="shared" si="15"/>
        <v>5.0669879429369624E-2</v>
      </c>
      <c r="S80" s="163" t="s">
        <v>349</v>
      </c>
      <c r="T80" s="163" t="s">
        <v>350</v>
      </c>
      <c r="U80" s="163" t="s">
        <v>349</v>
      </c>
      <c r="V80" s="163" t="s">
        <v>350</v>
      </c>
      <c r="W80" s="180">
        <v>584853</v>
      </c>
      <c r="X80" s="197">
        <f t="shared" si="16"/>
        <v>1</v>
      </c>
      <c r="Y80" s="191">
        <f t="shared" si="17"/>
        <v>13776.41081273206</v>
      </c>
      <c r="Z80" s="191">
        <f t="shared" si="18"/>
        <v>26979.48578857203</v>
      </c>
      <c r="AA80" s="180">
        <f t="shared" si="23"/>
        <v>40755.896601304092</v>
      </c>
      <c r="AB80" s="180">
        <f t="shared" si="19"/>
        <v>14508.627047428768</v>
      </c>
      <c r="AC80" s="180">
        <f t="shared" si="20"/>
        <v>28312.36592069926</v>
      </c>
      <c r="AD80" s="180">
        <f t="shared" si="21"/>
        <v>42820.992968128026</v>
      </c>
      <c r="AE80" s="168">
        <f t="shared" si="22"/>
        <v>5.0669879429369624E-2</v>
      </c>
    </row>
    <row r="81" spans="1:31">
      <c r="A81" s="176" t="s">
        <v>351</v>
      </c>
      <c r="B81" s="160" t="s">
        <v>352</v>
      </c>
      <c r="C81" s="177">
        <v>12942.861936485158</v>
      </c>
      <c r="D81" s="167">
        <v>4722.8281625773125</v>
      </c>
      <c r="E81" s="167">
        <v>8892.096331165556</v>
      </c>
      <c r="F81" s="167">
        <v>13614.924493742868</v>
      </c>
      <c r="G81" s="168">
        <f t="shared" si="14"/>
        <v>5.1925343912014199E-2</v>
      </c>
      <c r="I81" s="178" t="s">
        <v>353</v>
      </c>
      <c r="J81" s="178" t="s">
        <v>354</v>
      </c>
      <c r="K81" s="179">
        <v>7642.9005848372608</v>
      </c>
      <c r="L81" s="179">
        <v>15294.204988243215</v>
      </c>
      <c r="M81" s="179">
        <v>22937.105573080476</v>
      </c>
      <c r="N81" s="179">
        <v>8049.1207509213618</v>
      </c>
      <c r="O81" s="167">
        <v>16117.836015148221</v>
      </c>
      <c r="P81" s="167">
        <v>24166.956766069583</v>
      </c>
      <c r="Q81" s="168">
        <f t="shared" si="15"/>
        <v>5.361841270994927E-2</v>
      </c>
      <c r="S81" s="163" t="s">
        <v>353</v>
      </c>
      <c r="T81" s="163" t="s">
        <v>354</v>
      </c>
      <c r="U81" s="163" t="s">
        <v>353</v>
      </c>
      <c r="V81" s="163" t="s">
        <v>354</v>
      </c>
      <c r="W81" s="180">
        <v>302820</v>
      </c>
      <c r="X81" s="197">
        <f t="shared" si="16"/>
        <v>1</v>
      </c>
      <c r="Y81" s="191">
        <f t="shared" si="17"/>
        <v>7642.9005848372608</v>
      </c>
      <c r="Z81" s="191">
        <f t="shared" si="18"/>
        <v>15294.204988243215</v>
      </c>
      <c r="AA81" s="180">
        <f t="shared" si="23"/>
        <v>22937.105573080476</v>
      </c>
      <c r="AB81" s="180">
        <f t="shared" si="19"/>
        <v>8049.1207509213618</v>
      </c>
      <c r="AC81" s="180">
        <f t="shared" si="20"/>
        <v>16117.836015148221</v>
      </c>
      <c r="AD81" s="180">
        <f t="shared" si="21"/>
        <v>24166.956766069583</v>
      </c>
      <c r="AE81" s="168">
        <f t="shared" si="22"/>
        <v>5.361841270994927E-2</v>
      </c>
    </row>
    <row r="82" spans="1:31">
      <c r="A82" s="176" t="s">
        <v>355</v>
      </c>
      <c r="B82" s="160" t="s">
        <v>356</v>
      </c>
      <c r="C82" s="177">
        <v>14718.66747793469</v>
      </c>
      <c r="D82" s="167">
        <v>4765.6171969691804</v>
      </c>
      <c r="E82" s="167">
        <v>10676.125119663064</v>
      </c>
      <c r="F82" s="167">
        <v>15441.742316632244</v>
      </c>
      <c r="G82" s="168">
        <f t="shared" si="14"/>
        <v>4.9126379122399699E-2</v>
      </c>
      <c r="I82" s="178" t="s">
        <v>357</v>
      </c>
      <c r="J82" s="178" t="s">
        <v>358</v>
      </c>
      <c r="K82" s="179">
        <v>5250.7043748919186</v>
      </c>
      <c r="L82" s="179">
        <v>11353.072408871063</v>
      </c>
      <c r="M82" s="179">
        <v>16603.77678376298</v>
      </c>
      <c r="N82" s="179">
        <v>5529.7793124174241</v>
      </c>
      <c r="O82" s="167">
        <v>11891.186966906698</v>
      </c>
      <c r="P82" s="167">
        <v>17420.966279324122</v>
      </c>
      <c r="Q82" s="168">
        <f t="shared" si="15"/>
        <v>4.9217085136936012E-2</v>
      </c>
      <c r="S82" s="163" t="s">
        <v>357</v>
      </c>
      <c r="T82" s="163" t="s">
        <v>358</v>
      </c>
      <c r="U82" s="163" t="s">
        <v>357</v>
      </c>
      <c r="V82" s="163" t="s">
        <v>358</v>
      </c>
      <c r="W82" s="180">
        <v>207913</v>
      </c>
      <c r="X82" s="197">
        <f t="shared" si="16"/>
        <v>1</v>
      </c>
      <c r="Y82" s="191">
        <f t="shared" si="17"/>
        <v>5250.7043748919186</v>
      </c>
      <c r="Z82" s="191">
        <f t="shared" si="18"/>
        <v>11353.072408871063</v>
      </c>
      <c r="AA82" s="180">
        <f t="shared" si="23"/>
        <v>16603.77678376298</v>
      </c>
      <c r="AB82" s="180">
        <f t="shared" si="19"/>
        <v>5529.7793124174241</v>
      </c>
      <c r="AC82" s="180">
        <f t="shared" si="20"/>
        <v>11891.186966906698</v>
      </c>
      <c r="AD82" s="180">
        <f t="shared" si="21"/>
        <v>17420.966279324122</v>
      </c>
      <c r="AE82" s="168">
        <f t="shared" si="22"/>
        <v>4.9217085136936012E-2</v>
      </c>
    </row>
    <row r="83" spans="1:31">
      <c r="A83" s="176" t="s">
        <v>359</v>
      </c>
      <c r="B83" s="160" t="s">
        <v>360</v>
      </c>
      <c r="C83" s="177">
        <v>12287.568293331185</v>
      </c>
      <c r="D83" s="167">
        <v>4066.4544842121118</v>
      </c>
      <c r="E83" s="167">
        <v>8842.1443339003799</v>
      </c>
      <c r="F83" s="167">
        <v>12908.598818112492</v>
      </c>
      <c r="G83" s="168">
        <f t="shared" si="14"/>
        <v>5.0541369126579472E-2</v>
      </c>
      <c r="I83" s="178" t="s">
        <v>361</v>
      </c>
      <c r="J83" s="178" t="s">
        <v>362</v>
      </c>
      <c r="K83" s="179">
        <v>4660.9154625128704</v>
      </c>
      <c r="L83" s="179">
        <v>8813.4636402086671</v>
      </c>
      <c r="M83" s="179">
        <v>13474.379102721537</v>
      </c>
      <c r="N83" s="179">
        <v>4908.6431193454291</v>
      </c>
      <c r="O83" s="167">
        <v>9234.106155240057</v>
      </c>
      <c r="P83" s="167">
        <v>14142.749274585487</v>
      </c>
      <c r="Q83" s="168">
        <f t="shared" si="15"/>
        <v>4.9603040464324843E-2</v>
      </c>
      <c r="S83" s="163" t="s">
        <v>361</v>
      </c>
      <c r="T83" s="163" t="s">
        <v>362</v>
      </c>
      <c r="U83" s="163" t="s">
        <v>361</v>
      </c>
      <c r="V83" s="163" t="s">
        <v>362</v>
      </c>
      <c r="W83" s="180">
        <v>150976</v>
      </c>
      <c r="X83" s="197">
        <f t="shared" si="16"/>
        <v>1</v>
      </c>
      <c r="Y83" s="191">
        <f t="shared" si="17"/>
        <v>4660.9154625128704</v>
      </c>
      <c r="Z83" s="191">
        <f t="shared" si="18"/>
        <v>8813.4636402086671</v>
      </c>
      <c r="AA83" s="180">
        <f t="shared" si="23"/>
        <v>13474.379102721537</v>
      </c>
      <c r="AB83" s="180">
        <f t="shared" si="19"/>
        <v>4908.6431193454291</v>
      </c>
      <c r="AC83" s="180">
        <f t="shared" si="20"/>
        <v>9234.106155240057</v>
      </c>
      <c r="AD83" s="180">
        <f t="shared" si="21"/>
        <v>14142.749274585487</v>
      </c>
      <c r="AE83" s="168">
        <f t="shared" si="22"/>
        <v>4.9603040464324843E-2</v>
      </c>
    </row>
    <row r="84" spans="1:31">
      <c r="A84" s="176" t="s">
        <v>363</v>
      </c>
      <c r="B84" s="160" t="s">
        <v>364</v>
      </c>
      <c r="C84" s="177">
        <v>11041.871021157058</v>
      </c>
      <c r="D84" s="167">
        <v>3967.0403147074849</v>
      </c>
      <c r="E84" s="167">
        <v>7680.5195289417734</v>
      </c>
      <c r="F84" s="167">
        <v>11647.559843649258</v>
      </c>
      <c r="G84" s="168">
        <f t="shared" si="14"/>
        <v>5.4853821542712788E-2</v>
      </c>
      <c r="I84" s="178" t="s">
        <v>365</v>
      </c>
      <c r="J84" s="178" t="s">
        <v>366</v>
      </c>
      <c r="K84" s="179">
        <v>7983.8242082664037</v>
      </c>
      <c r="L84" s="179">
        <v>15721.844895921524</v>
      </c>
      <c r="M84" s="179">
        <v>23705.669104187928</v>
      </c>
      <c r="N84" s="179">
        <v>8408.164464935764</v>
      </c>
      <c r="O84" s="167">
        <v>16453.163404069288</v>
      </c>
      <c r="P84" s="167">
        <v>24861.32786900505</v>
      </c>
      <c r="Q84" s="168">
        <f t="shared" si="15"/>
        <v>4.8750311992373119E-2</v>
      </c>
      <c r="S84" s="163" t="s">
        <v>365</v>
      </c>
      <c r="T84" s="163" t="s">
        <v>366</v>
      </c>
      <c r="U84" s="163" t="s">
        <v>365</v>
      </c>
      <c r="V84" s="163" t="s">
        <v>366</v>
      </c>
      <c r="W84" s="180">
        <v>277705</v>
      </c>
      <c r="X84" s="197">
        <f t="shared" si="16"/>
        <v>1</v>
      </c>
      <c r="Y84" s="191">
        <f t="shared" si="17"/>
        <v>7983.8242082664037</v>
      </c>
      <c r="Z84" s="191">
        <f t="shared" si="18"/>
        <v>15721.844895921524</v>
      </c>
      <c r="AA84" s="180">
        <f t="shared" si="23"/>
        <v>23705.669104187928</v>
      </c>
      <c r="AB84" s="180">
        <f t="shared" si="19"/>
        <v>8408.164464935764</v>
      </c>
      <c r="AC84" s="180">
        <f t="shared" si="20"/>
        <v>16453.163404069288</v>
      </c>
      <c r="AD84" s="180">
        <f t="shared" si="21"/>
        <v>24861.32786900505</v>
      </c>
      <c r="AE84" s="168">
        <f t="shared" si="22"/>
        <v>4.8750311992373119E-2</v>
      </c>
    </row>
    <row r="85" spans="1:31">
      <c r="A85" s="176" t="s">
        <v>367</v>
      </c>
      <c r="B85" s="160" t="s">
        <v>368</v>
      </c>
      <c r="C85" s="177">
        <v>38397.493981921682</v>
      </c>
      <c r="D85" s="167">
        <v>14575.278141894167</v>
      </c>
      <c r="E85" s="167">
        <v>26075.929590576336</v>
      </c>
      <c r="F85" s="167">
        <v>40651.207732470502</v>
      </c>
      <c r="G85" s="168">
        <f t="shared" si="14"/>
        <v>5.8694292695505412E-2</v>
      </c>
      <c r="I85" s="178" t="s">
        <v>369</v>
      </c>
      <c r="J85" s="178" t="s">
        <v>370</v>
      </c>
      <c r="K85" s="179">
        <v>28519.206957020437</v>
      </c>
      <c r="L85" s="179">
        <v>54691.930547834971</v>
      </c>
      <c r="M85" s="179">
        <v>83211.137504855404</v>
      </c>
      <c r="N85" s="179">
        <v>30035.002806786073</v>
      </c>
      <c r="O85" s="167">
        <v>57785.539910915104</v>
      </c>
      <c r="P85" s="167">
        <v>87820.542717701173</v>
      </c>
      <c r="Q85" s="168">
        <f t="shared" si="15"/>
        <v>5.5394089674315694E-2</v>
      </c>
      <c r="S85" s="163" t="s">
        <v>369</v>
      </c>
      <c r="T85" s="163" t="s">
        <v>370</v>
      </c>
      <c r="U85" s="163" t="s">
        <v>369</v>
      </c>
      <c r="V85" s="163" t="s">
        <v>370</v>
      </c>
      <c r="W85" s="180">
        <v>1141816</v>
      </c>
      <c r="X85" s="197">
        <f t="shared" si="16"/>
        <v>1</v>
      </c>
      <c r="Y85" s="191">
        <f t="shared" si="17"/>
        <v>28519.206957020437</v>
      </c>
      <c r="Z85" s="191">
        <f t="shared" si="18"/>
        <v>54691.930547834971</v>
      </c>
      <c r="AA85" s="180">
        <f t="shared" si="23"/>
        <v>83211.137504855404</v>
      </c>
      <c r="AB85" s="180">
        <f t="shared" si="19"/>
        <v>30035.002806786073</v>
      </c>
      <c r="AC85" s="180">
        <f t="shared" si="20"/>
        <v>57785.539910915104</v>
      </c>
      <c r="AD85" s="180">
        <f t="shared" si="21"/>
        <v>87820.542717701173</v>
      </c>
      <c r="AE85" s="168">
        <f t="shared" si="22"/>
        <v>5.5394089674315694E-2</v>
      </c>
    </row>
    <row r="86" spans="1:31">
      <c r="A86" s="176" t="s">
        <v>371</v>
      </c>
      <c r="B86" s="160" t="s">
        <v>372</v>
      </c>
      <c r="C86" s="177">
        <v>20937.206789085132</v>
      </c>
      <c r="D86" s="167">
        <v>7475.229391788348</v>
      </c>
      <c r="E86" s="167">
        <v>14607.99531383491</v>
      </c>
      <c r="F86" s="167">
        <v>22083.224705623259</v>
      </c>
      <c r="G86" s="168">
        <f t="shared" si="14"/>
        <v>5.4735950601374483E-2</v>
      </c>
      <c r="I86" s="178" t="s">
        <v>373</v>
      </c>
      <c r="J86" s="178" t="s">
        <v>374</v>
      </c>
      <c r="K86" s="179">
        <v>7898.7003393639961</v>
      </c>
      <c r="L86" s="179">
        <v>16598.96033973038</v>
      </c>
      <c r="M86" s="179">
        <v>24497.660679094377</v>
      </c>
      <c r="N86" s="179">
        <v>8318.5162624011937</v>
      </c>
      <c r="O86" s="167">
        <v>17619.131699384656</v>
      </c>
      <c r="P86" s="167">
        <v>25937.647961785849</v>
      </c>
      <c r="Q86" s="168">
        <f t="shared" si="15"/>
        <v>5.8780603648425744E-2</v>
      </c>
      <c r="S86" s="163" t="s">
        <v>373</v>
      </c>
      <c r="T86" s="163" t="s">
        <v>374</v>
      </c>
      <c r="U86" s="163" t="s">
        <v>373</v>
      </c>
      <c r="V86" s="163" t="s">
        <v>374</v>
      </c>
      <c r="W86" s="180">
        <v>371521</v>
      </c>
      <c r="X86" s="197">
        <f t="shared" si="16"/>
        <v>1</v>
      </c>
      <c r="Y86" s="191">
        <f t="shared" si="17"/>
        <v>7898.7003393639961</v>
      </c>
      <c r="Z86" s="191">
        <f t="shared" si="18"/>
        <v>16598.96033973038</v>
      </c>
      <c r="AA86" s="180">
        <f t="shared" si="23"/>
        <v>24497.660679094377</v>
      </c>
      <c r="AB86" s="180">
        <f t="shared" si="19"/>
        <v>8318.5162624011937</v>
      </c>
      <c r="AC86" s="180">
        <f t="shared" si="20"/>
        <v>17619.131699384656</v>
      </c>
      <c r="AD86" s="180">
        <f t="shared" si="21"/>
        <v>25937.647961785849</v>
      </c>
      <c r="AE86" s="168">
        <f t="shared" si="22"/>
        <v>5.8780603648425744E-2</v>
      </c>
    </row>
    <row r="87" spans="1:31">
      <c r="A87" s="176" t="s">
        <v>375</v>
      </c>
      <c r="B87" s="160" t="s">
        <v>376</v>
      </c>
      <c r="C87" s="177">
        <v>13838.979192562823</v>
      </c>
      <c r="D87" s="167">
        <v>4908.1271027185712</v>
      </c>
      <c r="E87" s="167">
        <v>9718.8545405444838</v>
      </c>
      <c r="F87" s="167">
        <v>14626.981643263054</v>
      </c>
      <c r="G87" s="168">
        <f t="shared" si="14"/>
        <v>5.6940793084197194E-2</v>
      </c>
      <c r="I87" s="178" t="s">
        <v>377</v>
      </c>
      <c r="J87" s="178" t="s">
        <v>378</v>
      </c>
      <c r="K87" s="179">
        <v>7952.4700259835154</v>
      </c>
      <c r="L87" s="179">
        <v>15046.688818195349</v>
      </c>
      <c r="M87" s="179">
        <v>22999.158844178863</v>
      </c>
      <c r="N87" s="179">
        <v>8375.1438078645388</v>
      </c>
      <c r="O87" s="167">
        <v>15817.818835785443</v>
      </c>
      <c r="P87" s="167">
        <v>24192.962643649982</v>
      </c>
      <c r="Q87" s="168">
        <f t="shared" si="15"/>
        <v>5.190641134135543E-2</v>
      </c>
      <c r="S87" s="163" t="s">
        <v>377</v>
      </c>
      <c r="T87" s="163" t="s">
        <v>378</v>
      </c>
      <c r="U87" s="163" t="s">
        <v>377</v>
      </c>
      <c r="V87" s="163" t="s">
        <v>378</v>
      </c>
      <c r="W87" s="180">
        <v>321596</v>
      </c>
      <c r="X87" s="197">
        <f t="shared" si="16"/>
        <v>1</v>
      </c>
      <c r="Y87" s="191">
        <f t="shared" si="17"/>
        <v>7952.4700259835154</v>
      </c>
      <c r="Z87" s="191">
        <f t="shared" si="18"/>
        <v>15046.688818195349</v>
      </c>
      <c r="AA87" s="180">
        <f t="shared" si="23"/>
        <v>22999.158844178863</v>
      </c>
      <c r="AB87" s="180">
        <f t="shared" si="19"/>
        <v>8375.1438078645388</v>
      </c>
      <c r="AC87" s="180">
        <f t="shared" si="20"/>
        <v>15817.818835785443</v>
      </c>
      <c r="AD87" s="180">
        <f t="shared" si="21"/>
        <v>24192.962643649982</v>
      </c>
      <c r="AE87" s="168">
        <f t="shared" si="22"/>
        <v>5.190641134135543E-2</v>
      </c>
    </row>
    <row r="88" spans="1:31">
      <c r="A88" s="176" t="s">
        <v>379</v>
      </c>
      <c r="B88" s="160" t="s">
        <v>380</v>
      </c>
      <c r="C88" s="177">
        <v>17160.127268212484</v>
      </c>
      <c r="D88" s="167">
        <v>5668.0858201425517</v>
      </c>
      <c r="E88" s="167">
        <v>12427.758068860951</v>
      </c>
      <c r="F88" s="167">
        <v>18095.843889003503</v>
      </c>
      <c r="G88" s="168">
        <f t="shared" si="14"/>
        <v>5.4528536191240651E-2</v>
      </c>
      <c r="I88" s="178" t="s">
        <v>381</v>
      </c>
      <c r="J88" s="178" t="s">
        <v>382</v>
      </c>
      <c r="K88" s="179">
        <v>9410.4749990870878</v>
      </c>
      <c r="L88" s="179">
        <v>15958.051852488041</v>
      </c>
      <c r="M88" s="179">
        <v>25368.52685157513</v>
      </c>
      <c r="N88" s="179">
        <v>9910.6417452885671</v>
      </c>
      <c r="O88" s="167">
        <v>16916.353759412537</v>
      </c>
      <c r="P88" s="167">
        <v>26826.995504701103</v>
      </c>
      <c r="Q88" s="168">
        <f t="shared" si="15"/>
        <v>5.7491263156867811E-2</v>
      </c>
      <c r="S88" s="163" t="s">
        <v>381</v>
      </c>
      <c r="T88" s="163" t="s">
        <v>382</v>
      </c>
      <c r="U88" s="163" t="s">
        <v>381</v>
      </c>
      <c r="V88" s="163" t="s">
        <v>382</v>
      </c>
      <c r="W88" s="180">
        <v>328450</v>
      </c>
      <c r="X88" s="197">
        <f t="shared" si="16"/>
        <v>1</v>
      </c>
      <c r="Y88" s="191">
        <f t="shared" si="17"/>
        <v>9410.4749990870878</v>
      </c>
      <c r="Z88" s="191">
        <f t="shared" si="18"/>
        <v>15958.051852488041</v>
      </c>
      <c r="AA88" s="180">
        <f t="shared" si="23"/>
        <v>25368.52685157513</v>
      </c>
      <c r="AB88" s="180">
        <f t="shared" si="19"/>
        <v>9910.6417452885671</v>
      </c>
      <c r="AC88" s="180">
        <f t="shared" si="20"/>
        <v>16916.353759412537</v>
      </c>
      <c r="AD88" s="180">
        <f t="shared" si="21"/>
        <v>26826.995504701103</v>
      </c>
      <c r="AE88" s="168">
        <f t="shared" si="22"/>
        <v>5.7491263156867811E-2</v>
      </c>
    </row>
    <row r="89" spans="1:31">
      <c r="A89" s="176" t="s">
        <v>383</v>
      </c>
      <c r="B89" s="160" t="s">
        <v>384</v>
      </c>
      <c r="C89" s="177">
        <v>19155.433977456636</v>
      </c>
      <c r="D89" s="167">
        <v>6638.9294830055769</v>
      </c>
      <c r="E89" s="167">
        <v>13656.58230522817</v>
      </c>
      <c r="F89" s="167">
        <v>20295.511788233747</v>
      </c>
      <c r="G89" s="168">
        <f t="shared" si="14"/>
        <v>5.9517200817210902E-2</v>
      </c>
      <c r="I89" s="178" t="s">
        <v>385</v>
      </c>
      <c r="J89" s="178" t="s">
        <v>386</v>
      </c>
      <c r="K89" s="179">
        <v>4432.2419305512858</v>
      </c>
      <c r="L89" s="179">
        <v>10899.781220566099</v>
      </c>
      <c r="M89" s="179">
        <v>15332.023151117384</v>
      </c>
      <c r="N89" s="179">
        <v>4667.8155891600863</v>
      </c>
      <c r="O89" s="167">
        <v>11503.988677913101</v>
      </c>
      <c r="P89" s="167">
        <v>16171.804267073187</v>
      </c>
      <c r="Q89" s="168">
        <f t="shared" si="15"/>
        <v>5.4773013820723415E-2</v>
      </c>
      <c r="S89" s="163" t="s">
        <v>385</v>
      </c>
      <c r="T89" s="163" t="s">
        <v>386</v>
      </c>
      <c r="U89" s="163" t="s">
        <v>385</v>
      </c>
      <c r="V89" s="163" t="s">
        <v>386</v>
      </c>
      <c r="W89" s="180">
        <v>216374</v>
      </c>
      <c r="X89" s="197">
        <f t="shared" si="16"/>
        <v>1</v>
      </c>
      <c r="Y89" s="191">
        <f t="shared" si="17"/>
        <v>4432.2419305512858</v>
      </c>
      <c r="Z89" s="191">
        <f t="shared" si="18"/>
        <v>10899.781220566099</v>
      </c>
      <c r="AA89" s="180">
        <f t="shared" si="23"/>
        <v>15332.023151117384</v>
      </c>
      <c r="AB89" s="180">
        <f t="shared" si="19"/>
        <v>4667.8155891600863</v>
      </c>
      <c r="AC89" s="180">
        <f t="shared" si="20"/>
        <v>11503.988677913101</v>
      </c>
      <c r="AD89" s="180">
        <f t="shared" si="21"/>
        <v>16171.804267073187</v>
      </c>
      <c r="AE89" s="168">
        <f t="shared" si="22"/>
        <v>5.4773013820723415E-2</v>
      </c>
    </row>
    <row r="90" spans="1:31">
      <c r="A90" s="176" t="s">
        <v>387</v>
      </c>
      <c r="B90" s="160" t="s">
        <v>388</v>
      </c>
      <c r="C90" s="177">
        <v>9449.2467088210415</v>
      </c>
      <c r="D90" s="167">
        <v>3381.5825229169113</v>
      </c>
      <c r="E90" s="167">
        <v>6600.6848788967764</v>
      </c>
      <c r="F90" s="167">
        <v>9982.2674018136877</v>
      </c>
      <c r="G90" s="168">
        <f t="shared" si="14"/>
        <v>5.6408802671546576E-2</v>
      </c>
      <c r="I90" s="178" t="s">
        <v>389</v>
      </c>
      <c r="J90" s="178" t="s">
        <v>390</v>
      </c>
      <c r="K90" s="179">
        <v>7291.4917086852392</v>
      </c>
      <c r="L90" s="179">
        <v>13702.454360496145</v>
      </c>
      <c r="M90" s="179">
        <v>20993.946069181384</v>
      </c>
      <c r="N90" s="179">
        <v>7679.03449300186</v>
      </c>
      <c r="O90" s="167">
        <v>14424.740532676029</v>
      </c>
      <c r="P90" s="167">
        <v>22103.775025677889</v>
      </c>
      <c r="Q90" s="168">
        <f t="shared" si="15"/>
        <v>5.2864237758794008E-2</v>
      </c>
      <c r="S90" s="163" t="s">
        <v>389</v>
      </c>
      <c r="T90" s="163" t="s">
        <v>390</v>
      </c>
      <c r="U90" s="163" t="s">
        <v>389</v>
      </c>
      <c r="V90" s="163" t="s">
        <v>390</v>
      </c>
      <c r="W90" s="180">
        <v>285478</v>
      </c>
      <c r="X90" s="197">
        <f t="shared" si="16"/>
        <v>1</v>
      </c>
      <c r="Y90" s="191">
        <f t="shared" si="17"/>
        <v>7291.4917086852392</v>
      </c>
      <c r="Z90" s="191">
        <f t="shared" si="18"/>
        <v>13702.454360496145</v>
      </c>
      <c r="AA90" s="180">
        <f t="shared" si="23"/>
        <v>20993.946069181384</v>
      </c>
      <c r="AB90" s="180">
        <f t="shared" si="19"/>
        <v>7679.03449300186</v>
      </c>
      <c r="AC90" s="180">
        <f t="shared" si="20"/>
        <v>14424.740532676029</v>
      </c>
      <c r="AD90" s="180">
        <f t="shared" si="21"/>
        <v>22103.775025677889</v>
      </c>
      <c r="AE90" s="168">
        <f t="shared" si="22"/>
        <v>5.2864237758794008E-2</v>
      </c>
    </row>
    <row r="91" spans="1:31">
      <c r="A91" s="176" t="s">
        <v>391</v>
      </c>
      <c r="B91" s="160" t="s">
        <v>392</v>
      </c>
      <c r="C91" s="177">
        <v>20927.570046825433</v>
      </c>
      <c r="D91" s="167">
        <v>7323.5964690835681</v>
      </c>
      <c r="E91" s="167">
        <v>14653.283697796844</v>
      </c>
      <c r="F91" s="167">
        <v>21976.880166880412</v>
      </c>
      <c r="G91" s="168">
        <f t="shared" si="14"/>
        <v>5.0140083999582696E-2</v>
      </c>
      <c r="I91" s="178" t="s">
        <v>393</v>
      </c>
      <c r="J91" s="178" t="s">
        <v>394</v>
      </c>
      <c r="K91" s="179">
        <v>7009.6382855697966</v>
      </c>
      <c r="L91" s="179">
        <v>12725.413536151944</v>
      </c>
      <c r="M91" s="179">
        <v>19735.05182172174</v>
      </c>
      <c r="N91" s="179">
        <v>7382.2005604478318</v>
      </c>
      <c r="O91" s="167">
        <v>13465.218410824222</v>
      </c>
      <c r="P91" s="167">
        <v>20847.418971272054</v>
      </c>
      <c r="Q91" s="168">
        <f t="shared" si="15"/>
        <v>5.6365048321077582E-2</v>
      </c>
      <c r="S91" s="163" t="s">
        <v>393</v>
      </c>
      <c r="T91" s="163" t="s">
        <v>394</v>
      </c>
      <c r="U91" s="163" t="s">
        <v>393</v>
      </c>
      <c r="V91" s="163" t="s">
        <v>394</v>
      </c>
      <c r="W91" s="180">
        <v>263357</v>
      </c>
      <c r="X91" s="197">
        <f t="shared" si="16"/>
        <v>1</v>
      </c>
      <c r="Y91" s="191">
        <f t="shared" si="17"/>
        <v>7009.6382855697966</v>
      </c>
      <c r="Z91" s="191">
        <f t="shared" si="18"/>
        <v>12725.413536151944</v>
      </c>
      <c r="AA91" s="180">
        <f t="shared" si="23"/>
        <v>19735.05182172174</v>
      </c>
      <c r="AB91" s="180">
        <f t="shared" si="19"/>
        <v>7382.2005604478318</v>
      </c>
      <c r="AC91" s="180">
        <f t="shared" si="20"/>
        <v>13465.218410824222</v>
      </c>
      <c r="AD91" s="180">
        <f t="shared" si="21"/>
        <v>20847.418971272054</v>
      </c>
      <c r="AE91" s="168">
        <f t="shared" si="22"/>
        <v>5.6365048321077582E-2</v>
      </c>
    </row>
    <row r="92" spans="1:31">
      <c r="A92" s="176" t="s">
        <v>395</v>
      </c>
      <c r="B92" s="160" t="s">
        <v>396</v>
      </c>
      <c r="C92" s="177">
        <v>11614.318639022298</v>
      </c>
      <c r="D92" s="167">
        <v>4152.606148762764</v>
      </c>
      <c r="E92" s="167">
        <v>8129.5661580814913</v>
      </c>
      <c r="F92" s="167">
        <v>12282.172306844255</v>
      </c>
      <c r="G92" s="168">
        <f t="shared" si="14"/>
        <v>5.7502612816052068E-2</v>
      </c>
      <c r="I92" s="178" t="s">
        <v>397</v>
      </c>
      <c r="J92" s="178" t="s">
        <v>398</v>
      </c>
      <c r="K92" s="179">
        <v>11698.417214979894</v>
      </c>
      <c r="L92" s="179">
        <v>26230.52745116247</v>
      </c>
      <c r="M92" s="179">
        <v>37928.944666142364</v>
      </c>
      <c r="N92" s="179">
        <v>12320.188089956077</v>
      </c>
      <c r="O92" s="167">
        <v>27570.562284820931</v>
      </c>
      <c r="P92" s="167">
        <v>39890.75037477701</v>
      </c>
      <c r="Q92" s="168">
        <f t="shared" si="15"/>
        <v>5.1723182015814606E-2</v>
      </c>
      <c r="S92" s="163" t="s">
        <v>397</v>
      </c>
      <c r="T92" s="163" t="s">
        <v>398</v>
      </c>
      <c r="U92" s="163" t="s">
        <v>397</v>
      </c>
      <c r="V92" s="163" t="s">
        <v>398</v>
      </c>
      <c r="W92" s="180">
        <v>539776</v>
      </c>
      <c r="X92" s="197">
        <f t="shared" si="16"/>
        <v>1</v>
      </c>
      <c r="Y92" s="191">
        <f t="shared" si="17"/>
        <v>11698.417214979894</v>
      </c>
      <c r="Z92" s="191">
        <f t="shared" si="18"/>
        <v>26230.52745116247</v>
      </c>
      <c r="AA92" s="180">
        <f t="shared" si="23"/>
        <v>37928.944666142364</v>
      </c>
      <c r="AB92" s="180">
        <f t="shared" si="19"/>
        <v>12320.188089956077</v>
      </c>
      <c r="AC92" s="180">
        <f t="shared" si="20"/>
        <v>27570.562284820931</v>
      </c>
      <c r="AD92" s="180">
        <f t="shared" si="21"/>
        <v>39890.75037477701</v>
      </c>
      <c r="AE92" s="168">
        <f t="shared" si="22"/>
        <v>5.1723182015814606E-2</v>
      </c>
    </row>
    <row r="93" spans="1:31">
      <c r="A93" s="176" t="s">
        <v>399</v>
      </c>
      <c r="B93" s="160" t="s">
        <v>400</v>
      </c>
      <c r="C93" s="177">
        <v>20993.946069181384</v>
      </c>
      <c r="D93" s="167">
        <v>7679.03449300186</v>
      </c>
      <c r="E93" s="167">
        <v>14424.740532676031</v>
      </c>
      <c r="F93" s="167">
        <v>22103.775025677889</v>
      </c>
      <c r="G93" s="168">
        <f t="shared" si="14"/>
        <v>5.2864237758794008E-2</v>
      </c>
      <c r="I93" s="178" t="s">
        <v>401</v>
      </c>
      <c r="J93" s="178" t="s">
        <v>402</v>
      </c>
      <c r="K93" s="179">
        <v>4688.1924105859125</v>
      </c>
      <c r="L93" s="179">
        <v>10042.72463049551</v>
      </c>
      <c r="M93" s="179">
        <v>14730.917041081422</v>
      </c>
      <c r="N93" s="179">
        <v>4937.3698372085537</v>
      </c>
      <c r="O93" s="167">
        <v>10547.123566686449</v>
      </c>
      <c r="P93" s="167">
        <v>15484.493403895001</v>
      </c>
      <c r="Q93" s="168">
        <f t="shared" si="15"/>
        <v>5.115610662336989E-2</v>
      </c>
      <c r="S93" s="163" t="s">
        <v>401</v>
      </c>
      <c r="T93" s="163" t="s">
        <v>402</v>
      </c>
      <c r="U93" s="163" t="s">
        <v>401</v>
      </c>
      <c r="V93" s="163" t="s">
        <v>402</v>
      </c>
      <c r="W93" s="180">
        <v>211455</v>
      </c>
      <c r="X93" s="197">
        <f t="shared" si="16"/>
        <v>1</v>
      </c>
      <c r="Y93" s="191">
        <f t="shared" si="17"/>
        <v>4688.1924105859125</v>
      </c>
      <c r="Z93" s="191">
        <f t="shared" si="18"/>
        <v>10042.72463049551</v>
      </c>
      <c r="AA93" s="180">
        <f t="shared" si="23"/>
        <v>14730.917041081422</v>
      </c>
      <c r="AB93" s="180">
        <f t="shared" si="19"/>
        <v>4937.3698372085537</v>
      </c>
      <c r="AC93" s="180">
        <f t="shared" si="20"/>
        <v>10547.123566686449</v>
      </c>
      <c r="AD93" s="180">
        <f t="shared" si="21"/>
        <v>15484.493403895001</v>
      </c>
      <c r="AE93" s="168">
        <f t="shared" si="22"/>
        <v>5.115610662336989E-2</v>
      </c>
    </row>
    <row r="94" spans="1:31">
      <c r="A94" s="176" t="s">
        <v>403</v>
      </c>
      <c r="B94" s="160" t="s">
        <v>404</v>
      </c>
      <c r="C94" s="177">
        <v>19735.05182172174</v>
      </c>
      <c r="D94" s="167">
        <v>7382.2005604478318</v>
      </c>
      <c r="E94" s="167">
        <v>13465.218410824222</v>
      </c>
      <c r="F94" s="167">
        <v>20847.418971272054</v>
      </c>
      <c r="G94" s="168">
        <f t="shared" si="14"/>
        <v>5.6365048321077582E-2</v>
      </c>
      <c r="I94" s="178" t="s">
        <v>405</v>
      </c>
      <c r="J94" s="178" t="s">
        <v>406</v>
      </c>
      <c r="K94" s="179">
        <v>9471.3473522125332</v>
      </c>
      <c r="L94" s="179">
        <v>19372.989707058245</v>
      </c>
      <c r="M94" s="179">
        <v>28844.33705927078</v>
      </c>
      <c r="N94" s="179">
        <v>9974.7494639826291</v>
      </c>
      <c r="O94" s="167">
        <v>20372.071800007318</v>
      </c>
      <c r="P94" s="167">
        <v>30346.821263989947</v>
      </c>
      <c r="Q94" s="168">
        <f t="shared" si="15"/>
        <v>5.2089399788658231E-2</v>
      </c>
      <c r="S94" s="163" t="s">
        <v>405</v>
      </c>
      <c r="T94" s="163" t="s">
        <v>406</v>
      </c>
      <c r="U94" s="163" t="s">
        <v>405</v>
      </c>
      <c r="V94" s="163" t="s">
        <v>406</v>
      </c>
      <c r="W94" s="180">
        <v>439787</v>
      </c>
      <c r="X94" s="197">
        <f t="shared" si="16"/>
        <v>1</v>
      </c>
      <c r="Y94" s="191">
        <f t="shared" si="17"/>
        <v>9471.3473522125332</v>
      </c>
      <c r="Z94" s="191">
        <f t="shared" si="18"/>
        <v>19372.989707058245</v>
      </c>
      <c r="AA94" s="180">
        <f t="shared" si="23"/>
        <v>28844.33705927078</v>
      </c>
      <c r="AB94" s="180">
        <f t="shared" si="19"/>
        <v>9974.7494639826291</v>
      </c>
      <c r="AC94" s="180">
        <f t="shared" si="20"/>
        <v>20372.071800007318</v>
      </c>
      <c r="AD94" s="180">
        <f t="shared" si="21"/>
        <v>30346.821263989947</v>
      </c>
      <c r="AE94" s="168">
        <f t="shared" si="22"/>
        <v>5.2089399788658231E-2</v>
      </c>
    </row>
    <row r="95" spans="1:31">
      <c r="A95" s="176" t="s">
        <v>407</v>
      </c>
      <c r="B95" s="160" t="s">
        <v>408</v>
      </c>
      <c r="C95" s="177">
        <v>7257.5455299268524</v>
      </c>
      <c r="D95" s="167">
        <v>2183.037545589013</v>
      </c>
      <c r="E95" s="167">
        <v>5487.1432598847205</v>
      </c>
      <c r="F95" s="167">
        <v>7670.1808054737339</v>
      </c>
      <c r="G95" s="168">
        <f t="shared" si="14"/>
        <v>5.6856036775154717E-2</v>
      </c>
      <c r="I95" s="178" t="s">
        <v>409</v>
      </c>
      <c r="J95" s="178" t="s">
        <v>410</v>
      </c>
      <c r="K95" s="179">
        <v>16859.714058346581</v>
      </c>
      <c r="L95" s="179">
        <v>38379.119915290103</v>
      </c>
      <c r="M95" s="179">
        <v>55238.833973636683</v>
      </c>
      <c r="N95" s="179">
        <v>17755.807860547702</v>
      </c>
      <c r="O95" s="167">
        <v>40299.216418147887</v>
      </c>
      <c r="P95" s="167">
        <v>58055.024278695593</v>
      </c>
      <c r="Q95" s="168">
        <f t="shared" si="15"/>
        <v>5.0982073705664543E-2</v>
      </c>
      <c r="S95" s="163" t="s">
        <v>409</v>
      </c>
      <c r="T95" s="163" t="s">
        <v>410</v>
      </c>
      <c r="U95" s="163" t="s">
        <v>409</v>
      </c>
      <c r="V95" s="163" t="s">
        <v>410</v>
      </c>
      <c r="W95" s="180">
        <v>793139</v>
      </c>
      <c r="X95" s="197">
        <f t="shared" si="16"/>
        <v>1</v>
      </c>
      <c r="Y95" s="191">
        <f t="shared" si="17"/>
        <v>16859.714058346581</v>
      </c>
      <c r="Z95" s="191">
        <f t="shared" si="18"/>
        <v>38379.119915290103</v>
      </c>
      <c r="AA95" s="180">
        <f t="shared" si="23"/>
        <v>55238.833973636683</v>
      </c>
      <c r="AB95" s="180">
        <f t="shared" si="19"/>
        <v>17755.807860547702</v>
      </c>
      <c r="AC95" s="180">
        <f t="shared" si="20"/>
        <v>40299.216418147887</v>
      </c>
      <c r="AD95" s="180">
        <f t="shared" si="21"/>
        <v>58055.024278695593</v>
      </c>
      <c r="AE95" s="168">
        <f t="shared" si="22"/>
        <v>5.0982073705664543E-2</v>
      </c>
    </row>
    <row r="96" spans="1:31">
      <c r="A96" s="176" t="s">
        <v>411</v>
      </c>
      <c r="B96" s="160" t="s">
        <v>412</v>
      </c>
      <c r="C96" s="177">
        <v>27821.857479392966</v>
      </c>
      <c r="D96" s="167">
        <v>7973.7887464537598</v>
      </c>
      <c r="E96" s="167">
        <v>21441.667213273206</v>
      </c>
      <c r="F96" s="167">
        <v>29415.455959726965</v>
      </c>
      <c r="G96" s="168">
        <f t="shared" si="14"/>
        <v>5.7278651560714211E-2</v>
      </c>
      <c r="I96" s="178" t="s">
        <v>413</v>
      </c>
      <c r="J96" s="178" t="s">
        <v>414</v>
      </c>
      <c r="K96" s="179">
        <v>8396.8110076750145</v>
      </c>
      <c r="L96" s="179">
        <v>18115.056004543258</v>
      </c>
      <c r="M96" s="179">
        <v>26511.867012218274</v>
      </c>
      <c r="N96" s="179">
        <v>8843.101512732941</v>
      </c>
      <c r="O96" s="167">
        <v>19079.181642482923</v>
      </c>
      <c r="P96" s="167">
        <v>27922.283155215864</v>
      </c>
      <c r="Q96" s="168">
        <f t="shared" si="15"/>
        <v>5.3199427348801454E-2</v>
      </c>
      <c r="S96" s="163" t="s">
        <v>413</v>
      </c>
      <c r="T96" s="163" t="s">
        <v>414</v>
      </c>
      <c r="U96" s="163" t="s">
        <v>413</v>
      </c>
      <c r="V96" s="163" t="s">
        <v>414</v>
      </c>
      <c r="W96" s="180">
        <v>348312</v>
      </c>
      <c r="X96" s="197">
        <f t="shared" si="16"/>
        <v>1</v>
      </c>
      <c r="Y96" s="191">
        <f t="shared" si="17"/>
        <v>8396.8110076750145</v>
      </c>
      <c r="Z96" s="191">
        <f t="shared" si="18"/>
        <v>18115.056004543258</v>
      </c>
      <c r="AA96" s="180">
        <f t="shared" si="23"/>
        <v>26511.867012218274</v>
      </c>
      <c r="AB96" s="180">
        <f t="shared" si="19"/>
        <v>8843.101512732941</v>
      </c>
      <c r="AC96" s="180">
        <f t="shared" si="20"/>
        <v>19079.181642482923</v>
      </c>
      <c r="AD96" s="180">
        <f t="shared" si="21"/>
        <v>27922.283155215864</v>
      </c>
      <c r="AE96" s="168">
        <f t="shared" si="22"/>
        <v>5.3199427348801454E-2</v>
      </c>
    </row>
    <row r="97" spans="1:31">
      <c r="A97" s="176" t="s">
        <v>415</v>
      </c>
      <c r="B97" s="160" t="s">
        <v>416</v>
      </c>
      <c r="C97" s="177">
        <v>53092.33986576485</v>
      </c>
      <c r="D97" s="167">
        <v>17418.734129628232</v>
      </c>
      <c r="E97" s="167">
        <v>38630.97035403375</v>
      </c>
      <c r="F97" s="167">
        <v>56049.704483661983</v>
      </c>
      <c r="G97" s="168">
        <f t="shared" si="14"/>
        <v>5.5702284460890983E-2</v>
      </c>
      <c r="I97" s="178" t="s">
        <v>417</v>
      </c>
      <c r="J97" s="178" t="s">
        <v>418</v>
      </c>
      <c r="K97" s="179">
        <v>5771.1912278418558</v>
      </c>
      <c r="L97" s="179">
        <v>10464.496858171604</v>
      </c>
      <c r="M97" s="179">
        <v>16235.688086013459</v>
      </c>
      <c r="N97" s="179">
        <v>6077.9300416016504</v>
      </c>
      <c r="O97" s="167">
        <v>10872.865513716491</v>
      </c>
      <c r="P97" s="167">
        <v>16950.795555318142</v>
      </c>
      <c r="Q97" s="168">
        <f t="shared" si="15"/>
        <v>4.4045405745428479E-2</v>
      </c>
      <c r="S97" s="163" t="s">
        <v>417</v>
      </c>
      <c r="T97" s="163" t="s">
        <v>418</v>
      </c>
      <c r="U97" s="163" t="s">
        <v>417</v>
      </c>
      <c r="V97" s="163" t="s">
        <v>418</v>
      </c>
      <c r="W97" s="180">
        <v>202055</v>
      </c>
      <c r="X97" s="197">
        <f t="shared" si="16"/>
        <v>1</v>
      </c>
      <c r="Y97" s="191">
        <f t="shared" si="17"/>
        <v>5771.1912278418558</v>
      </c>
      <c r="Z97" s="191">
        <f t="shared" si="18"/>
        <v>10464.496858171604</v>
      </c>
      <c r="AA97" s="180">
        <f t="shared" si="23"/>
        <v>16235.688086013459</v>
      </c>
      <c r="AB97" s="180">
        <f t="shared" si="19"/>
        <v>6077.9300416016504</v>
      </c>
      <c r="AC97" s="180">
        <f t="shared" si="20"/>
        <v>10872.865513716491</v>
      </c>
      <c r="AD97" s="180">
        <f t="shared" si="21"/>
        <v>16950.795555318142</v>
      </c>
      <c r="AE97" s="168">
        <f t="shared" si="22"/>
        <v>4.4045405745428479E-2</v>
      </c>
    </row>
    <row r="98" spans="1:31">
      <c r="A98" s="176" t="s">
        <v>419</v>
      </c>
      <c r="B98" s="160" t="s">
        <v>420</v>
      </c>
      <c r="C98" s="177">
        <v>36106.104376951342</v>
      </c>
      <c r="D98" s="167">
        <v>10654.106832026129</v>
      </c>
      <c r="E98" s="167">
        <v>27395.973557542729</v>
      </c>
      <c r="F98" s="167">
        <v>38050.080389568859</v>
      </c>
      <c r="G98" s="168">
        <f t="shared" si="14"/>
        <v>5.3840646787097546E-2</v>
      </c>
      <c r="I98" s="178" t="s">
        <v>421</v>
      </c>
      <c r="J98" s="178" t="s">
        <v>422</v>
      </c>
      <c r="K98" s="179">
        <v>248.46335426219576</v>
      </c>
      <c r="L98" s="179">
        <v>378.05922964772145</v>
      </c>
      <c r="M98" s="179">
        <v>626.52258390991722</v>
      </c>
      <c r="N98" s="179">
        <v>261.66918154123147</v>
      </c>
      <c r="O98" s="167">
        <v>447.78763558655345</v>
      </c>
      <c r="P98" s="167">
        <v>709.45681712778492</v>
      </c>
      <c r="Q98" s="168">
        <f t="shared" si="15"/>
        <v>0.1323722964626477</v>
      </c>
      <c r="S98" s="163" t="s">
        <v>421</v>
      </c>
      <c r="T98" s="163" t="s">
        <v>422</v>
      </c>
      <c r="U98" s="163" t="s">
        <v>421</v>
      </c>
      <c r="V98" s="163" t="s">
        <v>422</v>
      </c>
      <c r="W98" s="180">
        <v>9721</v>
      </c>
      <c r="X98" s="197">
        <f t="shared" si="16"/>
        <v>1</v>
      </c>
      <c r="Y98" s="191">
        <f t="shared" si="17"/>
        <v>248.46335426219576</v>
      </c>
      <c r="Z98" s="191">
        <f t="shared" si="18"/>
        <v>378.05922964772145</v>
      </c>
      <c r="AA98" s="180">
        <f t="shared" si="23"/>
        <v>626.52258390991722</v>
      </c>
      <c r="AB98" s="180">
        <f t="shared" si="19"/>
        <v>261.66918154123147</v>
      </c>
      <c r="AC98" s="180">
        <f t="shared" si="20"/>
        <v>447.78763558655345</v>
      </c>
      <c r="AD98" s="180">
        <f t="shared" si="21"/>
        <v>709.45681712778492</v>
      </c>
      <c r="AE98" s="168">
        <f t="shared" si="22"/>
        <v>0.1323722964626477</v>
      </c>
    </row>
    <row r="99" spans="1:31">
      <c r="A99" s="176" t="s">
        <v>423</v>
      </c>
      <c r="B99" s="160" t="s">
        <v>424</v>
      </c>
      <c r="C99" s="177">
        <v>26033.55199301937</v>
      </c>
      <c r="D99" s="167">
        <v>9436.6887548065115</v>
      </c>
      <c r="E99" s="167">
        <v>18030.654901195514</v>
      </c>
      <c r="F99" s="167">
        <v>27467.343656002027</v>
      </c>
      <c r="G99" s="168">
        <f t="shared" si="14"/>
        <v>5.5074761345171641E-2</v>
      </c>
      <c r="I99" s="178" t="s">
        <v>425</v>
      </c>
      <c r="J99" s="178" t="s">
        <v>426</v>
      </c>
      <c r="K99" s="179">
        <v>4649.7169941620696</v>
      </c>
      <c r="L99" s="179">
        <v>10081.45739170611</v>
      </c>
      <c r="M99" s="179">
        <v>14731.17438586818</v>
      </c>
      <c r="N99" s="179">
        <v>4896.8494524017833</v>
      </c>
      <c r="O99" s="167">
        <v>10710.650144287672</v>
      </c>
      <c r="P99" s="167">
        <v>15607.499596689457</v>
      </c>
      <c r="Q99" s="168">
        <f t="shared" si="15"/>
        <v>5.948780374645124E-2</v>
      </c>
      <c r="S99" s="163" t="s">
        <v>425</v>
      </c>
      <c r="T99" s="163" t="s">
        <v>426</v>
      </c>
      <c r="U99" s="163" t="s">
        <v>425</v>
      </c>
      <c r="V99" s="163" t="s">
        <v>426</v>
      </c>
      <c r="W99" s="180">
        <v>212906</v>
      </c>
      <c r="X99" s="197">
        <f t="shared" si="16"/>
        <v>1</v>
      </c>
      <c r="Y99" s="191">
        <f t="shared" si="17"/>
        <v>4649.7169941620696</v>
      </c>
      <c r="Z99" s="191">
        <f t="shared" si="18"/>
        <v>10081.45739170611</v>
      </c>
      <c r="AA99" s="180">
        <f t="shared" si="23"/>
        <v>14731.17438586818</v>
      </c>
      <c r="AB99" s="180">
        <f t="shared" si="19"/>
        <v>4896.8494524017833</v>
      </c>
      <c r="AC99" s="180">
        <f t="shared" si="20"/>
        <v>10710.650144287672</v>
      </c>
      <c r="AD99" s="180">
        <f t="shared" si="21"/>
        <v>15607.499596689457</v>
      </c>
      <c r="AE99" s="168">
        <f t="shared" si="22"/>
        <v>5.948780374645124E-2</v>
      </c>
    </row>
    <row r="100" spans="1:31">
      <c r="A100" s="176" t="s">
        <v>427</v>
      </c>
      <c r="B100" s="160" t="s">
        <v>428</v>
      </c>
      <c r="C100" s="177">
        <v>16608.610194939243</v>
      </c>
      <c r="D100" s="167">
        <v>5192.4021114631523</v>
      </c>
      <c r="E100" s="167">
        <v>12299.594510101679</v>
      </c>
      <c r="F100" s="167">
        <v>17491.996621564831</v>
      </c>
      <c r="G100" s="168">
        <f t="shared" si="14"/>
        <v>5.318846166278024E-2</v>
      </c>
      <c r="I100" s="178" t="s">
        <v>429</v>
      </c>
      <c r="J100" s="178" t="s">
        <v>430</v>
      </c>
      <c r="K100" s="179">
        <v>7371.2604532022006</v>
      </c>
      <c r="L100" s="179">
        <v>17576.669228383158</v>
      </c>
      <c r="M100" s="179">
        <v>24947.92968158536</v>
      </c>
      <c r="N100" s="179">
        <v>7763.0429462898974</v>
      </c>
      <c r="O100" s="167">
        <v>18564.138003443863</v>
      </c>
      <c r="P100" s="167">
        <v>26327.18094973376</v>
      </c>
      <c r="Q100" s="168">
        <f t="shared" si="15"/>
        <v>5.5285199443481536E-2</v>
      </c>
      <c r="S100" s="163" t="s">
        <v>429</v>
      </c>
      <c r="T100" s="163" t="s">
        <v>430</v>
      </c>
      <c r="U100" s="163" t="s">
        <v>429</v>
      </c>
      <c r="V100" s="163" t="s">
        <v>430</v>
      </c>
      <c r="W100" s="180">
        <v>395869</v>
      </c>
      <c r="X100" s="197">
        <f t="shared" si="16"/>
        <v>1</v>
      </c>
      <c r="Y100" s="191">
        <f t="shared" si="17"/>
        <v>7371.2604532022006</v>
      </c>
      <c r="Z100" s="191">
        <f t="shared" si="18"/>
        <v>17576.669228383158</v>
      </c>
      <c r="AA100" s="180">
        <f t="shared" si="23"/>
        <v>24947.92968158536</v>
      </c>
      <c r="AB100" s="180">
        <f t="shared" si="19"/>
        <v>7763.0429462898974</v>
      </c>
      <c r="AC100" s="180">
        <f t="shared" si="20"/>
        <v>18564.138003443863</v>
      </c>
      <c r="AD100" s="180">
        <f t="shared" si="21"/>
        <v>26327.18094973376</v>
      </c>
      <c r="AE100" s="168">
        <f t="shared" si="22"/>
        <v>5.5285199443481536E-2</v>
      </c>
    </row>
    <row r="101" spans="1:31">
      <c r="A101" s="176" t="s">
        <v>431</v>
      </c>
      <c r="B101" s="160" t="s">
        <v>432</v>
      </c>
      <c r="C101" s="177">
        <v>38177.467434566766</v>
      </c>
      <c r="D101" s="167">
        <v>11151.954242885869</v>
      </c>
      <c r="E101" s="167">
        <v>29070.743041203983</v>
      </c>
      <c r="F101" s="167">
        <v>40222.697284089852</v>
      </c>
      <c r="G101" s="168">
        <f t="shared" si="14"/>
        <v>5.3571648067762823E-2</v>
      </c>
      <c r="I101" s="178" t="s">
        <v>433</v>
      </c>
      <c r="J101" s="178" t="s">
        <v>434</v>
      </c>
      <c r="K101" s="179">
        <v>4727.6988768608371</v>
      </c>
      <c r="L101" s="179">
        <v>10958.718833318393</v>
      </c>
      <c r="M101" s="179">
        <v>15686.41771017923</v>
      </c>
      <c r="N101" s="179">
        <v>4978.9760721659904</v>
      </c>
      <c r="O101" s="167">
        <v>11574.313465160125</v>
      </c>
      <c r="P101" s="167">
        <v>16553.289537326116</v>
      </c>
      <c r="Q101" s="168">
        <f t="shared" si="15"/>
        <v>5.526257448724925E-2</v>
      </c>
      <c r="S101" s="163" t="s">
        <v>433</v>
      </c>
      <c r="T101" s="163" t="s">
        <v>434</v>
      </c>
      <c r="U101" s="163" t="s">
        <v>433</v>
      </c>
      <c r="V101" s="163" t="s">
        <v>434</v>
      </c>
      <c r="W101" s="180">
        <v>248287</v>
      </c>
      <c r="X101" s="197">
        <f t="shared" si="16"/>
        <v>1</v>
      </c>
      <c r="Y101" s="191">
        <f t="shared" si="17"/>
        <v>4727.6988768608371</v>
      </c>
      <c r="Z101" s="191">
        <f t="shared" si="18"/>
        <v>10958.718833318393</v>
      </c>
      <c r="AA101" s="180">
        <f t="shared" si="23"/>
        <v>15686.41771017923</v>
      </c>
      <c r="AB101" s="180">
        <f t="shared" si="19"/>
        <v>4978.9760721659904</v>
      </c>
      <c r="AC101" s="180">
        <f t="shared" si="20"/>
        <v>11574.313465160125</v>
      </c>
      <c r="AD101" s="180">
        <f t="shared" si="21"/>
        <v>16553.289537326116</v>
      </c>
      <c r="AE101" s="168">
        <f t="shared" si="22"/>
        <v>5.526257448724925E-2</v>
      </c>
    </row>
    <row r="102" spans="1:31">
      <c r="A102" s="176" t="s">
        <v>435</v>
      </c>
      <c r="B102" s="160" t="s">
        <v>436</v>
      </c>
      <c r="C102" s="177">
        <v>13888.448047504949</v>
      </c>
      <c r="D102" s="167">
        <v>4226.7993908901508</v>
      </c>
      <c r="E102" s="167">
        <v>10444.435777337434</v>
      </c>
      <c r="F102" s="167">
        <v>14671.235168227584</v>
      </c>
      <c r="G102" s="168">
        <f t="shared" si="14"/>
        <v>5.636246166923331E-2</v>
      </c>
      <c r="I102" s="178" t="s">
        <v>437</v>
      </c>
      <c r="J102" s="178" t="s">
        <v>438</v>
      </c>
      <c r="K102" s="179">
        <v>6839.3435825704964</v>
      </c>
      <c r="L102" s="179">
        <v>15135.110798473908</v>
      </c>
      <c r="M102" s="179">
        <v>21974.454381044405</v>
      </c>
      <c r="N102" s="179">
        <v>7202.854693984119</v>
      </c>
      <c r="O102" s="167">
        <v>15991.899707569504</v>
      </c>
      <c r="P102" s="167">
        <v>23194.754401553622</v>
      </c>
      <c r="Q102" s="168">
        <f t="shared" si="15"/>
        <v>5.5532665309855123E-2</v>
      </c>
      <c r="S102" s="163" t="s">
        <v>437</v>
      </c>
      <c r="T102" s="163" t="s">
        <v>438</v>
      </c>
      <c r="U102" s="163" t="s">
        <v>437</v>
      </c>
      <c r="V102" s="163" t="s">
        <v>438</v>
      </c>
      <c r="W102" s="180">
        <v>329771</v>
      </c>
      <c r="X102" s="197">
        <f t="shared" si="16"/>
        <v>1</v>
      </c>
      <c r="Y102" s="191">
        <f t="shared" si="17"/>
        <v>6839.3435825704964</v>
      </c>
      <c r="Z102" s="191">
        <f t="shared" si="18"/>
        <v>15135.110798473908</v>
      </c>
      <c r="AA102" s="180">
        <f t="shared" si="23"/>
        <v>21974.454381044405</v>
      </c>
      <c r="AB102" s="180">
        <f t="shared" si="19"/>
        <v>7202.854693984119</v>
      </c>
      <c r="AC102" s="180">
        <f t="shared" si="20"/>
        <v>15991.899707569504</v>
      </c>
      <c r="AD102" s="180">
        <f t="shared" si="21"/>
        <v>23194.754401553622</v>
      </c>
      <c r="AE102" s="168">
        <f t="shared" si="22"/>
        <v>5.5532665309855123E-2</v>
      </c>
    </row>
    <row r="103" spans="1:31">
      <c r="A103" s="176" t="s">
        <v>439</v>
      </c>
      <c r="B103" s="160" t="s">
        <v>440</v>
      </c>
      <c r="C103" s="177">
        <v>24332.286741342075</v>
      </c>
      <c r="D103" s="167">
        <v>8444.2414404594747</v>
      </c>
      <c r="E103" s="167">
        <v>17120.775696414708</v>
      </c>
      <c r="F103" s="167">
        <v>25565.017136874183</v>
      </c>
      <c r="G103" s="168">
        <f t="shared" si="14"/>
        <v>5.0662332259862053E-2</v>
      </c>
      <c r="I103" s="178" t="s">
        <v>441</v>
      </c>
      <c r="J103" s="178" t="s">
        <v>442</v>
      </c>
      <c r="K103" s="179">
        <v>6062.3306528999983</v>
      </c>
      <c r="L103" s="179">
        <v>15638.495406133128</v>
      </c>
      <c r="M103" s="179">
        <v>21700.826059033127</v>
      </c>
      <c r="N103" s="179">
        <v>6384.5435271016331</v>
      </c>
      <c r="O103" s="167">
        <v>16517.415372177089</v>
      </c>
      <c r="P103" s="167">
        <v>22901.958899278721</v>
      </c>
      <c r="Q103" s="168">
        <f t="shared" si="15"/>
        <v>5.5349636782403344E-2</v>
      </c>
      <c r="S103" s="163" t="s">
        <v>441</v>
      </c>
      <c r="T103" s="163" t="s">
        <v>442</v>
      </c>
      <c r="U103" s="163" t="s">
        <v>441</v>
      </c>
      <c r="V103" s="163" t="s">
        <v>442</v>
      </c>
      <c r="W103" s="180">
        <v>332336</v>
      </c>
      <c r="X103" s="197">
        <f t="shared" si="16"/>
        <v>1</v>
      </c>
      <c r="Y103" s="191">
        <f t="shared" si="17"/>
        <v>6062.3306528999983</v>
      </c>
      <c r="Z103" s="191">
        <f t="shared" si="18"/>
        <v>15638.495406133128</v>
      </c>
      <c r="AA103" s="180">
        <f t="shared" si="23"/>
        <v>21700.826059033127</v>
      </c>
      <c r="AB103" s="180">
        <f t="shared" si="19"/>
        <v>6384.5435271016331</v>
      </c>
      <c r="AC103" s="180">
        <f t="shared" si="20"/>
        <v>16517.415372177089</v>
      </c>
      <c r="AD103" s="180">
        <f t="shared" si="21"/>
        <v>22901.958899278721</v>
      </c>
      <c r="AE103" s="168">
        <f t="shared" si="22"/>
        <v>5.5349636782403344E-2</v>
      </c>
    </row>
    <row r="104" spans="1:31">
      <c r="A104" s="176" t="s">
        <v>443</v>
      </c>
      <c r="B104" s="160" t="s">
        <v>444</v>
      </c>
      <c r="C104" s="177">
        <v>23498.039956932451</v>
      </c>
      <c r="D104" s="167">
        <v>7268.2798763178907</v>
      </c>
      <c r="E104" s="167">
        <v>17578.756575669875</v>
      </c>
      <c r="F104" s="167">
        <v>24847.036451987766</v>
      </c>
      <c r="G104" s="168">
        <f t="shared" si="14"/>
        <v>5.7408894423865764E-2</v>
      </c>
      <c r="I104" s="178" t="s">
        <v>445</v>
      </c>
      <c r="J104" s="178" t="s">
        <v>446</v>
      </c>
      <c r="K104" s="179">
        <v>6547.674433807083</v>
      </c>
      <c r="L104" s="179">
        <v>12734.837202815341</v>
      </c>
      <c r="M104" s="179">
        <v>19282.511636622425</v>
      </c>
      <c r="N104" s="179">
        <v>6895.6833299639293</v>
      </c>
      <c r="O104" s="167">
        <v>13288.730392305086</v>
      </c>
      <c r="P104" s="167">
        <v>20184.413722269015</v>
      </c>
      <c r="Q104" s="168">
        <f t="shared" si="15"/>
        <v>4.6773060617977258E-2</v>
      </c>
      <c r="S104" s="163" t="s">
        <v>445</v>
      </c>
      <c r="T104" s="163" t="s">
        <v>446</v>
      </c>
      <c r="U104" s="163" t="s">
        <v>445</v>
      </c>
      <c r="V104" s="163" t="s">
        <v>446</v>
      </c>
      <c r="W104" s="180">
        <v>270029</v>
      </c>
      <c r="X104" s="197">
        <f t="shared" si="16"/>
        <v>1</v>
      </c>
      <c r="Y104" s="191">
        <f t="shared" si="17"/>
        <v>6547.674433807083</v>
      </c>
      <c r="Z104" s="191">
        <f t="shared" si="18"/>
        <v>12734.837202815341</v>
      </c>
      <c r="AA104" s="180">
        <f t="shared" si="23"/>
        <v>19282.511636622425</v>
      </c>
      <c r="AB104" s="180">
        <f t="shared" si="19"/>
        <v>6895.6833299639293</v>
      </c>
      <c r="AC104" s="180">
        <f t="shared" si="20"/>
        <v>13288.730392305086</v>
      </c>
      <c r="AD104" s="180">
        <f t="shared" si="21"/>
        <v>20184.413722269015</v>
      </c>
      <c r="AE104" s="168">
        <f t="shared" si="22"/>
        <v>4.6773060617977258E-2</v>
      </c>
    </row>
    <row r="105" spans="1:31">
      <c r="A105" s="176" t="s">
        <v>447</v>
      </c>
      <c r="B105" s="160" t="s">
        <v>448</v>
      </c>
      <c r="C105" s="177">
        <v>12326.338138190575</v>
      </c>
      <c r="D105" s="167">
        <v>4309.7369936825753</v>
      </c>
      <c r="E105" s="167">
        <v>8662.0624243154052</v>
      </c>
      <c r="F105" s="167">
        <v>12971.79941799798</v>
      </c>
      <c r="G105" s="168">
        <f t="shared" si="14"/>
        <v>5.2364398296650627E-2</v>
      </c>
      <c r="I105" s="178" t="s">
        <v>449</v>
      </c>
      <c r="J105" s="178" t="s">
        <v>450</v>
      </c>
      <c r="K105" s="179">
        <v>7136.2455277709214</v>
      </c>
      <c r="L105" s="179">
        <v>17750.962434717661</v>
      </c>
      <c r="M105" s="179">
        <v>24887.207962488581</v>
      </c>
      <c r="N105" s="179">
        <v>7515.5369775719464</v>
      </c>
      <c r="O105" s="167">
        <v>18785.036173244807</v>
      </c>
      <c r="P105" s="167">
        <v>26300.573150816752</v>
      </c>
      <c r="Q105" s="168">
        <f t="shared" si="15"/>
        <v>5.679082966873894E-2</v>
      </c>
      <c r="S105" s="163" t="s">
        <v>449</v>
      </c>
      <c r="T105" s="163" t="s">
        <v>450</v>
      </c>
      <c r="U105" s="163" t="s">
        <v>449</v>
      </c>
      <c r="V105" s="163" t="s">
        <v>450</v>
      </c>
      <c r="W105" s="180">
        <v>386710</v>
      </c>
      <c r="X105" s="197">
        <f t="shared" si="16"/>
        <v>1</v>
      </c>
      <c r="Y105" s="191">
        <f t="shared" si="17"/>
        <v>7136.2455277709214</v>
      </c>
      <c r="Z105" s="191">
        <f t="shared" si="18"/>
        <v>17750.962434717661</v>
      </c>
      <c r="AA105" s="180">
        <f t="shared" si="23"/>
        <v>24887.207962488581</v>
      </c>
      <c r="AB105" s="180">
        <f t="shared" si="19"/>
        <v>7515.5369775719464</v>
      </c>
      <c r="AC105" s="180">
        <f t="shared" si="20"/>
        <v>18785.036173244807</v>
      </c>
      <c r="AD105" s="180">
        <f t="shared" si="21"/>
        <v>26300.573150816752</v>
      </c>
      <c r="AE105" s="168">
        <f t="shared" si="22"/>
        <v>5.679082966873894E-2</v>
      </c>
    </row>
    <row r="106" spans="1:31">
      <c r="A106" s="176" t="s">
        <v>451</v>
      </c>
      <c r="B106" s="160" t="s">
        <v>452</v>
      </c>
      <c r="C106" s="177">
        <v>14457.630601960598</v>
      </c>
      <c r="D106" s="167">
        <v>5432.8269169948644</v>
      </c>
      <c r="E106" s="167">
        <v>9798.9045538948558</v>
      </c>
      <c r="F106" s="167">
        <v>15231.731470889721</v>
      </c>
      <c r="G106" s="168">
        <f t="shared" si="14"/>
        <v>5.3542720120691722E-2</v>
      </c>
      <c r="I106" s="178" t="s">
        <v>453</v>
      </c>
      <c r="J106" s="178" t="s">
        <v>454</v>
      </c>
      <c r="K106" s="179">
        <v>7218.8922557175474</v>
      </c>
      <c r="L106" s="179">
        <v>17476.601561153784</v>
      </c>
      <c r="M106" s="179">
        <v>24695.493816871331</v>
      </c>
      <c r="N106" s="179">
        <v>7602.5763791089357</v>
      </c>
      <c r="O106" s="167">
        <v>18339.29520385911</v>
      </c>
      <c r="P106" s="167">
        <v>25941.871582968044</v>
      </c>
      <c r="Q106" s="168">
        <f t="shared" si="15"/>
        <v>5.046984584876868E-2</v>
      </c>
      <c r="S106" s="163" t="s">
        <v>453</v>
      </c>
      <c r="T106" s="163" t="s">
        <v>454</v>
      </c>
      <c r="U106" s="163" t="s">
        <v>453</v>
      </c>
      <c r="V106" s="163" t="s">
        <v>454</v>
      </c>
      <c r="W106" s="180">
        <v>341806</v>
      </c>
      <c r="X106" s="197">
        <f t="shared" si="16"/>
        <v>1</v>
      </c>
      <c r="Y106" s="191">
        <f t="shared" si="17"/>
        <v>7218.8922557175474</v>
      </c>
      <c r="Z106" s="191">
        <f t="shared" si="18"/>
        <v>17476.601561153784</v>
      </c>
      <c r="AA106" s="180">
        <f t="shared" si="23"/>
        <v>24695.493816871331</v>
      </c>
      <c r="AB106" s="180">
        <f t="shared" si="19"/>
        <v>7602.5763791089357</v>
      </c>
      <c r="AC106" s="180">
        <f t="shared" si="20"/>
        <v>18339.29520385911</v>
      </c>
      <c r="AD106" s="180">
        <f t="shared" si="21"/>
        <v>25941.871582968044</v>
      </c>
      <c r="AE106" s="168">
        <f t="shared" si="22"/>
        <v>5.046984584876868E-2</v>
      </c>
    </row>
    <row r="107" spans="1:31">
      <c r="A107" s="176" t="s">
        <v>455</v>
      </c>
      <c r="B107" s="160" t="s">
        <v>456</v>
      </c>
      <c r="C107" s="177">
        <v>14763.111074991954</v>
      </c>
      <c r="D107" s="167">
        <v>5841.5208454111107</v>
      </c>
      <c r="E107" s="167">
        <v>9813.1466195803623</v>
      </c>
      <c r="F107" s="167">
        <v>15654.667464991473</v>
      </c>
      <c r="G107" s="168">
        <f t="shared" si="14"/>
        <v>6.0390820435523018E-2</v>
      </c>
      <c r="I107" s="178" t="s">
        <v>457</v>
      </c>
      <c r="J107" s="178" t="s">
        <v>458</v>
      </c>
      <c r="K107" s="179">
        <v>6613.232384243066</v>
      </c>
      <c r="L107" s="179">
        <v>14597.454981823274</v>
      </c>
      <c r="M107" s="179">
        <v>21210.68736606634</v>
      </c>
      <c r="N107" s="179">
        <v>6964.7256854655852</v>
      </c>
      <c r="O107" s="167">
        <v>15397.538916810761</v>
      </c>
      <c r="P107" s="167">
        <v>22362.264602276347</v>
      </c>
      <c r="Q107" s="168">
        <f t="shared" si="15"/>
        <v>5.4292311056941323E-2</v>
      </c>
      <c r="S107" s="163" t="s">
        <v>457</v>
      </c>
      <c r="T107" s="163" t="s">
        <v>458</v>
      </c>
      <c r="U107" s="163" t="s">
        <v>457</v>
      </c>
      <c r="V107" s="163" t="s">
        <v>458</v>
      </c>
      <c r="W107" s="180">
        <v>333794</v>
      </c>
      <c r="X107" s="197">
        <f t="shared" si="16"/>
        <v>1</v>
      </c>
      <c r="Y107" s="191">
        <f t="shared" si="17"/>
        <v>6613.232384243066</v>
      </c>
      <c r="Z107" s="191">
        <f t="shared" si="18"/>
        <v>14597.454981823274</v>
      </c>
      <c r="AA107" s="180">
        <f t="shared" si="23"/>
        <v>21210.68736606634</v>
      </c>
      <c r="AB107" s="180">
        <f t="shared" si="19"/>
        <v>6964.7256854655852</v>
      </c>
      <c r="AC107" s="180">
        <f t="shared" si="20"/>
        <v>15397.538916810761</v>
      </c>
      <c r="AD107" s="180">
        <f t="shared" si="21"/>
        <v>22362.264602276347</v>
      </c>
      <c r="AE107" s="168">
        <f t="shared" si="22"/>
        <v>5.4292311056941323E-2</v>
      </c>
    </row>
    <row r="108" spans="1:31">
      <c r="A108" s="176" t="s">
        <v>459</v>
      </c>
      <c r="B108" s="160" t="s">
        <v>460</v>
      </c>
      <c r="C108" s="177">
        <v>10832.816909728146</v>
      </c>
      <c r="D108" s="167">
        <v>3508.5704802675655</v>
      </c>
      <c r="E108" s="167">
        <v>7927.10187073425</v>
      </c>
      <c r="F108" s="167">
        <v>11435.672351001816</v>
      </c>
      <c r="G108" s="168">
        <f t="shared" si="14"/>
        <v>5.5650847447840768E-2</v>
      </c>
      <c r="I108" s="178" t="s">
        <v>461</v>
      </c>
      <c r="J108" s="178" t="s">
        <v>462</v>
      </c>
      <c r="K108" s="179">
        <v>6774.3634132480984</v>
      </c>
      <c r="L108" s="179">
        <v>13425.983905294046</v>
      </c>
      <c r="M108" s="179">
        <v>20200.347318542146</v>
      </c>
      <c r="N108" s="179">
        <v>7134.4208286622352</v>
      </c>
      <c r="O108" s="167">
        <v>14213.105558913325</v>
      </c>
      <c r="P108" s="167">
        <v>21347.526387575559</v>
      </c>
      <c r="Q108" s="168">
        <f t="shared" si="15"/>
        <v>5.6790066573776388E-2</v>
      </c>
      <c r="S108" s="163" t="s">
        <v>461</v>
      </c>
      <c r="T108" s="163" t="s">
        <v>462</v>
      </c>
      <c r="U108" s="163" t="s">
        <v>461</v>
      </c>
      <c r="V108" s="163" t="s">
        <v>462</v>
      </c>
      <c r="W108" s="180">
        <v>287942</v>
      </c>
      <c r="X108" s="197">
        <f t="shared" si="16"/>
        <v>1</v>
      </c>
      <c r="Y108" s="191">
        <f t="shared" si="17"/>
        <v>6774.3634132480984</v>
      </c>
      <c r="Z108" s="191">
        <f t="shared" si="18"/>
        <v>13425.983905294046</v>
      </c>
      <c r="AA108" s="180">
        <f t="shared" si="23"/>
        <v>20200.347318542146</v>
      </c>
      <c r="AB108" s="180">
        <f t="shared" si="19"/>
        <v>7134.4208286622352</v>
      </c>
      <c r="AC108" s="180">
        <f t="shared" si="20"/>
        <v>14213.105558913325</v>
      </c>
      <c r="AD108" s="180">
        <f t="shared" si="21"/>
        <v>21347.526387575559</v>
      </c>
      <c r="AE108" s="168">
        <f t="shared" si="22"/>
        <v>5.6790066573776388E-2</v>
      </c>
    </row>
    <row r="109" spans="1:31">
      <c r="A109" s="176" t="s">
        <v>463</v>
      </c>
      <c r="B109" s="160" t="s">
        <v>464</v>
      </c>
      <c r="C109" s="177">
        <v>20209.782309180708</v>
      </c>
      <c r="D109" s="167">
        <v>6593.3678666159976</v>
      </c>
      <c r="E109" s="167">
        <v>14706.479885286546</v>
      </c>
      <c r="F109" s="167">
        <v>21299.847751902544</v>
      </c>
      <c r="G109" s="168">
        <f t="shared" si="14"/>
        <v>5.3937515310427342E-2</v>
      </c>
      <c r="I109" s="178" t="s">
        <v>465</v>
      </c>
      <c r="J109" s="178" t="s">
        <v>466</v>
      </c>
      <c r="K109" s="179">
        <v>7154.9038165485226</v>
      </c>
      <c r="L109" s="179">
        <v>13629.148834265237</v>
      </c>
      <c r="M109" s="179">
        <v>20784.052650813759</v>
      </c>
      <c r="N109" s="179">
        <v>7535.1869543980765</v>
      </c>
      <c r="O109" s="167">
        <v>14384.393419057371</v>
      </c>
      <c r="P109" s="167">
        <v>21919.580373455447</v>
      </c>
      <c r="Q109" s="168">
        <f t="shared" si="15"/>
        <v>5.4634567267477951E-2</v>
      </c>
      <c r="S109" s="163" t="s">
        <v>465</v>
      </c>
      <c r="T109" s="163" t="s">
        <v>466</v>
      </c>
      <c r="U109" s="163" t="s">
        <v>465</v>
      </c>
      <c r="V109" s="163" t="s">
        <v>466</v>
      </c>
      <c r="W109" s="180">
        <v>281120</v>
      </c>
      <c r="X109" s="197">
        <f t="shared" si="16"/>
        <v>1</v>
      </c>
      <c r="Y109" s="191">
        <f t="shared" si="17"/>
        <v>7154.9038165485226</v>
      </c>
      <c r="Z109" s="191">
        <f t="shared" si="18"/>
        <v>13629.148834265237</v>
      </c>
      <c r="AA109" s="180">
        <f t="shared" si="23"/>
        <v>20784.052650813759</v>
      </c>
      <c r="AB109" s="180">
        <f t="shared" si="19"/>
        <v>7535.1869543980765</v>
      </c>
      <c r="AC109" s="180">
        <f t="shared" si="20"/>
        <v>14384.393419057371</v>
      </c>
      <c r="AD109" s="180">
        <f t="shared" si="21"/>
        <v>21919.580373455447</v>
      </c>
      <c r="AE109" s="168">
        <f t="shared" si="22"/>
        <v>5.4634567267477951E-2</v>
      </c>
    </row>
    <row r="110" spans="1:31">
      <c r="A110" s="176" t="s">
        <v>467</v>
      </c>
      <c r="B110" s="160" t="s">
        <v>468</v>
      </c>
      <c r="C110" s="177">
        <v>12817.987313190395</v>
      </c>
      <c r="D110" s="167">
        <v>4362.3116980662189</v>
      </c>
      <c r="E110" s="167">
        <v>9169.4753310597262</v>
      </c>
      <c r="F110" s="167">
        <v>13531.787029125946</v>
      </c>
      <c r="G110" s="168">
        <f t="shared" si="14"/>
        <v>5.5687347669708842E-2</v>
      </c>
      <c r="I110" s="178" t="s">
        <v>469</v>
      </c>
      <c r="J110" s="178" t="s">
        <v>470</v>
      </c>
      <c r="K110" s="179">
        <v>4676.8071736709853</v>
      </c>
      <c r="L110" s="179">
        <v>9290.1024162886024</v>
      </c>
      <c r="M110" s="179">
        <v>13966.909589959589</v>
      </c>
      <c r="N110" s="179">
        <v>4925.3794749515982</v>
      </c>
      <c r="O110" s="167">
        <v>9731.9457885708143</v>
      </c>
      <c r="P110" s="167">
        <v>14657.325263522413</v>
      </c>
      <c r="Q110" s="168">
        <f t="shared" si="15"/>
        <v>4.9432243340298054E-2</v>
      </c>
      <c r="S110" s="163" t="s">
        <v>469</v>
      </c>
      <c r="T110" s="163" t="s">
        <v>470</v>
      </c>
      <c r="U110" s="163" t="s">
        <v>469</v>
      </c>
      <c r="V110" s="163" t="s">
        <v>470</v>
      </c>
      <c r="W110" s="180">
        <v>185143</v>
      </c>
      <c r="X110" s="197">
        <f t="shared" si="16"/>
        <v>1</v>
      </c>
      <c r="Y110" s="191">
        <f t="shared" si="17"/>
        <v>4676.8071736709853</v>
      </c>
      <c r="Z110" s="191">
        <f t="shared" si="18"/>
        <v>9290.1024162886024</v>
      </c>
      <c r="AA110" s="180">
        <f t="shared" si="23"/>
        <v>13966.909589959589</v>
      </c>
      <c r="AB110" s="180">
        <f t="shared" si="19"/>
        <v>4925.3794749515982</v>
      </c>
      <c r="AC110" s="180">
        <f t="shared" si="20"/>
        <v>9731.9457885708143</v>
      </c>
      <c r="AD110" s="180">
        <f t="shared" si="21"/>
        <v>14657.325263522413</v>
      </c>
      <c r="AE110" s="168">
        <f t="shared" si="22"/>
        <v>4.9432243340298054E-2</v>
      </c>
    </row>
    <row r="111" spans="1:31">
      <c r="A111" s="176" t="s">
        <v>471</v>
      </c>
      <c r="B111" s="160" t="s">
        <v>472</v>
      </c>
      <c r="C111" s="177">
        <v>15913.51234045929</v>
      </c>
      <c r="D111" s="167">
        <v>5326.4690170606564</v>
      </c>
      <c r="E111" s="167">
        <v>11449.435970553008</v>
      </c>
      <c r="F111" s="167">
        <v>16775.904987613663</v>
      </c>
      <c r="G111" s="168">
        <f t="shared" si="14"/>
        <v>5.4192476726950156E-2</v>
      </c>
      <c r="I111" s="178" t="s">
        <v>473</v>
      </c>
      <c r="J111" s="178" t="s">
        <v>474</v>
      </c>
      <c r="K111" s="179">
        <v>5847.1590682467731</v>
      </c>
      <c r="L111" s="179">
        <v>12953.796954450321</v>
      </c>
      <c r="M111" s="179">
        <v>18800.956022697093</v>
      </c>
      <c r="N111" s="179">
        <v>6157.9355727240891</v>
      </c>
      <c r="O111" s="167">
        <v>13734.872875616054</v>
      </c>
      <c r="P111" s="167">
        <v>19892.808448340144</v>
      </c>
      <c r="Q111" s="168">
        <f t="shared" si="15"/>
        <v>5.8074303472915645E-2</v>
      </c>
      <c r="S111" s="163" t="s">
        <v>473</v>
      </c>
      <c r="T111" s="163" t="s">
        <v>474</v>
      </c>
      <c r="U111" s="163" t="s">
        <v>473</v>
      </c>
      <c r="V111" s="163" t="s">
        <v>474</v>
      </c>
      <c r="W111" s="180">
        <v>268647</v>
      </c>
      <c r="X111" s="197">
        <f t="shared" si="16"/>
        <v>1</v>
      </c>
      <c r="Y111" s="191">
        <f t="shared" si="17"/>
        <v>5847.1590682467731</v>
      </c>
      <c r="Z111" s="191">
        <f t="shared" si="18"/>
        <v>12953.796954450321</v>
      </c>
      <c r="AA111" s="180">
        <f t="shared" si="23"/>
        <v>18800.956022697093</v>
      </c>
      <c r="AB111" s="180">
        <f t="shared" si="19"/>
        <v>6157.9355727240891</v>
      </c>
      <c r="AC111" s="180">
        <f t="shared" si="20"/>
        <v>13734.872875616054</v>
      </c>
      <c r="AD111" s="180">
        <f t="shared" si="21"/>
        <v>19892.808448340144</v>
      </c>
      <c r="AE111" s="168">
        <f t="shared" si="22"/>
        <v>5.8074303472915645E-2</v>
      </c>
    </row>
    <row r="112" spans="1:31">
      <c r="A112" s="176" t="s">
        <v>475</v>
      </c>
      <c r="B112" s="160" t="s">
        <v>476</v>
      </c>
      <c r="C112" s="177">
        <v>14731.17438586818</v>
      </c>
      <c r="D112" s="167">
        <v>4896.8494524017833</v>
      </c>
      <c r="E112" s="167">
        <v>10710.650144287674</v>
      </c>
      <c r="F112" s="167">
        <v>15607.499596689457</v>
      </c>
      <c r="G112" s="168">
        <f t="shared" si="14"/>
        <v>5.948780374645124E-2</v>
      </c>
      <c r="I112" s="178" t="s">
        <v>477</v>
      </c>
      <c r="J112" s="178" t="s">
        <v>478</v>
      </c>
      <c r="K112" s="179">
        <v>4938.799780587171</v>
      </c>
      <c r="L112" s="179">
        <v>10550.326019682809</v>
      </c>
      <c r="M112" s="179">
        <v>15489.12580026998</v>
      </c>
      <c r="N112" s="179">
        <v>5201.2969889253791</v>
      </c>
      <c r="O112" s="167">
        <v>11069.887623546936</v>
      </c>
      <c r="P112" s="167">
        <v>16271.184612472316</v>
      </c>
      <c r="Q112" s="168">
        <f t="shared" si="15"/>
        <v>5.0490829649579405E-2</v>
      </c>
      <c r="S112" s="163" t="s">
        <v>477</v>
      </c>
      <c r="T112" s="163" t="s">
        <v>478</v>
      </c>
      <c r="U112" s="163" t="s">
        <v>477</v>
      </c>
      <c r="V112" s="163" t="s">
        <v>478</v>
      </c>
      <c r="W112" s="180">
        <v>251160</v>
      </c>
      <c r="X112" s="197">
        <f t="shared" si="16"/>
        <v>1</v>
      </c>
      <c r="Y112" s="191">
        <f t="shared" si="17"/>
        <v>4938.799780587171</v>
      </c>
      <c r="Z112" s="191">
        <f t="shared" si="18"/>
        <v>10550.326019682809</v>
      </c>
      <c r="AA112" s="180">
        <f t="shared" si="23"/>
        <v>15489.12580026998</v>
      </c>
      <c r="AB112" s="180">
        <f t="shared" si="19"/>
        <v>5201.2969889253791</v>
      </c>
      <c r="AC112" s="180">
        <f t="shared" si="20"/>
        <v>11069.887623546936</v>
      </c>
      <c r="AD112" s="180">
        <f t="shared" si="21"/>
        <v>16271.184612472316</v>
      </c>
      <c r="AE112" s="168">
        <f t="shared" si="22"/>
        <v>5.0490829649579405E-2</v>
      </c>
    </row>
    <row r="113" spans="1:31">
      <c r="A113" s="176" t="s">
        <v>479</v>
      </c>
      <c r="B113" s="160" t="s">
        <v>480</v>
      </c>
      <c r="C113" s="177">
        <v>24947.92968158536</v>
      </c>
      <c r="D113" s="167">
        <v>7763.0429462898974</v>
      </c>
      <c r="E113" s="167">
        <v>18564.138003443863</v>
      </c>
      <c r="F113" s="167">
        <v>26327.18094973376</v>
      </c>
      <c r="G113" s="168">
        <f t="shared" si="14"/>
        <v>5.5285199443481536E-2</v>
      </c>
      <c r="I113" s="178" t="s">
        <v>481</v>
      </c>
      <c r="J113" s="178" t="s">
        <v>482</v>
      </c>
      <c r="K113" s="179">
        <v>5121.3873501902244</v>
      </c>
      <c r="L113" s="179">
        <v>13126.759718345073</v>
      </c>
      <c r="M113" s="179">
        <v>18248.147068535298</v>
      </c>
      <c r="N113" s="179">
        <v>5393.5890878528353</v>
      </c>
      <c r="O113" s="167">
        <v>13898.770712003958</v>
      </c>
      <c r="P113" s="167">
        <v>19292.359799856793</v>
      </c>
      <c r="Q113" s="168">
        <f t="shared" si="15"/>
        <v>5.7222945836621353E-2</v>
      </c>
      <c r="S113" s="163" t="s">
        <v>481</v>
      </c>
      <c r="T113" s="163" t="s">
        <v>482</v>
      </c>
      <c r="U113" s="163" t="s">
        <v>481</v>
      </c>
      <c r="V113" s="163" t="s">
        <v>482</v>
      </c>
      <c r="W113" s="180">
        <v>259552</v>
      </c>
      <c r="X113" s="197">
        <f t="shared" si="16"/>
        <v>1</v>
      </c>
      <c r="Y113" s="191">
        <f t="shared" si="17"/>
        <v>5121.3873501902244</v>
      </c>
      <c r="Z113" s="191">
        <f t="shared" si="18"/>
        <v>13126.759718345073</v>
      </c>
      <c r="AA113" s="180">
        <f t="shared" si="23"/>
        <v>18248.147068535298</v>
      </c>
      <c r="AB113" s="180">
        <f t="shared" si="19"/>
        <v>5393.5890878528353</v>
      </c>
      <c r="AC113" s="180">
        <f t="shared" si="20"/>
        <v>13898.770712003958</v>
      </c>
      <c r="AD113" s="180">
        <f t="shared" si="21"/>
        <v>19292.359799856793</v>
      </c>
      <c r="AE113" s="168">
        <f t="shared" si="22"/>
        <v>5.7222945836621353E-2</v>
      </c>
    </row>
    <row r="114" spans="1:31">
      <c r="A114" s="176" t="s">
        <v>483</v>
      </c>
      <c r="B114" s="160" t="s">
        <v>484</v>
      </c>
      <c r="C114" s="177">
        <v>15686.41771017923</v>
      </c>
      <c r="D114" s="167">
        <v>4978.9760721659904</v>
      </c>
      <c r="E114" s="167">
        <v>11574.313465160125</v>
      </c>
      <c r="F114" s="167">
        <v>16553.289537326116</v>
      </c>
      <c r="G114" s="168">
        <f t="shared" si="14"/>
        <v>5.526257448724925E-2</v>
      </c>
      <c r="I114" s="178" t="s">
        <v>485</v>
      </c>
      <c r="J114" s="178" t="s">
        <v>486</v>
      </c>
      <c r="K114" s="179">
        <v>5301.7850310735485</v>
      </c>
      <c r="L114" s="179">
        <v>13060.026135945722</v>
      </c>
      <c r="M114" s="179">
        <v>18361.81116701927</v>
      </c>
      <c r="N114" s="179">
        <v>5583.5749054751077</v>
      </c>
      <c r="O114" s="167">
        <v>13817.736984035182</v>
      </c>
      <c r="P114" s="167">
        <v>19401.311889510289</v>
      </c>
      <c r="Q114" s="168">
        <f t="shared" si="15"/>
        <v>5.6612101771209122E-2</v>
      </c>
      <c r="S114" s="163" t="s">
        <v>485</v>
      </c>
      <c r="T114" s="163" t="s">
        <v>486</v>
      </c>
      <c r="U114" s="163" t="s">
        <v>485</v>
      </c>
      <c r="V114" s="163" t="s">
        <v>486</v>
      </c>
      <c r="W114" s="180">
        <v>306870</v>
      </c>
      <c r="X114" s="197">
        <f t="shared" si="16"/>
        <v>1</v>
      </c>
      <c r="Y114" s="191">
        <f t="shared" si="17"/>
        <v>5301.7850310735485</v>
      </c>
      <c r="Z114" s="191">
        <f t="shared" si="18"/>
        <v>13060.026135945722</v>
      </c>
      <c r="AA114" s="180">
        <f t="shared" si="23"/>
        <v>18361.81116701927</v>
      </c>
      <c r="AB114" s="180">
        <f t="shared" si="19"/>
        <v>5583.5749054751077</v>
      </c>
      <c r="AC114" s="180">
        <f t="shared" si="20"/>
        <v>13817.736984035182</v>
      </c>
      <c r="AD114" s="180">
        <f t="shared" si="21"/>
        <v>19401.311889510289</v>
      </c>
      <c r="AE114" s="168">
        <f t="shared" si="22"/>
        <v>5.6612101771209122E-2</v>
      </c>
    </row>
    <row r="115" spans="1:31">
      <c r="A115" s="176" t="s">
        <v>487</v>
      </c>
      <c r="B115" s="160" t="s">
        <v>488</v>
      </c>
      <c r="C115" s="177">
        <v>21974.454381044405</v>
      </c>
      <c r="D115" s="167">
        <v>7202.854693984119</v>
      </c>
      <c r="E115" s="167">
        <v>15991.899707569502</v>
      </c>
      <c r="F115" s="167">
        <v>23194.754401553622</v>
      </c>
      <c r="G115" s="168">
        <f t="shared" si="14"/>
        <v>5.5532665309855123E-2</v>
      </c>
      <c r="I115" s="178" t="s">
        <v>489</v>
      </c>
      <c r="J115" s="178" t="s">
        <v>490</v>
      </c>
      <c r="K115" s="179">
        <v>5089.0949562314026</v>
      </c>
      <c r="L115" s="179">
        <v>12406.918064216932</v>
      </c>
      <c r="M115" s="179">
        <v>17496.013020448336</v>
      </c>
      <c r="N115" s="179">
        <v>5359.5803531551019</v>
      </c>
      <c r="O115" s="167">
        <v>13053.9987577709</v>
      </c>
      <c r="P115" s="167">
        <v>18413.579110926003</v>
      </c>
      <c r="Q115" s="168">
        <f t="shared" si="15"/>
        <v>5.2444296275115265E-2</v>
      </c>
      <c r="S115" s="163" t="s">
        <v>489</v>
      </c>
      <c r="T115" s="163" t="s">
        <v>490</v>
      </c>
      <c r="U115" s="163" t="s">
        <v>489</v>
      </c>
      <c r="V115" s="163" t="s">
        <v>490</v>
      </c>
      <c r="W115" s="180">
        <v>271523</v>
      </c>
      <c r="X115" s="197">
        <f t="shared" si="16"/>
        <v>1</v>
      </c>
      <c r="Y115" s="191">
        <f t="shared" si="17"/>
        <v>5089.0949562314026</v>
      </c>
      <c r="Z115" s="191">
        <f t="shared" si="18"/>
        <v>12406.918064216932</v>
      </c>
      <c r="AA115" s="180">
        <f t="shared" si="23"/>
        <v>17496.013020448336</v>
      </c>
      <c r="AB115" s="180">
        <f t="shared" si="19"/>
        <v>5359.5803531551019</v>
      </c>
      <c r="AC115" s="180">
        <f t="shared" si="20"/>
        <v>13053.9987577709</v>
      </c>
      <c r="AD115" s="180">
        <f t="shared" si="21"/>
        <v>18413.579110926003</v>
      </c>
      <c r="AE115" s="168">
        <f t="shared" si="22"/>
        <v>5.2444296275115265E-2</v>
      </c>
    </row>
    <row r="116" spans="1:31">
      <c r="A116" s="176" t="s">
        <v>491</v>
      </c>
      <c r="B116" s="160" t="s">
        <v>492</v>
      </c>
      <c r="C116" s="177">
        <v>21700.826059033127</v>
      </c>
      <c r="D116" s="167">
        <v>6384.5435271016331</v>
      </c>
      <c r="E116" s="167">
        <v>16517.415372177089</v>
      </c>
      <c r="F116" s="167">
        <v>22901.958899278721</v>
      </c>
      <c r="G116" s="168">
        <f t="shared" si="14"/>
        <v>5.5349636782403344E-2</v>
      </c>
      <c r="I116" s="178" t="s">
        <v>493</v>
      </c>
      <c r="J116" s="178" t="s">
        <v>494</v>
      </c>
      <c r="K116" s="179">
        <v>6548.3210243916619</v>
      </c>
      <c r="L116" s="179">
        <v>12381.517435044845</v>
      </c>
      <c r="M116" s="179">
        <v>18929.838459436505</v>
      </c>
      <c r="N116" s="179">
        <v>6896.3642868380794</v>
      </c>
      <c r="O116" s="167">
        <v>12986.106148546334</v>
      </c>
      <c r="P116" s="167">
        <v>19882.470435384414</v>
      </c>
      <c r="Q116" s="168">
        <f t="shared" si="15"/>
        <v>5.0324358445490214E-2</v>
      </c>
      <c r="S116" s="163" t="s">
        <v>493</v>
      </c>
      <c r="T116" s="163" t="s">
        <v>494</v>
      </c>
      <c r="U116" s="163" t="s">
        <v>493</v>
      </c>
      <c r="V116" s="163" t="s">
        <v>494</v>
      </c>
      <c r="W116" s="180">
        <v>242467</v>
      </c>
      <c r="X116" s="197">
        <f t="shared" si="16"/>
        <v>1</v>
      </c>
      <c r="Y116" s="191">
        <f t="shared" si="17"/>
        <v>6548.3210243916619</v>
      </c>
      <c r="Z116" s="191">
        <f t="shared" si="18"/>
        <v>12381.517435044845</v>
      </c>
      <c r="AA116" s="180">
        <f t="shared" si="23"/>
        <v>18929.838459436505</v>
      </c>
      <c r="AB116" s="180">
        <f t="shared" si="19"/>
        <v>6896.3642868380794</v>
      </c>
      <c r="AC116" s="180">
        <f t="shared" si="20"/>
        <v>12986.106148546334</v>
      </c>
      <c r="AD116" s="180">
        <f t="shared" si="21"/>
        <v>19882.470435384414</v>
      </c>
      <c r="AE116" s="168">
        <f t="shared" si="22"/>
        <v>5.0324358445490214E-2</v>
      </c>
    </row>
    <row r="117" spans="1:31">
      <c r="A117" s="176" t="s">
        <v>495</v>
      </c>
      <c r="B117" s="160" t="s">
        <v>496</v>
      </c>
      <c r="C117" s="177">
        <v>19282.511636622425</v>
      </c>
      <c r="D117" s="167">
        <v>6895.6833299639293</v>
      </c>
      <c r="E117" s="167">
        <v>13288.730392305086</v>
      </c>
      <c r="F117" s="167">
        <v>20184.413722269015</v>
      </c>
      <c r="G117" s="168">
        <f t="shared" si="14"/>
        <v>4.6773060617977258E-2</v>
      </c>
      <c r="I117" s="178" t="s">
        <v>497</v>
      </c>
      <c r="J117" s="178" t="s">
        <v>498</v>
      </c>
      <c r="K117" s="179">
        <v>4414.1625151010949</v>
      </c>
      <c r="L117" s="179">
        <v>8736.5805475268298</v>
      </c>
      <c r="M117" s="179">
        <v>13150.743062627924</v>
      </c>
      <c r="N117" s="179">
        <v>4648.7752527787179</v>
      </c>
      <c r="O117" s="167">
        <v>8926.0202454716073</v>
      </c>
      <c r="P117" s="167">
        <v>13574.795498250325</v>
      </c>
      <c r="Q117" s="168">
        <f t="shared" si="15"/>
        <v>3.224551142113663E-2</v>
      </c>
      <c r="S117" s="163" t="s">
        <v>497</v>
      </c>
      <c r="T117" s="163" t="s">
        <v>498</v>
      </c>
      <c r="U117" s="163" t="s">
        <v>497</v>
      </c>
      <c r="V117" s="163" t="s">
        <v>498</v>
      </c>
      <c r="W117" s="180">
        <v>156129</v>
      </c>
      <c r="X117" s="197">
        <f t="shared" si="16"/>
        <v>1</v>
      </c>
      <c r="Y117" s="191">
        <f t="shared" si="17"/>
        <v>4414.1625151010949</v>
      </c>
      <c r="Z117" s="191">
        <f t="shared" si="18"/>
        <v>8736.5805475268298</v>
      </c>
      <c r="AA117" s="180">
        <f t="shared" si="23"/>
        <v>13150.743062627924</v>
      </c>
      <c r="AB117" s="180">
        <f t="shared" si="19"/>
        <v>4648.7752527787179</v>
      </c>
      <c r="AC117" s="180">
        <f t="shared" si="20"/>
        <v>8926.0202454716073</v>
      </c>
      <c r="AD117" s="180">
        <f t="shared" si="21"/>
        <v>13574.795498250325</v>
      </c>
      <c r="AE117" s="168">
        <f t="shared" si="22"/>
        <v>3.224551142113663E-2</v>
      </c>
    </row>
    <row r="118" spans="1:31">
      <c r="A118" s="176" t="s">
        <v>499</v>
      </c>
      <c r="B118" s="160" t="s">
        <v>500</v>
      </c>
      <c r="C118" s="177">
        <v>21410.575234723678</v>
      </c>
      <c r="D118" s="167">
        <v>7796.8561359393079</v>
      </c>
      <c r="E118" s="167">
        <v>14832.181054643925</v>
      </c>
      <c r="F118" s="167">
        <v>22629.037190583233</v>
      </c>
      <c r="G118" s="168">
        <f t="shared" si="14"/>
        <v>5.6909351687265852E-2</v>
      </c>
      <c r="I118" s="178" t="s">
        <v>501</v>
      </c>
      <c r="J118" s="178" t="s">
        <v>502</v>
      </c>
      <c r="K118" s="179">
        <v>2918.8835607815085</v>
      </c>
      <c r="L118" s="179">
        <v>8264.6173135550816</v>
      </c>
      <c r="M118" s="179">
        <v>11183.500874336591</v>
      </c>
      <c r="N118" s="179">
        <v>3074.0222220370456</v>
      </c>
      <c r="O118" s="167">
        <v>8666.6821897314676</v>
      </c>
      <c r="P118" s="167">
        <v>11740.704411768513</v>
      </c>
      <c r="Q118" s="168">
        <f t="shared" si="15"/>
        <v>4.9823712958307009E-2</v>
      </c>
      <c r="S118" s="163" t="s">
        <v>501</v>
      </c>
      <c r="T118" s="163" t="s">
        <v>502</v>
      </c>
      <c r="U118" s="163" t="s">
        <v>501</v>
      </c>
      <c r="V118" s="163" t="s">
        <v>502</v>
      </c>
      <c r="W118" s="180">
        <v>177507</v>
      </c>
      <c r="X118" s="197">
        <f t="shared" si="16"/>
        <v>1</v>
      </c>
      <c r="Y118" s="191">
        <f t="shared" si="17"/>
        <v>2918.8835607815085</v>
      </c>
      <c r="Z118" s="191">
        <f t="shared" si="18"/>
        <v>8264.6173135550816</v>
      </c>
      <c r="AA118" s="180">
        <f t="shared" si="23"/>
        <v>11183.500874336591</v>
      </c>
      <c r="AB118" s="180">
        <f t="shared" si="19"/>
        <v>3074.0222220370456</v>
      </c>
      <c r="AC118" s="180">
        <f t="shared" si="20"/>
        <v>8666.6821897314676</v>
      </c>
      <c r="AD118" s="180">
        <f t="shared" si="21"/>
        <v>11740.704411768513</v>
      </c>
      <c r="AE118" s="168">
        <f t="shared" si="22"/>
        <v>4.9823712958307009E-2</v>
      </c>
    </row>
    <row r="119" spans="1:31">
      <c r="A119" s="176" t="s">
        <v>503</v>
      </c>
      <c r="B119" s="160" t="s">
        <v>504</v>
      </c>
      <c r="C119" s="177">
        <v>24887.207962488581</v>
      </c>
      <c r="D119" s="167">
        <v>7515.5369775719464</v>
      </c>
      <c r="E119" s="167">
        <v>18785.036173244807</v>
      </c>
      <c r="F119" s="167">
        <v>26300.573150816752</v>
      </c>
      <c r="G119" s="168">
        <f t="shared" si="14"/>
        <v>5.679082966873894E-2</v>
      </c>
      <c r="I119" s="178" t="s">
        <v>505</v>
      </c>
      <c r="J119" s="178" t="s">
        <v>506</v>
      </c>
      <c r="K119" s="179">
        <v>7684.0759538372458</v>
      </c>
      <c r="L119" s="179">
        <v>16715.755656088641</v>
      </c>
      <c r="M119" s="179">
        <v>24399.831609925888</v>
      </c>
      <c r="N119" s="179">
        <v>8092.4845907836952</v>
      </c>
      <c r="O119" s="167">
        <v>17649.633059856169</v>
      </c>
      <c r="P119" s="167">
        <v>25742.117650639862</v>
      </c>
      <c r="Q119" s="168">
        <f t="shared" si="15"/>
        <v>5.5012102631393889E-2</v>
      </c>
      <c r="S119" s="163" t="s">
        <v>505</v>
      </c>
      <c r="T119" s="163" t="s">
        <v>506</v>
      </c>
      <c r="U119" s="163" t="s">
        <v>505</v>
      </c>
      <c r="V119" s="163" t="s">
        <v>506</v>
      </c>
      <c r="W119" s="180">
        <v>326034</v>
      </c>
      <c r="X119" s="197">
        <f t="shared" si="16"/>
        <v>1</v>
      </c>
      <c r="Y119" s="191">
        <f t="shared" si="17"/>
        <v>7684.0759538372458</v>
      </c>
      <c r="Z119" s="191">
        <f t="shared" si="18"/>
        <v>16715.755656088641</v>
      </c>
      <c r="AA119" s="180">
        <f t="shared" si="23"/>
        <v>24399.831609925888</v>
      </c>
      <c r="AB119" s="180">
        <f t="shared" si="19"/>
        <v>8092.4845907836952</v>
      </c>
      <c r="AC119" s="180">
        <f t="shared" si="20"/>
        <v>17649.633059856169</v>
      </c>
      <c r="AD119" s="180">
        <f t="shared" si="21"/>
        <v>25742.117650639862</v>
      </c>
      <c r="AE119" s="168">
        <f t="shared" si="22"/>
        <v>5.5012102631393889E-2</v>
      </c>
    </row>
    <row r="120" spans="1:31">
      <c r="A120" s="176" t="s">
        <v>507</v>
      </c>
      <c r="B120" s="160" t="s">
        <v>508</v>
      </c>
      <c r="C120" s="177">
        <v>24695.493816871331</v>
      </c>
      <c r="D120" s="167">
        <v>7602.5763791089357</v>
      </c>
      <c r="E120" s="167">
        <v>18339.295203859107</v>
      </c>
      <c r="F120" s="167">
        <v>25941.871582968044</v>
      </c>
      <c r="G120" s="168">
        <f t="shared" si="14"/>
        <v>5.046984584876868E-2</v>
      </c>
      <c r="I120" s="178" t="s">
        <v>509</v>
      </c>
      <c r="J120" s="178" t="s">
        <v>510</v>
      </c>
      <c r="K120" s="179">
        <v>6965.8667243070731</v>
      </c>
      <c r="L120" s="179">
        <v>15089.799336225236</v>
      </c>
      <c r="M120" s="179">
        <v>22055.666060532309</v>
      </c>
      <c r="N120" s="179">
        <v>7336.1025407039942</v>
      </c>
      <c r="O120" s="167">
        <v>15950.979732219113</v>
      </c>
      <c r="P120" s="167">
        <v>23287.082272923108</v>
      </c>
      <c r="Q120" s="168">
        <f t="shared" si="15"/>
        <v>5.5832193369773853E-2</v>
      </c>
      <c r="S120" s="163" t="s">
        <v>509</v>
      </c>
      <c r="T120" s="163" t="s">
        <v>510</v>
      </c>
      <c r="U120" s="163" t="s">
        <v>509</v>
      </c>
      <c r="V120" s="163" t="s">
        <v>510</v>
      </c>
      <c r="W120" s="180">
        <v>305842</v>
      </c>
      <c r="X120" s="197">
        <f t="shared" si="16"/>
        <v>1</v>
      </c>
      <c r="Y120" s="191">
        <f t="shared" si="17"/>
        <v>6965.8667243070731</v>
      </c>
      <c r="Z120" s="191">
        <f t="shared" si="18"/>
        <v>15089.799336225236</v>
      </c>
      <c r="AA120" s="180">
        <f t="shared" si="23"/>
        <v>22055.666060532309</v>
      </c>
      <c r="AB120" s="180">
        <f t="shared" si="19"/>
        <v>7336.1025407039942</v>
      </c>
      <c r="AC120" s="180">
        <f t="shared" si="20"/>
        <v>15950.979732219113</v>
      </c>
      <c r="AD120" s="180">
        <f t="shared" si="21"/>
        <v>23287.082272923108</v>
      </c>
      <c r="AE120" s="168">
        <f t="shared" si="22"/>
        <v>5.5832193369773853E-2</v>
      </c>
    </row>
    <row r="121" spans="1:31">
      <c r="A121" s="176" t="s">
        <v>511</v>
      </c>
      <c r="B121" s="160" t="s">
        <v>512</v>
      </c>
      <c r="C121" s="177">
        <v>21210.68736606634</v>
      </c>
      <c r="D121" s="167">
        <v>6964.7256854655852</v>
      </c>
      <c r="E121" s="167">
        <v>15397.538916810761</v>
      </c>
      <c r="F121" s="167">
        <v>22362.264602276347</v>
      </c>
      <c r="G121" s="168">
        <f t="shared" si="14"/>
        <v>5.4292311056941323E-2</v>
      </c>
      <c r="I121" s="178" t="s">
        <v>513</v>
      </c>
      <c r="J121" s="178" t="s">
        <v>514</v>
      </c>
      <c r="K121" s="179">
        <v>3808.6915966183888</v>
      </c>
      <c r="L121" s="179">
        <v>9063.0952625945574</v>
      </c>
      <c r="M121" s="179">
        <v>12871.786859212945</v>
      </c>
      <c r="N121" s="179">
        <v>4011.1235549786561</v>
      </c>
      <c r="O121" s="167">
        <v>9536.7591573142126</v>
      </c>
      <c r="P121" s="167">
        <v>13547.882712292869</v>
      </c>
      <c r="Q121" s="168">
        <f t="shared" si="15"/>
        <v>5.2525407736689678E-2</v>
      </c>
      <c r="S121" s="163" t="s">
        <v>513</v>
      </c>
      <c r="T121" s="163" t="s">
        <v>514</v>
      </c>
      <c r="U121" s="163" t="s">
        <v>513</v>
      </c>
      <c r="V121" s="163" t="s">
        <v>514</v>
      </c>
      <c r="W121" s="180">
        <v>206548</v>
      </c>
      <c r="X121" s="197">
        <f t="shared" si="16"/>
        <v>1</v>
      </c>
      <c r="Y121" s="191">
        <f t="shared" si="17"/>
        <v>3808.6915966183888</v>
      </c>
      <c r="Z121" s="191">
        <f t="shared" si="18"/>
        <v>9063.0952625945574</v>
      </c>
      <c r="AA121" s="180">
        <f t="shared" si="23"/>
        <v>12871.786859212945</v>
      </c>
      <c r="AB121" s="180">
        <f t="shared" si="19"/>
        <v>4011.1235549786561</v>
      </c>
      <c r="AC121" s="180">
        <f t="shared" si="20"/>
        <v>9536.7591573142126</v>
      </c>
      <c r="AD121" s="180">
        <f t="shared" si="21"/>
        <v>13547.882712292869</v>
      </c>
      <c r="AE121" s="168">
        <f t="shared" si="22"/>
        <v>5.2525407736689678E-2</v>
      </c>
    </row>
    <row r="122" spans="1:31">
      <c r="A122" s="176" t="s">
        <v>515</v>
      </c>
      <c r="B122" s="160" t="s">
        <v>516</v>
      </c>
      <c r="C122" s="177">
        <v>17496.013020448336</v>
      </c>
      <c r="D122" s="167">
        <v>5359.5803531551019</v>
      </c>
      <c r="E122" s="167">
        <v>13053.998757770902</v>
      </c>
      <c r="F122" s="167">
        <v>18413.579110926003</v>
      </c>
      <c r="G122" s="168">
        <f t="shared" si="14"/>
        <v>5.2444296275115265E-2</v>
      </c>
      <c r="I122" s="178" t="s">
        <v>517</v>
      </c>
      <c r="J122" s="178" t="s">
        <v>518</v>
      </c>
      <c r="K122" s="179">
        <v>7477.814649570817</v>
      </c>
      <c r="L122" s="179">
        <v>15701.944458442429</v>
      </c>
      <c r="M122" s="179">
        <v>23179.759108013248</v>
      </c>
      <c r="N122" s="179">
        <v>7875.2604981955064</v>
      </c>
      <c r="O122" s="167">
        <v>16594.858533822902</v>
      </c>
      <c r="P122" s="167">
        <v>24470.119032018411</v>
      </c>
      <c r="Q122" s="168">
        <f t="shared" si="15"/>
        <v>5.5667529502456459E-2</v>
      </c>
      <c r="S122" s="163" t="s">
        <v>517</v>
      </c>
      <c r="T122" s="163" t="s">
        <v>518</v>
      </c>
      <c r="U122" s="163" t="s">
        <v>517</v>
      </c>
      <c r="V122" s="163" t="s">
        <v>518</v>
      </c>
      <c r="W122" s="180">
        <v>353134</v>
      </c>
      <c r="X122" s="197">
        <f t="shared" si="16"/>
        <v>1</v>
      </c>
      <c r="Y122" s="191">
        <f t="shared" si="17"/>
        <v>7477.814649570817</v>
      </c>
      <c r="Z122" s="191">
        <f t="shared" si="18"/>
        <v>15701.944458442429</v>
      </c>
      <c r="AA122" s="180">
        <f t="shared" si="23"/>
        <v>23179.759108013248</v>
      </c>
      <c r="AB122" s="180">
        <f t="shared" si="19"/>
        <v>7875.2604981955064</v>
      </c>
      <c r="AC122" s="180">
        <f t="shared" si="20"/>
        <v>16594.858533822902</v>
      </c>
      <c r="AD122" s="180">
        <f t="shared" si="21"/>
        <v>24470.119032018411</v>
      </c>
      <c r="AE122" s="168">
        <f t="shared" si="22"/>
        <v>5.5667529502456459E-2</v>
      </c>
    </row>
    <row r="123" spans="1:31">
      <c r="A123" s="176" t="s">
        <v>519</v>
      </c>
      <c r="B123" s="160" t="s">
        <v>520</v>
      </c>
      <c r="C123" s="177">
        <v>20200.347318542146</v>
      </c>
      <c r="D123" s="167">
        <v>7134.4208286622352</v>
      </c>
      <c r="E123" s="167">
        <v>14213.105558913325</v>
      </c>
      <c r="F123" s="167">
        <v>21347.526387575559</v>
      </c>
      <c r="G123" s="168">
        <f t="shared" si="14"/>
        <v>5.6790066573776388E-2</v>
      </c>
      <c r="I123" s="178" t="s">
        <v>521</v>
      </c>
      <c r="J123" s="178" t="s">
        <v>522</v>
      </c>
      <c r="K123" s="179">
        <v>5683.0495721401467</v>
      </c>
      <c r="L123" s="179">
        <v>12716.856165070652</v>
      </c>
      <c r="M123" s="179">
        <v>18399.9057372108</v>
      </c>
      <c r="N123" s="179">
        <v>5985.1036568993959</v>
      </c>
      <c r="O123" s="167">
        <v>13438.507534626326</v>
      </c>
      <c r="P123" s="167">
        <v>19423.611191525721</v>
      </c>
      <c r="Q123" s="168">
        <f t="shared" si="15"/>
        <v>5.5636451019672517E-2</v>
      </c>
      <c r="S123" s="163" t="s">
        <v>521</v>
      </c>
      <c r="T123" s="163" t="s">
        <v>522</v>
      </c>
      <c r="U123" s="163" t="s">
        <v>521</v>
      </c>
      <c r="V123" s="163" t="s">
        <v>522</v>
      </c>
      <c r="W123" s="180">
        <v>305222</v>
      </c>
      <c r="X123" s="197">
        <f t="shared" si="16"/>
        <v>1</v>
      </c>
      <c r="Y123" s="191">
        <f t="shared" si="17"/>
        <v>5683.0495721401467</v>
      </c>
      <c r="Z123" s="191">
        <f t="shared" si="18"/>
        <v>12716.856165070652</v>
      </c>
      <c r="AA123" s="180">
        <f t="shared" si="23"/>
        <v>18399.9057372108</v>
      </c>
      <c r="AB123" s="180">
        <f t="shared" si="19"/>
        <v>5985.1036568993959</v>
      </c>
      <c r="AC123" s="180">
        <f t="shared" si="20"/>
        <v>13438.507534626326</v>
      </c>
      <c r="AD123" s="180">
        <f t="shared" si="21"/>
        <v>19423.611191525721</v>
      </c>
      <c r="AE123" s="168">
        <f t="shared" si="22"/>
        <v>5.5636451019672517E-2</v>
      </c>
    </row>
    <row r="124" spans="1:31">
      <c r="A124" s="176" t="s">
        <v>523</v>
      </c>
      <c r="B124" s="160" t="s">
        <v>524</v>
      </c>
      <c r="C124" s="177">
        <v>13966.909589959589</v>
      </c>
      <c r="D124" s="167">
        <v>4925.3794749515982</v>
      </c>
      <c r="E124" s="167">
        <v>9731.9457885708143</v>
      </c>
      <c r="F124" s="167">
        <v>14657.325263522413</v>
      </c>
      <c r="G124" s="168">
        <f t="shared" si="14"/>
        <v>4.9432243340298054E-2</v>
      </c>
      <c r="I124" s="178" t="s">
        <v>525</v>
      </c>
      <c r="J124" s="178" t="s">
        <v>526</v>
      </c>
      <c r="K124" s="179">
        <v>3365.3030253825527</v>
      </c>
      <c r="L124" s="179">
        <v>8465.0685151510788</v>
      </c>
      <c r="M124" s="179">
        <v>11830.371540533632</v>
      </c>
      <c r="N124" s="179">
        <v>3544.1688811816357</v>
      </c>
      <c r="O124" s="167">
        <v>8916.5012193307775</v>
      </c>
      <c r="P124" s="167">
        <v>12460.670100512412</v>
      </c>
      <c r="Q124" s="168">
        <f t="shared" si="15"/>
        <v>5.3278002116774692E-2</v>
      </c>
      <c r="S124" s="163" t="s">
        <v>525</v>
      </c>
      <c r="T124" s="163" t="s">
        <v>526</v>
      </c>
      <c r="U124" s="163" t="s">
        <v>525</v>
      </c>
      <c r="V124" s="163" t="s">
        <v>526</v>
      </c>
      <c r="W124" s="180">
        <v>198019</v>
      </c>
      <c r="X124" s="197">
        <f t="shared" si="16"/>
        <v>1</v>
      </c>
      <c r="Y124" s="191">
        <f t="shared" si="17"/>
        <v>3365.3030253825527</v>
      </c>
      <c r="Z124" s="191">
        <f t="shared" si="18"/>
        <v>8465.0685151510788</v>
      </c>
      <c r="AA124" s="180">
        <f t="shared" si="23"/>
        <v>11830.371540533632</v>
      </c>
      <c r="AB124" s="180">
        <f t="shared" si="19"/>
        <v>3544.1688811816357</v>
      </c>
      <c r="AC124" s="180">
        <f t="shared" si="20"/>
        <v>8916.5012193307775</v>
      </c>
      <c r="AD124" s="180">
        <f t="shared" si="21"/>
        <v>12460.670100512412</v>
      </c>
      <c r="AE124" s="168">
        <f t="shared" si="22"/>
        <v>5.3278002116774692E-2</v>
      </c>
    </row>
    <row r="125" spans="1:31">
      <c r="A125" s="176" t="s">
        <v>527</v>
      </c>
      <c r="B125" s="160" t="s">
        <v>528</v>
      </c>
      <c r="C125" s="177">
        <v>18800.956022697093</v>
      </c>
      <c r="D125" s="167">
        <v>6157.9355727240891</v>
      </c>
      <c r="E125" s="167">
        <v>13734.872875616054</v>
      </c>
      <c r="F125" s="167">
        <v>19892.808448340144</v>
      </c>
      <c r="G125" s="168">
        <f t="shared" si="14"/>
        <v>5.8074303472915645E-2</v>
      </c>
      <c r="I125" s="178" t="s">
        <v>529</v>
      </c>
      <c r="J125" s="178" t="s">
        <v>530</v>
      </c>
      <c r="K125" s="179">
        <v>7998.4391214627422</v>
      </c>
      <c r="L125" s="179">
        <v>14656.167085339128</v>
      </c>
      <c r="M125" s="179">
        <v>22654.606206801869</v>
      </c>
      <c r="N125" s="179">
        <v>8423.5561607684867</v>
      </c>
      <c r="O125" s="167">
        <v>15459.683535370248</v>
      </c>
      <c r="P125" s="167">
        <v>23883.239696138735</v>
      </c>
      <c r="Q125" s="168">
        <f t="shared" si="15"/>
        <v>5.4233275040021622E-2</v>
      </c>
      <c r="S125" s="163" t="s">
        <v>529</v>
      </c>
      <c r="T125" s="163" t="s">
        <v>530</v>
      </c>
      <c r="U125" s="163" t="s">
        <v>529</v>
      </c>
      <c r="V125" s="163" t="s">
        <v>530</v>
      </c>
      <c r="W125" s="180">
        <v>318830</v>
      </c>
      <c r="X125" s="197">
        <f t="shared" si="16"/>
        <v>1</v>
      </c>
      <c r="Y125" s="191">
        <f t="shared" si="17"/>
        <v>7998.4391214627422</v>
      </c>
      <c r="Z125" s="191">
        <f t="shared" si="18"/>
        <v>14656.167085339128</v>
      </c>
      <c r="AA125" s="180">
        <f t="shared" si="23"/>
        <v>22654.606206801869</v>
      </c>
      <c r="AB125" s="180">
        <f t="shared" si="19"/>
        <v>8423.5561607684867</v>
      </c>
      <c r="AC125" s="180">
        <f t="shared" si="20"/>
        <v>15459.683535370248</v>
      </c>
      <c r="AD125" s="180">
        <f t="shared" si="21"/>
        <v>23883.239696138735</v>
      </c>
      <c r="AE125" s="168">
        <f t="shared" si="22"/>
        <v>5.4233275040021622E-2</v>
      </c>
    </row>
    <row r="126" spans="1:31">
      <c r="A126" s="176" t="s">
        <v>531</v>
      </c>
      <c r="B126" s="160" t="s">
        <v>532</v>
      </c>
      <c r="C126" s="177">
        <v>15489.12580026998</v>
      </c>
      <c r="D126" s="167">
        <v>5201.2969889253791</v>
      </c>
      <c r="E126" s="167">
        <v>11069.887623546938</v>
      </c>
      <c r="F126" s="167">
        <v>16271.184612472316</v>
      </c>
      <c r="G126" s="168">
        <f t="shared" si="14"/>
        <v>5.0490829649579405E-2</v>
      </c>
      <c r="I126" s="178" t="s">
        <v>533</v>
      </c>
      <c r="J126" s="178" t="s">
        <v>534</v>
      </c>
      <c r="K126" s="179">
        <v>3754.5713093609484</v>
      </c>
      <c r="L126" s="179">
        <v>8892.6715241499023</v>
      </c>
      <c r="M126" s="179">
        <v>12647.242833510851</v>
      </c>
      <c r="N126" s="179">
        <v>3954.126774453483</v>
      </c>
      <c r="O126" s="167">
        <v>9374.8620829544543</v>
      </c>
      <c r="P126" s="167">
        <v>13328.988857407938</v>
      </c>
      <c r="Q126" s="168">
        <f t="shared" si="15"/>
        <v>5.3904715270485237E-2</v>
      </c>
      <c r="S126" s="163" t="s">
        <v>533</v>
      </c>
      <c r="T126" s="163" t="s">
        <v>534</v>
      </c>
      <c r="U126" s="163" t="s">
        <v>533</v>
      </c>
      <c r="V126" s="163" t="s">
        <v>534</v>
      </c>
      <c r="W126" s="180">
        <v>206349</v>
      </c>
      <c r="X126" s="197">
        <f t="shared" si="16"/>
        <v>1</v>
      </c>
      <c r="Y126" s="191">
        <f t="shared" si="17"/>
        <v>3754.5713093609484</v>
      </c>
      <c r="Z126" s="191">
        <f t="shared" si="18"/>
        <v>8892.6715241499023</v>
      </c>
      <c r="AA126" s="180">
        <f t="shared" si="23"/>
        <v>12647.242833510851</v>
      </c>
      <c r="AB126" s="180">
        <f t="shared" si="19"/>
        <v>3954.126774453483</v>
      </c>
      <c r="AC126" s="180">
        <f t="shared" si="20"/>
        <v>9374.8620829544543</v>
      </c>
      <c r="AD126" s="180">
        <f t="shared" si="21"/>
        <v>13328.988857407938</v>
      </c>
      <c r="AE126" s="168">
        <f t="shared" si="22"/>
        <v>5.3904715270485237E-2</v>
      </c>
    </row>
    <row r="127" spans="1:31">
      <c r="A127" s="176" t="s">
        <v>535</v>
      </c>
      <c r="B127" s="160" t="s">
        <v>536</v>
      </c>
      <c r="C127" s="177">
        <v>18248.147068535298</v>
      </c>
      <c r="D127" s="167">
        <v>5393.5890878528353</v>
      </c>
      <c r="E127" s="167">
        <v>13898.770712003958</v>
      </c>
      <c r="F127" s="167">
        <v>19292.359799856793</v>
      </c>
      <c r="G127" s="168">
        <f t="shared" si="14"/>
        <v>5.7222945836621353E-2</v>
      </c>
      <c r="I127" s="178" t="s">
        <v>537</v>
      </c>
      <c r="J127" s="178" t="s">
        <v>538</v>
      </c>
      <c r="K127" s="179">
        <v>7460.2540356876425</v>
      </c>
      <c r="L127" s="179">
        <v>13344.655540312555</v>
      </c>
      <c r="M127" s="179">
        <v>20804.909576000198</v>
      </c>
      <c r="N127" s="179">
        <v>7856.7665376844407</v>
      </c>
      <c r="O127" s="167">
        <v>14090.530740354861</v>
      </c>
      <c r="P127" s="167">
        <v>21947.297278039303</v>
      </c>
      <c r="Q127" s="168">
        <f t="shared" si="15"/>
        <v>5.4909524978513868E-2</v>
      </c>
      <c r="S127" s="163" t="s">
        <v>537</v>
      </c>
      <c r="T127" s="163" t="s">
        <v>538</v>
      </c>
      <c r="U127" s="163" t="s">
        <v>537</v>
      </c>
      <c r="V127" s="163" t="s">
        <v>538</v>
      </c>
      <c r="W127" s="180">
        <v>324745</v>
      </c>
      <c r="X127" s="197">
        <f t="shared" si="16"/>
        <v>1</v>
      </c>
      <c r="Y127" s="191">
        <f t="shared" si="17"/>
        <v>7460.2540356876425</v>
      </c>
      <c r="Z127" s="191">
        <f t="shared" si="18"/>
        <v>13344.655540312555</v>
      </c>
      <c r="AA127" s="180">
        <f t="shared" si="23"/>
        <v>20804.909576000198</v>
      </c>
      <c r="AB127" s="180">
        <f t="shared" si="19"/>
        <v>7856.7665376844407</v>
      </c>
      <c r="AC127" s="180">
        <f t="shared" si="20"/>
        <v>14090.530740354861</v>
      </c>
      <c r="AD127" s="180">
        <f t="shared" si="21"/>
        <v>21947.297278039303</v>
      </c>
      <c r="AE127" s="168">
        <f t="shared" si="22"/>
        <v>5.4909524978513868E-2</v>
      </c>
    </row>
    <row r="128" spans="1:31">
      <c r="A128" s="176" t="s">
        <v>539</v>
      </c>
      <c r="B128" s="160" t="s">
        <v>540</v>
      </c>
      <c r="C128" s="177">
        <v>18361.81116701927</v>
      </c>
      <c r="D128" s="167">
        <v>5583.5749054751077</v>
      </c>
      <c r="E128" s="167">
        <v>13817.73698403518</v>
      </c>
      <c r="F128" s="167">
        <v>19401.311889510289</v>
      </c>
      <c r="G128" s="168">
        <f t="shared" si="14"/>
        <v>5.6612101771209122E-2</v>
      </c>
      <c r="I128" s="178" t="s">
        <v>541</v>
      </c>
      <c r="J128" s="178" t="s">
        <v>542</v>
      </c>
      <c r="K128" s="179">
        <v>5544.105774782257</v>
      </c>
      <c r="L128" s="179">
        <v>12660.949053896456</v>
      </c>
      <c r="M128" s="179">
        <v>18205.054828678713</v>
      </c>
      <c r="N128" s="179">
        <v>5838.7749967119344</v>
      </c>
      <c r="O128" s="167">
        <v>13432.51754106447</v>
      </c>
      <c r="P128" s="167">
        <v>19271.292537776404</v>
      </c>
      <c r="Q128" s="168">
        <f t="shared" si="15"/>
        <v>5.8568222899171296E-2</v>
      </c>
      <c r="S128" s="163" t="s">
        <v>541</v>
      </c>
      <c r="T128" s="163" t="s">
        <v>542</v>
      </c>
      <c r="U128" s="163" t="s">
        <v>541</v>
      </c>
      <c r="V128" s="163" t="s">
        <v>542</v>
      </c>
      <c r="W128" s="180">
        <v>276983</v>
      </c>
      <c r="X128" s="197">
        <f t="shared" si="16"/>
        <v>1</v>
      </c>
      <c r="Y128" s="191">
        <f t="shared" si="17"/>
        <v>5544.105774782257</v>
      </c>
      <c r="Z128" s="191">
        <f t="shared" si="18"/>
        <v>12660.949053896456</v>
      </c>
      <c r="AA128" s="180">
        <f t="shared" si="23"/>
        <v>18205.054828678713</v>
      </c>
      <c r="AB128" s="180">
        <f t="shared" si="19"/>
        <v>5838.7749967119344</v>
      </c>
      <c r="AC128" s="180">
        <f t="shared" si="20"/>
        <v>13432.51754106447</v>
      </c>
      <c r="AD128" s="180">
        <f t="shared" si="21"/>
        <v>19271.292537776404</v>
      </c>
      <c r="AE128" s="168">
        <f t="shared" si="22"/>
        <v>5.8568222899171296E-2</v>
      </c>
    </row>
    <row r="129" spans="1:31">
      <c r="A129" s="176" t="s">
        <v>543</v>
      </c>
      <c r="B129" s="160" t="s">
        <v>544</v>
      </c>
      <c r="C129" s="177">
        <v>18929.838459436505</v>
      </c>
      <c r="D129" s="167">
        <v>6896.3642868380794</v>
      </c>
      <c r="E129" s="167">
        <v>12986.106148546334</v>
      </c>
      <c r="F129" s="167">
        <v>19882.470435384414</v>
      </c>
      <c r="G129" s="168">
        <f t="shared" si="14"/>
        <v>5.0324358445490214E-2</v>
      </c>
      <c r="I129" s="178" t="s">
        <v>545</v>
      </c>
      <c r="J129" s="178" t="s">
        <v>546</v>
      </c>
      <c r="K129" s="179">
        <v>6607.2263004177403</v>
      </c>
      <c r="L129" s="179">
        <v>15262.384721532453</v>
      </c>
      <c r="M129" s="179">
        <v>21869.611021950193</v>
      </c>
      <c r="N129" s="179">
        <v>6958.4003782849431</v>
      </c>
      <c r="O129" s="167">
        <v>16040.611260449779</v>
      </c>
      <c r="P129" s="167">
        <v>22999.011638734723</v>
      </c>
      <c r="Q129" s="168">
        <f t="shared" si="15"/>
        <v>5.1642464772279961E-2</v>
      </c>
      <c r="S129" s="163" t="s">
        <v>545</v>
      </c>
      <c r="T129" s="163" t="s">
        <v>546</v>
      </c>
      <c r="U129" s="163" t="s">
        <v>545</v>
      </c>
      <c r="V129" s="163" t="s">
        <v>546</v>
      </c>
      <c r="W129" s="180">
        <v>329677</v>
      </c>
      <c r="X129" s="197">
        <f t="shared" si="16"/>
        <v>1</v>
      </c>
      <c r="Y129" s="191">
        <f t="shared" si="17"/>
        <v>6607.2263004177403</v>
      </c>
      <c r="Z129" s="191">
        <f t="shared" si="18"/>
        <v>15262.384721532453</v>
      </c>
      <c r="AA129" s="180">
        <f t="shared" si="23"/>
        <v>21869.611021950193</v>
      </c>
      <c r="AB129" s="180">
        <f t="shared" si="19"/>
        <v>6958.4003782849431</v>
      </c>
      <c r="AC129" s="180">
        <f t="shared" si="20"/>
        <v>16040.611260449779</v>
      </c>
      <c r="AD129" s="180">
        <f t="shared" si="21"/>
        <v>22999.011638734723</v>
      </c>
      <c r="AE129" s="168">
        <f t="shared" si="22"/>
        <v>5.1642464772279961E-2</v>
      </c>
    </row>
    <row r="130" spans="1:31">
      <c r="A130" s="176" t="s">
        <v>547</v>
      </c>
      <c r="B130" s="160" t="s">
        <v>548</v>
      </c>
      <c r="C130" s="177">
        <v>11183.500874336591</v>
      </c>
      <c r="D130" s="167">
        <v>3074.0222220370456</v>
      </c>
      <c r="E130" s="167">
        <v>8666.6821897314676</v>
      </c>
      <c r="F130" s="167">
        <v>11740.704411768513</v>
      </c>
      <c r="G130" s="168">
        <f t="shared" si="14"/>
        <v>4.9823712958307009E-2</v>
      </c>
      <c r="I130" s="178" t="s">
        <v>549</v>
      </c>
      <c r="J130" s="178" t="s">
        <v>550</v>
      </c>
      <c r="K130" s="179">
        <v>6738.1182974555177</v>
      </c>
      <c r="L130" s="179">
        <v>13267.007310418616</v>
      </c>
      <c r="M130" s="179">
        <v>20005.125607874135</v>
      </c>
      <c r="N130" s="179">
        <v>7096.249284965279</v>
      </c>
      <c r="O130" s="167">
        <v>13934.577809498607</v>
      </c>
      <c r="P130" s="167">
        <v>21030.827094463886</v>
      </c>
      <c r="Q130" s="168">
        <f t="shared" si="15"/>
        <v>5.1271934337969283E-2</v>
      </c>
      <c r="S130" s="163" t="s">
        <v>549</v>
      </c>
      <c r="T130" s="163" t="s">
        <v>550</v>
      </c>
      <c r="U130" s="163" t="s">
        <v>549</v>
      </c>
      <c r="V130" s="163" t="s">
        <v>550</v>
      </c>
      <c r="W130" s="180">
        <v>261317</v>
      </c>
      <c r="X130" s="197">
        <f t="shared" si="16"/>
        <v>1</v>
      </c>
      <c r="Y130" s="191">
        <f t="shared" si="17"/>
        <v>6738.1182974555177</v>
      </c>
      <c r="Z130" s="191">
        <f t="shared" si="18"/>
        <v>13267.007310418616</v>
      </c>
      <c r="AA130" s="180">
        <f t="shared" si="23"/>
        <v>20005.125607874135</v>
      </c>
      <c r="AB130" s="180">
        <f t="shared" si="19"/>
        <v>7096.249284965279</v>
      </c>
      <c r="AC130" s="180">
        <f t="shared" si="20"/>
        <v>13934.577809498607</v>
      </c>
      <c r="AD130" s="180">
        <f t="shared" si="21"/>
        <v>21030.827094463886</v>
      </c>
      <c r="AE130" s="168">
        <f t="shared" si="22"/>
        <v>5.1271934337969283E-2</v>
      </c>
    </row>
    <row r="131" spans="1:31">
      <c r="A131" s="176" t="s">
        <v>551</v>
      </c>
      <c r="B131" s="160" t="s">
        <v>552</v>
      </c>
      <c r="C131" s="177">
        <v>24399.831609925888</v>
      </c>
      <c r="D131" s="167">
        <v>8092.4845907836952</v>
      </c>
      <c r="E131" s="167">
        <v>17649.633059856165</v>
      </c>
      <c r="F131" s="167">
        <v>25742.117650639862</v>
      </c>
      <c r="G131" s="168">
        <f t="shared" si="14"/>
        <v>5.5012102631393889E-2</v>
      </c>
      <c r="I131" s="178" t="s">
        <v>553</v>
      </c>
      <c r="J131" s="178" t="s">
        <v>554</v>
      </c>
      <c r="K131" s="179">
        <v>8511.1002623544045</v>
      </c>
      <c r="L131" s="179">
        <v>21594.413540949008</v>
      </c>
      <c r="M131" s="179">
        <v>30105.513803303413</v>
      </c>
      <c r="N131" s="179">
        <v>8963.4652412985415</v>
      </c>
      <c r="O131" s="167">
        <v>22818.52317557441</v>
      </c>
      <c r="P131" s="167">
        <v>31781.988416872951</v>
      </c>
      <c r="Q131" s="168">
        <f t="shared" si="15"/>
        <v>5.5686630180866725E-2</v>
      </c>
      <c r="S131" s="163" t="s">
        <v>553</v>
      </c>
      <c r="T131" s="163" t="s">
        <v>554</v>
      </c>
      <c r="U131" s="163" t="s">
        <v>553</v>
      </c>
      <c r="V131" s="163" t="s">
        <v>554</v>
      </c>
      <c r="W131" s="180">
        <v>543973</v>
      </c>
      <c r="X131" s="197">
        <f t="shared" si="16"/>
        <v>1</v>
      </c>
      <c r="Y131" s="191">
        <f t="shared" si="17"/>
        <v>8511.1002623544045</v>
      </c>
      <c r="Z131" s="191">
        <f t="shared" si="18"/>
        <v>21594.413540949008</v>
      </c>
      <c r="AA131" s="180">
        <f t="shared" si="23"/>
        <v>30105.513803303413</v>
      </c>
      <c r="AB131" s="180">
        <f t="shared" si="19"/>
        <v>8963.4652412985415</v>
      </c>
      <c r="AC131" s="180">
        <f t="shared" si="20"/>
        <v>22818.52317557441</v>
      </c>
      <c r="AD131" s="180">
        <f t="shared" si="21"/>
        <v>31781.988416872951</v>
      </c>
      <c r="AE131" s="168">
        <f t="shared" si="22"/>
        <v>5.5686630180866725E-2</v>
      </c>
    </row>
    <row r="132" spans="1:31">
      <c r="A132" s="176" t="s">
        <v>555</v>
      </c>
      <c r="B132" s="160" t="s">
        <v>556</v>
      </c>
      <c r="C132" s="177">
        <v>22055.666060532309</v>
      </c>
      <c r="D132" s="167">
        <v>7336.1025407039942</v>
      </c>
      <c r="E132" s="167">
        <v>15950.979732219112</v>
      </c>
      <c r="F132" s="167">
        <v>23287.082272923108</v>
      </c>
      <c r="G132" s="168">
        <f t="shared" si="14"/>
        <v>5.5832193369773853E-2</v>
      </c>
      <c r="I132" s="178" t="s">
        <v>557</v>
      </c>
      <c r="J132" s="178" t="s">
        <v>558</v>
      </c>
      <c r="K132" s="179">
        <v>11835.133988347998</v>
      </c>
      <c r="L132" s="179">
        <v>26816.74472860527</v>
      </c>
      <c r="M132" s="179">
        <v>38651.878716953266</v>
      </c>
      <c r="N132" s="179">
        <v>12464.171359828693</v>
      </c>
      <c r="O132" s="167">
        <v>28306.199700585094</v>
      </c>
      <c r="P132" s="167">
        <v>40770.371060413789</v>
      </c>
      <c r="Q132" s="168">
        <f t="shared" si="15"/>
        <v>5.4809556838729234E-2</v>
      </c>
      <c r="S132" s="163" t="s">
        <v>557</v>
      </c>
      <c r="T132" s="163" t="s">
        <v>558</v>
      </c>
      <c r="U132" s="163" t="s">
        <v>557</v>
      </c>
      <c r="V132" s="163" t="s">
        <v>558</v>
      </c>
      <c r="W132" s="180">
        <v>653537</v>
      </c>
      <c r="X132" s="197">
        <f t="shared" si="16"/>
        <v>1</v>
      </c>
      <c r="Y132" s="191">
        <f t="shared" si="17"/>
        <v>11835.133988347998</v>
      </c>
      <c r="Z132" s="191">
        <f t="shared" si="18"/>
        <v>26816.74472860527</v>
      </c>
      <c r="AA132" s="180">
        <f t="shared" si="23"/>
        <v>38651.878716953266</v>
      </c>
      <c r="AB132" s="180">
        <f t="shared" si="19"/>
        <v>12464.171359828693</v>
      </c>
      <c r="AC132" s="180">
        <f t="shared" si="20"/>
        <v>28306.199700585094</v>
      </c>
      <c r="AD132" s="180">
        <f t="shared" si="21"/>
        <v>40770.371060413789</v>
      </c>
      <c r="AE132" s="168">
        <f t="shared" si="22"/>
        <v>5.4809556838729234E-2</v>
      </c>
    </row>
    <row r="133" spans="1:31">
      <c r="A133" s="176" t="s">
        <v>559</v>
      </c>
      <c r="B133" s="160" t="s">
        <v>560</v>
      </c>
      <c r="C133" s="177">
        <v>23179.759108013248</v>
      </c>
      <c r="D133" s="167">
        <v>7875.2604981955064</v>
      </c>
      <c r="E133" s="167">
        <v>16594.858533822902</v>
      </c>
      <c r="F133" s="167">
        <v>24470.119032018411</v>
      </c>
      <c r="G133" s="168">
        <f t="shared" si="14"/>
        <v>5.5667529502456459E-2</v>
      </c>
      <c r="I133" s="178" t="s">
        <v>561</v>
      </c>
      <c r="J133" s="178" t="s">
        <v>562</v>
      </c>
      <c r="K133" s="179">
        <v>12767.894425078626</v>
      </c>
      <c r="L133" s="179">
        <v>25464.813161611775</v>
      </c>
      <c r="M133" s="179">
        <v>38232.707586690405</v>
      </c>
      <c r="N133" s="179">
        <v>13446.508013771556</v>
      </c>
      <c r="O133" s="167">
        <v>26607.919214735972</v>
      </c>
      <c r="P133" s="167">
        <v>40054.427228507528</v>
      </c>
      <c r="Q133" s="168">
        <f t="shared" si="15"/>
        <v>4.764819854012381E-2</v>
      </c>
      <c r="S133" s="163" t="s">
        <v>561</v>
      </c>
      <c r="T133" s="163" t="s">
        <v>562</v>
      </c>
      <c r="U133" s="163" t="s">
        <v>561</v>
      </c>
      <c r="V133" s="163" t="s">
        <v>562</v>
      </c>
      <c r="W133" s="180">
        <v>500012</v>
      </c>
      <c r="X133" s="197">
        <f t="shared" si="16"/>
        <v>1</v>
      </c>
      <c r="Y133" s="191">
        <f t="shared" si="17"/>
        <v>12767.894425078626</v>
      </c>
      <c r="Z133" s="191">
        <f t="shared" si="18"/>
        <v>25464.813161611775</v>
      </c>
      <c r="AA133" s="180">
        <f t="shared" si="23"/>
        <v>38232.707586690405</v>
      </c>
      <c r="AB133" s="180">
        <f t="shared" si="19"/>
        <v>13446.508013771556</v>
      </c>
      <c r="AC133" s="180">
        <f t="shared" si="20"/>
        <v>26607.919214735972</v>
      </c>
      <c r="AD133" s="180">
        <f t="shared" si="21"/>
        <v>40054.427228507528</v>
      </c>
      <c r="AE133" s="168">
        <f t="shared" si="22"/>
        <v>4.764819854012381E-2</v>
      </c>
    </row>
    <row r="134" spans="1:31">
      <c r="A134" s="176" t="s">
        <v>563</v>
      </c>
      <c r="B134" s="160" t="s">
        <v>564</v>
      </c>
      <c r="C134" s="177">
        <v>18399.9057372108</v>
      </c>
      <c r="D134" s="167">
        <v>5985.1036568993959</v>
      </c>
      <c r="E134" s="167">
        <v>13438.507534626324</v>
      </c>
      <c r="F134" s="167">
        <v>19423.611191525721</v>
      </c>
      <c r="G134" s="168">
        <f t="shared" si="14"/>
        <v>5.5636451019672517E-2</v>
      </c>
      <c r="I134" s="178" t="s">
        <v>565</v>
      </c>
      <c r="J134" s="178" t="s">
        <v>566</v>
      </c>
      <c r="K134" s="179">
        <v>18471.863168614738</v>
      </c>
      <c r="L134" s="179">
        <v>38362.997970538694</v>
      </c>
      <c r="M134" s="179">
        <v>56834.861139153436</v>
      </c>
      <c r="N134" s="179">
        <v>19453.642696026611</v>
      </c>
      <c r="O134" s="167">
        <v>40302.500288399009</v>
      </c>
      <c r="P134" s="167">
        <v>59756.14298442562</v>
      </c>
      <c r="Q134" s="168">
        <f t="shared" si="15"/>
        <v>5.1399471850908096E-2</v>
      </c>
      <c r="S134" s="163" t="s">
        <v>565</v>
      </c>
      <c r="T134" s="163" t="s">
        <v>566</v>
      </c>
      <c r="U134" s="163" t="s">
        <v>565</v>
      </c>
      <c r="V134" s="163" t="s">
        <v>566</v>
      </c>
      <c r="W134" s="180">
        <v>802694</v>
      </c>
      <c r="X134" s="197">
        <f t="shared" si="16"/>
        <v>1</v>
      </c>
      <c r="Y134" s="191">
        <f t="shared" si="17"/>
        <v>18471.863168614738</v>
      </c>
      <c r="Z134" s="191">
        <f t="shared" si="18"/>
        <v>38362.997970538694</v>
      </c>
      <c r="AA134" s="180">
        <f t="shared" si="23"/>
        <v>56834.861139153436</v>
      </c>
      <c r="AB134" s="180">
        <f t="shared" si="19"/>
        <v>19453.642696026611</v>
      </c>
      <c r="AC134" s="180">
        <f t="shared" si="20"/>
        <v>40302.500288399009</v>
      </c>
      <c r="AD134" s="180">
        <f t="shared" si="21"/>
        <v>59756.14298442562</v>
      </c>
      <c r="AE134" s="168">
        <f t="shared" si="22"/>
        <v>5.1399471850908096E-2</v>
      </c>
    </row>
    <row r="135" spans="1:31">
      <c r="A135" s="176" t="s">
        <v>567</v>
      </c>
      <c r="B135" s="160" t="s">
        <v>568</v>
      </c>
      <c r="C135" s="177">
        <v>11830.371540533632</v>
      </c>
      <c r="D135" s="167">
        <v>3544.1688811816357</v>
      </c>
      <c r="E135" s="167">
        <v>8916.5012193307757</v>
      </c>
      <c r="F135" s="167">
        <v>12460.670100512412</v>
      </c>
      <c r="G135" s="168">
        <f t="shared" ref="G135:G196" si="24">F135/C135-1</f>
        <v>5.3278002116774692E-2</v>
      </c>
      <c r="I135" s="178" t="s">
        <v>569</v>
      </c>
      <c r="J135" s="178" t="s">
        <v>570</v>
      </c>
      <c r="K135" s="179">
        <v>18208.209304470271</v>
      </c>
      <c r="L135" s="179">
        <v>37024.996818927437</v>
      </c>
      <c r="M135" s="179">
        <v>55233.206123397707</v>
      </c>
      <c r="N135" s="179">
        <v>19175.975629002867</v>
      </c>
      <c r="O135" s="167">
        <v>38915.156663986469</v>
      </c>
      <c r="P135" s="167">
        <v>58091.132292989336</v>
      </c>
      <c r="Q135" s="168">
        <f t="shared" ref="Q135:Q156" si="25">P135/M135-1</f>
        <v>5.1742898342831634E-2</v>
      </c>
      <c r="S135" s="163" t="s">
        <v>569</v>
      </c>
      <c r="T135" s="163" t="s">
        <v>570</v>
      </c>
      <c r="U135" s="163" t="s">
        <v>569</v>
      </c>
      <c r="V135" s="163" t="s">
        <v>570</v>
      </c>
      <c r="W135" s="180">
        <v>802375</v>
      </c>
      <c r="X135" s="197">
        <f t="shared" ref="X135:X157" si="26">W135/SUMIF($S$6:$S$157,S135,$W$6:$W$157)</f>
        <v>1</v>
      </c>
      <c r="Y135" s="191">
        <f t="shared" ref="Y135:Y157" si="27">INDEX($K$6:$K$156,MATCH(S135,$I$6:$I$156,0))*$X135</f>
        <v>18208.209304470271</v>
      </c>
      <c r="Z135" s="191">
        <f t="shared" ref="Z135:Z157" si="28">INDEX($L$6:$L$156,MATCH(S135,$I$6:$I$156,0))*$X135</f>
        <v>37024.996818927437</v>
      </c>
      <c r="AA135" s="180">
        <f t="shared" si="23"/>
        <v>55233.206123397707</v>
      </c>
      <c r="AB135" s="180">
        <f t="shared" ref="AB135:AB157" si="29">INDEX($N$6:$N$156,MATCH(S135,$I$6:$I$156,0))*$X135</f>
        <v>19175.975629002867</v>
      </c>
      <c r="AC135" s="180">
        <f t="shared" ref="AC135:AC157" si="30">INDEX($O$6:$O$156,MATCH(S135,$I$6:$I$156,0))*$X135</f>
        <v>38915.156663986469</v>
      </c>
      <c r="AD135" s="180">
        <f t="shared" ref="AD135:AD157" si="31">INDEX($P$6:$P$156,MATCH(S135,$I$6:$I$156,0))*$X135</f>
        <v>58091.132292989336</v>
      </c>
      <c r="AE135" s="168">
        <f t="shared" ref="AE135:AE157" si="32">AD135/AA135-1</f>
        <v>5.1742898342831634E-2</v>
      </c>
    </row>
    <row r="136" spans="1:31">
      <c r="A136" s="176" t="s">
        <v>571</v>
      </c>
      <c r="B136" s="160" t="s">
        <v>572</v>
      </c>
      <c r="C136" s="177">
        <v>22654.606206801869</v>
      </c>
      <c r="D136" s="167">
        <v>8423.5561607684867</v>
      </c>
      <c r="E136" s="167">
        <v>15459.683535370248</v>
      </c>
      <c r="F136" s="167">
        <v>23883.239696138735</v>
      </c>
      <c r="G136" s="168">
        <f t="shared" si="24"/>
        <v>5.4233275040021622E-2</v>
      </c>
      <c r="I136" s="178" t="s">
        <v>573</v>
      </c>
      <c r="J136" s="178" t="s">
        <v>574</v>
      </c>
      <c r="K136" s="179">
        <v>13167.289715645202</v>
      </c>
      <c r="L136" s="179">
        <v>26878.901206676164</v>
      </c>
      <c r="M136" s="179">
        <v>40046.190922321366</v>
      </c>
      <c r="N136" s="179">
        <v>13867.131164031745</v>
      </c>
      <c r="O136" s="167">
        <v>28318.075553834802</v>
      </c>
      <c r="P136" s="167">
        <v>42185.206717866546</v>
      </c>
      <c r="Q136" s="168">
        <f t="shared" si="25"/>
        <v>5.3413714170575721E-2</v>
      </c>
      <c r="S136" s="163" t="s">
        <v>573</v>
      </c>
      <c r="T136" s="163" t="s">
        <v>574</v>
      </c>
      <c r="U136" s="163" t="s">
        <v>573</v>
      </c>
      <c r="V136" s="163" t="s">
        <v>574</v>
      </c>
      <c r="W136" s="180">
        <v>557229</v>
      </c>
      <c r="X136" s="197">
        <f t="shared" si="26"/>
        <v>1</v>
      </c>
      <c r="Y136" s="191">
        <f t="shared" si="27"/>
        <v>13167.289715645202</v>
      </c>
      <c r="Z136" s="191">
        <f t="shared" si="28"/>
        <v>26878.901206676164</v>
      </c>
      <c r="AA136" s="180">
        <f t="shared" ref="AA136:AA157" si="33">INDEX($M$6:$M$156,MATCH(S136,$I$6:$I$156,0))*$X136</f>
        <v>40046.190922321366</v>
      </c>
      <c r="AB136" s="180">
        <f t="shared" si="29"/>
        <v>13867.131164031745</v>
      </c>
      <c r="AC136" s="180">
        <f t="shared" si="30"/>
        <v>28318.075553834802</v>
      </c>
      <c r="AD136" s="180">
        <f t="shared" si="31"/>
        <v>42185.206717866546</v>
      </c>
      <c r="AE136" s="168">
        <f t="shared" si="32"/>
        <v>5.3413714170575721E-2</v>
      </c>
    </row>
    <row r="137" spans="1:31">
      <c r="A137" s="176" t="s">
        <v>575</v>
      </c>
      <c r="B137" s="160" t="s">
        <v>576</v>
      </c>
      <c r="C137" s="177">
        <v>12871.786859212945</v>
      </c>
      <c r="D137" s="167">
        <v>4011.1235549786561</v>
      </c>
      <c r="E137" s="167">
        <v>9536.7591573142126</v>
      </c>
      <c r="F137" s="167">
        <v>13547.882712292869</v>
      </c>
      <c r="G137" s="168">
        <f t="shared" si="24"/>
        <v>5.2525407736689678E-2</v>
      </c>
      <c r="I137" s="178" t="s">
        <v>577</v>
      </c>
      <c r="J137" s="178" t="s">
        <v>578</v>
      </c>
      <c r="K137" s="179">
        <v>30144.71056573054</v>
      </c>
      <c r="L137" s="179">
        <v>67456.641431799071</v>
      </c>
      <c r="M137" s="179">
        <v>97601.351997529608</v>
      </c>
      <c r="N137" s="179">
        <v>31746.901932299119</v>
      </c>
      <c r="O137" s="167">
        <v>71083.641400649445</v>
      </c>
      <c r="P137" s="167">
        <v>102830.54333294857</v>
      </c>
      <c r="Q137" s="168">
        <f t="shared" si="25"/>
        <v>5.3577037903648206E-2</v>
      </c>
      <c r="S137" s="163" t="s">
        <v>577</v>
      </c>
      <c r="T137" s="163" t="s">
        <v>578</v>
      </c>
      <c r="U137" s="163" t="s">
        <v>577</v>
      </c>
      <c r="V137" s="163" t="s">
        <v>578</v>
      </c>
      <c r="W137" s="180">
        <v>1489189</v>
      </c>
      <c r="X137" s="197">
        <f t="shared" si="26"/>
        <v>1</v>
      </c>
      <c r="Y137" s="191">
        <f t="shared" si="27"/>
        <v>30144.71056573054</v>
      </c>
      <c r="Z137" s="191">
        <f t="shared" si="28"/>
        <v>67456.641431799071</v>
      </c>
      <c r="AA137" s="180">
        <f t="shared" si="33"/>
        <v>97601.351997529608</v>
      </c>
      <c r="AB137" s="180">
        <f t="shared" si="29"/>
        <v>31746.901932299119</v>
      </c>
      <c r="AC137" s="180">
        <f t="shared" si="30"/>
        <v>71083.641400649445</v>
      </c>
      <c r="AD137" s="180">
        <f t="shared" si="31"/>
        <v>102830.54333294857</v>
      </c>
      <c r="AE137" s="168">
        <f t="shared" si="32"/>
        <v>5.3577037903648206E-2</v>
      </c>
    </row>
    <row r="138" spans="1:31">
      <c r="A138" s="176" t="s">
        <v>579</v>
      </c>
      <c r="B138" s="160" t="s">
        <v>580</v>
      </c>
      <c r="C138" s="177">
        <v>12647.242833510851</v>
      </c>
      <c r="D138" s="167">
        <v>3954.126774453483</v>
      </c>
      <c r="E138" s="167">
        <v>9374.8620829544543</v>
      </c>
      <c r="F138" s="167">
        <v>13328.988857407938</v>
      </c>
      <c r="G138" s="168">
        <f t="shared" si="24"/>
        <v>5.3904715270485237E-2</v>
      </c>
      <c r="I138" s="178" t="s">
        <v>581</v>
      </c>
      <c r="J138" s="178" t="s">
        <v>582</v>
      </c>
      <c r="K138" s="179">
        <v>12883.811078357714</v>
      </c>
      <c r="L138" s="179">
        <v>27014.527393076904</v>
      </c>
      <c r="M138" s="179">
        <v>39898.338471434618</v>
      </c>
      <c r="N138" s="179">
        <v>13568.585637172428</v>
      </c>
      <c r="O138" s="167">
        <v>28533.693967629391</v>
      </c>
      <c r="P138" s="167">
        <v>42102.279604801821</v>
      </c>
      <c r="Q138" s="168">
        <f t="shared" si="25"/>
        <v>5.5238920160675997E-2</v>
      </c>
      <c r="S138" s="163" t="s">
        <v>581</v>
      </c>
      <c r="T138" s="163" t="s">
        <v>582</v>
      </c>
      <c r="U138" s="163" t="s">
        <v>581</v>
      </c>
      <c r="V138" s="163" t="s">
        <v>582</v>
      </c>
      <c r="W138" s="180">
        <v>637070</v>
      </c>
      <c r="X138" s="197">
        <f t="shared" si="26"/>
        <v>1</v>
      </c>
      <c r="Y138" s="191">
        <f t="shared" si="27"/>
        <v>12883.811078357714</v>
      </c>
      <c r="Z138" s="191">
        <f t="shared" si="28"/>
        <v>27014.527393076904</v>
      </c>
      <c r="AA138" s="180">
        <f t="shared" si="33"/>
        <v>39898.338471434618</v>
      </c>
      <c r="AB138" s="180">
        <f t="shared" si="29"/>
        <v>13568.585637172428</v>
      </c>
      <c r="AC138" s="180">
        <f t="shared" si="30"/>
        <v>28533.693967629391</v>
      </c>
      <c r="AD138" s="180">
        <f t="shared" si="31"/>
        <v>42102.279604801821</v>
      </c>
      <c r="AE138" s="168">
        <f t="shared" si="32"/>
        <v>5.5238920160675997E-2</v>
      </c>
    </row>
    <row r="139" spans="1:31">
      <c r="A139" s="176" t="s">
        <v>583</v>
      </c>
      <c r="B139" s="160" t="s">
        <v>584</v>
      </c>
      <c r="C139" s="177">
        <v>20804.909576000198</v>
      </c>
      <c r="D139" s="167">
        <v>7856.7665376844407</v>
      </c>
      <c r="E139" s="167">
        <v>14090.530740354863</v>
      </c>
      <c r="F139" s="167">
        <v>21947.297278039303</v>
      </c>
      <c r="G139" s="168">
        <f t="shared" si="24"/>
        <v>5.4909524978513868E-2</v>
      </c>
      <c r="I139" s="178" t="s">
        <v>585</v>
      </c>
      <c r="J139" s="178" t="s">
        <v>586</v>
      </c>
      <c r="K139" s="179">
        <v>24212.02241725217</v>
      </c>
      <c r="L139" s="179">
        <v>59312.39955938777</v>
      </c>
      <c r="M139" s="179">
        <v>83524.421976639947</v>
      </c>
      <c r="N139" s="179">
        <v>25498.891408729123</v>
      </c>
      <c r="O139" s="167">
        <v>62508.046665494781</v>
      </c>
      <c r="P139" s="167">
        <v>88006.938074223901</v>
      </c>
      <c r="Q139" s="168">
        <f t="shared" si="25"/>
        <v>5.3667131019926373E-2</v>
      </c>
      <c r="S139" s="163" t="s">
        <v>585</v>
      </c>
      <c r="T139" s="163" t="s">
        <v>586</v>
      </c>
      <c r="U139" s="163" t="s">
        <v>585</v>
      </c>
      <c r="V139" s="163" t="s">
        <v>586</v>
      </c>
      <c r="W139" s="180">
        <v>1382542</v>
      </c>
      <c r="X139" s="197">
        <f t="shared" si="26"/>
        <v>1</v>
      </c>
      <c r="Y139" s="191">
        <f t="shared" si="27"/>
        <v>24212.02241725217</v>
      </c>
      <c r="Z139" s="191">
        <f t="shared" si="28"/>
        <v>59312.39955938777</v>
      </c>
      <c r="AA139" s="180">
        <f t="shared" si="33"/>
        <v>83524.421976639947</v>
      </c>
      <c r="AB139" s="180">
        <f t="shared" si="29"/>
        <v>25498.891408729123</v>
      </c>
      <c r="AC139" s="180">
        <f t="shared" si="30"/>
        <v>62508.046665494781</v>
      </c>
      <c r="AD139" s="180">
        <f t="shared" si="31"/>
        <v>88006.938074223901</v>
      </c>
      <c r="AE139" s="168">
        <f t="shared" si="32"/>
        <v>5.3667131019926373E-2</v>
      </c>
    </row>
    <row r="140" spans="1:31">
      <c r="A140" s="176" t="s">
        <v>587</v>
      </c>
      <c r="B140" s="160" t="s">
        <v>588</v>
      </c>
      <c r="C140" s="177">
        <v>18205.054828678713</v>
      </c>
      <c r="D140" s="167">
        <v>5838.7749967119344</v>
      </c>
      <c r="E140" s="167">
        <v>13432.51754106447</v>
      </c>
      <c r="F140" s="167">
        <v>19271.292537776404</v>
      </c>
      <c r="G140" s="168">
        <f t="shared" si="24"/>
        <v>5.8568222899171296E-2</v>
      </c>
      <c r="I140" s="178" t="s">
        <v>589</v>
      </c>
      <c r="J140" s="178" t="s">
        <v>590</v>
      </c>
      <c r="K140" s="179">
        <v>21054.289168298761</v>
      </c>
      <c r="L140" s="179">
        <v>54389.311783996731</v>
      </c>
      <c r="M140" s="179">
        <v>75443.600952295499</v>
      </c>
      <c r="N140" s="179">
        <v>22173.32463759384</v>
      </c>
      <c r="O140" s="167">
        <v>57319.05437557918</v>
      </c>
      <c r="P140" s="167">
        <v>79492.37901317302</v>
      </c>
      <c r="Q140" s="168">
        <f t="shared" si="25"/>
        <v>5.366628858871203E-2</v>
      </c>
      <c r="S140" s="163" t="s">
        <v>589</v>
      </c>
      <c r="T140" s="163" t="s">
        <v>590</v>
      </c>
      <c r="U140" s="163" t="s">
        <v>589</v>
      </c>
      <c r="V140" s="163" t="s">
        <v>590</v>
      </c>
      <c r="W140" s="180">
        <v>1189519</v>
      </c>
      <c r="X140" s="197">
        <f t="shared" si="26"/>
        <v>1</v>
      </c>
      <c r="Y140" s="191">
        <f t="shared" si="27"/>
        <v>21054.289168298761</v>
      </c>
      <c r="Z140" s="191">
        <f t="shared" si="28"/>
        <v>54389.311783996731</v>
      </c>
      <c r="AA140" s="180">
        <f t="shared" si="33"/>
        <v>75443.600952295499</v>
      </c>
      <c r="AB140" s="180">
        <f t="shared" si="29"/>
        <v>22173.32463759384</v>
      </c>
      <c r="AC140" s="180">
        <f t="shared" si="30"/>
        <v>57319.05437557918</v>
      </c>
      <c r="AD140" s="180">
        <f t="shared" si="31"/>
        <v>79492.37901317302</v>
      </c>
      <c r="AE140" s="168">
        <f t="shared" si="32"/>
        <v>5.366628858871203E-2</v>
      </c>
    </row>
    <row r="141" spans="1:31">
      <c r="A141" s="176" t="s">
        <v>591</v>
      </c>
      <c r="B141" s="160" t="s">
        <v>592</v>
      </c>
      <c r="C141" s="177">
        <v>21869.611021950193</v>
      </c>
      <c r="D141" s="167">
        <v>6958.4003782849431</v>
      </c>
      <c r="E141" s="167">
        <v>16040.611260449778</v>
      </c>
      <c r="F141" s="167">
        <v>22999.011638734723</v>
      </c>
      <c r="G141" s="168">
        <f t="shared" si="24"/>
        <v>5.1642464772279961E-2</v>
      </c>
      <c r="I141" s="178" t="s">
        <v>593</v>
      </c>
      <c r="J141" s="178" t="s">
        <v>594</v>
      </c>
      <c r="K141" s="179">
        <v>31392.048243996942</v>
      </c>
      <c r="L141" s="179">
        <v>69831.431592764668</v>
      </c>
      <c r="M141" s="179">
        <v>101223.4798367616</v>
      </c>
      <c r="N141" s="179">
        <v>33060.535608165381</v>
      </c>
      <c r="O141" s="167">
        <v>73666.906747926289</v>
      </c>
      <c r="P141" s="167">
        <v>106727.44235609166</v>
      </c>
      <c r="Q141" s="168">
        <f t="shared" si="25"/>
        <v>5.437436579147481E-2</v>
      </c>
      <c r="S141" s="163" t="s">
        <v>593</v>
      </c>
      <c r="T141" s="163" t="s">
        <v>594</v>
      </c>
      <c r="U141" s="163" t="s">
        <v>593</v>
      </c>
      <c r="V141" s="163" t="s">
        <v>594</v>
      </c>
      <c r="W141" s="180">
        <v>1581555</v>
      </c>
      <c r="X141" s="197">
        <f t="shared" si="26"/>
        <v>1</v>
      </c>
      <c r="Y141" s="191">
        <f t="shared" si="27"/>
        <v>31392.048243996942</v>
      </c>
      <c r="Z141" s="191">
        <f t="shared" si="28"/>
        <v>69831.431592764668</v>
      </c>
      <c r="AA141" s="180">
        <f t="shared" si="33"/>
        <v>101223.4798367616</v>
      </c>
      <c r="AB141" s="180">
        <f t="shared" si="29"/>
        <v>33060.535608165381</v>
      </c>
      <c r="AC141" s="180">
        <f t="shared" si="30"/>
        <v>73666.906747926289</v>
      </c>
      <c r="AD141" s="180">
        <f t="shared" si="31"/>
        <v>106727.44235609166</v>
      </c>
      <c r="AE141" s="168">
        <f t="shared" si="32"/>
        <v>5.437436579147481E-2</v>
      </c>
    </row>
    <row r="142" spans="1:31">
      <c r="A142" s="176" t="s">
        <v>595</v>
      </c>
      <c r="B142" s="160" t="s">
        <v>596</v>
      </c>
      <c r="C142" s="177">
        <v>18779.861771166172</v>
      </c>
      <c r="D142" s="167">
        <v>6591.5695749640308</v>
      </c>
      <c r="E142" s="167">
        <v>12920.633888492641</v>
      </c>
      <c r="F142" s="167">
        <v>19512.203463456673</v>
      </c>
      <c r="G142" s="168">
        <f t="shared" si="24"/>
        <v>3.8996117288515375E-2</v>
      </c>
      <c r="I142" s="178" t="s">
        <v>597</v>
      </c>
      <c r="J142" s="178" t="s">
        <v>598</v>
      </c>
      <c r="K142" s="179">
        <v>28100.895615213485</v>
      </c>
      <c r="L142" s="179">
        <v>59295.417699284873</v>
      </c>
      <c r="M142" s="179">
        <v>87396.313314498359</v>
      </c>
      <c r="N142" s="179">
        <v>29594.458217162082</v>
      </c>
      <c r="O142" s="167">
        <v>62196.913812647676</v>
      </c>
      <c r="P142" s="167">
        <v>91791.372029809761</v>
      </c>
      <c r="Q142" s="168">
        <f t="shared" si="25"/>
        <v>5.0288834261184912E-2</v>
      </c>
      <c r="S142" s="163" t="s">
        <v>597</v>
      </c>
      <c r="T142" s="163" t="s">
        <v>598</v>
      </c>
      <c r="U142" s="163" t="s">
        <v>597</v>
      </c>
      <c r="V142" s="163" t="s">
        <v>598</v>
      </c>
      <c r="W142" s="180">
        <v>1219799</v>
      </c>
      <c r="X142" s="197">
        <f t="shared" si="26"/>
        <v>1</v>
      </c>
      <c r="Y142" s="191">
        <f t="shared" si="27"/>
        <v>28100.895615213485</v>
      </c>
      <c r="Z142" s="191">
        <f t="shared" si="28"/>
        <v>59295.417699284873</v>
      </c>
      <c r="AA142" s="180">
        <f t="shared" si="33"/>
        <v>87396.313314498359</v>
      </c>
      <c r="AB142" s="180">
        <f t="shared" si="29"/>
        <v>29594.458217162082</v>
      </c>
      <c r="AC142" s="180">
        <f t="shared" si="30"/>
        <v>62196.913812647676</v>
      </c>
      <c r="AD142" s="180">
        <f t="shared" si="31"/>
        <v>91791.372029809761</v>
      </c>
      <c r="AE142" s="168">
        <f t="shared" si="32"/>
        <v>5.0288834261184912E-2</v>
      </c>
    </row>
    <row r="143" spans="1:31">
      <c r="A143" s="176" t="s">
        <v>599</v>
      </c>
      <c r="B143" s="160" t="s">
        <v>600</v>
      </c>
      <c r="C143" s="177">
        <v>14376.006899335884</v>
      </c>
      <c r="D143" s="167">
        <v>5153.4549627799661</v>
      </c>
      <c r="E143" s="167">
        <v>9939.9641664775736</v>
      </c>
      <c r="F143" s="167">
        <v>15093.41912925754</v>
      </c>
      <c r="G143" s="168">
        <f t="shared" si="24"/>
        <v>4.990344223852583E-2</v>
      </c>
      <c r="I143" s="178" t="s">
        <v>601</v>
      </c>
      <c r="J143" s="178" t="s">
        <v>602</v>
      </c>
      <c r="K143" s="179">
        <v>12294.426285094027</v>
      </c>
      <c r="L143" s="179">
        <v>26882.779225087965</v>
      </c>
      <c r="M143" s="179">
        <v>39177.205510181993</v>
      </c>
      <c r="N143" s="179">
        <v>12947.875042146774</v>
      </c>
      <c r="O143" s="167">
        <v>28401.769981756221</v>
      </c>
      <c r="P143" s="167">
        <v>41349.645023902995</v>
      </c>
      <c r="Q143" s="168">
        <f t="shared" si="25"/>
        <v>5.545162002829418E-2</v>
      </c>
      <c r="S143" s="163" t="s">
        <v>601</v>
      </c>
      <c r="T143" s="163" t="s">
        <v>602</v>
      </c>
      <c r="U143" s="163" t="s">
        <v>601</v>
      </c>
      <c r="V143" s="163" t="s">
        <v>602</v>
      </c>
      <c r="W143" s="180">
        <v>706155</v>
      </c>
      <c r="X143" s="197">
        <f t="shared" si="26"/>
        <v>1</v>
      </c>
      <c r="Y143" s="191">
        <f t="shared" si="27"/>
        <v>12294.426285094027</v>
      </c>
      <c r="Z143" s="191">
        <f t="shared" si="28"/>
        <v>26882.779225087965</v>
      </c>
      <c r="AA143" s="180">
        <f t="shared" si="33"/>
        <v>39177.205510181993</v>
      </c>
      <c r="AB143" s="180">
        <f t="shared" si="29"/>
        <v>12947.875042146774</v>
      </c>
      <c r="AC143" s="180">
        <f t="shared" si="30"/>
        <v>28401.769981756221</v>
      </c>
      <c r="AD143" s="180">
        <f t="shared" si="31"/>
        <v>41349.645023902995</v>
      </c>
      <c r="AE143" s="168">
        <f t="shared" si="32"/>
        <v>5.545162002829418E-2</v>
      </c>
    </row>
    <row r="144" spans="1:31">
      <c r="A144" s="176" t="s">
        <v>603</v>
      </c>
      <c r="B144" s="160" t="s">
        <v>604</v>
      </c>
      <c r="C144" s="177">
        <v>7883.1696849319833</v>
      </c>
      <c r="D144" s="167">
        <v>2724.7459102405287</v>
      </c>
      <c r="E144" s="167">
        <v>5614.6887002203084</v>
      </c>
      <c r="F144" s="167">
        <v>8339.4346104608376</v>
      </c>
      <c r="G144" s="168">
        <f t="shared" si="24"/>
        <v>5.7878359056632522E-2</v>
      </c>
      <c r="I144" s="178" t="s">
        <v>605</v>
      </c>
      <c r="J144" s="178" t="s">
        <v>606</v>
      </c>
      <c r="K144" s="179">
        <v>17151.105784798368</v>
      </c>
      <c r="L144" s="179">
        <v>35382.126531938513</v>
      </c>
      <c r="M144" s="179">
        <v>52533.232316736881</v>
      </c>
      <c r="N144" s="179">
        <v>18062.687057260402</v>
      </c>
      <c r="O144" s="167">
        <v>37350.47363444302</v>
      </c>
      <c r="P144" s="167">
        <v>55413.160691703422</v>
      </c>
      <c r="Q144" s="168">
        <f t="shared" si="25"/>
        <v>5.4821077020402731E-2</v>
      </c>
      <c r="S144" s="163" t="s">
        <v>605</v>
      </c>
      <c r="T144" s="163" t="s">
        <v>606</v>
      </c>
      <c r="U144" s="163" t="s">
        <v>605</v>
      </c>
      <c r="V144" s="163" t="s">
        <v>606</v>
      </c>
      <c r="W144" s="180">
        <v>761224</v>
      </c>
      <c r="X144" s="197">
        <f t="shared" si="26"/>
        <v>1</v>
      </c>
      <c r="Y144" s="191">
        <f t="shared" si="27"/>
        <v>17151.105784798368</v>
      </c>
      <c r="Z144" s="191">
        <f t="shared" si="28"/>
        <v>35382.126531938513</v>
      </c>
      <c r="AA144" s="180">
        <f t="shared" si="33"/>
        <v>52533.232316736881</v>
      </c>
      <c r="AB144" s="180">
        <f t="shared" si="29"/>
        <v>18062.687057260402</v>
      </c>
      <c r="AC144" s="180">
        <f t="shared" si="30"/>
        <v>37350.47363444302</v>
      </c>
      <c r="AD144" s="180">
        <f t="shared" si="31"/>
        <v>55413.160691703422</v>
      </c>
      <c r="AE144" s="168">
        <f t="shared" si="32"/>
        <v>5.4821077020402731E-2</v>
      </c>
    </row>
    <row r="145" spans="1:35">
      <c r="A145" s="176" t="s">
        <v>607</v>
      </c>
      <c r="B145" s="160" t="s">
        <v>608</v>
      </c>
      <c r="C145" s="177">
        <v>19499.711615940276</v>
      </c>
      <c r="D145" s="167">
        <v>6589.4402297907636</v>
      </c>
      <c r="E145" s="167">
        <v>13883.584044907255</v>
      </c>
      <c r="F145" s="167">
        <v>20473.024274698018</v>
      </c>
      <c r="G145" s="168">
        <f t="shared" si="24"/>
        <v>4.9914207857417514E-2</v>
      </c>
      <c r="I145" s="178" t="s">
        <v>609</v>
      </c>
      <c r="J145" s="178" t="s">
        <v>610</v>
      </c>
      <c r="K145" s="179">
        <v>21279.695888708869</v>
      </c>
      <c r="L145" s="179">
        <v>40777.661401810037</v>
      </c>
      <c r="M145" s="179">
        <v>62057.357290518907</v>
      </c>
      <c r="N145" s="179">
        <v>22410.711725193745</v>
      </c>
      <c r="O145" s="167">
        <v>43058.276046553801</v>
      </c>
      <c r="P145" s="167">
        <v>65468.987771747547</v>
      </c>
      <c r="Q145" s="168">
        <f t="shared" si="25"/>
        <v>5.4975439338437182E-2</v>
      </c>
      <c r="S145" s="163" t="s">
        <v>609</v>
      </c>
      <c r="T145" s="163" t="s">
        <v>610</v>
      </c>
      <c r="U145" s="163" t="s">
        <v>609</v>
      </c>
      <c r="V145" s="163" t="s">
        <v>610</v>
      </c>
      <c r="W145" s="180">
        <v>907760</v>
      </c>
      <c r="X145" s="197">
        <f t="shared" si="26"/>
        <v>1</v>
      </c>
      <c r="Y145" s="191">
        <f t="shared" si="27"/>
        <v>21279.695888708869</v>
      </c>
      <c r="Z145" s="191">
        <f t="shared" si="28"/>
        <v>40777.661401810037</v>
      </c>
      <c r="AA145" s="180">
        <f t="shared" si="33"/>
        <v>62057.357290518907</v>
      </c>
      <c r="AB145" s="180">
        <f t="shared" si="29"/>
        <v>22410.711725193745</v>
      </c>
      <c r="AC145" s="180">
        <f t="shared" si="30"/>
        <v>43058.276046553801</v>
      </c>
      <c r="AD145" s="180">
        <f t="shared" si="31"/>
        <v>65468.987771747547</v>
      </c>
      <c r="AE145" s="168">
        <f t="shared" si="32"/>
        <v>5.4975439338437182E-2</v>
      </c>
    </row>
    <row r="146" spans="1:35">
      <c r="A146" s="176" t="s">
        <v>611</v>
      </c>
      <c r="B146" s="160" t="s">
        <v>612</v>
      </c>
      <c r="C146" s="177">
        <v>13876.357819703644</v>
      </c>
      <c r="D146" s="167">
        <v>4501.8237555058859</v>
      </c>
      <c r="E146" s="167">
        <v>10110.078788751593</v>
      </c>
      <c r="F146" s="167">
        <v>14611.902544257478</v>
      </c>
      <c r="G146" s="168">
        <f t="shared" si="24"/>
        <v>5.3007045084222382E-2</v>
      </c>
      <c r="I146" s="178" t="s">
        <v>613</v>
      </c>
      <c r="J146" s="178" t="s">
        <v>614</v>
      </c>
      <c r="K146" s="179">
        <v>13836.726136806601</v>
      </c>
      <c r="L146" s="179">
        <v>32555.474857877427</v>
      </c>
      <c r="M146" s="179">
        <v>46392.200994684026</v>
      </c>
      <c r="N146" s="179">
        <v>14572.148130977872</v>
      </c>
      <c r="O146" s="167">
        <v>34367.597078323306</v>
      </c>
      <c r="P146" s="167">
        <v>48939.745209301182</v>
      </c>
      <c r="Q146" s="168">
        <f t="shared" si="25"/>
        <v>5.4913200063714918E-2</v>
      </c>
      <c r="S146" s="163" t="s">
        <v>613</v>
      </c>
      <c r="T146" s="163" t="s">
        <v>614</v>
      </c>
      <c r="U146" s="163" t="s">
        <v>615</v>
      </c>
      <c r="V146" s="163" t="s">
        <v>616</v>
      </c>
      <c r="W146" s="180">
        <v>348228</v>
      </c>
      <c r="X146" s="189">
        <f t="shared" si="26"/>
        <v>0.46228351285979413</v>
      </c>
      <c r="Y146" s="191">
        <f t="shared" si="27"/>
        <v>6396.4903650018841</v>
      </c>
      <c r="Z146" s="191">
        <f t="shared" si="28"/>
        <v>15049.859280118284</v>
      </c>
      <c r="AA146" s="180">
        <f t="shared" si="33"/>
        <v>21446.349645120168</v>
      </c>
      <c r="AB146" s="180">
        <f t="shared" si="29"/>
        <v>6736.4638279017345</v>
      </c>
      <c r="AC146" s="180">
        <f t="shared" si="30"/>
        <v>15887.573505917295</v>
      </c>
      <c r="AD146" s="180">
        <f t="shared" si="31"/>
        <v>22624.037333819029</v>
      </c>
      <c r="AE146" s="168">
        <f t="shared" si="32"/>
        <v>5.4913200063714696E-2</v>
      </c>
      <c r="AG146" s="189"/>
      <c r="AH146" s="189"/>
      <c r="AI146" s="189"/>
    </row>
    <row r="147" spans="1:35">
      <c r="A147" s="176" t="s">
        <v>617</v>
      </c>
      <c r="B147" s="160" t="s">
        <v>618</v>
      </c>
      <c r="C147" s="177">
        <v>14182.065068258738</v>
      </c>
      <c r="D147" s="167">
        <v>4790.9226627835669</v>
      </c>
      <c r="E147" s="167">
        <v>10162.54359325539</v>
      </c>
      <c r="F147" s="167">
        <v>14953.466256038957</v>
      </c>
      <c r="G147" s="168">
        <f t="shared" si="24"/>
        <v>5.4392726592879193E-2</v>
      </c>
      <c r="I147" s="178" t="s">
        <v>619</v>
      </c>
      <c r="J147" s="178" t="s">
        <v>620</v>
      </c>
      <c r="K147" s="179">
        <v>12342.058822229188</v>
      </c>
      <c r="L147" s="179">
        <v>27238.349644336085</v>
      </c>
      <c r="M147" s="179">
        <v>39580.408466565277</v>
      </c>
      <c r="N147" s="179">
        <v>12998.03924863067</v>
      </c>
      <c r="O147" s="167">
        <v>28566.617431599483</v>
      </c>
      <c r="P147" s="167">
        <v>41564.656680230153</v>
      </c>
      <c r="Q147" s="168">
        <f t="shared" si="25"/>
        <v>5.0132080252305311E-2</v>
      </c>
      <c r="S147" s="163" t="s">
        <v>613</v>
      </c>
      <c r="T147" s="163" t="s">
        <v>614</v>
      </c>
      <c r="U147" s="163" t="s">
        <v>621</v>
      </c>
      <c r="V147" s="163" t="s">
        <v>622</v>
      </c>
      <c r="W147" s="180">
        <v>405050</v>
      </c>
      <c r="X147" s="189">
        <f t="shared" si="26"/>
        <v>0.53771648714020592</v>
      </c>
      <c r="Y147" s="191">
        <f t="shared" si="27"/>
        <v>7440.2357718047178</v>
      </c>
      <c r="Z147" s="191">
        <f t="shared" si="28"/>
        <v>17505.615577759145</v>
      </c>
      <c r="AA147" s="180">
        <f t="shared" si="33"/>
        <v>24945.851349563862</v>
      </c>
      <c r="AB147" s="180">
        <f t="shared" si="29"/>
        <v>7835.6843030761383</v>
      </c>
      <c r="AC147" s="180">
        <f t="shared" si="30"/>
        <v>18480.023572406011</v>
      </c>
      <c r="AD147" s="180">
        <f t="shared" si="31"/>
        <v>26315.707875482152</v>
      </c>
      <c r="AE147" s="168">
        <f t="shared" si="32"/>
        <v>5.4913200063714918E-2</v>
      </c>
      <c r="AG147" s="189"/>
      <c r="AH147" s="189"/>
      <c r="AI147" s="189"/>
    </row>
    <row r="148" spans="1:35">
      <c r="A148" s="176" t="s">
        <v>623</v>
      </c>
      <c r="B148" s="160" t="s">
        <v>624</v>
      </c>
      <c r="C148" s="177">
        <v>35200.717573330985</v>
      </c>
      <c r="D148" s="167">
        <v>10467.881319293456</v>
      </c>
      <c r="E148" s="167">
        <v>26620.069258324791</v>
      </c>
      <c r="F148" s="167">
        <v>37087.950577618249</v>
      </c>
      <c r="G148" s="168">
        <f t="shared" si="24"/>
        <v>5.3613481042133149E-2</v>
      </c>
      <c r="I148" s="178" t="s">
        <v>625</v>
      </c>
      <c r="J148" s="178" t="s">
        <v>626</v>
      </c>
      <c r="K148" s="179">
        <v>17961.418129574613</v>
      </c>
      <c r="L148" s="179">
        <v>37298.250766575089</v>
      </c>
      <c r="M148" s="179">
        <v>55259.668896149698</v>
      </c>
      <c r="N148" s="179">
        <v>18916.067503161503</v>
      </c>
      <c r="O148" s="167">
        <v>39309.719058839641</v>
      </c>
      <c r="P148" s="167">
        <v>58225.786562001143</v>
      </c>
      <c r="Q148" s="168">
        <f t="shared" si="25"/>
        <v>5.3675994176253905E-2</v>
      </c>
      <c r="S148" s="163" t="s">
        <v>619</v>
      </c>
      <c r="T148" s="163" t="s">
        <v>620</v>
      </c>
      <c r="U148" s="163" t="s">
        <v>619</v>
      </c>
      <c r="V148" s="163" t="s">
        <v>620</v>
      </c>
      <c r="W148" s="180">
        <v>618054</v>
      </c>
      <c r="X148" s="197">
        <f t="shared" si="26"/>
        <v>1</v>
      </c>
      <c r="Y148" s="191">
        <f t="shared" si="27"/>
        <v>12342.058822229188</v>
      </c>
      <c r="Z148" s="191">
        <f t="shared" si="28"/>
        <v>27238.349644336085</v>
      </c>
      <c r="AA148" s="180">
        <f t="shared" si="33"/>
        <v>39580.408466565277</v>
      </c>
      <c r="AB148" s="180">
        <f t="shared" si="29"/>
        <v>12998.03924863067</v>
      </c>
      <c r="AC148" s="180">
        <f t="shared" si="30"/>
        <v>28566.617431599483</v>
      </c>
      <c r="AD148" s="180">
        <f t="shared" si="31"/>
        <v>41564.656680230153</v>
      </c>
      <c r="AE148" s="168">
        <f t="shared" si="32"/>
        <v>5.0132080252305311E-2</v>
      </c>
    </row>
    <row r="149" spans="1:35">
      <c r="A149" s="176" t="s">
        <v>627</v>
      </c>
      <c r="B149" s="160" t="s">
        <v>628</v>
      </c>
      <c r="C149" s="177">
        <v>8097.5957466791442</v>
      </c>
      <c r="D149" s="167">
        <v>2319.6268365725632</v>
      </c>
      <c r="E149" s="167">
        <v>6168.8323812637727</v>
      </c>
      <c r="F149" s="167">
        <v>8488.4592178363364</v>
      </c>
      <c r="G149" s="168">
        <f t="shared" si="24"/>
        <v>4.8269076820423695E-2</v>
      </c>
      <c r="I149" s="178" t="s">
        <v>629</v>
      </c>
      <c r="J149" s="178" t="s">
        <v>630</v>
      </c>
      <c r="K149" s="179">
        <v>11669.619905262036</v>
      </c>
      <c r="L149" s="179">
        <v>28050.554120366767</v>
      </c>
      <c r="M149" s="179">
        <v>39720.174025628803</v>
      </c>
      <c r="N149" s="179">
        <v>12289.860203226714</v>
      </c>
      <c r="O149" s="167">
        <v>29617.340566625891</v>
      </c>
      <c r="P149" s="167">
        <v>41907.200769852607</v>
      </c>
      <c r="Q149" s="168">
        <f t="shared" si="25"/>
        <v>5.5060855040883316E-2</v>
      </c>
      <c r="S149" s="163" t="s">
        <v>625</v>
      </c>
      <c r="T149" s="163" t="s">
        <v>626</v>
      </c>
      <c r="U149" s="163" t="s">
        <v>625</v>
      </c>
      <c r="V149" s="163" t="s">
        <v>626</v>
      </c>
      <c r="W149" s="180">
        <v>828224</v>
      </c>
      <c r="X149" s="197">
        <f t="shared" si="26"/>
        <v>1</v>
      </c>
      <c r="Y149" s="191">
        <f t="shared" si="27"/>
        <v>17961.418129574613</v>
      </c>
      <c r="Z149" s="191">
        <f t="shared" si="28"/>
        <v>37298.250766575089</v>
      </c>
      <c r="AA149" s="180">
        <f t="shared" si="33"/>
        <v>55259.668896149698</v>
      </c>
      <c r="AB149" s="180">
        <f t="shared" si="29"/>
        <v>18916.067503161503</v>
      </c>
      <c r="AC149" s="180">
        <f t="shared" si="30"/>
        <v>39309.719058839641</v>
      </c>
      <c r="AD149" s="180">
        <f t="shared" si="31"/>
        <v>58225.786562001143</v>
      </c>
      <c r="AE149" s="168">
        <f t="shared" si="32"/>
        <v>5.3675994176253905E-2</v>
      </c>
    </row>
    <row r="150" spans="1:35">
      <c r="A150" s="176" t="s">
        <v>631</v>
      </c>
      <c r="B150" s="160" t="s">
        <v>632</v>
      </c>
      <c r="C150" s="177">
        <v>16839.619774402898</v>
      </c>
      <c r="D150" s="167">
        <v>5574.1783312984471</v>
      </c>
      <c r="E150" s="167">
        <v>12258.622122345614</v>
      </c>
      <c r="F150" s="167">
        <v>17832.80045364406</v>
      </c>
      <c r="G150" s="168">
        <f t="shared" si="24"/>
        <v>5.8978806680115792E-2</v>
      </c>
      <c r="I150" s="178" t="s">
        <v>633</v>
      </c>
      <c r="J150" s="178" t="s">
        <v>634</v>
      </c>
      <c r="K150" s="179">
        <v>12718.728419732744</v>
      </c>
      <c r="L150" s="179">
        <v>25909.003903851037</v>
      </c>
      <c r="M150" s="179">
        <v>38627.732323583783</v>
      </c>
      <c r="N150" s="179">
        <v>13394.72883524154</v>
      </c>
      <c r="O150" s="167">
        <v>27427.295973264452</v>
      </c>
      <c r="P150" s="167">
        <v>40822.024808505994</v>
      </c>
      <c r="Q150" s="168">
        <f t="shared" si="25"/>
        <v>5.6806142968493845E-2</v>
      </c>
      <c r="S150" s="163" t="s">
        <v>629</v>
      </c>
      <c r="T150" s="163" t="s">
        <v>630</v>
      </c>
      <c r="U150" s="163" t="s">
        <v>629</v>
      </c>
      <c r="V150" s="163" t="s">
        <v>630</v>
      </c>
      <c r="W150" s="180">
        <v>691667</v>
      </c>
      <c r="X150" s="197">
        <f t="shared" si="26"/>
        <v>1</v>
      </c>
      <c r="Y150" s="191">
        <f t="shared" si="27"/>
        <v>11669.619905262036</v>
      </c>
      <c r="Z150" s="191">
        <f t="shared" si="28"/>
        <v>28050.554120366767</v>
      </c>
      <c r="AA150" s="180">
        <f t="shared" si="33"/>
        <v>39720.174025628803</v>
      </c>
      <c r="AB150" s="180">
        <f t="shared" si="29"/>
        <v>12289.860203226714</v>
      </c>
      <c r="AC150" s="180">
        <f t="shared" si="30"/>
        <v>29617.340566625891</v>
      </c>
      <c r="AD150" s="180">
        <f t="shared" si="31"/>
        <v>41907.200769852607</v>
      </c>
      <c r="AE150" s="168">
        <f t="shared" si="32"/>
        <v>5.5060855040883316E-2</v>
      </c>
    </row>
    <row r="151" spans="1:35">
      <c r="A151" s="176" t="s">
        <v>635</v>
      </c>
      <c r="B151" s="160" t="s">
        <v>636</v>
      </c>
      <c r="C151" s="177">
        <v>11237.183386611363</v>
      </c>
      <c r="D151" s="167">
        <v>3349.0491196159755</v>
      </c>
      <c r="E151" s="167">
        <v>8488.6666221559099</v>
      </c>
      <c r="F151" s="167">
        <v>11837.715741771884</v>
      </c>
      <c r="G151" s="168">
        <f t="shared" si="24"/>
        <v>5.3441537305160658E-2</v>
      </c>
      <c r="I151" s="178" t="s">
        <v>637</v>
      </c>
      <c r="J151" s="178" t="s">
        <v>638</v>
      </c>
      <c r="K151" s="179">
        <v>18037.26473424492</v>
      </c>
      <c r="L151" s="179">
        <v>37840.820539019049</v>
      </c>
      <c r="M151" s="179">
        <v>55878.085273263969</v>
      </c>
      <c r="N151" s="179">
        <v>18995.945354870037</v>
      </c>
      <c r="O151" s="167">
        <v>39913.202432312115</v>
      </c>
      <c r="P151" s="167">
        <v>58909.147787182155</v>
      </c>
      <c r="Q151" s="168">
        <f t="shared" si="25"/>
        <v>5.424420860334056E-2</v>
      </c>
      <c r="S151" s="163" t="s">
        <v>633</v>
      </c>
      <c r="T151" s="163" t="s">
        <v>634</v>
      </c>
      <c r="U151" s="163" t="s">
        <v>633</v>
      </c>
      <c r="V151" s="163" t="s">
        <v>634</v>
      </c>
      <c r="W151" s="180">
        <v>562225</v>
      </c>
      <c r="X151" s="197">
        <f t="shared" si="26"/>
        <v>1</v>
      </c>
      <c r="Y151" s="191">
        <f t="shared" si="27"/>
        <v>12718.728419732744</v>
      </c>
      <c r="Z151" s="191">
        <f t="shared" si="28"/>
        <v>25909.003903851037</v>
      </c>
      <c r="AA151" s="180">
        <f t="shared" si="33"/>
        <v>38627.732323583783</v>
      </c>
      <c r="AB151" s="180">
        <f t="shared" si="29"/>
        <v>13394.72883524154</v>
      </c>
      <c r="AC151" s="180">
        <f t="shared" si="30"/>
        <v>27427.295973264452</v>
      </c>
      <c r="AD151" s="180">
        <f t="shared" si="31"/>
        <v>40822.024808505994</v>
      </c>
      <c r="AE151" s="168">
        <f t="shared" si="32"/>
        <v>5.6806142968493845E-2</v>
      </c>
    </row>
    <row r="152" spans="1:35">
      <c r="A152" s="176" t="s">
        <v>639</v>
      </c>
      <c r="B152" s="160" t="s">
        <v>640</v>
      </c>
      <c r="C152" s="177">
        <v>12609.405763145671</v>
      </c>
      <c r="D152" s="167">
        <v>3770.2908528628732</v>
      </c>
      <c r="E152" s="167">
        <v>9475.7805750370171</v>
      </c>
      <c r="F152" s="167">
        <v>13246.071427899889</v>
      </c>
      <c r="G152" s="168">
        <f t="shared" si="24"/>
        <v>5.0491329782965888E-2</v>
      </c>
      <c r="I152" s="178" t="s">
        <v>641</v>
      </c>
      <c r="J152" s="178" t="s">
        <v>642</v>
      </c>
      <c r="K152" s="179">
        <v>16608.502694099931</v>
      </c>
      <c r="L152" s="179">
        <v>34254.881672132586</v>
      </c>
      <c r="M152" s="179">
        <v>50863.384366232516</v>
      </c>
      <c r="N152" s="179">
        <v>17491.244612291342</v>
      </c>
      <c r="O152" s="167">
        <v>36164.99826414675</v>
      </c>
      <c r="P152" s="167">
        <v>53656.242876438089</v>
      </c>
      <c r="Q152" s="168">
        <f t="shared" si="25"/>
        <v>5.4909018442345525E-2</v>
      </c>
      <c r="S152" s="163" t="s">
        <v>637</v>
      </c>
      <c r="T152" s="163" t="s">
        <v>638</v>
      </c>
      <c r="U152" s="163" t="s">
        <v>637</v>
      </c>
      <c r="V152" s="163" t="s">
        <v>638</v>
      </c>
      <c r="W152" s="180">
        <v>879560</v>
      </c>
      <c r="X152" s="197">
        <f t="shared" si="26"/>
        <v>1</v>
      </c>
      <c r="Y152" s="191">
        <f t="shared" si="27"/>
        <v>18037.26473424492</v>
      </c>
      <c r="Z152" s="191">
        <f t="shared" si="28"/>
        <v>37840.820539019049</v>
      </c>
      <c r="AA152" s="180">
        <f t="shared" si="33"/>
        <v>55878.085273263969</v>
      </c>
      <c r="AB152" s="180">
        <f t="shared" si="29"/>
        <v>18995.945354870037</v>
      </c>
      <c r="AC152" s="180">
        <f t="shared" si="30"/>
        <v>39913.202432312115</v>
      </c>
      <c r="AD152" s="180">
        <f t="shared" si="31"/>
        <v>58909.147787182155</v>
      </c>
      <c r="AE152" s="168">
        <f t="shared" si="32"/>
        <v>5.424420860334056E-2</v>
      </c>
    </row>
    <row r="153" spans="1:35">
      <c r="A153" s="176" t="s">
        <v>643</v>
      </c>
      <c r="B153" s="160" t="s">
        <v>644</v>
      </c>
      <c r="C153" s="177">
        <v>14324.284417317684</v>
      </c>
      <c r="D153" s="167">
        <v>4713.5843828103434</v>
      </c>
      <c r="E153" s="167">
        <v>10354.492772190786</v>
      </c>
      <c r="F153" s="167">
        <v>15068.07715500113</v>
      </c>
      <c r="G153" s="168">
        <f t="shared" si="24"/>
        <v>5.1925298047295287E-2</v>
      </c>
      <c r="I153" s="178" t="s">
        <v>645</v>
      </c>
      <c r="J153" s="178" t="s">
        <v>646</v>
      </c>
      <c r="K153" s="179">
        <v>20342.478127357193</v>
      </c>
      <c r="L153" s="179">
        <v>52585.594364610872</v>
      </c>
      <c r="M153" s="179">
        <v>72928.072491968065</v>
      </c>
      <c r="N153" s="179">
        <v>21423.680839826229</v>
      </c>
      <c r="O153" s="167">
        <v>55248.531016728615</v>
      </c>
      <c r="P153" s="167">
        <v>76672.211856554844</v>
      </c>
      <c r="Q153" s="168">
        <f t="shared" si="25"/>
        <v>5.1340166230214646E-2</v>
      </c>
      <c r="S153" s="163" t="s">
        <v>641</v>
      </c>
      <c r="T153" s="163" t="s">
        <v>642</v>
      </c>
      <c r="U153" s="163" t="s">
        <v>641</v>
      </c>
      <c r="V153" s="163" t="s">
        <v>642</v>
      </c>
      <c r="W153" s="180">
        <v>761350</v>
      </c>
      <c r="X153" s="197">
        <f t="shared" si="26"/>
        <v>1</v>
      </c>
      <c r="Y153" s="191">
        <f t="shared" si="27"/>
        <v>16608.502694099931</v>
      </c>
      <c r="Z153" s="191">
        <f t="shared" si="28"/>
        <v>34254.881672132586</v>
      </c>
      <c r="AA153" s="180">
        <f t="shared" si="33"/>
        <v>50863.384366232516</v>
      </c>
      <c r="AB153" s="180">
        <f t="shared" si="29"/>
        <v>17491.244612291342</v>
      </c>
      <c r="AC153" s="180">
        <f t="shared" si="30"/>
        <v>36164.99826414675</v>
      </c>
      <c r="AD153" s="180">
        <f t="shared" si="31"/>
        <v>53656.242876438089</v>
      </c>
      <c r="AE153" s="168">
        <f t="shared" si="32"/>
        <v>5.4909018442345525E-2</v>
      </c>
    </row>
    <row r="154" spans="1:35">
      <c r="A154" s="176" t="s">
        <v>647</v>
      </c>
      <c r="B154" s="160" t="s">
        <v>648</v>
      </c>
      <c r="C154" s="177">
        <v>18301.421353430564</v>
      </c>
      <c r="D154" s="167">
        <v>5351.6941363828764</v>
      </c>
      <c r="E154" s="167">
        <v>13944.102374641063</v>
      </c>
      <c r="F154" s="167">
        <v>19295.796511023938</v>
      </c>
      <c r="G154" s="168">
        <f t="shared" si="24"/>
        <v>5.433322026690468E-2</v>
      </c>
      <c r="I154" s="178" t="s">
        <v>649</v>
      </c>
      <c r="J154" s="178" t="s">
        <v>650</v>
      </c>
      <c r="K154" s="179">
        <v>11379.500607916721</v>
      </c>
      <c r="L154" s="179">
        <v>25113.401968496553</v>
      </c>
      <c r="M154" s="179">
        <v>36492.902576413275</v>
      </c>
      <c r="N154" s="179">
        <v>11984.321065227496</v>
      </c>
      <c r="O154" s="167">
        <v>26419.145701652611</v>
      </c>
      <c r="P154" s="167">
        <v>38403.466766880105</v>
      </c>
      <c r="Q154" s="168">
        <f t="shared" si="25"/>
        <v>5.2354404708319979E-2</v>
      </c>
      <c r="S154" s="163" t="s">
        <v>645</v>
      </c>
      <c r="T154" s="163" t="s">
        <v>646</v>
      </c>
      <c r="U154" s="163" t="s">
        <v>645</v>
      </c>
      <c r="V154" s="163" t="s">
        <v>646</v>
      </c>
      <c r="W154" s="180">
        <v>1196236</v>
      </c>
      <c r="X154" s="197">
        <f t="shared" si="26"/>
        <v>1</v>
      </c>
      <c r="Y154" s="191">
        <f t="shared" si="27"/>
        <v>20342.478127357193</v>
      </c>
      <c r="Z154" s="191">
        <f t="shared" si="28"/>
        <v>52585.594364610872</v>
      </c>
      <c r="AA154" s="180">
        <f t="shared" si="33"/>
        <v>72928.072491968065</v>
      </c>
      <c r="AB154" s="180">
        <f t="shared" si="29"/>
        <v>21423.680839826229</v>
      </c>
      <c r="AC154" s="180">
        <f t="shared" si="30"/>
        <v>55248.531016728615</v>
      </c>
      <c r="AD154" s="180">
        <f t="shared" si="31"/>
        <v>76672.211856554844</v>
      </c>
      <c r="AE154" s="168">
        <f t="shared" si="32"/>
        <v>5.1340166230214646E-2</v>
      </c>
    </row>
    <row r="155" spans="1:35">
      <c r="A155" s="176" t="s">
        <v>651</v>
      </c>
      <c r="B155" s="160" t="s">
        <v>652</v>
      </c>
      <c r="C155" s="177">
        <v>14309.046792026602</v>
      </c>
      <c r="D155" s="167">
        <v>4929.2689130371091</v>
      </c>
      <c r="E155" s="167">
        <v>10172.922479765326</v>
      </c>
      <c r="F155" s="167">
        <v>15102.191392802435</v>
      </c>
      <c r="G155" s="168">
        <f t="shared" si="24"/>
        <v>5.5429590265774653E-2</v>
      </c>
      <c r="I155" s="178" t="s">
        <v>653</v>
      </c>
      <c r="J155" s="178" t="s">
        <v>654</v>
      </c>
      <c r="K155" s="179">
        <v>16822.653058826498</v>
      </c>
      <c r="L155" s="179">
        <v>40784.707053210237</v>
      </c>
      <c r="M155" s="179">
        <v>57607.360112036738</v>
      </c>
      <c r="N155" s="179">
        <v>17716.777068903128</v>
      </c>
      <c r="O155" s="167">
        <v>42961.824119353885</v>
      </c>
      <c r="P155" s="167">
        <v>60678.601188257016</v>
      </c>
      <c r="Q155" s="168">
        <f t="shared" si="25"/>
        <v>5.3313345208793272E-2</v>
      </c>
      <c r="S155" s="163" t="s">
        <v>649</v>
      </c>
      <c r="T155" s="163" t="s">
        <v>650</v>
      </c>
      <c r="U155" s="163" t="s">
        <v>649</v>
      </c>
      <c r="V155" s="163" t="s">
        <v>650</v>
      </c>
      <c r="W155" s="180">
        <v>577933</v>
      </c>
      <c r="X155" s="197">
        <f t="shared" si="26"/>
        <v>1</v>
      </c>
      <c r="Y155" s="191">
        <f t="shared" si="27"/>
        <v>11379.500607916721</v>
      </c>
      <c r="Z155" s="191">
        <f t="shared" si="28"/>
        <v>25113.401968496553</v>
      </c>
      <c r="AA155" s="180">
        <f t="shared" si="33"/>
        <v>36492.902576413275</v>
      </c>
      <c r="AB155" s="180">
        <f t="shared" si="29"/>
        <v>11984.321065227496</v>
      </c>
      <c r="AC155" s="180">
        <f t="shared" si="30"/>
        <v>26419.145701652611</v>
      </c>
      <c r="AD155" s="180">
        <f t="shared" si="31"/>
        <v>38403.466766880105</v>
      </c>
      <c r="AE155" s="168">
        <f t="shared" si="32"/>
        <v>5.2354404708319979E-2</v>
      </c>
    </row>
    <row r="156" spans="1:35">
      <c r="A156" s="176" t="s">
        <v>655</v>
      </c>
      <c r="B156" s="160" t="s">
        <v>656</v>
      </c>
      <c r="C156" s="177">
        <v>21646.679777012818</v>
      </c>
      <c r="D156" s="167">
        <v>6278.6389110622613</v>
      </c>
      <c r="E156" s="167">
        <v>16462.303348570113</v>
      </c>
      <c r="F156" s="167">
        <v>22740.942259632375</v>
      </c>
      <c r="G156" s="168">
        <f t="shared" si="24"/>
        <v>5.0551054198232359E-2</v>
      </c>
      <c r="I156" s="178" t="s">
        <v>657</v>
      </c>
      <c r="J156" s="178" t="s">
        <v>658</v>
      </c>
      <c r="K156" s="179">
        <v>12143.576264826543</v>
      </c>
      <c r="L156" s="179">
        <v>25311.274263714007</v>
      </c>
      <c r="M156" s="179">
        <v>37454.850528540548</v>
      </c>
      <c r="N156" s="179">
        <v>12789.007343302073</v>
      </c>
      <c r="O156" s="167">
        <v>26824.24509405467</v>
      </c>
      <c r="P156" s="167">
        <v>39613.252437356743</v>
      </c>
      <c r="Q156" s="168">
        <f t="shared" si="25"/>
        <v>5.7626766049206246E-2</v>
      </c>
      <c r="S156" s="163" t="s">
        <v>653</v>
      </c>
      <c r="T156" s="163" t="s">
        <v>654</v>
      </c>
      <c r="U156" s="163" t="s">
        <v>653</v>
      </c>
      <c r="V156" s="163" t="s">
        <v>654</v>
      </c>
      <c r="W156" s="180">
        <v>863980</v>
      </c>
      <c r="X156" s="197">
        <f t="shared" si="26"/>
        <v>1</v>
      </c>
      <c r="Y156" s="191">
        <f t="shared" si="27"/>
        <v>16822.653058826498</v>
      </c>
      <c r="Z156" s="191">
        <f t="shared" si="28"/>
        <v>40784.707053210237</v>
      </c>
      <c r="AA156" s="180">
        <f t="shared" si="33"/>
        <v>57607.360112036738</v>
      </c>
      <c r="AB156" s="180">
        <f t="shared" si="29"/>
        <v>17716.777068903128</v>
      </c>
      <c r="AC156" s="180">
        <f t="shared" si="30"/>
        <v>42961.824119353885</v>
      </c>
      <c r="AD156" s="180">
        <f t="shared" si="31"/>
        <v>60678.601188257016</v>
      </c>
      <c r="AE156" s="168">
        <f t="shared" si="32"/>
        <v>5.3313345208793272E-2</v>
      </c>
    </row>
    <row r="157" spans="1:35">
      <c r="A157" s="176" t="s">
        <v>659</v>
      </c>
      <c r="B157" s="160" t="s">
        <v>660</v>
      </c>
      <c r="C157" s="177">
        <v>14412.81944070783</v>
      </c>
      <c r="D157" s="167">
        <v>4456.8050964278018</v>
      </c>
      <c r="E157" s="167">
        <v>10696.42009579295</v>
      </c>
      <c r="F157" s="167">
        <v>15153.225192220751</v>
      </c>
      <c r="G157" s="168">
        <f t="shared" si="24"/>
        <v>5.1371333316069023E-2</v>
      </c>
      <c r="I157" s="178"/>
      <c r="J157" s="178"/>
      <c r="K157" s="178"/>
      <c r="L157" s="178"/>
      <c r="M157" s="178"/>
      <c r="N157" s="179"/>
      <c r="O157" s="167"/>
      <c r="P157" s="167"/>
      <c r="Q157" s="167"/>
      <c r="S157" s="163" t="s">
        <v>657</v>
      </c>
      <c r="T157" s="163" t="s">
        <v>658</v>
      </c>
      <c r="U157" s="163" t="s">
        <v>657</v>
      </c>
      <c r="V157" s="163" t="s">
        <v>658</v>
      </c>
      <c r="W157" s="180">
        <v>595786</v>
      </c>
      <c r="X157" s="197">
        <f t="shared" si="26"/>
        <v>1</v>
      </c>
      <c r="Y157" s="191">
        <f t="shared" si="27"/>
        <v>12143.576264826543</v>
      </c>
      <c r="Z157" s="191">
        <f t="shared" si="28"/>
        <v>25311.274263714007</v>
      </c>
      <c r="AA157" s="180">
        <f t="shared" si="33"/>
        <v>37454.850528540548</v>
      </c>
      <c r="AB157" s="180">
        <f t="shared" si="29"/>
        <v>12789.007343302073</v>
      </c>
      <c r="AC157" s="180">
        <f t="shared" si="30"/>
        <v>26824.24509405467</v>
      </c>
      <c r="AD157" s="180">
        <f t="shared" si="31"/>
        <v>39613.252437356743</v>
      </c>
      <c r="AE157" s="168">
        <f t="shared" si="32"/>
        <v>5.7626766049206246E-2</v>
      </c>
    </row>
    <row r="158" spans="1:35">
      <c r="A158" s="176" t="s">
        <v>661</v>
      </c>
      <c r="B158" s="160" t="s">
        <v>662</v>
      </c>
      <c r="C158" s="177">
        <v>5862.6174795116567</v>
      </c>
      <c r="D158" s="167">
        <v>1736.9267416019675</v>
      </c>
      <c r="E158" s="167">
        <v>4409.2857010571443</v>
      </c>
      <c r="F158" s="167">
        <v>6146.2124426591117</v>
      </c>
      <c r="G158" s="168">
        <f t="shared" si="24"/>
        <v>4.837343799737015E-2</v>
      </c>
    </row>
    <row r="159" spans="1:35">
      <c r="A159" s="176" t="s">
        <v>663</v>
      </c>
      <c r="B159" s="160" t="s">
        <v>664</v>
      </c>
      <c r="C159" s="177">
        <v>7603.0312154476069</v>
      </c>
      <c r="D159" s="167">
        <v>2477.6912652436654</v>
      </c>
      <c r="E159" s="167">
        <v>5552.5517690984116</v>
      </c>
      <c r="F159" s="167">
        <v>8030.2430343420765</v>
      </c>
      <c r="G159" s="168">
        <f t="shared" si="24"/>
        <v>5.6189670512791556E-2</v>
      </c>
    </row>
    <row r="160" spans="1:35">
      <c r="A160" s="176" t="s">
        <v>665</v>
      </c>
      <c r="B160" s="160" t="s">
        <v>666</v>
      </c>
      <c r="C160" s="177">
        <v>10526.087951396348</v>
      </c>
      <c r="D160" s="167">
        <v>2988.9986946604799</v>
      </c>
      <c r="E160" s="167">
        <v>8100.4036985707125</v>
      </c>
      <c r="F160" s="167">
        <v>11089.402393231192</v>
      </c>
      <c r="G160" s="168">
        <f t="shared" si="24"/>
        <v>5.3516030308308205E-2</v>
      </c>
    </row>
    <row r="161" spans="1:7">
      <c r="A161" s="176" t="s">
        <v>667</v>
      </c>
      <c r="B161" s="160" t="s">
        <v>668</v>
      </c>
      <c r="C161" s="177">
        <v>13165.798873905547</v>
      </c>
      <c r="D161" s="167">
        <v>4146.2312454527409</v>
      </c>
      <c r="E161" s="167">
        <v>9699.7498022866694</v>
      </c>
      <c r="F161" s="167">
        <v>13845.981047739409</v>
      </c>
      <c r="G161" s="168">
        <f t="shared" si="24"/>
        <v>5.1662810616222909E-2</v>
      </c>
    </row>
    <row r="162" spans="1:7">
      <c r="A162" s="176" t="s">
        <v>669</v>
      </c>
      <c r="B162" s="160" t="s">
        <v>670</v>
      </c>
      <c r="C162" s="177">
        <v>12304.623005938241</v>
      </c>
      <c r="D162" s="167">
        <v>3735.4339291345759</v>
      </c>
      <c r="E162" s="167">
        <v>9235.4507535993598</v>
      </c>
      <c r="F162" s="167">
        <v>12970.884682733937</v>
      </c>
      <c r="G162" s="168">
        <f t="shared" si="24"/>
        <v>5.4147264526036798E-2</v>
      </c>
    </row>
    <row r="163" spans="1:7">
      <c r="A163" s="176" t="s">
        <v>671</v>
      </c>
      <c r="B163" s="160" t="s">
        <v>672</v>
      </c>
      <c r="C163" s="177">
        <v>11320.99950261503</v>
      </c>
      <c r="D163" s="167">
        <v>4110.3695685907423</v>
      </c>
      <c r="E163" s="167">
        <v>7790.6228642634951</v>
      </c>
      <c r="F163" s="167">
        <v>11900.992432854237</v>
      </c>
      <c r="G163" s="168">
        <f t="shared" si="24"/>
        <v>5.1231601070668153E-2</v>
      </c>
    </row>
    <row r="164" spans="1:7">
      <c r="A164" s="176" t="s">
        <v>673</v>
      </c>
      <c r="B164" s="160" t="s">
        <v>674</v>
      </c>
      <c r="C164" s="177">
        <v>38850.179101978618</v>
      </c>
      <c r="D164" s="167">
        <v>12019.760850083034</v>
      </c>
      <c r="E164" s="167">
        <v>28957.823025827031</v>
      </c>
      <c r="F164" s="167">
        <v>40977.583875910066</v>
      </c>
      <c r="G164" s="168">
        <f t="shared" si="24"/>
        <v>5.4759201195628382E-2</v>
      </c>
    </row>
    <row r="165" spans="1:7">
      <c r="A165" s="176" t="s">
        <v>675</v>
      </c>
      <c r="B165" s="160" t="s">
        <v>676</v>
      </c>
      <c r="C165" s="177">
        <v>14423.98212382607</v>
      </c>
      <c r="D165" s="167">
        <v>4775.4056250104632</v>
      </c>
      <c r="E165" s="167">
        <v>10376.41209019799</v>
      </c>
      <c r="F165" s="167">
        <v>15151.817715208454</v>
      </c>
      <c r="G165" s="168">
        <f t="shared" si="24"/>
        <v>5.046010076372176E-2</v>
      </c>
    </row>
    <row r="166" spans="1:7">
      <c r="A166" s="176" t="s">
        <v>677</v>
      </c>
      <c r="B166" s="160" t="s">
        <v>678</v>
      </c>
      <c r="C166" s="177">
        <v>13310.94286709777</v>
      </c>
      <c r="D166" s="167">
        <v>4008.8356337711684</v>
      </c>
      <c r="E166" s="167">
        <v>10032.473460964233</v>
      </c>
      <c r="F166" s="167">
        <v>14041.309094735401</v>
      </c>
      <c r="G166" s="168">
        <f t="shared" si="24"/>
        <v>5.4869608782031731E-2</v>
      </c>
    </row>
    <row r="167" spans="1:7">
      <c r="A167" s="176" t="s">
        <v>679</v>
      </c>
      <c r="B167" s="160" t="s">
        <v>680</v>
      </c>
      <c r="C167" s="177">
        <v>17621.76389919121</v>
      </c>
      <c r="D167" s="167">
        <v>5949.7594645481395</v>
      </c>
      <c r="E167" s="167">
        <v>12625.948153731315</v>
      </c>
      <c r="F167" s="167">
        <v>18575.707618279455</v>
      </c>
      <c r="G167" s="168">
        <f t="shared" si="24"/>
        <v>5.4134405871368418E-2</v>
      </c>
    </row>
    <row r="168" spans="1:7">
      <c r="A168" s="176" t="s">
        <v>681</v>
      </c>
      <c r="B168" s="160" t="s">
        <v>682</v>
      </c>
      <c r="C168" s="177">
        <v>34141.864937643732</v>
      </c>
      <c r="D168" s="167">
        <v>10502.51981586275</v>
      </c>
      <c r="E168" s="167">
        <v>25524.353675616356</v>
      </c>
      <c r="F168" s="167">
        <v>36026.873491479106</v>
      </c>
      <c r="G168" s="168">
        <f t="shared" si="24"/>
        <v>5.5211060007358315E-2</v>
      </c>
    </row>
    <row r="169" spans="1:7">
      <c r="A169" s="176" t="s">
        <v>683</v>
      </c>
      <c r="B169" s="160" t="s">
        <v>684</v>
      </c>
      <c r="C169" s="177">
        <v>12066.978856822298</v>
      </c>
      <c r="D169" s="167">
        <v>3913.7444214455263</v>
      </c>
      <c r="E169" s="167">
        <v>8774.5773017147822</v>
      </c>
      <c r="F169" s="167">
        <v>12688.321723160308</v>
      </c>
      <c r="G169" s="168">
        <f t="shared" si="24"/>
        <v>5.1491170549845089E-2</v>
      </c>
    </row>
    <row r="170" spans="1:7">
      <c r="A170" s="176" t="s">
        <v>685</v>
      </c>
      <c r="B170" s="160" t="s">
        <v>686</v>
      </c>
      <c r="C170" s="177">
        <v>54709.558233126379</v>
      </c>
      <c r="D170" s="167">
        <v>18538.390646572236</v>
      </c>
      <c r="E170" s="167">
        <v>38999.939861352213</v>
      </c>
      <c r="F170" s="167">
        <v>57538.330507924446</v>
      </c>
      <c r="G170" s="168">
        <f t="shared" si="24"/>
        <v>5.1705266248800674E-2</v>
      </c>
    </row>
    <row r="171" spans="1:7">
      <c r="A171" s="176" t="s">
        <v>687</v>
      </c>
      <c r="B171" s="160" t="s">
        <v>688</v>
      </c>
      <c r="C171" s="177">
        <v>39898.338471434618</v>
      </c>
      <c r="D171" s="167">
        <v>13568.585637172428</v>
      </c>
      <c r="E171" s="167">
        <v>28533.693967629391</v>
      </c>
      <c r="F171" s="167">
        <v>42102.279604801821</v>
      </c>
      <c r="G171" s="168">
        <f t="shared" si="24"/>
        <v>5.5238920160675997E-2</v>
      </c>
    </row>
    <row r="172" spans="1:7">
      <c r="A172" s="176" t="s">
        <v>689</v>
      </c>
      <c r="B172" s="160" t="s">
        <v>690</v>
      </c>
      <c r="C172" s="177">
        <v>41500.599906557007</v>
      </c>
      <c r="D172" s="167">
        <v>15049.129664693726</v>
      </c>
      <c r="E172" s="167">
        <v>28700.338993771078</v>
      </c>
      <c r="F172" s="167">
        <v>43749.468658464801</v>
      </c>
      <c r="G172" s="168">
        <f t="shared" si="24"/>
        <v>5.4188825148825837E-2</v>
      </c>
    </row>
    <row r="173" spans="1:7">
      <c r="A173" s="176" t="s">
        <v>691</v>
      </c>
      <c r="B173" s="160" t="s">
        <v>692</v>
      </c>
      <c r="C173" s="177">
        <v>38627.732323583783</v>
      </c>
      <c r="D173" s="167">
        <v>13394.72883524154</v>
      </c>
      <c r="E173" s="167">
        <v>27427.295973264456</v>
      </c>
      <c r="F173" s="167">
        <v>40822.024808505994</v>
      </c>
      <c r="G173" s="168">
        <f t="shared" si="24"/>
        <v>5.6806142968493845E-2</v>
      </c>
    </row>
    <row r="174" spans="1:7">
      <c r="A174" s="176" t="s">
        <v>693</v>
      </c>
      <c r="B174" s="160" t="s">
        <v>694</v>
      </c>
      <c r="C174" s="177">
        <v>13785.416298934486</v>
      </c>
      <c r="D174" s="167">
        <v>4237.5391360206631</v>
      </c>
      <c r="E174" s="167">
        <v>10275.55197877723</v>
      </c>
      <c r="F174" s="167">
        <v>14513.091114797893</v>
      </c>
      <c r="G174" s="168">
        <f t="shared" si="24"/>
        <v>5.2785842667635086E-2</v>
      </c>
    </row>
    <row r="175" spans="1:7">
      <c r="A175" s="176" t="s">
        <v>695</v>
      </c>
      <c r="B175" s="160" t="s">
        <v>696</v>
      </c>
      <c r="C175" s="177">
        <v>27233.186628241911</v>
      </c>
      <c r="D175" s="167">
        <v>9655.5831366455259</v>
      </c>
      <c r="E175" s="167">
        <v>18927.624629738977</v>
      </c>
      <c r="F175" s="167">
        <v>28583.207766384505</v>
      </c>
      <c r="G175" s="168">
        <f t="shared" si="24"/>
        <v>4.9572646659813424E-2</v>
      </c>
    </row>
    <row r="176" spans="1:7">
      <c r="A176" s="176" t="s">
        <v>697</v>
      </c>
      <c r="B176" s="160" t="s">
        <v>698</v>
      </c>
      <c r="C176" s="177">
        <v>39172.793659093935</v>
      </c>
      <c r="D176" s="167">
        <v>14127.050792523012</v>
      </c>
      <c r="E176" s="167">
        <v>26990.701528864713</v>
      </c>
      <c r="F176" s="167">
        <v>41117.752321387728</v>
      </c>
      <c r="G176" s="168">
        <f t="shared" si="24"/>
        <v>4.9650751979040342E-2</v>
      </c>
    </row>
    <row r="177" spans="1:7">
      <c r="A177" s="176" t="s">
        <v>699</v>
      </c>
      <c r="B177" s="160" t="s">
        <v>700</v>
      </c>
      <c r="C177" s="177">
        <v>42501.178241356378</v>
      </c>
      <c r="D177" s="167">
        <v>14298.319498226141</v>
      </c>
      <c r="E177" s="167">
        <v>30529.517838054242</v>
      </c>
      <c r="F177" s="167">
        <v>44827.837336280383</v>
      </c>
      <c r="G177" s="168">
        <f t="shared" si="24"/>
        <v>5.4743402211377301E-2</v>
      </c>
    </row>
    <row r="178" spans="1:7">
      <c r="A178" s="176" t="s">
        <v>701</v>
      </c>
      <c r="B178" s="160" t="s">
        <v>702</v>
      </c>
      <c r="C178" s="177">
        <v>30252.592747349259</v>
      </c>
      <c r="D178" s="167">
        <v>9015.4889158820351</v>
      </c>
      <c r="E178" s="167">
        <v>22916.513913220399</v>
      </c>
      <c r="F178" s="167">
        <v>31932.002829102435</v>
      </c>
      <c r="G178" s="168">
        <f t="shared" si="24"/>
        <v>5.5512930603289323E-2</v>
      </c>
    </row>
    <row r="179" spans="1:7">
      <c r="A179" s="176" t="s">
        <v>703</v>
      </c>
      <c r="B179" s="160" t="s">
        <v>704</v>
      </c>
      <c r="C179" s="177">
        <v>27934.479310405412</v>
      </c>
      <c r="D179" s="167">
        <v>7894.4388663756881</v>
      </c>
      <c r="E179" s="167">
        <v>21467.398915770191</v>
      </c>
      <c r="F179" s="167">
        <v>29361.837782145878</v>
      </c>
      <c r="G179" s="168">
        <f t="shared" si="24"/>
        <v>5.1096655709232497E-2</v>
      </c>
    </row>
    <row r="180" spans="1:7">
      <c r="A180" s="176" t="s">
        <v>705</v>
      </c>
      <c r="B180" s="160" t="s">
        <v>706</v>
      </c>
      <c r="C180" s="177">
        <v>61408.748016911137</v>
      </c>
      <c r="D180" s="167">
        <v>20848.325193360801</v>
      </c>
      <c r="E180" s="167">
        <v>43958.358123342943</v>
      </c>
      <c r="F180" s="167">
        <v>64806.68331670374</v>
      </c>
      <c r="G180" s="168">
        <f t="shared" si="24"/>
        <v>5.5333082167004166E-2</v>
      </c>
    </row>
    <row r="181" spans="1:7">
      <c r="A181" s="176" t="s">
        <v>707</v>
      </c>
      <c r="B181" s="160" t="s">
        <v>708</v>
      </c>
      <c r="C181" s="177">
        <v>25510.565392867185</v>
      </c>
      <c r="D181" s="167">
        <v>7490.18282198203</v>
      </c>
      <c r="E181" s="167">
        <v>19354.92837483573</v>
      </c>
      <c r="F181" s="167">
        <v>26845.111196817761</v>
      </c>
      <c r="G181" s="168">
        <f t="shared" si="24"/>
        <v>5.2313454578459373E-2</v>
      </c>
    </row>
    <row r="182" spans="1:7">
      <c r="A182" s="176" t="s">
        <v>709</v>
      </c>
      <c r="B182" s="160" t="s">
        <v>710</v>
      </c>
      <c r="C182" s="177">
        <v>85514.19352562628</v>
      </c>
      <c r="D182" s="167">
        <v>30038.181999340562</v>
      </c>
      <c r="E182" s="167">
        <v>60129.952757664396</v>
      </c>
      <c r="F182" s="167">
        <v>90168.134757004955</v>
      </c>
      <c r="G182" s="168">
        <f t="shared" si="24"/>
        <v>5.4423026628720006E-2</v>
      </c>
    </row>
    <row r="183" spans="1:7">
      <c r="A183" s="176" t="s">
        <v>711</v>
      </c>
      <c r="B183" s="160" t="s">
        <v>712</v>
      </c>
      <c r="C183" s="177">
        <v>55238.833973636683</v>
      </c>
      <c r="D183" s="167">
        <v>17755.807860547702</v>
      </c>
      <c r="E183" s="167">
        <v>40299.216418147887</v>
      </c>
      <c r="F183" s="167">
        <v>58055.024278695593</v>
      </c>
      <c r="G183" s="168">
        <f t="shared" si="24"/>
        <v>5.0982073705664543E-2</v>
      </c>
    </row>
    <row r="184" spans="1:7">
      <c r="A184" s="176" t="s">
        <v>713</v>
      </c>
      <c r="B184" s="160" t="s">
        <v>714</v>
      </c>
      <c r="C184" s="177">
        <v>72092.537149136158</v>
      </c>
      <c r="D184" s="167">
        <v>24797.028916588479</v>
      </c>
      <c r="E184" s="167">
        <v>51014.894881054577</v>
      </c>
      <c r="F184" s="167">
        <v>75811.92379764306</v>
      </c>
      <c r="G184" s="168">
        <f t="shared" si="24"/>
        <v>5.1591840093138774E-2</v>
      </c>
    </row>
    <row r="185" spans="1:7">
      <c r="A185" s="176" t="s">
        <v>715</v>
      </c>
      <c r="B185" s="160" t="s">
        <v>716</v>
      </c>
      <c r="C185" s="177">
        <v>85386.483870383745</v>
      </c>
      <c r="D185" s="167">
        <v>30506.534384978757</v>
      </c>
      <c r="E185" s="167">
        <v>59299.811504410492</v>
      </c>
      <c r="F185" s="167">
        <v>89806.345889389253</v>
      </c>
      <c r="G185" s="168">
        <f t="shared" si="24"/>
        <v>5.1763017033408243E-2</v>
      </c>
    </row>
    <row r="186" spans="1:7">
      <c r="A186" s="176" t="s">
        <v>717</v>
      </c>
      <c r="B186" s="160" t="s">
        <v>718</v>
      </c>
      <c r="C186" s="177">
        <v>43280.028000178347</v>
      </c>
      <c r="D186" s="167">
        <v>15859.295805181209</v>
      </c>
      <c r="E186" s="167">
        <v>29670.754877766864</v>
      </c>
      <c r="F186" s="167">
        <v>45530.050682948073</v>
      </c>
      <c r="G186" s="168">
        <f t="shared" si="24"/>
        <v>5.1987551458156478E-2</v>
      </c>
    </row>
    <row r="187" spans="1:7">
      <c r="A187" s="176" t="s">
        <v>719</v>
      </c>
      <c r="B187" s="160" t="s">
        <v>720</v>
      </c>
      <c r="C187" s="177">
        <v>16603.77678376298</v>
      </c>
      <c r="D187" s="167">
        <v>5529.7793124174241</v>
      </c>
      <c r="E187" s="167">
        <v>11891.186966906696</v>
      </c>
      <c r="F187" s="167">
        <v>17420.966279324122</v>
      </c>
      <c r="G187" s="168">
        <f t="shared" si="24"/>
        <v>4.9217085136936012E-2</v>
      </c>
    </row>
    <row r="188" spans="1:7">
      <c r="A188" s="176" t="s">
        <v>721</v>
      </c>
      <c r="B188" s="160" t="s">
        <v>722</v>
      </c>
      <c r="C188" s="177">
        <v>10713.523059955201</v>
      </c>
      <c r="D188" s="167">
        <v>3601.3389388330861</v>
      </c>
      <c r="E188" s="167">
        <v>7714.6650552623387</v>
      </c>
      <c r="F188" s="167">
        <v>11316.003994095425</v>
      </c>
      <c r="G188" s="168">
        <f t="shared" si="24"/>
        <v>5.6235556760237504E-2</v>
      </c>
    </row>
    <row r="189" spans="1:7">
      <c r="A189" s="176" t="s">
        <v>723</v>
      </c>
      <c r="B189" s="160" t="s">
        <v>724</v>
      </c>
      <c r="C189" s="177">
        <v>17710.351236837516</v>
      </c>
      <c r="D189" s="167">
        <v>5637.4143840684146</v>
      </c>
      <c r="E189" s="167">
        <v>13014.327519176511</v>
      </c>
      <c r="F189" s="167">
        <v>18651.741903244925</v>
      </c>
      <c r="G189" s="168">
        <f t="shared" si="24"/>
        <v>5.3154827581810782E-2</v>
      </c>
    </row>
    <row r="190" spans="1:7">
      <c r="A190" s="176" t="s">
        <v>725</v>
      </c>
      <c r="B190" s="160" t="s">
        <v>726</v>
      </c>
      <c r="C190" s="177">
        <v>11850.891753236865</v>
      </c>
      <c r="D190" s="167">
        <v>3803.5983648373431</v>
      </c>
      <c r="E190" s="167">
        <v>8663.3017241017897</v>
      </c>
      <c r="F190" s="167">
        <v>12466.900088939132</v>
      </c>
      <c r="G190" s="168">
        <f t="shared" si="24"/>
        <v>5.197991413042935E-2</v>
      </c>
    </row>
    <row r="191" spans="1:7">
      <c r="A191" s="176" t="s">
        <v>727</v>
      </c>
      <c r="B191" s="160" t="s">
        <v>728</v>
      </c>
      <c r="C191" s="177">
        <v>12875.650563221765</v>
      </c>
      <c r="D191" s="167">
        <v>4419.2053660516267</v>
      </c>
      <c r="E191" s="167">
        <v>9155.4531655382143</v>
      </c>
      <c r="F191" s="167">
        <v>13574.658531589841</v>
      </c>
      <c r="G191" s="168">
        <f t="shared" si="24"/>
        <v>5.428913785255518E-2</v>
      </c>
    </row>
    <row r="192" spans="1:7">
      <c r="A192" s="176" t="s">
        <v>729</v>
      </c>
      <c r="B192" s="160" t="s">
        <v>730</v>
      </c>
      <c r="C192" s="177">
        <v>18101.162804788146</v>
      </c>
      <c r="D192" s="167">
        <v>5267.6191422679904</v>
      </c>
      <c r="E192" s="167">
        <v>13766.707574129068</v>
      </c>
      <c r="F192" s="167">
        <v>19034.326716397059</v>
      </c>
      <c r="G192" s="168">
        <f t="shared" si="24"/>
        <v>5.155270529703615E-2</v>
      </c>
    </row>
    <row r="193" spans="1:7">
      <c r="A193" s="176" t="s">
        <v>731</v>
      </c>
      <c r="B193" s="160" t="s">
        <v>732</v>
      </c>
      <c r="C193" s="177">
        <v>30082.393950171299</v>
      </c>
      <c r="D193" s="167">
        <v>10336.292554788573</v>
      </c>
      <c r="E193" s="167">
        <v>21334.141573146706</v>
      </c>
      <c r="F193" s="167">
        <v>31670.434127935281</v>
      </c>
      <c r="G193" s="168">
        <f t="shared" si="24"/>
        <v>5.2789687562579735E-2</v>
      </c>
    </row>
    <row r="194" spans="1:7">
      <c r="A194" s="176" t="s">
        <v>733</v>
      </c>
      <c r="B194" s="160" t="s">
        <v>734</v>
      </c>
      <c r="C194" s="177">
        <v>11539.841436744944</v>
      </c>
      <c r="D194" s="167">
        <v>4362.624118437835</v>
      </c>
      <c r="E194" s="167">
        <v>7801.0391883886268</v>
      </c>
      <c r="F194" s="167">
        <v>12163.663306826462</v>
      </c>
      <c r="G194" s="168">
        <f t="shared" si="24"/>
        <v>5.4058097201852062E-2</v>
      </c>
    </row>
    <row r="195" spans="1:7">
      <c r="A195" s="176" t="s">
        <v>735</v>
      </c>
      <c r="B195" s="160" t="s">
        <v>736</v>
      </c>
      <c r="C195" s="177">
        <v>13346.52590764422</v>
      </c>
      <c r="D195" s="167">
        <v>3897.1326101465565</v>
      </c>
      <c r="E195" s="167">
        <v>10117.509764932382</v>
      </c>
      <c r="F195" s="167">
        <v>14014.642375078938</v>
      </c>
      <c r="G195" s="168">
        <f t="shared" si="24"/>
        <v>5.005920432462907E-2</v>
      </c>
    </row>
    <row r="196" spans="1:7">
      <c r="A196" s="176" t="s">
        <v>737</v>
      </c>
      <c r="B196" s="160" t="s">
        <v>738</v>
      </c>
      <c r="C196" s="177">
        <v>30630.73288050311</v>
      </c>
      <c r="D196" s="167">
        <v>9777.2926752495605</v>
      </c>
      <c r="E196" s="167">
        <v>22658.637743304011</v>
      </c>
      <c r="F196" s="167">
        <v>32435.930418553573</v>
      </c>
      <c r="G196" s="168">
        <f t="shared" si="24"/>
        <v>5.8934193481197994E-2</v>
      </c>
    </row>
    <row r="197" spans="1:7">
      <c r="D197" s="167"/>
    </row>
  </sheetData>
  <pageMargins left="0.7" right="0.7" top="0.75" bottom="0.75" header="0.3" footer="0.3"/>
  <ignoredErrors>
    <ignoredError sqref="AA2:AD2 M2 N2:P2 C2:F2 K2:L2 Y2:Z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0CBAC-AE05-46AA-A9EC-D27C4AD24657}">
  <sheetPr>
    <tabColor rgb="FF009639"/>
  </sheetPr>
  <dimension ref="A1:T587"/>
  <sheetViews>
    <sheetView workbookViewId="0">
      <pane ySplit="7" topLeftCell="A61" activePane="bottomLeft" state="frozen"/>
      <selection pane="bottomLeft" activeCell="L3" sqref="L3"/>
      <selection activeCell="C4" sqref="C4"/>
    </sheetView>
  </sheetViews>
  <sheetFormatPr defaultColWidth="9.140625" defaultRowHeight="13.15"/>
  <cols>
    <col min="1" max="1" width="10.28515625" style="64" bestFit="1" customWidth="1"/>
    <col min="2" max="2" width="32.5703125" style="64" bestFit="1" customWidth="1"/>
    <col min="3" max="3" width="10.42578125" style="64" customWidth="1"/>
    <col min="4" max="4" width="9.7109375" style="64" customWidth="1"/>
    <col min="5" max="5" width="9.42578125" style="64" customWidth="1"/>
    <col min="6" max="6" width="9.85546875" style="150" customWidth="1"/>
    <col min="7" max="7" width="2.7109375" style="57" customWidth="1"/>
    <col min="8" max="8" width="10.85546875" style="30" customWidth="1"/>
    <col min="9" max="9" width="32.5703125" style="24" bestFit="1" customWidth="1"/>
    <col min="10" max="10" width="7.140625" style="84" bestFit="1" customWidth="1"/>
    <col min="11" max="11" width="45.5703125" style="1" customWidth="1"/>
    <col min="12" max="12" width="10.42578125" style="26" customWidth="1"/>
    <col min="13" max="13" width="8.42578125" style="24" bestFit="1" customWidth="1"/>
    <col min="14" max="14" width="9.28515625" style="202" bestFit="1" customWidth="1"/>
    <col min="15" max="15" width="2.85546875" style="58" customWidth="1"/>
    <col min="16" max="16" width="8.140625" style="84" customWidth="1"/>
    <col min="17" max="17" width="52.140625" style="1" customWidth="1"/>
    <col min="18" max="18" width="9.140625" style="101" bestFit="1" customWidth="1"/>
    <col min="19" max="19" width="2.7109375" style="58" customWidth="1"/>
    <col min="20" max="16384" width="9.140625" style="24"/>
  </cols>
  <sheetData>
    <row r="1" spans="1:20" s="38" customFormat="1">
      <c r="A1" s="37" t="s">
        <v>739</v>
      </c>
      <c r="B1" s="122"/>
      <c r="C1" s="122"/>
      <c r="D1" s="122"/>
      <c r="E1" s="122"/>
      <c r="F1" s="149"/>
      <c r="G1" s="52"/>
      <c r="H1" s="49" t="s">
        <v>740</v>
      </c>
      <c r="I1" s="28"/>
      <c r="K1" s="33"/>
      <c r="N1" s="201"/>
      <c r="O1" s="123"/>
      <c r="P1" s="99" t="s">
        <v>741</v>
      </c>
      <c r="Q1" s="124"/>
      <c r="R1" s="120"/>
      <c r="S1" s="123"/>
    </row>
    <row r="2" spans="1:20" s="38" customFormat="1">
      <c r="A2" s="122"/>
      <c r="B2" s="122"/>
      <c r="C2" s="122"/>
      <c r="D2" s="122"/>
      <c r="E2" s="122"/>
      <c r="F2" s="149"/>
      <c r="G2" s="52"/>
      <c r="H2" s="38" t="s">
        <v>742</v>
      </c>
      <c r="I2" s="28"/>
      <c r="K2" s="33"/>
      <c r="N2" s="201"/>
      <c r="O2" s="123"/>
      <c r="P2" s="99"/>
      <c r="Q2" s="124"/>
      <c r="R2" s="120"/>
      <c r="S2" s="123"/>
    </row>
    <row r="3" spans="1:20">
      <c r="G3" s="52"/>
      <c r="I3" s="29"/>
      <c r="K3" s="33"/>
      <c r="L3" s="24"/>
      <c r="P3" s="76"/>
      <c r="Q3" s="100"/>
    </row>
    <row r="4" spans="1:20">
      <c r="A4" s="125"/>
      <c r="B4" s="148" t="s">
        <v>743</v>
      </c>
      <c r="C4" s="125"/>
      <c r="D4" s="125"/>
      <c r="E4" s="184">
        <v>5.3150000000000003E-2</v>
      </c>
      <c r="F4" s="154">
        <v>5.3150000000000003E-2</v>
      </c>
      <c r="G4" s="53"/>
      <c r="I4" s="28"/>
      <c r="J4" s="41"/>
      <c r="K4" s="28"/>
      <c r="L4" s="32"/>
      <c r="N4" s="203"/>
    </row>
    <row r="5" spans="1:20">
      <c r="A5" s="67"/>
      <c r="B5" s="75" t="s">
        <v>35</v>
      </c>
      <c r="C5" s="67">
        <f>SUM(C8:C159)</f>
        <v>56286961</v>
      </c>
      <c r="D5" s="67">
        <f t="shared" ref="D5:E5" si="0">SUM(D8:D159)</f>
        <v>1222187.2705106998</v>
      </c>
      <c r="E5" s="67">
        <f t="shared" si="0"/>
        <v>1287146.5239383448</v>
      </c>
      <c r="F5" s="118">
        <f>SUM(F8:F159)</f>
        <v>1355558.3616856674</v>
      </c>
      <c r="G5" s="54"/>
      <c r="H5" s="87"/>
      <c r="I5" s="33"/>
      <c r="J5" s="41"/>
      <c r="K5" s="33"/>
      <c r="L5" s="35">
        <f>SUM(L8:L236)</f>
        <v>56286961</v>
      </c>
      <c r="M5" s="34"/>
      <c r="N5" s="204">
        <f>SUM(N8:N236)</f>
        <v>1355558.3616856667</v>
      </c>
      <c r="R5" s="102">
        <f>SUM(R8:R198)</f>
        <v>1355558.3616856665</v>
      </c>
    </row>
    <row r="7" spans="1:20" ht="39.6">
      <c r="A7" s="36" t="s">
        <v>47</v>
      </c>
      <c r="B7" s="83" t="s">
        <v>744</v>
      </c>
      <c r="C7" s="81" t="s">
        <v>49</v>
      </c>
      <c r="D7" s="74" t="s">
        <v>745</v>
      </c>
      <c r="E7" s="74" t="s">
        <v>746</v>
      </c>
      <c r="F7" s="109" t="s">
        <v>747</v>
      </c>
      <c r="G7" s="55"/>
      <c r="H7" s="36" t="s">
        <v>47</v>
      </c>
      <c r="I7" s="83" t="s">
        <v>744</v>
      </c>
      <c r="J7" s="41" t="s">
        <v>38</v>
      </c>
      <c r="K7" s="29" t="s">
        <v>39</v>
      </c>
      <c r="L7" s="81" t="s">
        <v>49</v>
      </c>
      <c r="M7" s="88" t="s">
        <v>748</v>
      </c>
      <c r="N7" s="205" t="s">
        <v>749</v>
      </c>
      <c r="P7" s="84" t="s">
        <v>38</v>
      </c>
      <c r="Q7" s="31" t="s">
        <v>39</v>
      </c>
      <c r="R7" s="109" t="s">
        <v>749</v>
      </c>
    </row>
    <row r="8" spans="1:20">
      <c r="A8" s="65" t="s">
        <v>53</v>
      </c>
      <c r="B8" s="65" t="s">
        <v>54</v>
      </c>
      <c r="C8" s="65">
        <v>93663</v>
      </c>
      <c r="D8" s="65">
        <f>INDEX('BCF 2020-21'!$Y$6:$Y$157,MATCH(A8,'BCF 2020-21'!$U$6:$U$157,0))</f>
        <v>2551.9444962475459</v>
      </c>
      <c r="E8" s="65">
        <f>INDEX('BCF 2020-21'!$AB$6:$AB$157,MATCH(A8,'BCF 2020-21'!$U$6:$U$157,0))</f>
        <v>2687.5803462231029</v>
      </c>
      <c r="F8" s="152">
        <f>E8*(1+$F$4)</f>
        <v>2830.425241624861</v>
      </c>
      <c r="G8" s="56"/>
      <c r="H8" s="155" t="s">
        <v>53</v>
      </c>
      <c r="I8" s="155" t="s">
        <v>54</v>
      </c>
      <c r="J8" s="155" t="s">
        <v>63</v>
      </c>
      <c r="K8" s="155" t="s">
        <v>64</v>
      </c>
      <c r="L8" s="156">
        <v>93663</v>
      </c>
      <c r="M8" s="25">
        <f>L8/SUMIF($H$8:$H$236,H8,$L$8:$L$236)</f>
        <v>1</v>
      </c>
      <c r="N8" s="206">
        <f>IFERROR(INDEX($F$8:$F$159,MATCH($H8,$A$8:$A$159,0),1),0)*$M8</f>
        <v>2830.425241624861</v>
      </c>
      <c r="P8" s="84" t="s">
        <v>51</v>
      </c>
      <c r="Q8" s="1" t="s">
        <v>52</v>
      </c>
      <c r="R8" s="103">
        <f>SUMIF($J$8:$J$236,P8,$N$8:$N$236)</f>
        <v>2830.699018380662</v>
      </c>
      <c r="T8" s="26"/>
    </row>
    <row r="9" spans="1:20">
      <c r="A9" s="65" t="s">
        <v>57</v>
      </c>
      <c r="B9" s="65" t="s">
        <v>58</v>
      </c>
      <c r="C9" s="65">
        <v>140980</v>
      </c>
      <c r="D9" s="65">
        <f>INDEX('BCF 2020-21'!$Y$6:$Y$157,MATCH(A9,'BCF 2020-21'!$U$6:$U$157,0))</f>
        <v>3859.7558695926396</v>
      </c>
      <c r="E9" s="65">
        <f>INDEX('BCF 2020-21'!$AB$6:$AB$157,MATCH(A9,'BCF 2020-21'!$U$6:$U$157,0))</f>
        <v>4064.9018940614883</v>
      </c>
      <c r="F9" s="152">
        <f t="shared" ref="F9:F72" si="1">E9*(1+$F$4)</f>
        <v>4280.9514297308569</v>
      </c>
      <c r="G9" s="198"/>
      <c r="H9" s="155" t="s">
        <v>57</v>
      </c>
      <c r="I9" s="155" t="s">
        <v>58</v>
      </c>
      <c r="J9" s="155" t="s">
        <v>71</v>
      </c>
      <c r="K9" s="155" t="s">
        <v>72</v>
      </c>
      <c r="L9" s="156">
        <v>140980</v>
      </c>
      <c r="M9" s="25">
        <f t="shared" ref="M9:M72" si="2">L9/SUMIF($H$8:$H$236,H9,$L$8:$L$236)</f>
        <v>1</v>
      </c>
      <c r="N9" s="206">
        <f t="shared" ref="N9:N72" si="3">IFERROR(INDEX($F$8:$F$159,MATCH($H9,$A$8:$A$159,0),1),0)*$M9</f>
        <v>4280.9514297308569</v>
      </c>
      <c r="P9" s="84" t="s">
        <v>55</v>
      </c>
      <c r="Q9" s="1" t="s">
        <v>56</v>
      </c>
      <c r="R9" s="103">
        <f t="shared" ref="R9:R72" si="4">SUMIF($J$8:$J$236,P9,$N$8:$N$236)</f>
        <v>8295.8176507586541</v>
      </c>
      <c r="T9" s="26"/>
    </row>
    <row r="10" spans="1:20">
      <c r="A10" s="65" t="s">
        <v>61</v>
      </c>
      <c r="B10" s="65" t="s">
        <v>62</v>
      </c>
      <c r="C10" s="65">
        <v>137150</v>
      </c>
      <c r="D10" s="65">
        <f>INDEX('BCF 2020-21'!$Y$6:$Y$157,MATCH(A10,'BCF 2020-21'!$U$6:$U$157,0))</f>
        <v>3667.7075438348393</v>
      </c>
      <c r="E10" s="65">
        <f>INDEX('BCF 2020-21'!$AB$6:$AB$157,MATCH(A10,'BCF 2020-21'!$U$6:$U$157,0))</f>
        <v>3862.6461997896613</v>
      </c>
      <c r="F10" s="152">
        <f t="shared" si="1"/>
        <v>4067.9458453084817</v>
      </c>
      <c r="G10" s="198"/>
      <c r="H10" s="155" t="s">
        <v>61</v>
      </c>
      <c r="I10" s="155" t="s">
        <v>62</v>
      </c>
      <c r="J10" s="155" t="s">
        <v>71</v>
      </c>
      <c r="K10" s="155" t="s">
        <v>72</v>
      </c>
      <c r="L10" s="156">
        <v>137150</v>
      </c>
      <c r="M10" s="25">
        <f t="shared" si="2"/>
        <v>1</v>
      </c>
      <c r="N10" s="206">
        <f t="shared" si="3"/>
        <v>4067.9458453084817</v>
      </c>
      <c r="P10" s="84" t="s">
        <v>59</v>
      </c>
      <c r="Q10" s="1" t="s">
        <v>60</v>
      </c>
      <c r="R10" s="103">
        <f t="shared" si="4"/>
        <v>7645.4105828853117</v>
      </c>
      <c r="T10" s="26"/>
    </row>
    <row r="11" spans="1:20">
      <c r="A11" s="65" t="s">
        <v>65</v>
      </c>
      <c r="B11" s="65" t="s">
        <v>66</v>
      </c>
      <c r="C11" s="65">
        <v>197348</v>
      </c>
      <c r="D11" s="65">
        <f>INDEX('BCF 2020-21'!$Y$6:$Y$157,MATCH(A11,'BCF 2020-21'!$U$6:$U$157,0))</f>
        <v>4304.3327694704021</v>
      </c>
      <c r="E11" s="65">
        <f>INDEX('BCF 2020-21'!$AB$6:$AB$157,MATCH(A11,'BCF 2020-21'!$U$6:$U$157,0))</f>
        <v>4533.1080561677545</v>
      </c>
      <c r="F11" s="152">
        <f t="shared" si="1"/>
        <v>4774.0427493530706</v>
      </c>
      <c r="G11" s="198"/>
      <c r="H11" s="155" t="s">
        <v>65</v>
      </c>
      <c r="I11" s="155" t="s">
        <v>66</v>
      </c>
      <c r="J11" s="155" t="s">
        <v>63</v>
      </c>
      <c r="K11" s="155" t="s">
        <v>64</v>
      </c>
      <c r="L11" s="156">
        <v>197348</v>
      </c>
      <c r="M11" s="25">
        <f t="shared" si="2"/>
        <v>1</v>
      </c>
      <c r="N11" s="206">
        <f t="shared" si="3"/>
        <v>4774.0427493530706</v>
      </c>
      <c r="P11" s="84" t="s">
        <v>63</v>
      </c>
      <c r="Q11" s="1" t="s">
        <v>64</v>
      </c>
      <c r="R11" s="103">
        <f t="shared" si="4"/>
        <v>7604.4679909779315</v>
      </c>
      <c r="T11" s="26"/>
    </row>
    <row r="12" spans="1:20">
      <c r="A12" s="65" t="s">
        <v>69</v>
      </c>
      <c r="B12" s="65" t="s">
        <v>70</v>
      </c>
      <c r="C12" s="65">
        <v>106803</v>
      </c>
      <c r="D12" s="65">
        <f>INDEX('BCF 2020-21'!$Y$6:$Y$157,MATCH(A12,'BCF 2020-21'!$U$6:$U$157,0))</f>
        <v>2552.1913365720638</v>
      </c>
      <c r="E12" s="65">
        <f>INDEX('BCF 2020-21'!$AB$6:$AB$157,MATCH(A12,'BCF 2020-21'!$U$6:$U$157,0))</f>
        <v>2687.8403061108693</v>
      </c>
      <c r="F12" s="152">
        <f t="shared" si="1"/>
        <v>2830.699018380662</v>
      </c>
      <c r="G12" s="198"/>
      <c r="H12" s="155" t="s">
        <v>69</v>
      </c>
      <c r="I12" s="155" t="s">
        <v>70</v>
      </c>
      <c r="J12" s="155" t="s">
        <v>51</v>
      </c>
      <c r="K12" s="155" t="s">
        <v>52</v>
      </c>
      <c r="L12" s="156">
        <v>106803</v>
      </c>
      <c r="M12" s="25">
        <f t="shared" si="2"/>
        <v>1</v>
      </c>
      <c r="N12" s="206">
        <f t="shared" si="3"/>
        <v>2830.699018380662</v>
      </c>
      <c r="P12" s="84" t="s">
        <v>67</v>
      </c>
      <c r="Q12" s="1" t="s">
        <v>68</v>
      </c>
      <c r="R12" s="103">
        <f t="shared" si="4"/>
        <v>8593.4053574024056</v>
      </c>
      <c r="T12" s="26"/>
    </row>
    <row r="13" spans="1:20">
      <c r="A13" s="65" t="s">
        <v>73</v>
      </c>
      <c r="B13" s="65" t="s">
        <v>74</v>
      </c>
      <c r="C13" s="65">
        <v>129410</v>
      </c>
      <c r="D13" s="65">
        <f>INDEX('BCF 2020-21'!$Y$6:$Y$157,MATCH(A13,'BCF 2020-21'!$U$6:$U$157,0))</f>
        <v>3254.7458653442104</v>
      </c>
      <c r="E13" s="65">
        <f>INDEX('BCF 2020-21'!$AB$6:$AB$157,MATCH(A13,'BCF 2020-21'!$U$6:$U$157,0))</f>
        <v>3427.7356080872555</v>
      </c>
      <c r="F13" s="152">
        <f t="shared" si="1"/>
        <v>3609.9197556570934</v>
      </c>
      <c r="G13" s="198"/>
      <c r="H13" s="155" t="s">
        <v>73</v>
      </c>
      <c r="I13" s="155" t="s">
        <v>74</v>
      </c>
      <c r="J13" s="155" t="s">
        <v>123</v>
      </c>
      <c r="K13" s="155" t="s">
        <v>124</v>
      </c>
      <c r="L13" s="156">
        <v>129410</v>
      </c>
      <c r="M13" s="25">
        <f t="shared" si="2"/>
        <v>1</v>
      </c>
      <c r="N13" s="206">
        <f t="shared" si="3"/>
        <v>3609.9197556570934</v>
      </c>
      <c r="P13" s="84" t="s">
        <v>71</v>
      </c>
      <c r="Q13" s="1" t="s">
        <v>72</v>
      </c>
      <c r="R13" s="103">
        <f t="shared" si="4"/>
        <v>8348.8972750393386</v>
      </c>
      <c r="T13" s="26"/>
    </row>
    <row r="14" spans="1:20">
      <c r="A14" s="65" t="s">
        <v>77</v>
      </c>
      <c r="B14" s="65" t="s">
        <v>78</v>
      </c>
      <c r="C14" s="65">
        <v>210014</v>
      </c>
      <c r="D14" s="65">
        <f>INDEX('BCF 2020-21'!$Y$6:$Y$157,MATCH(A14,'BCF 2020-21'!$U$6:$U$157,0))</f>
        <v>4194.8383334840773</v>
      </c>
      <c r="E14" s="65">
        <f>INDEX('BCF 2020-21'!$AB$6:$AB$157,MATCH(A14,'BCF 2020-21'!$U$6:$U$157,0))</f>
        <v>4417.7939909087563</v>
      </c>
      <c r="F14" s="152">
        <f t="shared" si="1"/>
        <v>4652.599741525557</v>
      </c>
      <c r="G14" s="198"/>
      <c r="H14" s="155" t="s">
        <v>77</v>
      </c>
      <c r="I14" s="155" t="s">
        <v>78</v>
      </c>
      <c r="J14" s="155" t="s">
        <v>175</v>
      </c>
      <c r="K14" s="155" t="s">
        <v>176</v>
      </c>
      <c r="L14" s="156">
        <v>210014</v>
      </c>
      <c r="M14" s="25">
        <f t="shared" si="2"/>
        <v>1</v>
      </c>
      <c r="N14" s="206">
        <f t="shared" si="3"/>
        <v>4652.599741525557</v>
      </c>
      <c r="P14" s="84" t="s">
        <v>75</v>
      </c>
      <c r="Q14" s="1" t="s">
        <v>76</v>
      </c>
      <c r="R14" s="103">
        <f t="shared" si="4"/>
        <v>5169.5375011386386</v>
      </c>
      <c r="T14" s="26"/>
    </row>
    <row r="15" spans="1:20">
      <c r="A15" s="65" t="s">
        <v>81</v>
      </c>
      <c r="B15" s="65" t="s">
        <v>82</v>
      </c>
      <c r="C15" s="65">
        <v>149696</v>
      </c>
      <c r="D15" s="65">
        <f>INDEX('BCF 2020-21'!$Y$6:$Y$157,MATCH(A15,'BCF 2020-21'!$U$6:$U$157,0))</f>
        <v>3892.7505570411276</v>
      </c>
      <c r="E15" s="65">
        <f>INDEX('BCF 2020-21'!$AB$6:$AB$157,MATCH(A15,'BCF 2020-21'!$U$6:$U$157,0))</f>
        <v>4099.6502491478641</v>
      </c>
      <c r="F15" s="152">
        <f t="shared" si="1"/>
        <v>4317.546659890073</v>
      </c>
      <c r="G15" s="198"/>
      <c r="H15" s="155" t="s">
        <v>81</v>
      </c>
      <c r="I15" s="155" t="s">
        <v>82</v>
      </c>
      <c r="J15" s="155" t="s">
        <v>83</v>
      </c>
      <c r="K15" s="155" t="s">
        <v>84</v>
      </c>
      <c r="L15" s="156">
        <v>149696</v>
      </c>
      <c r="M15" s="25">
        <f t="shared" si="2"/>
        <v>1</v>
      </c>
      <c r="N15" s="206">
        <f t="shared" si="3"/>
        <v>4317.546659890073</v>
      </c>
      <c r="P15" s="84" t="s">
        <v>79</v>
      </c>
      <c r="Q15" s="1" t="s">
        <v>80</v>
      </c>
      <c r="R15" s="103">
        <f t="shared" si="4"/>
        <v>8855.0584062471007</v>
      </c>
      <c r="T15" s="26"/>
    </row>
    <row r="16" spans="1:20">
      <c r="A16" s="65" t="s">
        <v>85</v>
      </c>
      <c r="B16" s="65" t="s">
        <v>86</v>
      </c>
      <c r="C16" s="65">
        <v>139446</v>
      </c>
      <c r="D16" s="65">
        <f>INDEX('BCF 2020-21'!$Y$6:$Y$157,MATCH(A16,'BCF 2020-21'!$U$6:$U$157,0))</f>
        <v>4601.9664979337786</v>
      </c>
      <c r="E16" s="65">
        <f>INDEX('BCF 2020-21'!$AB$6:$AB$157,MATCH(A16,'BCF 2020-21'!$U$6:$U$157,0))</f>
        <v>4846.5610172989591</v>
      </c>
      <c r="F16" s="152">
        <f t="shared" si="1"/>
        <v>5104.1557353683993</v>
      </c>
      <c r="G16" s="198"/>
      <c r="H16" s="155" t="s">
        <v>85</v>
      </c>
      <c r="I16" s="155" t="s">
        <v>86</v>
      </c>
      <c r="J16" s="155" t="s">
        <v>87</v>
      </c>
      <c r="K16" s="155" t="s">
        <v>88</v>
      </c>
      <c r="L16" s="156">
        <v>139446</v>
      </c>
      <c r="M16" s="25">
        <f t="shared" si="2"/>
        <v>1</v>
      </c>
      <c r="N16" s="206">
        <f t="shared" si="3"/>
        <v>5104.1557353683993</v>
      </c>
      <c r="P16" s="84" t="s">
        <v>83</v>
      </c>
      <c r="Q16" s="1" t="s">
        <v>84</v>
      </c>
      <c r="R16" s="103">
        <f t="shared" si="4"/>
        <v>4317.546659890073</v>
      </c>
      <c r="T16" s="26"/>
    </row>
    <row r="17" spans="1:20">
      <c r="A17" s="65" t="s">
        <v>89</v>
      </c>
      <c r="B17" s="65" t="s">
        <v>90</v>
      </c>
      <c r="C17" s="65">
        <v>259778</v>
      </c>
      <c r="D17" s="65">
        <f>INDEX('BCF 2020-21'!$Y$6:$Y$157,MATCH(A17,'BCF 2020-21'!$U$6:$U$157,0))</f>
        <v>7399.0354507795782</v>
      </c>
      <c r="E17" s="65">
        <f>INDEX('BCF 2020-21'!$AB$6:$AB$157,MATCH(A17,'BCF 2020-21'!$U$6:$U$157,0))</f>
        <v>7792.2941849885128</v>
      </c>
      <c r="F17" s="152">
        <f t="shared" si="1"/>
        <v>8206.4546209206528</v>
      </c>
      <c r="G17" s="198"/>
      <c r="H17" s="155" t="s">
        <v>89</v>
      </c>
      <c r="I17" s="155" t="s">
        <v>90</v>
      </c>
      <c r="J17" s="155" t="s">
        <v>239</v>
      </c>
      <c r="K17" s="155" t="s">
        <v>240</v>
      </c>
      <c r="L17" s="156">
        <v>259778</v>
      </c>
      <c r="M17" s="25">
        <f t="shared" si="2"/>
        <v>1</v>
      </c>
      <c r="N17" s="206">
        <f t="shared" si="3"/>
        <v>8206.4546209206528</v>
      </c>
      <c r="P17" s="84" t="s">
        <v>87</v>
      </c>
      <c r="Q17" s="1" t="s">
        <v>88</v>
      </c>
      <c r="R17" s="103">
        <f t="shared" si="4"/>
        <v>5104.1557353683993</v>
      </c>
      <c r="T17" s="26"/>
    </row>
    <row r="18" spans="1:20">
      <c r="A18" s="65" t="s">
        <v>93</v>
      </c>
      <c r="B18" s="65" t="s">
        <v>94</v>
      </c>
      <c r="C18" s="65">
        <v>341173</v>
      </c>
      <c r="D18" s="65">
        <f>INDEX('BCF 2020-21'!$Y$6:$Y$157,MATCH(A18,'BCF 2020-21'!$U$6:$U$157,0))</f>
        <v>7363.5166571808222</v>
      </c>
      <c r="E18" s="65">
        <f>INDEX('BCF 2020-21'!$AB$6:$AB$157,MATCH(A18,'BCF 2020-21'!$U$6:$U$157,0))</f>
        <v>7754.8875675099835</v>
      </c>
      <c r="F18" s="152">
        <f t="shared" si="1"/>
        <v>8167.0598417231395</v>
      </c>
      <c r="G18" s="198"/>
      <c r="H18" s="155" t="s">
        <v>93</v>
      </c>
      <c r="I18" s="155" t="s">
        <v>94</v>
      </c>
      <c r="J18" s="155" t="s">
        <v>223</v>
      </c>
      <c r="K18" s="155" t="s">
        <v>224</v>
      </c>
      <c r="L18" s="156">
        <v>318400</v>
      </c>
      <c r="M18" s="25">
        <f t="shared" si="2"/>
        <v>0.933250872724395</v>
      </c>
      <c r="N18" s="206">
        <f t="shared" si="3"/>
        <v>7621.9157248804795</v>
      </c>
      <c r="P18" s="84" t="s">
        <v>91</v>
      </c>
      <c r="Q18" s="1" t="s">
        <v>92</v>
      </c>
      <c r="R18" s="103">
        <f t="shared" si="4"/>
        <v>7851.5212280486876</v>
      </c>
      <c r="T18" s="26"/>
    </row>
    <row r="19" spans="1:20">
      <c r="A19" s="65" t="s">
        <v>97</v>
      </c>
      <c r="B19" s="65" t="s">
        <v>98</v>
      </c>
      <c r="C19" s="65">
        <v>159563</v>
      </c>
      <c r="D19" s="65">
        <f>INDEX('BCF 2020-21'!$Y$6:$Y$157,MATCH(A19,'BCF 2020-21'!$U$6:$U$157,0))</f>
        <v>3970.6308638541432</v>
      </c>
      <c r="E19" s="65">
        <f>INDEX('BCF 2020-21'!$AB$6:$AB$157,MATCH(A19,'BCF 2020-21'!$U$6:$U$157,0))</f>
        <v>4181.6698942679914</v>
      </c>
      <c r="F19" s="152">
        <f t="shared" si="1"/>
        <v>4403.9256491483357</v>
      </c>
      <c r="G19" s="198"/>
      <c r="H19" s="155" t="s">
        <v>93</v>
      </c>
      <c r="I19" s="155" t="s">
        <v>94</v>
      </c>
      <c r="J19" s="155" t="s">
        <v>267</v>
      </c>
      <c r="K19" s="155" t="s">
        <v>268</v>
      </c>
      <c r="L19" s="156">
        <v>22773</v>
      </c>
      <c r="M19" s="25">
        <f t="shared" si="2"/>
        <v>6.6749127275605044E-2</v>
      </c>
      <c r="N19" s="206">
        <f t="shared" si="3"/>
        <v>545.14411684266065</v>
      </c>
      <c r="P19" s="84" t="s">
        <v>95</v>
      </c>
      <c r="Q19" s="1" t="s">
        <v>96</v>
      </c>
      <c r="R19" s="103">
        <f t="shared" si="4"/>
        <v>4612.9142259502014</v>
      </c>
      <c r="T19" s="26"/>
    </row>
    <row r="20" spans="1:20">
      <c r="A20" s="65" t="s">
        <v>101</v>
      </c>
      <c r="B20" s="65" t="s">
        <v>102</v>
      </c>
      <c r="C20" s="65">
        <v>172292</v>
      </c>
      <c r="D20" s="65">
        <f>INDEX('BCF 2020-21'!$Y$6:$Y$157,MATCH(A20,'BCF 2020-21'!$U$6:$U$157,0))</f>
        <v>3874.9398261919596</v>
      </c>
      <c r="E20" s="65">
        <f>INDEX('BCF 2020-21'!$AB$6:$AB$157,MATCH(A20,'BCF 2020-21'!$U$6:$U$157,0))</f>
        <v>4080.8928779540624</v>
      </c>
      <c r="F20" s="152">
        <f t="shared" si="1"/>
        <v>4297.7923344173214</v>
      </c>
      <c r="G20" s="198"/>
      <c r="H20" s="155" t="s">
        <v>97</v>
      </c>
      <c r="I20" s="155" t="s">
        <v>98</v>
      </c>
      <c r="J20" s="155" t="s">
        <v>243</v>
      </c>
      <c r="K20" s="155" t="s">
        <v>244</v>
      </c>
      <c r="L20" s="156">
        <v>159563</v>
      </c>
      <c r="M20" s="25">
        <f t="shared" si="2"/>
        <v>1</v>
      </c>
      <c r="N20" s="206">
        <f t="shared" si="3"/>
        <v>4403.9256491483357</v>
      </c>
      <c r="P20" s="84" t="s">
        <v>99</v>
      </c>
      <c r="Q20" s="1" t="s">
        <v>100</v>
      </c>
      <c r="R20" s="103">
        <f t="shared" si="4"/>
        <v>4562.1011521719674</v>
      </c>
      <c r="T20" s="26"/>
    </row>
    <row r="21" spans="1:20">
      <c r="A21" s="65" t="s">
        <v>105</v>
      </c>
      <c r="B21" s="65" t="s">
        <v>106</v>
      </c>
      <c r="C21" s="65">
        <v>210618</v>
      </c>
      <c r="D21" s="65">
        <f>INDEX('BCF 2020-21'!$Y$6:$Y$157,MATCH(A21,'BCF 2020-21'!$U$6:$U$157,0))</f>
        <v>3726.6554162001053</v>
      </c>
      <c r="E21" s="65">
        <f>INDEX('BCF 2020-21'!$AB$6:$AB$157,MATCH(A21,'BCF 2020-21'!$U$6:$U$157,0))</f>
        <v>3924.7271515711409</v>
      </c>
      <c r="F21" s="152">
        <f t="shared" si="1"/>
        <v>4133.3263996771475</v>
      </c>
      <c r="G21" s="198"/>
      <c r="H21" s="155" t="s">
        <v>101</v>
      </c>
      <c r="I21" s="155" t="s">
        <v>102</v>
      </c>
      <c r="J21" s="155" t="s">
        <v>251</v>
      </c>
      <c r="K21" s="155" t="s">
        <v>252</v>
      </c>
      <c r="L21" s="156">
        <v>172292</v>
      </c>
      <c r="M21" s="25">
        <f t="shared" si="2"/>
        <v>1</v>
      </c>
      <c r="N21" s="206">
        <f t="shared" si="3"/>
        <v>4297.7923344173214</v>
      </c>
      <c r="P21" s="84" t="s">
        <v>103</v>
      </c>
      <c r="Q21" s="1" t="s">
        <v>104</v>
      </c>
      <c r="R21" s="103">
        <f t="shared" si="4"/>
        <v>6339.2365762812988</v>
      </c>
      <c r="T21" s="26"/>
    </row>
    <row r="22" spans="1:20">
      <c r="A22" s="65" t="s">
        <v>109</v>
      </c>
      <c r="B22" s="65" t="s">
        <v>110</v>
      </c>
      <c r="C22" s="65">
        <v>257302</v>
      </c>
      <c r="D22" s="65">
        <f>INDEX('BCF 2020-21'!$Y$6:$Y$157,MATCH(A22,'BCF 2020-21'!$U$6:$U$157,0))</f>
        <v>5849.0267538880362</v>
      </c>
      <c r="E22" s="65">
        <f>INDEX('BCF 2020-21'!$AB$6:$AB$157,MATCH(A22,'BCF 2020-21'!$U$6:$U$157,0))</f>
        <v>6159.9025258571855</v>
      </c>
      <c r="F22" s="152">
        <f t="shared" si="1"/>
        <v>6487.3013451064953</v>
      </c>
      <c r="G22" s="198"/>
      <c r="H22" s="155" t="s">
        <v>105</v>
      </c>
      <c r="I22" s="155" t="s">
        <v>106</v>
      </c>
      <c r="J22" s="155" t="s">
        <v>267</v>
      </c>
      <c r="K22" s="155" t="s">
        <v>268</v>
      </c>
      <c r="L22" s="156">
        <v>210618</v>
      </c>
      <c r="M22" s="25">
        <f t="shared" si="2"/>
        <v>1</v>
      </c>
      <c r="N22" s="206">
        <f t="shared" si="3"/>
        <v>4133.3263996771475</v>
      </c>
      <c r="P22" s="84" t="s">
        <v>107</v>
      </c>
      <c r="Q22" s="1" t="s">
        <v>108</v>
      </c>
      <c r="R22" s="103">
        <f t="shared" si="4"/>
        <v>9779.6432736994302</v>
      </c>
      <c r="T22" s="26"/>
    </row>
    <row r="23" spans="1:20">
      <c r="A23" s="65" t="s">
        <v>113</v>
      </c>
      <c r="B23" s="65" t="s">
        <v>114</v>
      </c>
      <c r="C23" s="65">
        <v>354224</v>
      </c>
      <c r="D23" s="65">
        <f>INDEX('BCF 2020-21'!$Y$6:$Y$157,MATCH(A23,'BCF 2020-21'!$U$6:$U$157,0))</f>
        <v>8014.1790148991404</v>
      </c>
      <c r="E23" s="65">
        <f>INDEX('BCF 2020-21'!$AB$6:$AB$157,MATCH(A23,'BCF 2020-21'!$U$6:$U$157,0))</f>
        <v>8440.1326295410308</v>
      </c>
      <c r="F23" s="152">
        <f t="shared" si="1"/>
        <v>8888.7256788011364</v>
      </c>
      <c r="G23" s="198"/>
      <c r="H23" s="155" t="s">
        <v>109</v>
      </c>
      <c r="I23" s="155" t="s">
        <v>110</v>
      </c>
      <c r="J23" s="155" t="s">
        <v>713</v>
      </c>
      <c r="K23" s="155" t="s">
        <v>714</v>
      </c>
      <c r="L23" s="156">
        <v>257302</v>
      </c>
      <c r="M23" s="25">
        <f t="shared" si="2"/>
        <v>1</v>
      </c>
      <c r="N23" s="206">
        <f t="shared" si="3"/>
        <v>6487.3013451064953</v>
      </c>
      <c r="P23" s="84" t="s">
        <v>111</v>
      </c>
      <c r="Q23" s="1" t="s">
        <v>112</v>
      </c>
      <c r="R23" s="103">
        <f t="shared" si="4"/>
        <v>4226.6079480801236</v>
      </c>
      <c r="T23" s="26"/>
    </row>
    <row r="24" spans="1:20">
      <c r="A24" s="65" t="s">
        <v>117</v>
      </c>
      <c r="B24" s="65" t="s">
        <v>118</v>
      </c>
      <c r="C24" s="65">
        <v>39927</v>
      </c>
      <c r="D24" s="65">
        <f>INDEX('BCF 2020-21'!$Y$6:$Y$157,MATCH(A24,'BCF 2020-21'!$U$6:$U$157,0))</f>
        <v>691.14853979453881</v>
      </c>
      <c r="E24" s="65">
        <f>INDEX('BCF 2020-21'!$AB$6:$AB$157,MATCH(A24,'BCF 2020-21'!$U$6:$U$157,0))</f>
        <v>727.88308468461855</v>
      </c>
      <c r="F24" s="152">
        <f t="shared" si="1"/>
        <v>766.57007063560604</v>
      </c>
      <c r="G24" s="198"/>
      <c r="H24" s="155" t="s">
        <v>113</v>
      </c>
      <c r="I24" s="155" t="s">
        <v>114</v>
      </c>
      <c r="J24" s="155" t="s">
        <v>287</v>
      </c>
      <c r="K24" s="155" t="s">
        <v>288</v>
      </c>
      <c r="L24" s="156">
        <v>354224</v>
      </c>
      <c r="M24" s="25">
        <f t="shared" si="2"/>
        <v>1</v>
      </c>
      <c r="N24" s="206">
        <f t="shared" si="3"/>
        <v>8888.7256788011364</v>
      </c>
      <c r="P24" s="84" t="s">
        <v>115</v>
      </c>
      <c r="Q24" s="1" t="s">
        <v>116</v>
      </c>
      <c r="R24" s="103">
        <f t="shared" si="4"/>
        <v>6260.1853551462136</v>
      </c>
      <c r="T24" s="26"/>
    </row>
    <row r="25" spans="1:20">
      <c r="A25" s="65" t="s">
        <v>121</v>
      </c>
      <c r="B25" s="65" t="s">
        <v>122</v>
      </c>
      <c r="C25" s="65">
        <v>332900</v>
      </c>
      <c r="D25" s="65">
        <f>INDEX('BCF 2020-21'!$Y$6:$Y$157,MATCH(A25,'BCF 2020-21'!$U$6:$U$157,0))</f>
        <v>7893.4336842984003</v>
      </c>
      <c r="E25" s="65">
        <f>INDEX('BCF 2020-21'!$AB$6:$AB$157,MATCH(A25,'BCF 2020-21'!$U$6:$U$157,0))</f>
        <v>8312.9696846188599</v>
      </c>
      <c r="F25" s="152">
        <f t="shared" si="1"/>
        <v>8754.8040233563534</v>
      </c>
      <c r="G25" s="198"/>
      <c r="H25" s="155" t="s">
        <v>117</v>
      </c>
      <c r="I25" s="155" t="s">
        <v>118</v>
      </c>
      <c r="J25" s="155" t="s">
        <v>283</v>
      </c>
      <c r="K25" s="155" t="s">
        <v>284</v>
      </c>
      <c r="L25" s="156">
        <v>39927</v>
      </c>
      <c r="M25" s="25">
        <f t="shared" si="2"/>
        <v>1</v>
      </c>
      <c r="N25" s="206">
        <f t="shared" si="3"/>
        <v>766.57007063560604</v>
      </c>
      <c r="P25" s="84" t="s">
        <v>119</v>
      </c>
      <c r="Q25" s="1" t="s">
        <v>120</v>
      </c>
      <c r="R25" s="103">
        <f t="shared" si="4"/>
        <v>5207.9859495900319</v>
      </c>
      <c r="T25" s="26"/>
    </row>
    <row r="26" spans="1:20">
      <c r="A26" s="65" t="s">
        <v>125</v>
      </c>
      <c r="B26" s="65" t="s">
        <v>126</v>
      </c>
      <c r="C26" s="65">
        <v>192801</v>
      </c>
      <c r="D26" s="65">
        <f>INDEX('BCF 2020-21'!$Y$6:$Y$157,MATCH(A26,'BCF 2020-21'!$U$6:$U$157,0))</f>
        <v>4484.4781489600837</v>
      </c>
      <c r="E26" s="65">
        <f>INDEX('BCF 2020-21'!$AB$6:$AB$157,MATCH(A26,'BCF 2020-21'!$U$6:$U$157,0))</f>
        <v>4722.8281625773125</v>
      </c>
      <c r="F26" s="152">
        <f t="shared" si="1"/>
        <v>4973.8464794182964</v>
      </c>
      <c r="G26" s="198"/>
      <c r="H26" s="155" t="s">
        <v>121</v>
      </c>
      <c r="I26" s="155" t="s">
        <v>122</v>
      </c>
      <c r="J26" s="155" t="s">
        <v>311</v>
      </c>
      <c r="K26" s="155" t="s">
        <v>312</v>
      </c>
      <c r="L26" s="156">
        <v>332900</v>
      </c>
      <c r="M26" s="25">
        <f t="shared" si="2"/>
        <v>1</v>
      </c>
      <c r="N26" s="206">
        <f t="shared" si="3"/>
        <v>8754.8040233563534</v>
      </c>
      <c r="P26" s="84" t="s">
        <v>123</v>
      </c>
      <c r="Q26" s="1" t="s">
        <v>124</v>
      </c>
      <c r="R26" s="103">
        <f t="shared" si="4"/>
        <v>3609.9197556570934</v>
      </c>
      <c r="T26" s="26"/>
    </row>
    <row r="27" spans="1:20">
      <c r="A27" s="65" t="s">
        <v>129</v>
      </c>
      <c r="B27" s="65" t="s">
        <v>130</v>
      </c>
      <c r="C27" s="65">
        <v>179854</v>
      </c>
      <c r="D27" s="65">
        <f>INDEX('BCF 2020-21'!$Y$6:$Y$157,MATCH(A27,'BCF 2020-21'!$U$6:$U$157,0))</f>
        <v>3943.0338971302886</v>
      </c>
      <c r="E27" s="65">
        <f>INDEX('BCF 2020-21'!$AB$6:$AB$157,MATCH(A27,'BCF 2020-21'!$U$6:$U$157,0))</f>
        <v>4152.606148762764</v>
      </c>
      <c r="F27" s="152">
        <f t="shared" si="1"/>
        <v>4373.3171655695051</v>
      </c>
      <c r="G27" s="198"/>
      <c r="H27" s="155" t="s">
        <v>125</v>
      </c>
      <c r="I27" s="155" t="s">
        <v>126</v>
      </c>
      <c r="J27" s="155" t="s">
        <v>351</v>
      </c>
      <c r="K27" s="155" t="s">
        <v>352</v>
      </c>
      <c r="L27" s="156">
        <v>192801</v>
      </c>
      <c r="M27" s="25">
        <f t="shared" si="2"/>
        <v>1</v>
      </c>
      <c r="N27" s="206">
        <f t="shared" si="3"/>
        <v>4973.8464794182964</v>
      </c>
      <c r="P27" s="84" t="s">
        <v>127</v>
      </c>
      <c r="Q27" s="1" t="s">
        <v>128</v>
      </c>
      <c r="R27" s="103">
        <f t="shared" si="4"/>
        <v>7442.3994199533754</v>
      </c>
      <c r="T27" s="26"/>
    </row>
    <row r="28" spans="1:20">
      <c r="A28" s="65" t="s">
        <v>133</v>
      </c>
      <c r="B28" s="65" t="s">
        <v>134</v>
      </c>
      <c r="C28" s="65">
        <v>256375</v>
      </c>
      <c r="D28" s="65">
        <f>INDEX('BCF 2020-21'!$Y$6:$Y$157,MATCH(A28,'BCF 2020-21'!$U$6:$U$157,0))</f>
        <v>6782.6085354152892</v>
      </c>
      <c r="E28" s="65">
        <f>INDEX('BCF 2020-21'!$AB$6:$AB$157,MATCH(A28,'BCF 2020-21'!$U$6:$U$157,0))</f>
        <v>7143.1041790726122</v>
      </c>
      <c r="F28" s="152">
        <f t="shared" si="1"/>
        <v>7522.7601661903218</v>
      </c>
      <c r="G28" s="198"/>
      <c r="H28" s="155" t="s">
        <v>129</v>
      </c>
      <c r="I28" s="155" t="s">
        <v>130</v>
      </c>
      <c r="J28" s="155" t="s">
        <v>395</v>
      </c>
      <c r="K28" s="155" t="s">
        <v>396</v>
      </c>
      <c r="L28" s="156">
        <v>179854</v>
      </c>
      <c r="M28" s="25">
        <f t="shared" si="2"/>
        <v>1</v>
      </c>
      <c r="N28" s="206">
        <f t="shared" si="3"/>
        <v>4373.3171655695051</v>
      </c>
      <c r="P28" s="84" t="s">
        <v>131</v>
      </c>
      <c r="Q28" s="1" t="s">
        <v>132</v>
      </c>
      <c r="R28" s="103">
        <f t="shared" si="4"/>
        <v>9045.1296853851036</v>
      </c>
      <c r="T28" s="26"/>
    </row>
    <row r="29" spans="1:20">
      <c r="A29" s="65" t="s">
        <v>137</v>
      </c>
      <c r="B29" s="65" t="s">
        <v>138</v>
      </c>
      <c r="C29" s="65">
        <v>193282</v>
      </c>
      <c r="D29" s="65">
        <f>INDEX('BCF 2020-21'!$Y$6:$Y$157,MATCH(A29,'BCF 2020-21'!$U$6:$U$157,0))</f>
        <v>3716.2269585961412</v>
      </c>
      <c r="E29" s="65">
        <f>INDEX('BCF 2020-21'!$AB$6:$AB$157,MATCH(A29,'BCF 2020-21'!$U$6:$U$157,0))</f>
        <v>3913.7444214455263</v>
      </c>
      <c r="F29" s="152">
        <f t="shared" si="1"/>
        <v>4121.7599374453557</v>
      </c>
      <c r="G29" s="198"/>
      <c r="H29" s="155" t="s">
        <v>133</v>
      </c>
      <c r="I29" s="155" t="s">
        <v>134</v>
      </c>
      <c r="J29" s="155" t="s">
        <v>391</v>
      </c>
      <c r="K29" s="155" t="s">
        <v>392</v>
      </c>
      <c r="L29" s="156">
        <v>256375</v>
      </c>
      <c r="M29" s="25">
        <f t="shared" si="2"/>
        <v>1</v>
      </c>
      <c r="N29" s="206">
        <f t="shared" si="3"/>
        <v>7522.7601661903218</v>
      </c>
      <c r="P29" s="84" t="s">
        <v>135</v>
      </c>
      <c r="Q29" s="1" t="s">
        <v>136</v>
      </c>
      <c r="R29" s="103">
        <f t="shared" si="4"/>
        <v>5518.5677341388509</v>
      </c>
      <c r="T29" s="26"/>
    </row>
    <row r="30" spans="1:20">
      <c r="A30" s="65" t="s">
        <v>141</v>
      </c>
      <c r="B30" s="65" t="s">
        <v>142</v>
      </c>
      <c r="C30" s="65">
        <v>463377</v>
      </c>
      <c r="D30" s="65">
        <f>INDEX('BCF 2020-21'!$Y$6:$Y$157,MATCH(A30,'BCF 2020-21'!$U$6:$U$157,0))</f>
        <v>10329.345752601375</v>
      </c>
      <c r="E30" s="65">
        <f>INDEX('BCF 2020-21'!$AB$6:$AB$157,MATCH(A30,'BCF 2020-21'!$U$6:$U$157,0))</f>
        <v>10878.350479352139</v>
      </c>
      <c r="F30" s="152">
        <f t="shared" si="1"/>
        <v>11456.534807329705</v>
      </c>
      <c r="G30" s="198"/>
      <c r="H30" s="155" t="s">
        <v>137</v>
      </c>
      <c r="I30" s="155" t="s">
        <v>138</v>
      </c>
      <c r="J30" s="155" t="s">
        <v>683</v>
      </c>
      <c r="K30" s="155" t="s">
        <v>684</v>
      </c>
      <c r="L30" s="156">
        <v>193282</v>
      </c>
      <c r="M30" s="25">
        <f t="shared" si="2"/>
        <v>1</v>
      </c>
      <c r="N30" s="206">
        <f t="shared" si="3"/>
        <v>4121.7599374453557</v>
      </c>
      <c r="P30" s="84" t="s">
        <v>139</v>
      </c>
      <c r="Q30" s="1" t="s">
        <v>140</v>
      </c>
      <c r="R30" s="103">
        <f t="shared" si="4"/>
        <v>8980.7821164076449</v>
      </c>
      <c r="T30" s="26"/>
    </row>
    <row r="31" spans="1:20">
      <c r="A31" s="65" t="s">
        <v>145</v>
      </c>
      <c r="B31" s="65" t="s">
        <v>146</v>
      </c>
      <c r="C31" s="65">
        <v>215052</v>
      </c>
      <c r="D31" s="65">
        <f>INDEX('BCF 2020-21'!$Y$6:$Y$157,MATCH(A31,'BCF 2020-21'!$U$6:$U$157,0))</f>
        <v>4705.1435691545676</v>
      </c>
      <c r="E31" s="65">
        <f>INDEX('BCF 2020-21'!$AB$6:$AB$157,MATCH(A31,'BCF 2020-21'!$U$6:$U$157,0))</f>
        <v>4955.2219498551331</v>
      </c>
      <c r="F31" s="152">
        <f t="shared" si="1"/>
        <v>5218.5919964899331</v>
      </c>
      <c r="G31" s="198"/>
      <c r="H31" s="155" t="s">
        <v>141</v>
      </c>
      <c r="I31" s="155" t="s">
        <v>142</v>
      </c>
      <c r="J31" s="155" t="s">
        <v>705</v>
      </c>
      <c r="K31" s="155" t="s">
        <v>706</v>
      </c>
      <c r="L31" s="156">
        <v>463377</v>
      </c>
      <c r="M31" s="25">
        <f t="shared" si="2"/>
        <v>1</v>
      </c>
      <c r="N31" s="206">
        <f t="shared" si="3"/>
        <v>11456.534807329705</v>
      </c>
      <c r="P31" s="84" t="s">
        <v>143</v>
      </c>
      <c r="Q31" s="1" t="s">
        <v>144</v>
      </c>
      <c r="R31" s="103">
        <f t="shared" si="4"/>
        <v>3966.8253173179555</v>
      </c>
      <c r="T31" s="26"/>
    </row>
    <row r="32" spans="1:20">
      <c r="A32" s="65" t="s">
        <v>149</v>
      </c>
      <c r="B32" s="65" t="s">
        <v>150</v>
      </c>
      <c r="C32" s="65">
        <v>285093</v>
      </c>
      <c r="D32" s="65">
        <f>INDEX('BCF 2020-21'!$Y$6:$Y$157,MATCH(A32,'BCF 2020-21'!$U$6:$U$157,0))</f>
        <v>4761.6700034691439</v>
      </c>
      <c r="E32" s="65">
        <f>INDEX('BCF 2020-21'!$AB$6:$AB$157,MATCH(A32,'BCF 2020-21'!$U$6:$U$157,0))</f>
        <v>5014.7527641535289</v>
      </c>
      <c r="F32" s="152">
        <f t="shared" si="1"/>
        <v>5281.2868735682887</v>
      </c>
      <c r="G32" s="198"/>
      <c r="H32" s="155" t="s">
        <v>145</v>
      </c>
      <c r="I32" s="155" t="s">
        <v>146</v>
      </c>
      <c r="J32" s="155" t="s">
        <v>705</v>
      </c>
      <c r="K32" s="155" t="s">
        <v>706</v>
      </c>
      <c r="L32" s="156">
        <v>215052</v>
      </c>
      <c r="M32" s="25">
        <f t="shared" si="2"/>
        <v>1</v>
      </c>
      <c r="N32" s="206">
        <f t="shared" si="3"/>
        <v>5218.5919964899331</v>
      </c>
      <c r="P32" s="84" t="s">
        <v>147</v>
      </c>
      <c r="Q32" s="1" t="s">
        <v>148</v>
      </c>
      <c r="R32" s="103">
        <f t="shared" si="4"/>
        <v>4992.560688259221</v>
      </c>
      <c r="T32" s="26"/>
    </row>
    <row r="33" spans="1:20">
      <c r="A33" s="65" t="s">
        <v>153</v>
      </c>
      <c r="B33" s="65" t="s">
        <v>154</v>
      </c>
      <c r="C33" s="65">
        <v>262100</v>
      </c>
      <c r="D33" s="65">
        <f>INDEX('BCF 2020-21'!$Y$6:$Y$157,MATCH(A33,'BCF 2020-21'!$U$6:$U$157,0))</f>
        <v>6539.2338053651656</v>
      </c>
      <c r="E33" s="65">
        <f>INDEX('BCF 2020-21'!$AB$6:$AB$157,MATCH(A33,'BCF 2020-21'!$U$6:$U$157,0))</f>
        <v>6886.7940821203247</v>
      </c>
      <c r="F33" s="152">
        <f t="shared" si="1"/>
        <v>7252.8271875850205</v>
      </c>
      <c r="G33" s="198"/>
      <c r="H33" s="155" t="s">
        <v>149</v>
      </c>
      <c r="I33" s="155" t="s">
        <v>150</v>
      </c>
      <c r="J33" s="155" t="s">
        <v>705</v>
      </c>
      <c r="K33" s="155" t="s">
        <v>706</v>
      </c>
      <c r="L33" s="156">
        <v>285093</v>
      </c>
      <c r="M33" s="25">
        <f t="shared" si="2"/>
        <v>1</v>
      </c>
      <c r="N33" s="206">
        <f t="shared" si="3"/>
        <v>5281.2868735682887</v>
      </c>
      <c r="P33" s="84" t="s">
        <v>151</v>
      </c>
      <c r="Q33" s="1" t="s">
        <v>152</v>
      </c>
      <c r="R33" s="103">
        <f t="shared" si="4"/>
        <v>3620.2343627420601</v>
      </c>
      <c r="T33" s="26"/>
    </row>
    <row r="34" spans="1:20">
      <c r="A34" s="65" t="s">
        <v>157</v>
      </c>
      <c r="B34" s="65" t="s">
        <v>158</v>
      </c>
      <c r="C34" s="65">
        <v>136264</v>
      </c>
      <c r="D34" s="65">
        <f>INDEX('BCF 2020-21'!$Y$6:$Y$157,MATCH(A34,'BCF 2020-21'!$U$6:$U$157,0))</f>
        <v>4219.4983372317001</v>
      </c>
      <c r="E34" s="65">
        <f>INDEX('BCF 2020-21'!$AB$6:$AB$157,MATCH(A34,'BCF 2020-21'!$U$6:$U$157,0))</f>
        <v>4443.764673855565</v>
      </c>
      <c r="F34" s="152">
        <f t="shared" si="1"/>
        <v>4679.9507662709884</v>
      </c>
      <c r="G34" s="198"/>
      <c r="H34" s="155" t="s">
        <v>153</v>
      </c>
      <c r="I34" s="155" t="s">
        <v>154</v>
      </c>
      <c r="J34" s="155" t="s">
        <v>715</v>
      </c>
      <c r="K34" s="155" t="s">
        <v>716</v>
      </c>
      <c r="L34" s="156">
        <v>262100</v>
      </c>
      <c r="M34" s="25">
        <f t="shared" si="2"/>
        <v>1</v>
      </c>
      <c r="N34" s="206">
        <f t="shared" si="3"/>
        <v>7252.8271875850205</v>
      </c>
      <c r="P34" s="84" t="s">
        <v>155</v>
      </c>
      <c r="Q34" s="1" t="s">
        <v>156</v>
      </c>
      <c r="R34" s="103">
        <f t="shared" si="4"/>
        <v>7247.8059280593816</v>
      </c>
      <c r="T34" s="26"/>
    </row>
    <row r="35" spans="1:20">
      <c r="A35" s="65" t="s">
        <v>161</v>
      </c>
      <c r="B35" s="65" t="s">
        <v>162</v>
      </c>
      <c r="C35" s="65">
        <v>222193</v>
      </c>
      <c r="D35" s="65">
        <f>INDEX('BCF 2020-21'!$Y$6:$Y$157,MATCH(A35,'BCF 2020-21'!$U$6:$U$157,0))</f>
        <v>3917.3930853675456</v>
      </c>
      <c r="E35" s="65">
        <f>INDEX('BCF 2020-21'!$AB$6:$AB$157,MATCH(A35,'BCF 2020-21'!$U$6:$U$157,0))</f>
        <v>4125.6025278548304</v>
      </c>
      <c r="F35" s="152">
        <f t="shared" si="1"/>
        <v>4344.8783022103144</v>
      </c>
      <c r="G35" s="198"/>
      <c r="H35" s="155" t="s">
        <v>157</v>
      </c>
      <c r="I35" s="155" t="s">
        <v>158</v>
      </c>
      <c r="J35" s="155" t="s">
        <v>715</v>
      </c>
      <c r="K35" s="155" t="s">
        <v>716</v>
      </c>
      <c r="L35" s="156">
        <v>136264</v>
      </c>
      <c r="M35" s="25">
        <f t="shared" si="2"/>
        <v>1</v>
      </c>
      <c r="N35" s="206">
        <f t="shared" si="3"/>
        <v>4679.9507662709884</v>
      </c>
      <c r="P35" s="84" t="s">
        <v>159</v>
      </c>
      <c r="Q35" s="1" t="s">
        <v>160</v>
      </c>
      <c r="R35" s="103">
        <f t="shared" si="4"/>
        <v>5438.3620473034198</v>
      </c>
      <c r="T35" s="26"/>
    </row>
    <row r="36" spans="1:20">
      <c r="A36" s="65" t="s">
        <v>165</v>
      </c>
      <c r="B36" s="65" t="s">
        <v>166</v>
      </c>
      <c r="C36" s="65">
        <v>202259</v>
      </c>
      <c r="D36" s="65">
        <f>INDEX('BCF 2020-21'!$Y$6:$Y$157,MATCH(A36,'BCF 2020-21'!$U$6:$U$157,0))</f>
        <v>4041.6771887622581</v>
      </c>
      <c r="E36" s="65">
        <f>INDEX('BCF 2020-21'!$AB$6:$AB$157,MATCH(A36,'BCF 2020-21'!$U$6:$U$157,0))</f>
        <v>4256.4923313449726</v>
      </c>
      <c r="F36" s="152">
        <f t="shared" si="1"/>
        <v>4482.7248987559578</v>
      </c>
      <c r="G36" s="198"/>
      <c r="H36" s="155" t="s">
        <v>161</v>
      </c>
      <c r="I36" s="155" t="s">
        <v>162</v>
      </c>
      <c r="J36" s="155" t="s">
        <v>693</v>
      </c>
      <c r="K36" s="155" t="s">
        <v>694</v>
      </c>
      <c r="L36" s="156">
        <v>222193</v>
      </c>
      <c r="M36" s="25">
        <f t="shared" si="2"/>
        <v>1</v>
      </c>
      <c r="N36" s="206">
        <f t="shared" si="3"/>
        <v>4344.8783022103144</v>
      </c>
      <c r="P36" s="84" t="s">
        <v>163</v>
      </c>
      <c r="Q36" s="1" t="s">
        <v>164</v>
      </c>
      <c r="R36" s="103">
        <f t="shared" si="4"/>
        <v>7375.0068967265433</v>
      </c>
      <c r="T36" s="26"/>
    </row>
    <row r="37" spans="1:20">
      <c r="A37" s="65" t="s">
        <v>169</v>
      </c>
      <c r="B37" s="65" t="s">
        <v>170</v>
      </c>
      <c r="C37" s="65">
        <v>213052</v>
      </c>
      <c r="D37" s="65">
        <f>INDEX('BCF 2020-21'!$Y$6:$Y$157,MATCH(A37,'BCF 2020-21'!$U$6:$U$157,0))</f>
        <v>4013.4827810759634</v>
      </c>
      <c r="E37" s="65">
        <f>INDEX('BCF 2020-21'!$AB$6:$AB$157,MATCH(A37,'BCF 2020-21'!$U$6:$U$157,0))</f>
        <v>4226.7993908901508</v>
      </c>
      <c r="F37" s="152">
        <f t="shared" si="1"/>
        <v>4451.4537785159628</v>
      </c>
      <c r="G37" s="198"/>
      <c r="H37" s="155" t="s">
        <v>165</v>
      </c>
      <c r="I37" s="155" t="s">
        <v>166</v>
      </c>
      <c r="J37" s="155" t="s">
        <v>415</v>
      </c>
      <c r="K37" s="155" t="s">
        <v>416</v>
      </c>
      <c r="L37" s="156">
        <v>202259</v>
      </c>
      <c r="M37" s="25">
        <f t="shared" si="2"/>
        <v>1</v>
      </c>
      <c r="N37" s="206">
        <f t="shared" si="3"/>
        <v>4482.7248987559578</v>
      </c>
      <c r="P37" s="84" t="s">
        <v>167</v>
      </c>
      <c r="Q37" s="1" t="s">
        <v>168</v>
      </c>
      <c r="R37" s="103">
        <f t="shared" si="4"/>
        <v>5341.491109009803</v>
      </c>
      <c r="T37" s="26"/>
    </row>
    <row r="38" spans="1:20">
      <c r="A38" s="65" t="s">
        <v>173</v>
      </c>
      <c r="B38" s="65" t="s">
        <v>174</v>
      </c>
      <c r="C38" s="65">
        <v>183125</v>
      </c>
      <c r="D38" s="65">
        <f>INDEX('BCF 2020-21'!$Y$6:$Y$157,MATCH(A38,'BCF 2020-21'!$U$6:$U$157,0))</f>
        <v>4196.1784798477202</v>
      </c>
      <c r="E38" s="65">
        <f>INDEX('BCF 2020-21'!$AB$6:$AB$157,MATCH(A38,'BCF 2020-21'!$U$6:$U$157,0))</f>
        <v>4419.2053660516267</v>
      </c>
      <c r="F38" s="152">
        <f t="shared" si="1"/>
        <v>4654.0861312572706</v>
      </c>
      <c r="G38" s="198"/>
      <c r="H38" s="155" t="s">
        <v>169</v>
      </c>
      <c r="I38" s="155" t="s">
        <v>170</v>
      </c>
      <c r="J38" s="155" t="s">
        <v>435</v>
      </c>
      <c r="K38" s="155" t="s">
        <v>436</v>
      </c>
      <c r="L38" s="156">
        <v>213052</v>
      </c>
      <c r="M38" s="25">
        <f t="shared" si="2"/>
        <v>1</v>
      </c>
      <c r="N38" s="206">
        <f t="shared" si="3"/>
        <v>4451.4537785159628</v>
      </c>
      <c r="P38" s="84" t="s">
        <v>171</v>
      </c>
      <c r="Q38" s="1" t="s">
        <v>172</v>
      </c>
      <c r="R38" s="103">
        <f t="shared" si="4"/>
        <v>2594.3600246616097</v>
      </c>
      <c r="T38" s="26"/>
    </row>
    <row r="39" spans="1:20">
      <c r="A39" s="65" t="s">
        <v>177</v>
      </c>
      <c r="B39" s="65" t="s">
        <v>178</v>
      </c>
      <c r="C39" s="65">
        <v>174341</v>
      </c>
      <c r="D39" s="65">
        <f>INDEX('BCF 2020-21'!$Y$6:$Y$157,MATCH(A39,'BCF 2020-21'!$U$6:$U$157,0))</f>
        <v>3331.5011919171679</v>
      </c>
      <c r="E39" s="65">
        <f>INDEX('BCF 2020-21'!$AB$6:$AB$157,MATCH(A39,'BCF 2020-21'!$U$6:$U$157,0))</f>
        <v>3508.5704802675655</v>
      </c>
      <c r="F39" s="152">
        <f t="shared" si="1"/>
        <v>3695.0510012937866</v>
      </c>
      <c r="G39" s="198"/>
      <c r="H39" s="155" t="s">
        <v>173</v>
      </c>
      <c r="I39" s="155" t="s">
        <v>174</v>
      </c>
      <c r="J39" s="155" t="s">
        <v>727</v>
      </c>
      <c r="K39" s="155" t="s">
        <v>728</v>
      </c>
      <c r="L39" s="156">
        <v>183125</v>
      </c>
      <c r="M39" s="25">
        <f t="shared" si="2"/>
        <v>1</v>
      </c>
      <c r="N39" s="206">
        <f t="shared" si="3"/>
        <v>4654.0861312572706</v>
      </c>
      <c r="P39" s="84" t="s">
        <v>175</v>
      </c>
      <c r="Q39" s="1" t="s">
        <v>176</v>
      </c>
      <c r="R39" s="103">
        <f t="shared" si="4"/>
        <v>4652.599741525557</v>
      </c>
      <c r="T39" s="26"/>
    </row>
    <row r="40" spans="1:20">
      <c r="A40" s="65" t="s">
        <v>181</v>
      </c>
      <c r="B40" s="65" t="s">
        <v>182</v>
      </c>
      <c r="C40" s="65">
        <v>278556</v>
      </c>
      <c r="D40" s="65">
        <f>INDEX('BCF 2020-21'!$Y$6:$Y$157,MATCH(A40,'BCF 2020-21'!$U$6:$U$157,0))</f>
        <v>5081.6067382451465</v>
      </c>
      <c r="E40" s="65">
        <f>INDEX('BCF 2020-21'!$AB$6:$AB$157,MATCH(A40,'BCF 2020-21'!$U$6:$U$157,0))</f>
        <v>5351.6941363828764</v>
      </c>
      <c r="F40" s="152">
        <f t="shared" si="1"/>
        <v>5636.1366797316268</v>
      </c>
      <c r="G40" s="198"/>
      <c r="H40" s="155" t="s">
        <v>177</v>
      </c>
      <c r="I40" s="155" t="s">
        <v>178</v>
      </c>
      <c r="J40" s="155" t="s">
        <v>459</v>
      </c>
      <c r="K40" s="155" t="s">
        <v>460</v>
      </c>
      <c r="L40" s="156">
        <v>174341</v>
      </c>
      <c r="M40" s="25">
        <f t="shared" si="2"/>
        <v>1</v>
      </c>
      <c r="N40" s="206">
        <f t="shared" si="3"/>
        <v>3695.0510012937866</v>
      </c>
      <c r="P40" s="84" t="s">
        <v>179</v>
      </c>
      <c r="Q40" s="1" t="s">
        <v>180</v>
      </c>
      <c r="R40" s="103">
        <f t="shared" si="4"/>
        <v>5692.7266964486407</v>
      </c>
      <c r="T40" s="26"/>
    </row>
    <row r="41" spans="1:20">
      <c r="A41" s="65" t="s">
        <v>185</v>
      </c>
      <c r="B41" s="65" t="s">
        <v>186</v>
      </c>
      <c r="C41" s="65">
        <v>122549</v>
      </c>
      <c r="D41" s="65">
        <f>INDEX('BCF 2020-21'!$Y$6:$Y$157,MATCH(A41,'BCF 2020-21'!$U$6:$U$157,0))</f>
        <v>1842.6302561106177</v>
      </c>
      <c r="E41" s="65">
        <f>INDEX('BCF 2020-21'!$AB$6:$AB$157,MATCH(A41,'BCF 2020-21'!$U$6:$U$157,0))</f>
        <v>1940.566054222897</v>
      </c>
      <c r="F41" s="152">
        <f t="shared" si="1"/>
        <v>2043.7071400048442</v>
      </c>
      <c r="G41" s="198"/>
      <c r="H41" s="155" t="s">
        <v>181</v>
      </c>
      <c r="I41" s="155" t="s">
        <v>182</v>
      </c>
      <c r="J41" s="155" t="s">
        <v>647</v>
      </c>
      <c r="K41" s="155" t="s">
        <v>648</v>
      </c>
      <c r="L41" s="156">
        <v>278556</v>
      </c>
      <c r="M41" s="25">
        <f t="shared" si="2"/>
        <v>1</v>
      </c>
      <c r="N41" s="206">
        <f t="shared" si="3"/>
        <v>5636.1366797316268</v>
      </c>
      <c r="P41" s="84" t="s">
        <v>183</v>
      </c>
      <c r="Q41" s="1" t="s">
        <v>184</v>
      </c>
      <c r="R41" s="103">
        <f t="shared" si="4"/>
        <v>2920.6625387162426</v>
      </c>
      <c r="T41" s="26"/>
    </row>
    <row r="42" spans="1:20">
      <c r="A42" s="65" t="s">
        <v>189</v>
      </c>
      <c r="B42" s="65" t="s">
        <v>190</v>
      </c>
      <c r="C42" s="65">
        <v>158450</v>
      </c>
      <c r="D42" s="65">
        <f>INDEX('BCF 2020-21'!$Y$6:$Y$157,MATCH(A42,'BCF 2020-21'!$U$6:$U$157,0))</f>
        <v>2550.7943950895051</v>
      </c>
      <c r="E42" s="65">
        <f>INDEX('BCF 2020-21'!$AB$6:$AB$157,MATCH(A42,'BCF 2020-21'!$U$6:$U$157,0))</f>
        <v>2686.3691171885125</v>
      </c>
      <c r="F42" s="152">
        <f t="shared" si="1"/>
        <v>2829.1496357670821</v>
      </c>
      <c r="G42" s="198"/>
      <c r="H42" s="155" t="s">
        <v>185</v>
      </c>
      <c r="I42" s="155" t="s">
        <v>186</v>
      </c>
      <c r="J42" s="155" t="s">
        <v>707</v>
      </c>
      <c r="K42" s="155" t="s">
        <v>708</v>
      </c>
      <c r="L42" s="156">
        <v>122549</v>
      </c>
      <c r="M42" s="25">
        <f t="shared" si="2"/>
        <v>1</v>
      </c>
      <c r="N42" s="206">
        <f t="shared" si="3"/>
        <v>2043.7071400048442</v>
      </c>
      <c r="P42" s="84" t="s">
        <v>187</v>
      </c>
      <c r="Q42" s="1" t="s">
        <v>188</v>
      </c>
      <c r="R42" s="103">
        <f t="shared" si="4"/>
        <v>8993.1291120839924</v>
      </c>
      <c r="T42" s="26"/>
    </row>
    <row r="43" spans="1:20">
      <c r="A43" s="65" t="s">
        <v>193</v>
      </c>
      <c r="B43" s="65" t="s">
        <v>194</v>
      </c>
      <c r="C43" s="65">
        <v>161780</v>
      </c>
      <c r="D43" s="65">
        <f>INDEX('BCF 2020-21'!$Y$6:$Y$157,MATCH(A43,'BCF 2020-21'!$U$6:$U$157,0))</f>
        <v>2900.1597391743908</v>
      </c>
      <c r="E43" s="65">
        <f>INDEX('BCF 2020-21'!$AB$6:$AB$157,MATCH(A43,'BCF 2020-21'!$U$6:$U$157,0))</f>
        <v>3054.3032293115098</v>
      </c>
      <c r="F43" s="152">
        <f t="shared" si="1"/>
        <v>3216.6394459494168</v>
      </c>
      <c r="G43" s="198"/>
      <c r="H43" s="155" t="s">
        <v>189</v>
      </c>
      <c r="I43" s="155" t="s">
        <v>190</v>
      </c>
      <c r="J43" s="155" t="s">
        <v>703</v>
      </c>
      <c r="K43" s="155" t="s">
        <v>704</v>
      </c>
      <c r="L43" s="156">
        <v>158450</v>
      </c>
      <c r="M43" s="25">
        <f t="shared" si="2"/>
        <v>1</v>
      </c>
      <c r="N43" s="206">
        <f t="shared" si="3"/>
        <v>2829.1496357670821</v>
      </c>
      <c r="P43" s="84" t="s">
        <v>191</v>
      </c>
      <c r="Q43" s="1" t="s">
        <v>192</v>
      </c>
      <c r="R43" s="103">
        <f t="shared" si="4"/>
        <v>4965.5555770169412</v>
      </c>
      <c r="T43" s="26"/>
    </row>
    <row r="44" spans="1:20">
      <c r="A44" s="65" t="s">
        <v>197</v>
      </c>
      <c r="B44" s="65" t="s">
        <v>198</v>
      </c>
      <c r="C44" s="65">
        <v>149539</v>
      </c>
      <c r="D44" s="65">
        <f>INDEX('BCF 2020-21'!$Y$6:$Y$157,MATCH(A44,'BCF 2020-21'!$U$6:$U$157,0))</f>
        <v>2624.9163941296642</v>
      </c>
      <c r="E44" s="65">
        <f>INDEX('BCF 2020-21'!$AB$6:$AB$157,MATCH(A44,'BCF 2020-21'!$U$6:$U$157,0))</f>
        <v>2764.430700477656</v>
      </c>
      <c r="F44" s="152">
        <f t="shared" si="1"/>
        <v>2911.3601922080434</v>
      </c>
      <c r="G44" s="198"/>
      <c r="H44" s="155" t="s">
        <v>193</v>
      </c>
      <c r="I44" s="155" t="s">
        <v>194</v>
      </c>
      <c r="J44" s="155" t="s">
        <v>703</v>
      </c>
      <c r="K44" s="155" t="s">
        <v>704</v>
      </c>
      <c r="L44" s="156">
        <v>161780</v>
      </c>
      <c r="M44" s="25">
        <f t="shared" si="2"/>
        <v>1</v>
      </c>
      <c r="N44" s="206">
        <f t="shared" si="3"/>
        <v>3216.6394459494168</v>
      </c>
      <c r="P44" s="84" t="s">
        <v>195</v>
      </c>
      <c r="Q44" s="1" t="s">
        <v>196</v>
      </c>
      <c r="R44" s="103">
        <f t="shared" si="4"/>
        <v>3765.9602059639401</v>
      </c>
      <c r="T44" s="26"/>
    </row>
    <row r="45" spans="1:20">
      <c r="A45" s="65" t="s">
        <v>201</v>
      </c>
      <c r="B45" s="65" t="s">
        <v>202</v>
      </c>
      <c r="C45" s="65">
        <v>151422</v>
      </c>
      <c r="D45" s="65">
        <f>INDEX('BCF 2020-21'!$Y$6:$Y$157,MATCH(A45,'BCF 2020-21'!$U$6:$U$157,0))</f>
        <v>2426.3322608412695</v>
      </c>
      <c r="E45" s="65">
        <f>INDEX('BCF 2020-21'!$AB$6:$AB$157,MATCH(A45,'BCF 2020-21'!$U$6:$U$157,0))</f>
        <v>2555.2918205049832</v>
      </c>
      <c r="F45" s="152">
        <f t="shared" si="1"/>
        <v>2691.1055807648231</v>
      </c>
      <c r="G45" s="198"/>
      <c r="H45" s="155" t="s">
        <v>197</v>
      </c>
      <c r="I45" s="155" t="s">
        <v>198</v>
      </c>
      <c r="J45" s="155" t="s">
        <v>707</v>
      </c>
      <c r="K45" s="155" t="s">
        <v>708</v>
      </c>
      <c r="L45" s="156">
        <v>149539</v>
      </c>
      <c r="M45" s="25">
        <f t="shared" si="2"/>
        <v>1</v>
      </c>
      <c r="N45" s="206">
        <f t="shared" si="3"/>
        <v>2911.3601922080434</v>
      </c>
      <c r="P45" s="84" t="s">
        <v>199</v>
      </c>
      <c r="Q45" s="1" t="s">
        <v>200</v>
      </c>
      <c r="R45" s="103">
        <f t="shared" si="4"/>
        <v>6994.6859919043372</v>
      </c>
      <c r="T45" s="26"/>
    </row>
    <row r="46" spans="1:20">
      <c r="A46" s="65" t="s">
        <v>205</v>
      </c>
      <c r="B46" s="65" t="s">
        <v>206</v>
      </c>
      <c r="C46" s="65">
        <v>171119</v>
      </c>
      <c r="D46" s="65">
        <f>INDEX('BCF 2020-21'!$Y$6:$Y$157,MATCH(A46,'BCF 2020-21'!$U$6:$U$157,0))</f>
        <v>2045.0709964161474</v>
      </c>
      <c r="E46" s="65">
        <f>INDEX('BCF 2020-21'!$AB$6:$AB$157,MATCH(A46,'BCF 2020-21'!$U$6:$U$157,0))</f>
        <v>2153.7665198756658</v>
      </c>
      <c r="F46" s="152">
        <f t="shared" si="1"/>
        <v>2268.2392104070577</v>
      </c>
      <c r="G46" s="198"/>
      <c r="H46" s="155" t="s">
        <v>201</v>
      </c>
      <c r="I46" s="155" t="s">
        <v>202</v>
      </c>
      <c r="J46" s="155" t="s">
        <v>707</v>
      </c>
      <c r="K46" s="155" t="s">
        <v>708</v>
      </c>
      <c r="L46" s="156">
        <v>151422</v>
      </c>
      <c r="M46" s="25">
        <f t="shared" si="2"/>
        <v>1</v>
      </c>
      <c r="N46" s="206">
        <f t="shared" si="3"/>
        <v>2691.1055807648231</v>
      </c>
      <c r="P46" s="84" t="s">
        <v>203</v>
      </c>
      <c r="Q46" s="1" t="s">
        <v>204</v>
      </c>
      <c r="R46" s="103">
        <f t="shared" si="4"/>
        <v>2825.2675097208353</v>
      </c>
      <c r="T46" s="26"/>
    </row>
    <row r="47" spans="1:20">
      <c r="A47" s="65" t="s">
        <v>209</v>
      </c>
      <c r="B47" s="65" t="s">
        <v>210</v>
      </c>
      <c r="C47" s="65">
        <v>269457</v>
      </c>
      <c r="D47" s="65">
        <f>INDEX('BCF 2020-21'!$Y$6:$Y$157,MATCH(A47,'BCF 2020-21'!$U$6:$U$157,0))</f>
        <v>4624.3394059312222</v>
      </c>
      <c r="E47" s="65">
        <f>INDEX('BCF 2020-21'!$AB$6:$AB$157,MATCH(A47,'BCF 2020-21'!$U$6:$U$157,0))</f>
        <v>4870.1230453564667</v>
      </c>
      <c r="F47" s="152">
        <f t="shared" si="1"/>
        <v>5128.9700852171627</v>
      </c>
      <c r="G47" s="198"/>
      <c r="H47" s="155" t="s">
        <v>205</v>
      </c>
      <c r="I47" s="155" t="s">
        <v>206</v>
      </c>
      <c r="J47" s="155" t="s">
        <v>703</v>
      </c>
      <c r="K47" s="155" t="s">
        <v>704</v>
      </c>
      <c r="L47" s="156">
        <v>171119</v>
      </c>
      <c r="M47" s="25">
        <f t="shared" si="2"/>
        <v>1</v>
      </c>
      <c r="N47" s="206">
        <f t="shared" si="3"/>
        <v>2268.2392104070577</v>
      </c>
      <c r="P47" s="84" t="s">
        <v>207</v>
      </c>
      <c r="Q47" s="1" t="s">
        <v>208</v>
      </c>
      <c r="R47" s="103">
        <f t="shared" si="4"/>
        <v>8263.7733385432966</v>
      </c>
      <c r="T47" s="26"/>
    </row>
    <row r="48" spans="1:20">
      <c r="A48" s="65" t="s">
        <v>213</v>
      </c>
      <c r="B48" s="65" t="s">
        <v>214</v>
      </c>
      <c r="C48" s="65">
        <v>290885</v>
      </c>
      <c r="D48" s="65">
        <f>INDEX('BCF 2020-21'!$Y$6:$Y$157,MATCH(A48,'BCF 2020-21'!$U$6:$U$157,0))</f>
        <v>6256.886701600687</v>
      </c>
      <c r="E48" s="65">
        <f>INDEX('BCF 2020-21'!$AB$6:$AB$157,MATCH(A48,'BCF 2020-21'!$U$6:$U$157,0))</f>
        <v>6589.4402297907636</v>
      </c>
      <c r="F48" s="152">
        <f t="shared" si="1"/>
        <v>6939.6689780041434</v>
      </c>
      <c r="G48" s="198"/>
      <c r="H48" s="155" t="s">
        <v>209</v>
      </c>
      <c r="I48" s="155" t="s">
        <v>210</v>
      </c>
      <c r="J48" s="155" t="s">
        <v>299</v>
      </c>
      <c r="K48" s="155" t="s">
        <v>300</v>
      </c>
      <c r="L48" s="156">
        <v>269457</v>
      </c>
      <c r="M48" s="25">
        <f t="shared" si="2"/>
        <v>1</v>
      </c>
      <c r="N48" s="206">
        <f t="shared" si="3"/>
        <v>5128.9700852171627</v>
      </c>
      <c r="P48" s="84" t="s">
        <v>211</v>
      </c>
      <c r="Q48" s="1" t="s">
        <v>212</v>
      </c>
      <c r="R48" s="103">
        <f t="shared" si="4"/>
        <v>5199.7910440561882</v>
      </c>
      <c r="T48" s="26"/>
    </row>
    <row r="49" spans="1:20">
      <c r="A49" s="65" t="s">
        <v>217</v>
      </c>
      <c r="B49" s="65" t="s">
        <v>218</v>
      </c>
      <c r="C49" s="65">
        <v>214905</v>
      </c>
      <c r="D49" s="65">
        <f>INDEX('BCF 2020-21'!$Y$6:$Y$157,MATCH(A49,'BCF 2020-21'!$U$6:$U$157,0))</f>
        <v>4534.4021507007201</v>
      </c>
      <c r="E49" s="65">
        <f>INDEX('BCF 2020-21'!$AB$6:$AB$157,MATCH(A49,'BCF 2020-21'!$U$6:$U$157,0))</f>
        <v>4775.4056250104632</v>
      </c>
      <c r="F49" s="152">
        <f t="shared" si="1"/>
        <v>5029.2184339797695</v>
      </c>
      <c r="G49" s="198"/>
      <c r="H49" s="155" t="s">
        <v>213</v>
      </c>
      <c r="I49" s="155" t="s">
        <v>214</v>
      </c>
      <c r="J49" s="155" t="s">
        <v>607</v>
      </c>
      <c r="K49" s="155" t="s">
        <v>608</v>
      </c>
      <c r="L49" s="156">
        <v>290885</v>
      </c>
      <c r="M49" s="25">
        <f t="shared" si="2"/>
        <v>1</v>
      </c>
      <c r="N49" s="206">
        <f t="shared" si="3"/>
        <v>6939.6689780041434</v>
      </c>
      <c r="P49" s="84" t="s">
        <v>215</v>
      </c>
      <c r="Q49" s="1" t="s">
        <v>216</v>
      </c>
      <c r="R49" s="103">
        <f t="shared" si="4"/>
        <v>2077.6076578063362</v>
      </c>
      <c r="T49" s="26"/>
    </row>
    <row r="50" spans="1:20">
      <c r="A50" s="65" t="s">
        <v>221</v>
      </c>
      <c r="B50" s="65" t="s">
        <v>222</v>
      </c>
      <c r="C50" s="65">
        <v>252520</v>
      </c>
      <c r="D50" s="65">
        <f>INDEX('BCF 2020-21'!$Y$6:$Y$157,MATCH(A50,'BCF 2020-21'!$U$6:$U$157,0))</f>
        <v>5649.4891179301521</v>
      </c>
      <c r="E50" s="65">
        <f>INDEX('BCF 2020-21'!$AB$6:$AB$157,MATCH(A50,'BCF 2020-21'!$U$6:$U$157,0))</f>
        <v>5949.7594645481395</v>
      </c>
      <c r="F50" s="152">
        <f t="shared" si="1"/>
        <v>6265.9891800888736</v>
      </c>
      <c r="G50" s="198"/>
      <c r="H50" s="155" t="s">
        <v>217</v>
      </c>
      <c r="I50" s="155" t="s">
        <v>218</v>
      </c>
      <c r="J50" s="155" t="s">
        <v>675</v>
      </c>
      <c r="K50" s="155" t="s">
        <v>676</v>
      </c>
      <c r="L50" s="156">
        <v>214905</v>
      </c>
      <c r="M50" s="25">
        <f t="shared" si="2"/>
        <v>1</v>
      </c>
      <c r="N50" s="206">
        <f t="shared" si="3"/>
        <v>5029.2184339797695</v>
      </c>
      <c r="P50" s="84" t="s">
        <v>219</v>
      </c>
      <c r="Q50" s="1" t="s">
        <v>220</v>
      </c>
      <c r="R50" s="103">
        <f t="shared" si="4"/>
        <v>8528.041762655781</v>
      </c>
      <c r="T50" s="26"/>
    </row>
    <row r="51" spans="1:20">
      <c r="A51" s="65" t="s">
        <v>225</v>
      </c>
      <c r="B51" s="65" t="s">
        <v>226</v>
      </c>
      <c r="C51" s="65">
        <v>141771</v>
      </c>
      <c r="D51" s="65">
        <f>INDEX('BCF 2020-21'!$Y$6:$Y$157,MATCH(A51,'BCF 2020-21'!$U$6:$U$157,0))</f>
        <v>3902.9288976790981</v>
      </c>
      <c r="E51" s="65">
        <f>INDEX('BCF 2020-21'!$AB$6:$AB$157,MATCH(A51,'BCF 2020-21'!$U$6:$U$157,0))</f>
        <v>4110.3695685907423</v>
      </c>
      <c r="F51" s="152">
        <f t="shared" si="1"/>
        <v>4328.8357111613404</v>
      </c>
      <c r="G51" s="198"/>
      <c r="H51" s="155" t="s">
        <v>221</v>
      </c>
      <c r="I51" s="155" t="s">
        <v>222</v>
      </c>
      <c r="J51" s="155" t="s">
        <v>679</v>
      </c>
      <c r="K51" s="155" t="s">
        <v>680</v>
      </c>
      <c r="L51" s="156">
        <v>252520</v>
      </c>
      <c r="M51" s="25">
        <f t="shared" si="2"/>
        <v>1</v>
      </c>
      <c r="N51" s="206">
        <f t="shared" si="3"/>
        <v>6265.9891800888736</v>
      </c>
      <c r="P51" s="84" t="s">
        <v>223</v>
      </c>
      <c r="Q51" s="1" t="s">
        <v>224</v>
      </c>
      <c r="R51" s="103">
        <f t="shared" si="4"/>
        <v>7621.9157248804795</v>
      </c>
      <c r="T51" s="26"/>
    </row>
    <row r="52" spans="1:20">
      <c r="A52" s="65" t="s">
        <v>229</v>
      </c>
      <c r="B52" s="65" t="s">
        <v>230</v>
      </c>
      <c r="C52" s="65">
        <v>530094</v>
      </c>
      <c r="D52" s="65">
        <f>INDEX('BCF 2020-21'!$Y$6:$Y$157,MATCH(A52,'BCF 2020-21'!$U$6:$U$157,0))</f>
        <v>14372.797788829746</v>
      </c>
      <c r="E52" s="65">
        <f>INDEX('BCF 2020-21'!$AB$6:$AB$157,MATCH(A52,'BCF 2020-21'!$U$6:$U$157,0))</f>
        <v>15136.711991306049</v>
      </c>
      <c r="F52" s="152">
        <f t="shared" si="1"/>
        <v>15941.228233643966</v>
      </c>
      <c r="G52" s="198"/>
      <c r="H52" s="155" t="s">
        <v>225</v>
      </c>
      <c r="I52" s="155" t="s">
        <v>226</v>
      </c>
      <c r="J52" s="155" t="s">
        <v>671</v>
      </c>
      <c r="K52" s="155" t="s">
        <v>672</v>
      </c>
      <c r="L52" s="156">
        <v>141771</v>
      </c>
      <c r="M52" s="25">
        <f t="shared" si="2"/>
        <v>1</v>
      </c>
      <c r="N52" s="206">
        <f t="shared" si="3"/>
        <v>4328.8357111613404</v>
      </c>
      <c r="P52" s="84" t="s">
        <v>227</v>
      </c>
      <c r="Q52" s="1" t="s">
        <v>228</v>
      </c>
      <c r="R52" s="103">
        <f t="shared" si="4"/>
        <v>5890.4701229794</v>
      </c>
      <c r="T52" s="26"/>
    </row>
    <row r="53" spans="1:20">
      <c r="A53" s="65" t="s">
        <v>233</v>
      </c>
      <c r="B53" s="65" t="s">
        <v>234</v>
      </c>
      <c r="C53" s="65">
        <v>384152</v>
      </c>
      <c r="D53" s="65">
        <f>INDEX('BCF 2020-21'!$Y$6:$Y$157,MATCH(A53,'BCF 2020-21'!$U$6:$U$157,0))</f>
        <v>7387.2952443714285</v>
      </c>
      <c r="E53" s="65">
        <f>INDEX('BCF 2020-21'!$AB$6:$AB$157,MATCH(A53,'BCF 2020-21'!$U$6:$U$157,0))</f>
        <v>7779.9299866097699</v>
      </c>
      <c r="F53" s="152">
        <f t="shared" si="1"/>
        <v>8193.43326539808</v>
      </c>
      <c r="G53" s="198"/>
      <c r="H53" s="155" t="s">
        <v>229</v>
      </c>
      <c r="I53" s="155" t="s">
        <v>230</v>
      </c>
      <c r="J53" s="155" t="s">
        <v>55</v>
      </c>
      <c r="K53" s="155" t="s">
        <v>56</v>
      </c>
      <c r="L53" s="156">
        <v>275861</v>
      </c>
      <c r="M53" s="25">
        <f t="shared" si="2"/>
        <v>0.52040015544412876</v>
      </c>
      <c r="N53" s="206">
        <f t="shared" si="3"/>
        <v>8295.8176507586541</v>
      </c>
      <c r="P53" s="84" t="s">
        <v>231</v>
      </c>
      <c r="Q53" s="1" t="s">
        <v>232</v>
      </c>
      <c r="R53" s="103">
        <f t="shared" si="4"/>
        <v>3407.3707805347804</v>
      </c>
      <c r="T53" s="26"/>
    </row>
    <row r="54" spans="1:20">
      <c r="A54" s="65" t="s">
        <v>237</v>
      </c>
      <c r="B54" s="65" t="s">
        <v>238</v>
      </c>
      <c r="C54" s="65">
        <v>343071</v>
      </c>
      <c r="D54" s="65">
        <f>INDEX('BCF 2020-21'!$Y$6:$Y$157,MATCH(A54,'BCF 2020-21'!$U$6:$U$157,0))</f>
        <v>7471.7342952053714</v>
      </c>
      <c r="E54" s="65">
        <f>INDEX('BCF 2020-21'!$AB$6:$AB$157,MATCH(A54,'BCF 2020-21'!$U$6:$U$157,0))</f>
        <v>7868.856972995537</v>
      </c>
      <c r="F54" s="152">
        <f t="shared" si="1"/>
        <v>8287.0867211102504</v>
      </c>
      <c r="G54" s="198"/>
      <c r="H54" s="155" t="s">
        <v>229</v>
      </c>
      <c r="I54" s="155" t="s">
        <v>230</v>
      </c>
      <c r="J54" s="155" t="s">
        <v>59</v>
      </c>
      <c r="K54" s="155" t="s">
        <v>60</v>
      </c>
      <c r="L54" s="156">
        <v>254233</v>
      </c>
      <c r="M54" s="25">
        <f t="shared" si="2"/>
        <v>0.47959984455587124</v>
      </c>
      <c r="N54" s="206">
        <f t="shared" si="3"/>
        <v>7645.4105828853117</v>
      </c>
      <c r="P54" s="84" t="s">
        <v>235</v>
      </c>
      <c r="Q54" s="1" t="s">
        <v>236</v>
      </c>
      <c r="R54" s="103">
        <f t="shared" si="4"/>
        <v>3562.1435489699843</v>
      </c>
      <c r="T54" s="26"/>
    </row>
    <row r="55" spans="1:20">
      <c r="A55" s="65" t="s">
        <v>241</v>
      </c>
      <c r="B55" s="65" t="s">
        <v>242</v>
      </c>
      <c r="C55" s="65">
        <v>323136</v>
      </c>
      <c r="D55" s="65">
        <f>INDEX('BCF 2020-21'!$Y$6:$Y$157,MATCH(A55,'BCF 2020-21'!$U$6:$U$157,0))</f>
        <v>7097.9721709047599</v>
      </c>
      <c r="E55" s="65">
        <f>INDEX('BCF 2020-21'!$AB$6:$AB$157,MATCH(A55,'BCF 2020-21'!$U$6:$U$157,0))</f>
        <v>7475.229391788348</v>
      </c>
      <c r="F55" s="152">
        <f t="shared" si="1"/>
        <v>7872.5378339618992</v>
      </c>
      <c r="G55" s="198"/>
      <c r="H55" s="155" t="s">
        <v>233</v>
      </c>
      <c r="I55" s="155" t="s">
        <v>234</v>
      </c>
      <c r="J55" s="155" t="s">
        <v>111</v>
      </c>
      <c r="K55" s="155" t="s">
        <v>112</v>
      </c>
      <c r="L55" s="156">
        <v>198166</v>
      </c>
      <c r="M55" s="25">
        <f t="shared" si="2"/>
        <v>0.51585309981465666</v>
      </c>
      <c r="N55" s="206">
        <f t="shared" si="3"/>
        <v>4226.6079480801236</v>
      </c>
      <c r="P55" s="84" t="s">
        <v>239</v>
      </c>
      <c r="Q55" s="1" t="s">
        <v>240</v>
      </c>
      <c r="R55" s="103">
        <f t="shared" si="4"/>
        <v>8206.4546209206528</v>
      </c>
      <c r="T55" s="26"/>
    </row>
    <row r="56" spans="1:20">
      <c r="A56" s="65" t="s">
        <v>245</v>
      </c>
      <c r="B56" s="65" t="s">
        <v>246</v>
      </c>
      <c r="C56" s="65">
        <v>569578</v>
      </c>
      <c r="D56" s="65">
        <f>INDEX('BCF 2020-21'!$Y$6:$Y$157,MATCH(A56,'BCF 2020-21'!$U$6:$U$157,0))</f>
        <v>14225.15996942247</v>
      </c>
      <c r="E56" s="65">
        <f>INDEX('BCF 2020-21'!$AB$6:$AB$157,MATCH(A56,'BCF 2020-21'!$U$6:$U$157,0))</f>
        <v>14981.227221797275</v>
      </c>
      <c r="F56" s="152">
        <f t="shared" si="1"/>
        <v>15777.479448635801</v>
      </c>
      <c r="G56" s="198"/>
      <c r="H56" s="155" t="s">
        <v>233</v>
      </c>
      <c r="I56" s="155" t="s">
        <v>234</v>
      </c>
      <c r="J56" s="155" t="s">
        <v>143</v>
      </c>
      <c r="K56" s="155" t="s">
        <v>144</v>
      </c>
      <c r="L56" s="156">
        <v>185986</v>
      </c>
      <c r="M56" s="25">
        <f t="shared" si="2"/>
        <v>0.48414690018534329</v>
      </c>
      <c r="N56" s="206">
        <f t="shared" si="3"/>
        <v>3966.8253173179555</v>
      </c>
      <c r="P56" s="84" t="s">
        <v>243</v>
      </c>
      <c r="Q56" s="1" t="s">
        <v>244</v>
      </c>
      <c r="R56" s="103">
        <f t="shared" si="4"/>
        <v>4403.9256491483357</v>
      </c>
      <c r="T56" s="26"/>
    </row>
    <row r="57" spans="1:20">
      <c r="A57" s="65" t="s">
        <v>249</v>
      </c>
      <c r="B57" s="65" t="s">
        <v>250</v>
      </c>
      <c r="C57" s="65">
        <v>2224</v>
      </c>
      <c r="D57" s="65">
        <f>INDEX('BCF 2020-21'!$Y$6:$Y$157,MATCH(A57,'BCF 2020-21'!$U$6:$U$157,0))</f>
        <v>64.475566535109579</v>
      </c>
      <c r="E57" s="65">
        <f>INDEX('BCF 2020-21'!$AB$6:$AB$157,MATCH(A57,'BCF 2020-21'!$U$6:$U$157,0))</f>
        <v>67.902442896450651</v>
      </c>
      <c r="F57" s="152">
        <f t="shared" si="1"/>
        <v>71.511457736397006</v>
      </c>
      <c r="G57" s="198"/>
      <c r="H57" s="155" t="s">
        <v>237</v>
      </c>
      <c r="I57" s="155" t="s">
        <v>238</v>
      </c>
      <c r="J57" s="155" t="s">
        <v>171</v>
      </c>
      <c r="K57" s="155" t="s">
        <v>172</v>
      </c>
      <c r="L57" s="156">
        <v>107402</v>
      </c>
      <c r="M57" s="25">
        <f t="shared" si="2"/>
        <v>0.31306056180790565</v>
      </c>
      <c r="N57" s="206">
        <f t="shared" si="3"/>
        <v>2594.3600246616097</v>
      </c>
      <c r="P57" s="84" t="s">
        <v>247</v>
      </c>
      <c r="Q57" s="1" t="s">
        <v>248</v>
      </c>
      <c r="R57" s="103">
        <f t="shared" si="4"/>
        <v>4614.4372750139064</v>
      </c>
      <c r="T57" s="26"/>
    </row>
    <row r="58" spans="1:20">
      <c r="A58" s="65" t="s">
        <v>253</v>
      </c>
      <c r="B58" s="65" t="s">
        <v>254</v>
      </c>
      <c r="C58" s="65">
        <v>500024</v>
      </c>
      <c r="D58" s="65">
        <f>INDEX('BCF 2020-21'!$Y$6:$Y$157,MATCH(A58,'BCF 2020-21'!$U$6:$U$157,0))</f>
        <v>9283.855742533884</v>
      </c>
      <c r="E58" s="65">
        <f>INDEX('BCF 2020-21'!$AB$6:$AB$157,MATCH(A58,'BCF 2020-21'!$U$6:$U$157,0))</f>
        <v>9777.2926752495605</v>
      </c>
      <c r="F58" s="152">
        <f t="shared" si="1"/>
        <v>10296.955780939075</v>
      </c>
      <c r="G58" s="198"/>
      <c r="H58" s="155" t="s">
        <v>237</v>
      </c>
      <c r="I58" s="155" t="s">
        <v>238</v>
      </c>
      <c r="J58" s="155" t="s">
        <v>179</v>
      </c>
      <c r="K58" s="155" t="s">
        <v>180</v>
      </c>
      <c r="L58" s="156">
        <v>235669</v>
      </c>
      <c r="M58" s="25">
        <f t="shared" si="2"/>
        <v>0.68693943819209435</v>
      </c>
      <c r="N58" s="206">
        <f t="shared" si="3"/>
        <v>5692.7266964486407</v>
      </c>
      <c r="P58" s="84" t="s">
        <v>251</v>
      </c>
      <c r="Q58" s="1" t="s">
        <v>252</v>
      </c>
      <c r="R58" s="103">
        <f t="shared" si="4"/>
        <v>4297.7923344173214</v>
      </c>
      <c r="T58" s="26"/>
    </row>
    <row r="59" spans="1:20">
      <c r="A59" s="65" t="s">
        <v>257</v>
      </c>
      <c r="B59" s="65" t="s">
        <v>258</v>
      </c>
      <c r="C59" s="65">
        <v>173292</v>
      </c>
      <c r="D59" s="65">
        <f>INDEX('BCF 2020-21'!$Y$6:$Y$157,MATCH(A59,'BCF 2020-21'!$U$6:$U$157,0))</f>
        <v>3161.4533292423857</v>
      </c>
      <c r="E59" s="65">
        <f>INDEX('BCF 2020-21'!$AB$6:$AB$157,MATCH(A59,'BCF 2020-21'!$U$6:$U$157,0))</f>
        <v>3329.4845736916186</v>
      </c>
      <c r="F59" s="152">
        <f t="shared" si="1"/>
        <v>3506.446678783328</v>
      </c>
      <c r="G59" s="198"/>
      <c r="H59" s="155" t="s">
        <v>241</v>
      </c>
      <c r="I59" s="155" t="s">
        <v>242</v>
      </c>
      <c r="J59" s="155" t="s">
        <v>371</v>
      </c>
      <c r="K59" s="155" t="s">
        <v>372</v>
      </c>
      <c r="L59" s="156">
        <v>323136</v>
      </c>
      <c r="M59" s="25">
        <f t="shared" si="2"/>
        <v>1</v>
      </c>
      <c r="N59" s="206">
        <f t="shared" si="3"/>
        <v>7872.5378339618992</v>
      </c>
      <c r="P59" s="84" t="s">
        <v>255</v>
      </c>
      <c r="Q59" s="1" t="s">
        <v>256</v>
      </c>
      <c r="R59" s="103">
        <f t="shared" si="4"/>
        <v>7598.3964462873419</v>
      </c>
      <c r="T59" s="26"/>
    </row>
    <row r="60" spans="1:20">
      <c r="A60" s="65" t="s">
        <v>261</v>
      </c>
      <c r="B60" s="65" t="s">
        <v>262</v>
      </c>
      <c r="C60" s="65">
        <v>288648</v>
      </c>
      <c r="D60" s="65">
        <f>INDEX('BCF 2020-21'!$Y$6:$Y$157,MATCH(A60,'BCF 2020-21'!$U$6:$U$157,0))</f>
        <v>4409.9170799621525</v>
      </c>
      <c r="E60" s="65">
        <f>INDEX('BCF 2020-21'!$AB$6:$AB$157,MATCH(A60,'BCF 2020-21'!$U$6:$U$157,0))</f>
        <v>4644.3041727621412</v>
      </c>
      <c r="F60" s="152">
        <f t="shared" si="1"/>
        <v>4891.1489395444496</v>
      </c>
      <c r="G60" s="198"/>
      <c r="H60" s="155" t="s">
        <v>245</v>
      </c>
      <c r="I60" s="155" t="s">
        <v>246</v>
      </c>
      <c r="J60" s="155" t="s">
        <v>689</v>
      </c>
      <c r="K60" s="155" t="s">
        <v>690</v>
      </c>
      <c r="L60" s="156">
        <v>569578</v>
      </c>
      <c r="M60" s="25">
        <f t="shared" si="2"/>
        <v>1</v>
      </c>
      <c r="N60" s="206">
        <f t="shared" si="3"/>
        <v>15777.479448635801</v>
      </c>
      <c r="P60" s="84" t="s">
        <v>259</v>
      </c>
      <c r="Q60" s="1" t="s">
        <v>260</v>
      </c>
      <c r="R60" s="103">
        <f t="shared" si="4"/>
        <v>2515.1017838002904</v>
      </c>
      <c r="T60" s="26"/>
    </row>
    <row r="61" spans="1:20">
      <c r="A61" s="65" t="s">
        <v>265</v>
      </c>
      <c r="B61" s="65" t="s">
        <v>266</v>
      </c>
      <c r="C61" s="65">
        <v>322434</v>
      </c>
      <c r="D61" s="65">
        <f>INDEX('BCF 2020-21'!$Y$6:$Y$157,MATCH(A61,'BCF 2020-21'!$U$6:$U$157,0))</f>
        <v>7747.9147597122046</v>
      </c>
      <c r="E61" s="65">
        <f>INDEX('BCF 2020-21'!$AB$6:$AB$157,MATCH(A61,'BCF 2020-21'!$U$6:$U$157,0))</f>
        <v>8159.7164291909085</v>
      </c>
      <c r="F61" s="152">
        <f t="shared" si="1"/>
        <v>8593.4053574024056</v>
      </c>
      <c r="G61" s="198"/>
      <c r="H61" s="155" t="s">
        <v>249</v>
      </c>
      <c r="I61" s="155" t="s">
        <v>250</v>
      </c>
      <c r="J61" s="155" t="s">
        <v>689</v>
      </c>
      <c r="K61" s="155" t="s">
        <v>690</v>
      </c>
      <c r="L61" s="156">
        <v>2224</v>
      </c>
      <c r="M61" s="25">
        <f t="shared" si="2"/>
        <v>1</v>
      </c>
      <c r="N61" s="206">
        <f t="shared" si="3"/>
        <v>71.511457736397006</v>
      </c>
      <c r="P61" s="84" t="s">
        <v>263</v>
      </c>
      <c r="Q61" s="1" t="s">
        <v>264</v>
      </c>
      <c r="R61" s="103">
        <f t="shared" si="4"/>
        <v>15279.760574999607</v>
      </c>
      <c r="T61" s="26"/>
    </row>
    <row r="62" spans="1:20">
      <c r="A62" s="65" t="s">
        <v>269</v>
      </c>
      <c r="B62" s="65" t="s">
        <v>270</v>
      </c>
      <c r="C62" s="65">
        <v>395331</v>
      </c>
      <c r="D62" s="65">
        <f>INDEX('BCF 2020-21'!$Y$6:$Y$157,MATCH(A62,'BCF 2020-21'!$U$6:$U$157,0))</f>
        <v>8899.3517134732847</v>
      </c>
      <c r="E62" s="65">
        <f>INDEX('BCF 2020-21'!$AB$6:$AB$157,MATCH(A62,'BCF 2020-21'!$U$6:$U$157,0))</f>
        <v>9372.3522570443893</v>
      </c>
      <c r="F62" s="152">
        <f t="shared" si="1"/>
        <v>9870.4927795062995</v>
      </c>
      <c r="G62" s="198"/>
      <c r="H62" s="155" t="s">
        <v>253</v>
      </c>
      <c r="I62" s="155" t="s">
        <v>254</v>
      </c>
      <c r="J62" s="155" t="s">
        <v>737</v>
      </c>
      <c r="K62" s="155" t="s">
        <v>738</v>
      </c>
      <c r="L62" s="156">
        <v>500024</v>
      </c>
      <c r="M62" s="25">
        <f t="shared" si="2"/>
        <v>1</v>
      </c>
      <c r="N62" s="206">
        <f t="shared" si="3"/>
        <v>10296.955780939075</v>
      </c>
      <c r="P62" s="84" t="s">
        <v>267</v>
      </c>
      <c r="Q62" s="1" t="s">
        <v>268</v>
      </c>
      <c r="R62" s="103">
        <f t="shared" si="4"/>
        <v>7617.1376156542192</v>
      </c>
      <c r="T62" s="26"/>
    </row>
    <row r="63" spans="1:20">
      <c r="A63" s="65" t="s">
        <v>273</v>
      </c>
      <c r="B63" s="65" t="s">
        <v>274</v>
      </c>
      <c r="C63" s="65">
        <v>378508</v>
      </c>
      <c r="D63" s="65">
        <f>INDEX('BCF 2020-21'!$Y$6:$Y$157,MATCH(A63,'BCF 2020-21'!$U$6:$U$157,0))</f>
        <v>8703.4500209161524</v>
      </c>
      <c r="E63" s="65">
        <f>INDEX('BCF 2020-21'!$AB$6:$AB$157,MATCH(A63,'BCF 2020-21'!$U$6:$U$157,0))</f>
        <v>9166.0383895278464</v>
      </c>
      <c r="F63" s="152">
        <f t="shared" si="1"/>
        <v>9653.2133299312518</v>
      </c>
      <c r="G63" s="198"/>
      <c r="H63" s="155" t="s">
        <v>257</v>
      </c>
      <c r="I63" s="155" t="s">
        <v>258</v>
      </c>
      <c r="J63" s="155" t="s">
        <v>411</v>
      </c>
      <c r="K63" s="155" t="s">
        <v>412</v>
      </c>
      <c r="L63" s="156">
        <v>173292</v>
      </c>
      <c r="M63" s="25">
        <f t="shared" si="2"/>
        <v>1</v>
      </c>
      <c r="N63" s="206">
        <f t="shared" si="3"/>
        <v>3506.446678783328</v>
      </c>
      <c r="P63" s="84" t="s">
        <v>271</v>
      </c>
      <c r="Q63" s="1" t="s">
        <v>272</v>
      </c>
      <c r="R63" s="103">
        <f t="shared" si="4"/>
        <v>9313.1123581346965</v>
      </c>
      <c r="T63" s="26"/>
    </row>
    <row r="64" spans="1:20">
      <c r="A64" s="65" t="s">
        <v>615</v>
      </c>
      <c r="B64" s="65" t="s">
        <v>616</v>
      </c>
      <c r="C64" s="65">
        <v>348228</v>
      </c>
      <c r="D64" s="65">
        <f>INDEX('BCF 2020-21'!$Y$6:$Y$157,MATCH(A64,'BCF 2020-21'!$U$6:$U$157,0))</f>
        <v>6396.4903650018841</v>
      </c>
      <c r="E64" s="65">
        <f>INDEX('BCF 2020-21'!$AB$6:$AB$157,MATCH(A64,'BCF 2020-21'!$U$6:$U$157,0))</f>
        <v>6736.4638279017345</v>
      </c>
      <c r="F64" s="152">
        <f t="shared" si="1"/>
        <v>7094.5068803547119</v>
      </c>
      <c r="G64" s="198"/>
      <c r="H64" s="155" t="s">
        <v>261</v>
      </c>
      <c r="I64" s="155" t="s">
        <v>262</v>
      </c>
      <c r="J64" s="155" t="s">
        <v>411</v>
      </c>
      <c r="K64" s="155" t="s">
        <v>412</v>
      </c>
      <c r="L64" s="156">
        <v>288648</v>
      </c>
      <c r="M64" s="25">
        <f t="shared" si="2"/>
        <v>1</v>
      </c>
      <c r="N64" s="206">
        <f t="shared" si="3"/>
        <v>4891.1489395444496</v>
      </c>
      <c r="P64" s="84" t="s">
        <v>275</v>
      </c>
      <c r="Q64" s="1" t="s">
        <v>276</v>
      </c>
      <c r="R64" s="103">
        <f t="shared" si="4"/>
        <v>5985.4952051779055</v>
      </c>
      <c r="T64" s="26"/>
    </row>
    <row r="65" spans="1:20">
      <c r="A65" s="65" t="s">
        <v>621</v>
      </c>
      <c r="B65" s="65" t="s">
        <v>622</v>
      </c>
      <c r="C65" s="65">
        <v>405050</v>
      </c>
      <c r="D65" s="65">
        <f>INDEX('BCF 2020-21'!$Y$6:$Y$157,MATCH(A65,'BCF 2020-21'!$U$6:$U$157,0))</f>
        <v>7440.2357718047178</v>
      </c>
      <c r="E65" s="65">
        <f>INDEX('BCF 2020-21'!$AB$6:$AB$157,MATCH(A65,'BCF 2020-21'!$U$6:$U$157,0))</f>
        <v>7835.6843030761383</v>
      </c>
      <c r="F65" s="152">
        <f t="shared" si="1"/>
        <v>8252.1509237846349</v>
      </c>
      <c r="G65" s="198"/>
      <c r="H65" s="155" t="s">
        <v>265</v>
      </c>
      <c r="I65" s="155" t="s">
        <v>266</v>
      </c>
      <c r="J65" s="155" t="s">
        <v>67</v>
      </c>
      <c r="K65" s="155" t="s">
        <v>68</v>
      </c>
      <c r="L65" s="156">
        <v>322434</v>
      </c>
      <c r="M65" s="25">
        <f t="shared" si="2"/>
        <v>1</v>
      </c>
      <c r="N65" s="206">
        <f t="shared" si="3"/>
        <v>8593.4053574024056</v>
      </c>
      <c r="P65" s="84" t="s">
        <v>279</v>
      </c>
      <c r="Q65" s="1" t="s">
        <v>280</v>
      </c>
      <c r="R65" s="103">
        <f t="shared" si="4"/>
        <v>1471.3093085146988</v>
      </c>
      <c r="T65" s="26"/>
    </row>
    <row r="66" spans="1:20">
      <c r="A66" s="65" t="s">
        <v>277</v>
      </c>
      <c r="B66" s="65" t="s">
        <v>278</v>
      </c>
      <c r="C66" s="65">
        <v>287550</v>
      </c>
      <c r="D66" s="65">
        <f>INDEX('BCF 2020-21'!$Y$6:$Y$157,MATCH(A66,'BCF 2020-21'!$U$6:$U$157,0))</f>
        <v>7079.0233532496313</v>
      </c>
      <c r="E66" s="65">
        <f>INDEX('BCF 2020-21'!$AB$6:$AB$157,MATCH(A66,'BCF 2020-21'!$U$6:$U$157,0))</f>
        <v>7455.2734444748494</v>
      </c>
      <c r="F66" s="152">
        <f t="shared" si="1"/>
        <v>7851.5212280486876</v>
      </c>
      <c r="G66" s="198"/>
      <c r="H66" s="155" t="s">
        <v>269</v>
      </c>
      <c r="I66" s="155" t="s">
        <v>270</v>
      </c>
      <c r="J66" s="155" t="s">
        <v>685</v>
      </c>
      <c r="K66" s="155" t="s">
        <v>686</v>
      </c>
      <c r="L66" s="156">
        <v>395331</v>
      </c>
      <c r="M66" s="25">
        <f t="shared" si="2"/>
        <v>1</v>
      </c>
      <c r="N66" s="206">
        <f t="shared" si="3"/>
        <v>9870.4927795062995</v>
      </c>
      <c r="P66" s="84" t="s">
        <v>283</v>
      </c>
      <c r="Q66" s="1" t="s">
        <v>284</v>
      </c>
      <c r="R66" s="103">
        <f t="shared" si="4"/>
        <v>6533.876465547788</v>
      </c>
      <c r="T66" s="26"/>
    </row>
    <row r="67" spans="1:20">
      <c r="A67" s="65" t="s">
        <v>281</v>
      </c>
      <c r="B67" s="65" t="s">
        <v>282</v>
      </c>
      <c r="C67" s="65">
        <v>190990</v>
      </c>
      <c r="D67" s="65">
        <f>INDEX('BCF 2020-21'!$Y$6:$Y$157,MATCH(A67,'BCF 2020-21'!$U$6:$U$157,0))</f>
        <v>4159.0574085672488</v>
      </c>
      <c r="E67" s="65">
        <f>INDEX('BCF 2020-21'!$AB$6:$AB$157,MATCH(A67,'BCF 2020-21'!$U$6:$U$157,0))</f>
        <v>4380.1113098325986</v>
      </c>
      <c r="F67" s="152">
        <f t="shared" si="1"/>
        <v>4612.9142259502014</v>
      </c>
      <c r="G67" s="198"/>
      <c r="H67" s="155" t="s">
        <v>273</v>
      </c>
      <c r="I67" s="155" t="s">
        <v>274</v>
      </c>
      <c r="J67" s="155" t="s">
        <v>685</v>
      </c>
      <c r="K67" s="155" t="s">
        <v>686</v>
      </c>
      <c r="L67" s="156">
        <v>378508</v>
      </c>
      <c r="M67" s="25">
        <f t="shared" si="2"/>
        <v>1</v>
      </c>
      <c r="N67" s="206">
        <f t="shared" si="3"/>
        <v>9653.2133299312518</v>
      </c>
      <c r="P67" s="84" t="s">
        <v>287</v>
      </c>
      <c r="Q67" s="1" t="s">
        <v>288</v>
      </c>
      <c r="R67" s="103">
        <f t="shared" si="4"/>
        <v>8888.7256788011364</v>
      </c>
      <c r="T67" s="26"/>
    </row>
    <row r="68" spans="1:20">
      <c r="A68" s="65" t="s">
        <v>285</v>
      </c>
      <c r="B68" s="65" t="s">
        <v>286</v>
      </c>
      <c r="C68" s="65">
        <v>552858</v>
      </c>
      <c r="D68" s="65">
        <f>INDEX('BCF 2020-21'!$Y$6:$Y$157,MATCH(A68,'BCF 2020-21'!$U$6:$U$157,0))</f>
        <v>13576.716990197161</v>
      </c>
      <c r="E68" s="65">
        <f>INDEX('BCF 2020-21'!$AB$6:$AB$157,MATCH(A68,'BCF 2020-21'!$U$6:$U$157,0))</f>
        <v>14298.319498226141</v>
      </c>
      <c r="F68" s="152">
        <f t="shared" si="1"/>
        <v>15058.27517955686</v>
      </c>
      <c r="G68" s="198"/>
      <c r="H68" s="155" t="s">
        <v>615</v>
      </c>
      <c r="I68" s="155" t="s">
        <v>616</v>
      </c>
      <c r="J68" s="155" t="s">
        <v>279</v>
      </c>
      <c r="K68" s="155" t="s">
        <v>280</v>
      </c>
      <c r="L68" s="156">
        <v>72218</v>
      </c>
      <c r="M68" s="25">
        <f t="shared" si="2"/>
        <v>0.20738711418955397</v>
      </c>
      <c r="N68" s="206">
        <f t="shared" si="3"/>
        <v>1471.3093085146988</v>
      </c>
      <c r="P68" s="84" t="s">
        <v>291</v>
      </c>
      <c r="Q68" s="1" t="s">
        <v>292</v>
      </c>
      <c r="R68" s="103">
        <f t="shared" si="4"/>
        <v>6064.0626546290114</v>
      </c>
      <c r="T68" s="26"/>
    </row>
    <row r="69" spans="1:20">
      <c r="A69" s="65" t="s">
        <v>289</v>
      </c>
      <c r="B69" s="65" t="s">
        <v>290</v>
      </c>
      <c r="C69" s="65">
        <v>237110</v>
      </c>
      <c r="D69" s="65">
        <f>INDEX('BCF 2020-21'!$Y$6:$Y$157,MATCH(A69,'BCF 2020-21'!$U$6:$U$157,0))</f>
        <v>5715.5298268769166</v>
      </c>
      <c r="E69" s="65">
        <f>INDEX('BCF 2020-21'!$AB$6:$AB$157,MATCH(A69,'BCF 2020-21'!$U$6:$U$157,0))</f>
        <v>6019.3102371754248</v>
      </c>
      <c r="F69" s="152">
        <f t="shared" si="1"/>
        <v>6339.2365762812988</v>
      </c>
      <c r="G69" s="198"/>
      <c r="H69" s="155" t="s">
        <v>615</v>
      </c>
      <c r="I69" s="155" t="s">
        <v>616</v>
      </c>
      <c r="J69" s="155" t="s">
        <v>303</v>
      </c>
      <c r="K69" s="155" t="s">
        <v>304</v>
      </c>
      <c r="L69" s="156">
        <v>258951</v>
      </c>
      <c r="M69" s="25">
        <f t="shared" si="2"/>
        <v>0.7436248664667976</v>
      </c>
      <c r="N69" s="206">
        <f t="shared" si="3"/>
        <v>5275.6517315515493</v>
      </c>
      <c r="P69" s="84" t="s">
        <v>295</v>
      </c>
      <c r="Q69" s="1" t="s">
        <v>296</v>
      </c>
      <c r="R69" s="103">
        <f t="shared" si="4"/>
        <v>4848.3359821886752</v>
      </c>
      <c r="T69" s="26"/>
    </row>
    <row r="70" spans="1:20" ht="13.9">
      <c r="A70" s="65" t="s">
        <v>293</v>
      </c>
      <c r="B70" s="65" t="s">
        <v>294</v>
      </c>
      <c r="C70" s="65">
        <v>222412</v>
      </c>
      <c r="D70" s="65">
        <f>INDEX('BCF 2020-21'!$Y$6:$Y$157,MATCH(A70,'BCF 2020-21'!$U$6:$U$157,0))</f>
        <v>5644.2563214931397</v>
      </c>
      <c r="E70" s="65">
        <f>INDEX('BCF 2020-21'!$AB$6:$AB$157,MATCH(A70,'BCF 2020-21'!$U$6:$U$157,0))</f>
        <v>5944.2485449804999</v>
      </c>
      <c r="F70" s="152">
        <f t="shared" si="1"/>
        <v>6260.1853551462136</v>
      </c>
      <c r="G70" s="198"/>
      <c r="H70" s="155" t="s">
        <v>615</v>
      </c>
      <c r="I70" s="157" t="s">
        <v>616</v>
      </c>
      <c r="J70" s="155" t="s">
        <v>415</v>
      </c>
      <c r="K70" s="155" t="s">
        <v>416</v>
      </c>
      <c r="L70" s="156">
        <v>17059</v>
      </c>
      <c r="M70" s="25">
        <f t="shared" si="2"/>
        <v>4.8988019343648416E-2</v>
      </c>
      <c r="N70" s="206">
        <f t="shared" si="3"/>
        <v>347.54584028846341</v>
      </c>
      <c r="P70" s="84" t="s">
        <v>299</v>
      </c>
      <c r="Q70" s="1" t="s">
        <v>300</v>
      </c>
      <c r="R70" s="103">
        <f t="shared" si="4"/>
        <v>5240.4667711119819</v>
      </c>
      <c r="T70" s="26"/>
    </row>
    <row r="71" spans="1:20">
      <c r="A71" s="65" t="s">
        <v>297</v>
      </c>
      <c r="B71" s="65" t="s">
        <v>298</v>
      </c>
      <c r="C71" s="65">
        <v>258834</v>
      </c>
      <c r="D71" s="65">
        <f>INDEX('BCF 2020-21'!$Y$6:$Y$157,MATCH(A71,'BCF 2020-21'!$U$6:$U$157,0))</f>
        <v>6710.1543468863629</v>
      </c>
      <c r="E71" s="65">
        <f>INDEX('BCF 2020-21'!$AB$6:$AB$157,MATCH(A71,'BCF 2020-21'!$U$6:$U$157,0))</f>
        <v>7066.799050423373</v>
      </c>
      <c r="F71" s="152">
        <f t="shared" si="1"/>
        <v>7442.3994199533754</v>
      </c>
      <c r="G71" s="198"/>
      <c r="H71" s="155" t="s">
        <v>621</v>
      </c>
      <c r="I71" s="155" t="s">
        <v>622</v>
      </c>
      <c r="J71" s="155" t="s">
        <v>303</v>
      </c>
      <c r="K71" s="155" t="s">
        <v>304</v>
      </c>
      <c r="L71" s="156">
        <v>405050</v>
      </c>
      <c r="M71" s="25">
        <f t="shared" si="2"/>
        <v>1</v>
      </c>
      <c r="N71" s="206">
        <f t="shared" si="3"/>
        <v>8252.1509237846349</v>
      </c>
      <c r="P71" s="84" t="s">
        <v>303</v>
      </c>
      <c r="Q71" s="1" t="s">
        <v>304</v>
      </c>
      <c r="R71" s="103">
        <f t="shared" si="4"/>
        <v>13527.802655336185</v>
      </c>
      <c r="T71" s="26"/>
    </row>
    <row r="72" spans="1:20">
      <c r="A72" s="65" t="s">
        <v>301</v>
      </c>
      <c r="B72" s="65" t="s">
        <v>302</v>
      </c>
      <c r="C72" s="65">
        <v>293423</v>
      </c>
      <c r="D72" s="65">
        <f>INDEX('BCF 2020-21'!$Y$6:$Y$157,MATCH(A72,'BCF 2020-21'!$U$6:$U$157,0))</f>
        <v>6534.706579059296</v>
      </c>
      <c r="E72" s="65">
        <f>INDEX('BCF 2020-21'!$AB$6:$AB$157,MATCH(A72,'BCF 2020-21'!$U$6:$U$157,0))</f>
        <v>6882.0262337362974</v>
      </c>
      <c r="F72" s="152">
        <f t="shared" si="1"/>
        <v>7247.8059280593816</v>
      </c>
      <c r="G72" s="198"/>
      <c r="H72" s="155" t="s">
        <v>277</v>
      </c>
      <c r="I72" s="155" t="s">
        <v>278</v>
      </c>
      <c r="J72" s="155" t="s">
        <v>91</v>
      </c>
      <c r="K72" s="155" t="s">
        <v>92</v>
      </c>
      <c r="L72" s="156">
        <v>287550</v>
      </c>
      <c r="M72" s="25">
        <f t="shared" si="2"/>
        <v>1</v>
      </c>
      <c r="N72" s="206">
        <f t="shared" si="3"/>
        <v>7851.5212280486876</v>
      </c>
      <c r="P72" s="84" t="s">
        <v>307</v>
      </c>
      <c r="Q72" s="1" t="s">
        <v>308</v>
      </c>
      <c r="R72" s="103">
        <f t="shared" si="4"/>
        <v>2950.4645349645111</v>
      </c>
      <c r="T72" s="26"/>
    </row>
    <row r="73" spans="1:20">
      <c r="A73" s="65" t="s">
        <v>305</v>
      </c>
      <c r="B73" s="65" t="s">
        <v>306</v>
      </c>
      <c r="C73" s="65">
        <v>226493</v>
      </c>
      <c r="D73" s="65">
        <f>INDEX('BCF 2020-21'!$Y$6:$Y$157,MATCH(A73,'BCF 2020-21'!$U$6:$U$157,0))</f>
        <v>5876.868376508758</v>
      </c>
      <c r="E73" s="65">
        <f>INDEX('BCF 2020-21'!$AB$6:$AB$157,MATCH(A73,'BCF 2020-21'!$U$6:$U$157,0))</f>
        <v>6189.223930720199</v>
      </c>
      <c r="F73" s="152">
        <f t="shared" ref="F73:F136" si="5">E73*(1+$F$4)</f>
        <v>6518.1811826379781</v>
      </c>
      <c r="G73" s="198"/>
      <c r="H73" s="155" t="s">
        <v>281</v>
      </c>
      <c r="I73" s="155" t="s">
        <v>282</v>
      </c>
      <c r="J73" s="155" t="s">
        <v>95</v>
      </c>
      <c r="K73" s="155" t="s">
        <v>96</v>
      </c>
      <c r="L73" s="156">
        <v>190990</v>
      </c>
      <c r="M73" s="25">
        <f t="shared" ref="M73:M136" si="6">L73/SUMIF($H$8:$H$236,H73,$L$8:$L$236)</f>
        <v>1</v>
      </c>
      <c r="N73" s="206">
        <f t="shared" ref="N73:N136" si="7">IFERROR(INDEX($F$8:$F$159,MATCH($H73,$A$8:$A$159,0),1),0)*$M73</f>
        <v>4612.9142259502014</v>
      </c>
      <c r="P73" s="84" t="s">
        <v>311</v>
      </c>
      <c r="Q73" s="1" t="s">
        <v>312</v>
      </c>
      <c r="R73" s="103">
        <f t="shared" ref="R73:R136" si="8">SUMIF($J$8:$J$236,P73,$N$8:$N$236)</f>
        <v>8754.8040233563534</v>
      </c>
      <c r="T73" s="26"/>
    </row>
    <row r="74" spans="1:20">
      <c r="A74" s="65" t="s">
        <v>309</v>
      </c>
      <c r="B74" s="65" t="s">
        <v>310</v>
      </c>
      <c r="C74" s="65">
        <v>237354</v>
      </c>
      <c r="D74" s="65">
        <f>INDEX('BCF 2020-21'!$Y$6:$Y$157,MATCH(A74,'BCF 2020-21'!$U$6:$U$157,0))</f>
        <v>4815.950846158903</v>
      </c>
      <c r="E74" s="65">
        <f>INDEX('BCF 2020-21'!$AB$6:$AB$157,MATCH(A74,'BCF 2020-21'!$U$6:$U$157,0))</f>
        <v>5071.9186336322491</v>
      </c>
      <c r="F74" s="152">
        <f t="shared" si="5"/>
        <v>5341.491109009803</v>
      </c>
      <c r="G74" s="198"/>
      <c r="H74" s="155" t="s">
        <v>285</v>
      </c>
      <c r="I74" s="155" t="s">
        <v>286</v>
      </c>
      <c r="J74" s="155" t="s">
        <v>699</v>
      </c>
      <c r="K74" s="155" t="s">
        <v>700</v>
      </c>
      <c r="L74" s="156">
        <v>552858</v>
      </c>
      <c r="M74" s="25">
        <f t="shared" si="6"/>
        <v>1</v>
      </c>
      <c r="N74" s="206">
        <f t="shared" si="7"/>
        <v>15058.27517955686</v>
      </c>
      <c r="P74" s="84" t="s">
        <v>315</v>
      </c>
      <c r="Q74" s="1" t="s">
        <v>316</v>
      </c>
      <c r="R74" s="103">
        <f t="shared" si="8"/>
        <v>3687.767976807816</v>
      </c>
      <c r="T74" s="26"/>
    </row>
    <row r="75" spans="1:20">
      <c r="A75" s="65" t="s">
        <v>313</v>
      </c>
      <c r="B75" s="65" t="s">
        <v>314</v>
      </c>
      <c r="C75" s="65">
        <v>328662</v>
      </c>
      <c r="D75" s="65">
        <f>INDEX('BCF 2020-21'!$Y$6:$Y$157,MATCH(A75,'BCF 2020-21'!$U$6:$U$157,0))</f>
        <v>8108.3103712187949</v>
      </c>
      <c r="E75" s="65">
        <f>INDEX('BCF 2020-21'!$AB$6:$AB$157,MATCH(A75,'BCF 2020-21'!$U$6:$U$157,0))</f>
        <v>8539.2670674490746</v>
      </c>
      <c r="F75" s="152">
        <f t="shared" si="5"/>
        <v>8993.1291120839924</v>
      </c>
      <c r="G75" s="198"/>
      <c r="H75" s="155" t="s">
        <v>289</v>
      </c>
      <c r="I75" s="155" t="s">
        <v>290</v>
      </c>
      <c r="J75" s="155" t="s">
        <v>103</v>
      </c>
      <c r="K75" s="155" t="s">
        <v>104</v>
      </c>
      <c r="L75" s="156">
        <v>237110</v>
      </c>
      <c r="M75" s="25">
        <f t="shared" si="6"/>
        <v>1</v>
      </c>
      <c r="N75" s="206">
        <f t="shared" si="7"/>
        <v>6339.2365762812988</v>
      </c>
      <c r="P75" s="84" t="s">
        <v>319</v>
      </c>
      <c r="Q75" s="1" t="s">
        <v>320</v>
      </c>
      <c r="R75" s="103">
        <f t="shared" si="8"/>
        <v>2742.8611680330669</v>
      </c>
      <c r="T75" s="26"/>
    </row>
    <row r="76" spans="1:20">
      <c r="A76" s="65" t="s">
        <v>317</v>
      </c>
      <c r="B76" s="65" t="s">
        <v>318</v>
      </c>
      <c r="C76" s="65">
        <v>150862</v>
      </c>
      <c r="D76" s="65">
        <f>INDEX('BCF 2020-21'!$Y$6:$Y$157,MATCH(A76,'BCF 2020-21'!$U$6:$U$157,0))</f>
        <v>4975.6052020721318</v>
      </c>
      <c r="E76" s="65">
        <f>INDEX('BCF 2020-21'!$AB$6:$AB$157,MATCH(A76,'BCF 2020-21'!$U$6:$U$157,0))</f>
        <v>5240.058618562266</v>
      </c>
      <c r="F76" s="152">
        <f t="shared" si="5"/>
        <v>5518.5677341388509</v>
      </c>
      <c r="G76" s="198"/>
      <c r="H76" s="155" t="s">
        <v>293</v>
      </c>
      <c r="I76" s="155" t="s">
        <v>294</v>
      </c>
      <c r="J76" s="155" t="s">
        <v>115</v>
      </c>
      <c r="K76" s="155" t="s">
        <v>116</v>
      </c>
      <c r="L76" s="156">
        <v>222412</v>
      </c>
      <c r="M76" s="25">
        <f t="shared" si="6"/>
        <v>1</v>
      </c>
      <c r="N76" s="206">
        <f t="shared" si="7"/>
        <v>6260.1853551462136</v>
      </c>
      <c r="P76" s="84" t="s">
        <v>323</v>
      </c>
      <c r="Q76" s="1" t="s">
        <v>324</v>
      </c>
      <c r="R76" s="103">
        <f t="shared" si="8"/>
        <v>2866.7593192396325</v>
      </c>
      <c r="T76" s="26"/>
    </row>
    <row r="77" spans="1:20">
      <c r="A77" s="65" t="s">
        <v>321</v>
      </c>
      <c r="B77" s="65" t="s">
        <v>322</v>
      </c>
      <c r="C77" s="65">
        <v>498042</v>
      </c>
      <c r="D77" s="65">
        <f>INDEX('BCF 2020-21'!$Y$6:$Y$157,MATCH(A77,'BCF 2020-21'!$U$6:$U$157,0))</f>
        <v>15058.914499531129</v>
      </c>
      <c r="E77" s="65">
        <f>INDEX('BCF 2020-21'!$AB$6:$AB$157,MATCH(A77,'BCF 2020-21'!$U$6:$U$157,0))</f>
        <v>15859.295805181209</v>
      </c>
      <c r="F77" s="152">
        <f t="shared" si="5"/>
        <v>16702.217377226592</v>
      </c>
      <c r="G77" s="198"/>
      <c r="H77" s="155" t="s">
        <v>297</v>
      </c>
      <c r="I77" s="155" t="s">
        <v>298</v>
      </c>
      <c r="J77" s="155" t="s">
        <v>127</v>
      </c>
      <c r="K77" s="155" t="s">
        <v>128</v>
      </c>
      <c r="L77" s="156">
        <v>258834</v>
      </c>
      <c r="M77" s="25">
        <f t="shared" si="6"/>
        <v>1</v>
      </c>
      <c r="N77" s="206">
        <f t="shared" si="7"/>
        <v>7442.3994199533754</v>
      </c>
      <c r="P77" s="84" t="s">
        <v>327</v>
      </c>
      <c r="Q77" s="1" t="s">
        <v>328</v>
      </c>
      <c r="R77" s="103">
        <f t="shared" si="8"/>
        <v>3171.186175364277</v>
      </c>
      <c r="T77" s="26"/>
    </row>
    <row r="78" spans="1:20">
      <c r="A78" s="65" t="s">
        <v>325</v>
      </c>
      <c r="B78" s="65" t="s">
        <v>326</v>
      </c>
      <c r="C78" s="65">
        <v>180585</v>
      </c>
      <c r="D78" s="65">
        <f>INDEX('BCF 2020-21'!$Y$6:$Y$157,MATCH(A78,'BCF 2020-21'!$U$6:$U$157,0))</f>
        <v>4903.2908169128441</v>
      </c>
      <c r="E78" s="65">
        <f>INDEX('BCF 2020-21'!$AB$6:$AB$157,MATCH(A78,'BCF 2020-21'!$U$6:$U$157,0))</f>
        <v>5163.9007238317618</v>
      </c>
      <c r="F78" s="152">
        <f t="shared" si="5"/>
        <v>5438.3620473034198</v>
      </c>
      <c r="G78" s="198"/>
      <c r="H78" s="155" t="s">
        <v>301</v>
      </c>
      <c r="I78" s="155" t="s">
        <v>302</v>
      </c>
      <c r="J78" s="155" t="s">
        <v>155</v>
      </c>
      <c r="K78" s="155" t="s">
        <v>156</v>
      </c>
      <c r="L78" s="156">
        <v>293423</v>
      </c>
      <c r="M78" s="25">
        <f t="shared" si="6"/>
        <v>1</v>
      </c>
      <c r="N78" s="206">
        <f t="shared" si="7"/>
        <v>7247.8059280593816</v>
      </c>
      <c r="P78" s="84" t="s">
        <v>331</v>
      </c>
      <c r="Q78" s="1" t="s">
        <v>332</v>
      </c>
      <c r="R78" s="103">
        <f t="shared" si="8"/>
        <v>7868.7482057246925</v>
      </c>
      <c r="T78" s="26"/>
    </row>
    <row r="79" spans="1:20">
      <c r="A79" s="65" t="s">
        <v>329</v>
      </c>
      <c r="B79" s="65" t="s">
        <v>330</v>
      </c>
      <c r="C79" s="65">
        <v>276410</v>
      </c>
      <c r="D79" s="65">
        <f>INDEX('BCF 2020-21'!$Y$6:$Y$157,MATCH(A79,'BCF 2020-21'!$U$6:$U$157,0))</f>
        <v>7765.3967341999569</v>
      </c>
      <c r="E79" s="65">
        <f>INDEX('BCF 2020-21'!$AB$6:$AB$157,MATCH(A79,'BCF 2020-21'!$U$6:$U$157,0))</f>
        <v>8178.1275706226852</v>
      </c>
      <c r="F79" s="152">
        <f t="shared" si="5"/>
        <v>8612.7950510012815</v>
      </c>
      <c r="G79" s="198"/>
      <c r="H79" s="155" t="s">
        <v>305</v>
      </c>
      <c r="I79" s="155" t="s">
        <v>306</v>
      </c>
      <c r="J79" s="155" t="s">
        <v>163</v>
      </c>
      <c r="K79" s="155" t="s">
        <v>164</v>
      </c>
      <c r="L79" s="156">
        <v>226493</v>
      </c>
      <c r="M79" s="25">
        <f t="shared" si="6"/>
        <v>1</v>
      </c>
      <c r="N79" s="206">
        <f t="shared" si="7"/>
        <v>6518.1811826379781</v>
      </c>
      <c r="P79" s="84" t="s">
        <v>335</v>
      </c>
      <c r="Q79" s="1" t="s">
        <v>336</v>
      </c>
      <c r="R79" s="103">
        <f t="shared" si="8"/>
        <v>3129.5963430885731</v>
      </c>
      <c r="T79" s="26"/>
    </row>
    <row r="80" spans="1:20">
      <c r="A80" s="65" t="s">
        <v>333</v>
      </c>
      <c r="B80" s="65" t="s">
        <v>334</v>
      </c>
      <c r="C80" s="65">
        <v>324011</v>
      </c>
      <c r="D80" s="65">
        <f>INDEX('BCF 2020-21'!$Y$6:$Y$157,MATCH(A80,'BCF 2020-21'!$U$6:$U$157,0))</f>
        <v>9168.288597678893</v>
      </c>
      <c r="E80" s="65">
        <f>INDEX('BCF 2020-21'!$AB$6:$AB$157,MATCH(A80,'BCF 2020-21'!$U$6:$U$157,0))</f>
        <v>9655.5831366455259</v>
      </c>
      <c r="F80" s="152">
        <f t="shared" si="5"/>
        <v>10168.777380358237</v>
      </c>
      <c r="G80" s="198"/>
      <c r="H80" s="155" t="s">
        <v>309</v>
      </c>
      <c r="I80" s="155" t="s">
        <v>310</v>
      </c>
      <c r="J80" s="155" t="s">
        <v>167</v>
      </c>
      <c r="K80" s="155" t="s">
        <v>168</v>
      </c>
      <c r="L80" s="156">
        <v>237354</v>
      </c>
      <c r="M80" s="25">
        <f t="shared" si="6"/>
        <v>1</v>
      </c>
      <c r="N80" s="206">
        <f t="shared" si="7"/>
        <v>5341.491109009803</v>
      </c>
      <c r="P80" s="84" t="s">
        <v>339</v>
      </c>
      <c r="Q80" s="1" t="s">
        <v>340</v>
      </c>
      <c r="R80" s="103">
        <f t="shared" si="8"/>
        <v>11139.640854249392</v>
      </c>
      <c r="T80" s="26"/>
    </row>
    <row r="81" spans="1:20">
      <c r="A81" s="65" t="s">
        <v>337</v>
      </c>
      <c r="B81" s="65" t="s">
        <v>338</v>
      </c>
      <c r="C81" s="65">
        <v>246866</v>
      </c>
      <c r="D81" s="65">
        <f>INDEX('BCF 2020-21'!$Y$6:$Y$157,MATCH(A81,'BCF 2020-21'!$U$6:$U$157,0))</f>
        <v>6306.4906846905124</v>
      </c>
      <c r="E81" s="65">
        <f>INDEX('BCF 2020-21'!$AB$6:$AB$157,MATCH(A81,'BCF 2020-21'!$U$6:$U$157,0))</f>
        <v>6641.6806645818133</v>
      </c>
      <c r="F81" s="152">
        <f t="shared" si="5"/>
        <v>6994.6859919043372</v>
      </c>
      <c r="G81" s="198"/>
      <c r="H81" s="155" t="s">
        <v>313</v>
      </c>
      <c r="I81" s="155" t="s">
        <v>314</v>
      </c>
      <c r="J81" s="155" t="s">
        <v>187</v>
      </c>
      <c r="K81" s="155" t="s">
        <v>188</v>
      </c>
      <c r="L81" s="156">
        <v>328662</v>
      </c>
      <c r="M81" s="25">
        <f t="shared" si="6"/>
        <v>1</v>
      </c>
      <c r="N81" s="206">
        <f t="shared" si="7"/>
        <v>8993.1291120839924</v>
      </c>
      <c r="P81" s="84" t="s">
        <v>343</v>
      </c>
      <c r="Q81" s="1" t="s">
        <v>344</v>
      </c>
      <c r="R81" s="103">
        <f t="shared" si="8"/>
        <v>8820.2827012525395</v>
      </c>
      <c r="T81" s="26"/>
    </row>
    <row r="82" spans="1:20">
      <c r="A82" s="65" t="s">
        <v>341</v>
      </c>
      <c r="B82" s="65" t="s">
        <v>342</v>
      </c>
      <c r="C82" s="65">
        <v>311890</v>
      </c>
      <c r="D82" s="65">
        <f>INDEX('BCF 2020-21'!$Y$6:$Y$157,MATCH(A82,'BCF 2020-21'!$U$6:$U$157,0))</f>
        <v>7688.9821783404932</v>
      </c>
      <c r="E82" s="65">
        <f>INDEX('BCF 2020-21'!$AB$6:$AB$157,MATCH(A82,'BCF 2020-21'!$U$6:$U$157,0))</f>
        <v>8097.6515811192903</v>
      </c>
      <c r="F82" s="152">
        <f t="shared" si="5"/>
        <v>8528.041762655781</v>
      </c>
      <c r="G82" s="198"/>
      <c r="H82" s="155" t="s">
        <v>317</v>
      </c>
      <c r="I82" s="155" t="s">
        <v>318</v>
      </c>
      <c r="J82" s="155" t="s">
        <v>135</v>
      </c>
      <c r="K82" s="155" t="s">
        <v>136</v>
      </c>
      <c r="L82" s="156">
        <v>150862</v>
      </c>
      <c r="M82" s="25">
        <f t="shared" si="6"/>
        <v>1</v>
      </c>
      <c r="N82" s="206">
        <f t="shared" si="7"/>
        <v>5518.5677341388509</v>
      </c>
      <c r="P82" s="84" t="s">
        <v>347</v>
      </c>
      <c r="Q82" s="1" t="s">
        <v>348</v>
      </c>
      <c r="R82" s="103">
        <f t="shared" si="8"/>
        <v>2955.5744555129295</v>
      </c>
      <c r="T82" s="26"/>
    </row>
    <row r="83" spans="1:20">
      <c r="A83" s="65" t="s">
        <v>345</v>
      </c>
      <c r="B83" s="65" t="s">
        <v>346</v>
      </c>
      <c r="C83" s="65">
        <v>265411</v>
      </c>
      <c r="D83" s="65">
        <f>INDEX('BCF 2020-21'!$Y$6:$Y$157,MATCH(A83,'BCF 2020-21'!$U$6:$U$157,0))</f>
        <v>6850.8030900255435</v>
      </c>
      <c r="E83" s="65">
        <f>INDEX('BCF 2020-21'!$AB$6:$AB$157,MATCH(A83,'BCF 2020-21'!$U$6:$U$157,0))</f>
        <v>7214.9232742604017</v>
      </c>
      <c r="F83" s="152">
        <f t="shared" si="5"/>
        <v>7598.3964462873419</v>
      </c>
      <c r="G83" s="198"/>
      <c r="H83" s="155" t="s">
        <v>321</v>
      </c>
      <c r="I83" s="155" t="s">
        <v>322</v>
      </c>
      <c r="J83" s="155" t="s">
        <v>717</v>
      </c>
      <c r="K83" s="155" t="s">
        <v>718</v>
      </c>
      <c r="L83" s="156">
        <v>498042</v>
      </c>
      <c r="M83" s="25">
        <f t="shared" si="6"/>
        <v>1</v>
      </c>
      <c r="N83" s="206">
        <f t="shared" si="7"/>
        <v>16702.217377226592</v>
      </c>
      <c r="P83" s="84" t="s">
        <v>351</v>
      </c>
      <c r="Q83" s="1" t="s">
        <v>352</v>
      </c>
      <c r="R83" s="103">
        <f t="shared" si="8"/>
        <v>4973.8464794182964</v>
      </c>
      <c r="T83" s="26"/>
    </row>
    <row r="84" spans="1:20">
      <c r="A84" s="65" t="s">
        <v>349</v>
      </c>
      <c r="B84" s="65" t="s">
        <v>350</v>
      </c>
      <c r="C84" s="65">
        <v>584853</v>
      </c>
      <c r="D84" s="65">
        <f>INDEX('BCF 2020-21'!$Y$6:$Y$157,MATCH(A84,'BCF 2020-21'!$U$6:$U$157,0))</f>
        <v>13776.41081273206</v>
      </c>
      <c r="E84" s="65">
        <f>INDEX('BCF 2020-21'!$AB$6:$AB$157,MATCH(A84,'BCF 2020-21'!$U$6:$U$157,0))</f>
        <v>14508.627047428768</v>
      </c>
      <c r="F84" s="152">
        <f t="shared" si="5"/>
        <v>15279.760574999607</v>
      </c>
      <c r="G84" s="198"/>
      <c r="H84" s="155" t="s">
        <v>325</v>
      </c>
      <c r="I84" s="155" t="s">
        <v>326</v>
      </c>
      <c r="J84" s="155" t="s">
        <v>159</v>
      </c>
      <c r="K84" s="155" t="s">
        <v>160</v>
      </c>
      <c r="L84" s="156">
        <v>180585</v>
      </c>
      <c r="M84" s="25">
        <f t="shared" si="6"/>
        <v>1</v>
      </c>
      <c r="N84" s="206">
        <f t="shared" si="7"/>
        <v>5438.3620473034198</v>
      </c>
      <c r="P84" s="84" t="s">
        <v>355</v>
      </c>
      <c r="Q84" s="1" t="s">
        <v>356</v>
      </c>
      <c r="R84" s="103">
        <f t="shared" si="8"/>
        <v>4994.7989166921088</v>
      </c>
      <c r="T84" s="26"/>
    </row>
    <row r="85" spans="1:20">
      <c r="A85" s="65" t="s">
        <v>353</v>
      </c>
      <c r="B85" s="65" t="s">
        <v>354</v>
      </c>
      <c r="C85" s="65">
        <v>302820</v>
      </c>
      <c r="D85" s="65">
        <f>INDEX('BCF 2020-21'!$Y$6:$Y$157,MATCH(A85,'BCF 2020-21'!$U$6:$U$157,0))</f>
        <v>7642.9005848372608</v>
      </c>
      <c r="E85" s="65">
        <f>INDEX('BCF 2020-21'!$AB$6:$AB$157,MATCH(A85,'BCF 2020-21'!$U$6:$U$157,0))</f>
        <v>8049.1207509213618</v>
      </c>
      <c r="F85" s="152">
        <f t="shared" si="5"/>
        <v>8476.9315188328328</v>
      </c>
      <c r="G85" s="198"/>
      <c r="H85" s="155" t="s">
        <v>329</v>
      </c>
      <c r="I85" s="155" t="s">
        <v>330</v>
      </c>
      <c r="J85" s="155" t="s">
        <v>147</v>
      </c>
      <c r="K85" s="155" t="s">
        <v>148</v>
      </c>
      <c r="L85" s="156">
        <v>160226</v>
      </c>
      <c r="M85" s="25">
        <f t="shared" si="6"/>
        <v>0.57966788466408592</v>
      </c>
      <c r="N85" s="206">
        <f t="shared" si="7"/>
        <v>4992.560688259221</v>
      </c>
      <c r="P85" s="84" t="s">
        <v>359</v>
      </c>
      <c r="Q85" s="1" t="s">
        <v>360</v>
      </c>
      <c r="R85" s="103">
        <f t="shared" si="8"/>
        <v>4261.7508199322983</v>
      </c>
      <c r="T85" s="26"/>
    </row>
    <row r="86" spans="1:20">
      <c r="A86" s="65" t="s">
        <v>357</v>
      </c>
      <c r="B86" s="65" t="s">
        <v>358</v>
      </c>
      <c r="C86" s="65">
        <v>207913</v>
      </c>
      <c r="D86" s="65">
        <f>INDEX('BCF 2020-21'!$Y$6:$Y$157,MATCH(A86,'BCF 2020-21'!$U$6:$U$157,0))</f>
        <v>5250.7043748919186</v>
      </c>
      <c r="E86" s="65">
        <f>INDEX('BCF 2020-21'!$AB$6:$AB$157,MATCH(A86,'BCF 2020-21'!$U$6:$U$157,0))</f>
        <v>5529.7793124174241</v>
      </c>
      <c r="F86" s="152">
        <f t="shared" si="5"/>
        <v>5823.6870828724104</v>
      </c>
      <c r="G86" s="198"/>
      <c r="H86" s="155" t="s">
        <v>329</v>
      </c>
      <c r="I86" s="155" t="s">
        <v>330</v>
      </c>
      <c r="J86" s="155" t="s">
        <v>151</v>
      </c>
      <c r="K86" s="155" t="s">
        <v>152</v>
      </c>
      <c r="L86" s="156">
        <v>116184</v>
      </c>
      <c r="M86" s="25">
        <f t="shared" si="6"/>
        <v>0.42033211533591402</v>
      </c>
      <c r="N86" s="206">
        <f t="shared" si="7"/>
        <v>3620.2343627420601</v>
      </c>
      <c r="P86" s="84" t="s">
        <v>363</v>
      </c>
      <c r="Q86" s="1" t="s">
        <v>364</v>
      </c>
      <c r="R86" s="103">
        <f t="shared" si="8"/>
        <v>4185.4458345506746</v>
      </c>
      <c r="T86" s="26"/>
    </row>
    <row r="87" spans="1:20">
      <c r="A87" s="65" t="s">
        <v>361</v>
      </c>
      <c r="B87" s="65" t="s">
        <v>362</v>
      </c>
      <c r="C87" s="65">
        <v>150976</v>
      </c>
      <c r="D87" s="65">
        <f>INDEX('BCF 2020-21'!$Y$6:$Y$157,MATCH(A87,'BCF 2020-21'!$U$6:$U$157,0))</f>
        <v>4660.9154625128704</v>
      </c>
      <c r="E87" s="65">
        <f>INDEX('BCF 2020-21'!$AB$6:$AB$157,MATCH(A87,'BCF 2020-21'!$U$6:$U$157,0))</f>
        <v>4908.6431193454291</v>
      </c>
      <c r="F87" s="152">
        <f t="shared" si="5"/>
        <v>5169.5375011386386</v>
      </c>
      <c r="G87" s="198"/>
      <c r="H87" s="155" t="s">
        <v>333</v>
      </c>
      <c r="I87" s="155" t="s">
        <v>334</v>
      </c>
      <c r="J87" s="155" t="s">
        <v>695</v>
      </c>
      <c r="K87" s="155" t="s">
        <v>696</v>
      </c>
      <c r="L87" s="156">
        <v>324011</v>
      </c>
      <c r="M87" s="25">
        <f t="shared" si="6"/>
        <v>1</v>
      </c>
      <c r="N87" s="206">
        <f t="shared" si="7"/>
        <v>10168.777380358237</v>
      </c>
      <c r="P87" s="84" t="s">
        <v>367</v>
      </c>
      <c r="Q87" s="1" t="s">
        <v>368</v>
      </c>
      <c r="R87" s="103">
        <f t="shared" si="8"/>
        <v>15358.025474214879</v>
      </c>
      <c r="T87" s="26"/>
    </row>
    <row r="88" spans="1:20">
      <c r="A88" s="65" t="s">
        <v>365</v>
      </c>
      <c r="B88" s="65" t="s">
        <v>366</v>
      </c>
      <c r="C88" s="65">
        <v>277705</v>
      </c>
      <c r="D88" s="65">
        <f>INDEX('BCF 2020-21'!$Y$6:$Y$157,MATCH(A88,'BCF 2020-21'!$U$6:$U$157,0))</f>
        <v>7983.8242082664037</v>
      </c>
      <c r="E88" s="65">
        <f>INDEX('BCF 2020-21'!$AB$6:$AB$157,MATCH(A88,'BCF 2020-21'!$U$6:$U$157,0))</f>
        <v>8408.164464935764</v>
      </c>
      <c r="F88" s="152">
        <f t="shared" si="5"/>
        <v>8855.0584062471007</v>
      </c>
      <c r="G88" s="198"/>
      <c r="H88" s="155" t="s">
        <v>337</v>
      </c>
      <c r="I88" s="155" t="s">
        <v>338</v>
      </c>
      <c r="J88" s="155" t="s">
        <v>199</v>
      </c>
      <c r="K88" s="155" t="s">
        <v>200</v>
      </c>
      <c r="L88" s="156">
        <v>246866</v>
      </c>
      <c r="M88" s="25">
        <f t="shared" si="6"/>
        <v>1</v>
      </c>
      <c r="N88" s="206">
        <f t="shared" si="7"/>
        <v>6994.6859919043372</v>
      </c>
      <c r="P88" s="84" t="s">
        <v>371</v>
      </c>
      <c r="Q88" s="1" t="s">
        <v>372</v>
      </c>
      <c r="R88" s="103">
        <f t="shared" si="8"/>
        <v>7872.5378339618992</v>
      </c>
      <c r="T88" s="26"/>
    </row>
    <row r="89" spans="1:20">
      <c r="A89" s="65" t="s">
        <v>369</v>
      </c>
      <c r="B89" s="65" t="s">
        <v>370</v>
      </c>
      <c r="C89" s="65">
        <v>1141816</v>
      </c>
      <c r="D89" s="65">
        <f>INDEX('BCF 2020-21'!$Y$6:$Y$157,MATCH(A89,'BCF 2020-21'!$U$6:$U$157,0))</f>
        <v>28519.206957020437</v>
      </c>
      <c r="E89" s="65">
        <f>INDEX('BCF 2020-21'!$AB$6:$AB$157,MATCH(A89,'BCF 2020-21'!$U$6:$U$157,0))</f>
        <v>30035.002806786073</v>
      </c>
      <c r="F89" s="152">
        <f t="shared" si="5"/>
        <v>31631.363205966754</v>
      </c>
      <c r="G89" s="198"/>
      <c r="H89" s="155" t="s">
        <v>341</v>
      </c>
      <c r="I89" s="155" t="s">
        <v>342</v>
      </c>
      <c r="J89" s="155" t="s">
        <v>219</v>
      </c>
      <c r="K89" s="155" t="s">
        <v>220</v>
      </c>
      <c r="L89" s="156">
        <v>311890</v>
      </c>
      <c r="M89" s="25">
        <f t="shared" si="6"/>
        <v>1</v>
      </c>
      <c r="N89" s="206">
        <f t="shared" si="7"/>
        <v>8528.041762655781</v>
      </c>
      <c r="P89" s="84" t="s">
        <v>375</v>
      </c>
      <c r="Q89" s="1" t="s">
        <v>376</v>
      </c>
      <c r="R89" s="103">
        <f t="shared" si="8"/>
        <v>5159.4043800805457</v>
      </c>
      <c r="T89" s="26"/>
    </row>
    <row r="90" spans="1:20">
      <c r="A90" s="65" t="s">
        <v>373</v>
      </c>
      <c r="B90" s="65" t="s">
        <v>374</v>
      </c>
      <c r="C90" s="65">
        <v>371521</v>
      </c>
      <c r="D90" s="65">
        <f>INDEX('BCF 2020-21'!$Y$6:$Y$157,MATCH(A90,'BCF 2020-21'!$U$6:$U$157,0))</f>
        <v>7898.7003393639961</v>
      </c>
      <c r="E90" s="65">
        <f>INDEX('BCF 2020-21'!$AB$6:$AB$157,MATCH(A90,'BCF 2020-21'!$U$6:$U$157,0))</f>
        <v>8318.5162624011937</v>
      </c>
      <c r="F90" s="152">
        <f t="shared" si="5"/>
        <v>8760.6454017478172</v>
      </c>
      <c r="G90" s="198"/>
      <c r="H90" s="155" t="s">
        <v>345</v>
      </c>
      <c r="I90" s="155" t="s">
        <v>346</v>
      </c>
      <c r="J90" s="155" t="s">
        <v>255</v>
      </c>
      <c r="K90" s="155" t="s">
        <v>256</v>
      </c>
      <c r="L90" s="156">
        <v>265411</v>
      </c>
      <c r="M90" s="25">
        <f t="shared" si="6"/>
        <v>1</v>
      </c>
      <c r="N90" s="206">
        <f t="shared" si="7"/>
        <v>7598.3964462873419</v>
      </c>
      <c r="P90" s="84" t="s">
        <v>379</v>
      </c>
      <c r="Q90" s="1" t="s">
        <v>380</v>
      </c>
      <c r="R90" s="103">
        <f t="shared" si="8"/>
        <v>5980.5414574104643</v>
      </c>
      <c r="T90" s="26"/>
    </row>
    <row r="91" spans="1:20">
      <c r="A91" s="65" t="s">
        <v>377</v>
      </c>
      <c r="B91" s="65" t="s">
        <v>378</v>
      </c>
      <c r="C91" s="65">
        <v>321596</v>
      </c>
      <c r="D91" s="65">
        <f>INDEX('BCF 2020-21'!$Y$6:$Y$157,MATCH(A91,'BCF 2020-21'!$U$6:$U$157,0))</f>
        <v>7952.4700259835154</v>
      </c>
      <c r="E91" s="65">
        <f>INDEX('BCF 2020-21'!$AB$6:$AB$157,MATCH(A91,'BCF 2020-21'!$U$6:$U$157,0))</f>
        <v>8375.1438078645388</v>
      </c>
      <c r="F91" s="152">
        <f t="shared" si="5"/>
        <v>8820.2827012525395</v>
      </c>
      <c r="G91" s="198"/>
      <c r="H91" s="155" t="s">
        <v>349</v>
      </c>
      <c r="I91" s="155" t="s">
        <v>350</v>
      </c>
      <c r="J91" s="155" t="s">
        <v>263</v>
      </c>
      <c r="K91" s="155" t="s">
        <v>264</v>
      </c>
      <c r="L91" s="156">
        <v>584853</v>
      </c>
      <c r="M91" s="25">
        <f t="shared" si="6"/>
        <v>1</v>
      </c>
      <c r="N91" s="206">
        <f t="shared" si="7"/>
        <v>15279.760574999607</v>
      </c>
      <c r="P91" s="84" t="s">
        <v>383</v>
      </c>
      <c r="Q91" s="1" t="s">
        <v>384</v>
      </c>
      <c r="R91" s="103">
        <f t="shared" si="8"/>
        <v>6993.4440875422915</v>
      </c>
      <c r="T91" s="26"/>
    </row>
    <row r="92" spans="1:20">
      <c r="A92" s="65" t="s">
        <v>381</v>
      </c>
      <c r="B92" s="65" t="s">
        <v>382</v>
      </c>
      <c r="C92" s="65">
        <v>328450</v>
      </c>
      <c r="D92" s="65">
        <f>INDEX('BCF 2020-21'!$Y$6:$Y$157,MATCH(A92,'BCF 2020-21'!$U$6:$U$157,0))</f>
        <v>9410.4749990870878</v>
      </c>
      <c r="E92" s="65">
        <f>INDEX('BCF 2020-21'!$AB$6:$AB$157,MATCH(A92,'BCF 2020-21'!$U$6:$U$157,0))</f>
        <v>9910.6417452885671</v>
      </c>
      <c r="F92" s="152">
        <f t="shared" si="5"/>
        <v>10437.392354050655</v>
      </c>
      <c r="G92" s="198"/>
      <c r="H92" s="155" t="s">
        <v>353</v>
      </c>
      <c r="I92" s="155" t="s">
        <v>354</v>
      </c>
      <c r="J92" s="155" t="s">
        <v>697</v>
      </c>
      <c r="K92" s="155" t="s">
        <v>698</v>
      </c>
      <c r="L92" s="156">
        <v>302820</v>
      </c>
      <c r="M92" s="25">
        <f t="shared" si="6"/>
        <v>1</v>
      </c>
      <c r="N92" s="206">
        <f t="shared" si="7"/>
        <v>8476.9315188328328</v>
      </c>
      <c r="P92" s="84" t="s">
        <v>387</v>
      </c>
      <c r="Q92" s="1" t="s">
        <v>388</v>
      </c>
      <c r="R92" s="103">
        <f t="shared" si="8"/>
        <v>3577.9682513069315</v>
      </c>
      <c r="T92" s="26"/>
    </row>
    <row r="93" spans="1:20">
      <c r="A93" s="65" t="s">
        <v>385</v>
      </c>
      <c r="B93" s="65" t="s">
        <v>386</v>
      </c>
      <c r="C93" s="65">
        <v>216374</v>
      </c>
      <c r="D93" s="65">
        <f>INDEX('BCF 2020-21'!$Y$6:$Y$157,MATCH(A93,'BCF 2020-21'!$U$6:$U$157,0))</f>
        <v>4432.2419305512858</v>
      </c>
      <c r="E93" s="65">
        <f>INDEX('BCF 2020-21'!$AB$6:$AB$157,MATCH(A93,'BCF 2020-21'!$U$6:$U$157,0))</f>
        <v>4667.8155891600863</v>
      </c>
      <c r="F93" s="152">
        <f t="shared" si="5"/>
        <v>4915.9099877239451</v>
      </c>
      <c r="G93" s="198"/>
      <c r="H93" s="155" t="s">
        <v>357</v>
      </c>
      <c r="I93" s="155" t="s">
        <v>358</v>
      </c>
      <c r="J93" s="155" t="s">
        <v>719</v>
      </c>
      <c r="K93" s="155" t="s">
        <v>720</v>
      </c>
      <c r="L93" s="156">
        <v>207913</v>
      </c>
      <c r="M93" s="25">
        <f t="shared" si="6"/>
        <v>1</v>
      </c>
      <c r="N93" s="206">
        <f t="shared" si="7"/>
        <v>5823.6870828724104</v>
      </c>
      <c r="P93" s="84" t="s">
        <v>391</v>
      </c>
      <c r="Q93" s="1" t="s">
        <v>392</v>
      </c>
      <c r="R93" s="103">
        <f t="shared" si="8"/>
        <v>7710.9976699906128</v>
      </c>
      <c r="T93" s="26"/>
    </row>
    <row r="94" spans="1:20">
      <c r="A94" s="65" t="s">
        <v>389</v>
      </c>
      <c r="B94" s="65" t="s">
        <v>390</v>
      </c>
      <c r="C94" s="65">
        <v>285478</v>
      </c>
      <c r="D94" s="65">
        <f>INDEX('BCF 2020-21'!$Y$6:$Y$157,MATCH(A94,'BCF 2020-21'!$U$6:$U$157,0))</f>
        <v>7291.4917086852392</v>
      </c>
      <c r="E94" s="65">
        <f>INDEX('BCF 2020-21'!$AB$6:$AB$157,MATCH(A94,'BCF 2020-21'!$U$6:$U$157,0))</f>
        <v>7679.03449300186</v>
      </c>
      <c r="F94" s="152">
        <f t="shared" si="5"/>
        <v>8087.1751763049087</v>
      </c>
      <c r="G94" s="198"/>
      <c r="H94" s="155" t="s">
        <v>361</v>
      </c>
      <c r="I94" s="155" t="s">
        <v>362</v>
      </c>
      <c r="J94" s="155" t="s">
        <v>75</v>
      </c>
      <c r="K94" s="155" t="s">
        <v>76</v>
      </c>
      <c r="L94" s="156">
        <v>150976</v>
      </c>
      <c r="M94" s="25">
        <f t="shared" si="6"/>
        <v>1</v>
      </c>
      <c r="N94" s="206">
        <f t="shared" si="7"/>
        <v>5169.5375011386386</v>
      </c>
      <c r="P94" s="84" t="s">
        <v>395</v>
      </c>
      <c r="Q94" s="1" t="s">
        <v>396</v>
      </c>
      <c r="R94" s="103">
        <f t="shared" si="8"/>
        <v>4373.3171655695051</v>
      </c>
      <c r="T94" s="26"/>
    </row>
    <row r="95" spans="1:20">
      <c r="A95" s="65" t="s">
        <v>393</v>
      </c>
      <c r="B95" s="65" t="s">
        <v>394</v>
      </c>
      <c r="C95" s="65">
        <v>263357</v>
      </c>
      <c r="D95" s="65">
        <f>INDEX('BCF 2020-21'!$Y$6:$Y$157,MATCH(A95,'BCF 2020-21'!$U$6:$U$157,0))</f>
        <v>7009.6382855697966</v>
      </c>
      <c r="E95" s="65">
        <f>INDEX('BCF 2020-21'!$AB$6:$AB$157,MATCH(A95,'BCF 2020-21'!$U$6:$U$157,0))</f>
        <v>7382.2005604478318</v>
      </c>
      <c r="F95" s="152">
        <f t="shared" si="5"/>
        <v>7774.5645202356345</v>
      </c>
      <c r="G95" s="198"/>
      <c r="H95" s="155" t="s">
        <v>365</v>
      </c>
      <c r="I95" s="155" t="s">
        <v>366</v>
      </c>
      <c r="J95" s="155" t="s">
        <v>79</v>
      </c>
      <c r="K95" s="155" t="s">
        <v>80</v>
      </c>
      <c r="L95" s="156">
        <v>277705</v>
      </c>
      <c r="M95" s="25">
        <f t="shared" si="6"/>
        <v>1</v>
      </c>
      <c r="N95" s="206">
        <f t="shared" si="7"/>
        <v>8855.0584062471007</v>
      </c>
      <c r="P95" s="84" t="s">
        <v>399</v>
      </c>
      <c r="Q95" s="1" t="s">
        <v>400</v>
      </c>
      <c r="R95" s="103">
        <f t="shared" si="8"/>
        <v>8087.1751763049087</v>
      </c>
      <c r="T95" s="26"/>
    </row>
    <row r="96" spans="1:20">
      <c r="A96" s="65" t="s">
        <v>397</v>
      </c>
      <c r="B96" s="65" t="s">
        <v>398</v>
      </c>
      <c r="C96" s="65">
        <v>539776</v>
      </c>
      <c r="D96" s="65">
        <f>INDEX('BCF 2020-21'!$Y$6:$Y$157,MATCH(A96,'BCF 2020-21'!$U$6:$U$157,0))</f>
        <v>11698.417214979894</v>
      </c>
      <c r="E96" s="65">
        <f>INDEX('BCF 2020-21'!$AB$6:$AB$157,MATCH(A96,'BCF 2020-21'!$U$6:$U$157,0))</f>
        <v>12320.188089956077</v>
      </c>
      <c r="F96" s="152">
        <f t="shared" si="5"/>
        <v>12975.006086937243</v>
      </c>
      <c r="G96" s="198"/>
      <c r="H96" s="155" t="s">
        <v>369</v>
      </c>
      <c r="I96" s="155" t="s">
        <v>370</v>
      </c>
      <c r="J96" s="155" t="s">
        <v>367</v>
      </c>
      <c r="K96" s="155" t="s">
        <v>368</v>
      </c>
      <c r="L96" s="156">
        <v>177623</v>
      </c>
      <c r="M96" s="25">
        <f t="shared" si="6"/>
        <v>0.15556184183791433</v>
      </c>
      <c r="N96" s="206">
        <f t="shared" si="7"/>
        <v>4920.6331201642233</v>
      </c>
      <c r="P96" s="84" t="s">
        <v>403</v>
      </c>
      <c r="Q96" s="1" t="s">
        <v>404</v>
      </c>
      <c r="R96" s="103">
        <f t="shared" si="8"/>
        <v>7774.5645202356345</v>
      </c>
      <c r="T96" s="26"/>
    </row>
    <row r="97" spans="1:20">
      <c r="A97" s="65" t="s">
        <v>401</v>
      </c>
      <c r="B97" s="65" t="s">
        <v>402</v>
      </c>
      <c r="C97" s="65">
        <v>211455</v>
      </c>
      <c r="D97" s="65">
        <f>INDEX('BCF 2020-21'!$Y$6:$Y$157,MATCH(A97,'BCF 2020-21'!$U$6:$U$157,0))</f>
        <v>4688.1924105859125</v>
      </c>
      <c r="E97" s="65">
        <f>INDEX('BCF 2020-21'!$AB$6:$AB$157,MATCH(A97,'BCF 2020-21'!$U$6:$U$157,0))</f>
        <v>4937.3698372085537</v>
      </c>
      <c r="F97" s="152">
        <f t="shared" si="5"/>
        <v>5199.7910440561882</v>
      </c>
      <c r="G97" s="198"/>
      <c r="H97" s="155" t="s">
        <v>369</v>
      </c>
      <c r="I97" s="155" t="s">
        <v>370</v>
      </c>
      <c r="J97" s="155" t="s">
        <v>709</v>
      </c>
      <c r="K97" s="155" t="s">
        <v>710</v>
      </c>
      <c r="L97" s="156">
        <v>964193</v>
      </c>
      <c r="M97" s="25">
        <f t="shared" si="6"/>
        <v>0.84443815816208567</v>
      </c>
      <c r="N97" s="206">
        <f t="shared" si="7"/>
        <v>26710.73008580253</v>
      </c>
      <c r="P97" s="84" t="s">
        <v>407</v>
      </c>
      <c r="Q97" s="1" t="s">
        <v>408</v>
      </c>
      <c r="R97" s="103">
        <f t="shared" si="8"/>
        <v>2289.853161505614</v>
      </c>
      <c r="T97" s="26"/>
    </row>
    <row r="98" spans="1:20">
      <c r="A98" s="65" t="s">
        <v>405</v>
      </c>
      <c r="B98" s="65" t="s">
        <v>406</v>
      </c>
      <c r="C98" s="65">
        <v>439787</v>
      </c>
      <c r="D98" s="65">
        <f>INDEX('BCF 2020-21'!$Y$6:$Y$157,MATCH(A98,'BCF 2020-21'!$U$6:$U$157,0))</f>
        <v>9471.3473522125332</v>
      </c>
      <c r="E98" s="65">
        <f>INDEX('BCF 2020-21'!$AB$6:$AB$157,MATCH(A98,'BCF 2020-21'!$U$6:$U$157,0))</f>
        <v>9974.7494639826291</v>
      </c>
      <c r="F98" s="152">
        <f t="shared" si="5"/>
        <v>10504.907397993305</v>
      </c>
      <c r="G98" s="198"/>
      <c r="H98" s="155" t="s">
        <v>373</v>
      </c>
      <c r="I98" s="155" t="s">
        <v>374</v>
      </c>
      <c r="J98" s="155" t="s">
        <v>339</v>
      </c>
      <c r="K98" s="155" t="s">
        <v>340</v>
      </c>
      <c r="L98" s="156">
        <v>371521</v>
      </c>
      <c r="M98" s="25">
        <f t="shared" si="6"/>
        <v>1</v>
      </c>
      <c r="N98" s="206">
        <f t="shared" si="7"/>
        <v>8760.6454017478172</v>
      </c>
      <c r="P98" s="84" t="s">
        <v>411</v>
      </c>
      <c r="Q98" s="1" t="s">
        <v>412</v>
      </c>
      <c r="R98" s="103">
        <f t="shared" si="8"/>
        <v>8397.5956183277776</v>
      </c>
      <c r="T98" s="26"/>
    </row>
    <row r="99" spans="1:20">
      <c r="A99" s="65" t="s">
        <v>409</v>
      </c>
      <c r="B99" s="65" t="s">
        <v>410</v>
      </c>
      <c r="C99" s="65">
        <v>793139</v>
      </c>
      <c r="D99" s="65">
        <f>INDEX('BCF 2020-21'!$Y$6:$Y$157,MATCH(A99,'BCF 2020-21'!$U$6:$U$157,0))</f>
        <v>16859.714058346581</v>
      </c>
      <c r="E99" s="65">
        <f>INDEX('BCF 2020-21'!$AB$6:$AB$157,MATCH(A99,'BCF 2020-21'!$U$6:$U$157,0))</f>
        <v>17755.807860547702</v>
      </c>
      <c r="F99" s="152">
        <f t="shared" si="5"/>
        <v>18699.529048335815</v>
      </c>
      <c r="G99" s="198"/>
      <c r="H99" s="155" t="s">
        <v>377</v>
      </c>
      <c r="I99" s="155" t="s">
        <v>378</v>
      </c>
      <c r="J99" s="155" t="s">
        <v>343</v>
      </c>
      <c r="K99" s="155" t="s">
        <v>344</v>
      </c>
      <c r="L99" s="156">
        <v>321596</v>
      </c>
      <c r="M99" s="25">
        <f t="shared" si="6"/>
        <v>1</v>
      </c>
      <c r="N99" s="206">
        <f t="shared" si="7"/>
        <v>8820.2827012525395</v>
      </c>
      <c r="P99" s="84" t="s">
        <v>415</v>
      </c>
      <c r="Q99" s="1" t="s">
        <v>416</v>
      </c>
      <c r="R99" s="103">
        <f t="shared" si="8"/>
        <v>18345.063410414445</v>
      </c>
      <c r="T99" s="26"/>
    </row>
    <row r="100" spans="1:20">
      <c r="A100" s="65" t="s">
        <v>413</v>
      </c>
      <c r="B100" s="65" t="s">
        <v>414</v>
      </c>
      <c r="C100" s="65">
        <v>348312</v>
      </c>
      <c r="D100" s="65">
        <f>INDEX('BCF 2020-21'!$Y$6:$Y$157,MATCH(A100,'BCF 2020-21'!$U$6:$U$157,0))</f>
        <v>8396.8110076750145</v>
      </c>
      <c r="E100" s="65">
        <f>INDEX('BCF 2020-21'!$AB$6:$AB$157,MATCH(A100,'BCF 2020-21'!$U$6:$U$157,0))</f>
        <v>8843.101512732941</v>
      </c>
      <c r="F100" s="152">
        <f t="shared" si="5"/>
        <v>9313.1123581346965</v>
      </c>
      <c r="G100" s="198"/>
      <c r="H100" s="155" t="s">
        <v>381</v>
      </c>
      <c r="I100" s="155" t="s">
        <v>382</v>
      </c>
      <c r="J100" s="155" t="s">
        <v>367</v>
      </c>
      <c r="K100" s="155" t="s">
        <v>368</v>
      </c>
      <c r="L100" s="156">
        <v>328450</v>
      </c>
      <c r="M100" s="25">
        <f t="shared" si="6"/>
        <v>1</v>
      </c>
      <c r="N100" s="206">
        <f t="shared" si="7"/>
        <v>10437.392354050655</v>
      </c>
      <c r="P100" s="84" t="s">
        <v>419</v>
      </c>
      <c r="Q100" s="1" t="s">
        <v>420</v>
      </c>
      <c r="R100" s="103">
        <f t="shared" si="8"/>
        <v>11223.485035965967</v>
      </c>
      <c r="T100" s="26"/>
    </row>
    <row r="101" spans="1:20">
      <c r="A101" s="65" t="s">
        <v>417</v>
      </c>
      <c r="B101" s="65" t="s">
        <v>418</v>
      </c>
      <c r="C101" s="65">
        <v>202055</v>
      </c>
      <c r="D101" s="65">
        <f>INDEX('BCF 2020-21'!$Y$6:$Y$157,MATCH(A101,'BCF 2020-21'!$U$6:$U$157,0))</f>
        <v>5771.1912278418558</v>
      </c>
      <c r="E101" s="65">
        <f>INDEX('BCF 2020-21'!$AB$6:$AB$157,MATCH(A101,'BCF 2020-21'!$U$6:$U$157,0))</f>
        <v>6077.9300416016504</v>
      </c>
      <c r="F101" s="152">
        <f t="shared" si="5"/>
        <v>6400.9720233127782</v>
      </c>
      <c r="G101" s="198"/>
      <c r="H101" s="155" t="s">
        <v>385</v>
      </c>
      <c r="I101" s="155" t="s">
        <v>386</v>
      </c>
      <c r="J101" s="155" t="s">
        <v>709</v>
      </c>
      <c r="K101" s="155" t="s">
        <v>710</v>
      </c>
      <c r="L101" s="156">
        <v>216374</v>
      </c>
      <c r="M101" s="25">
        <f t="shared" si="6"/>
        <v>1</v>
      </c>
      <c r="N101" s="206">
        <f t="shared" si="7"/>
        <v>4915.9099877239451</v>
      </c>
      <c r="P101" s="84" t="s">
        <v>423</v>
      </c>
      <c r="Q101" s="1" t="s">
        <v>424</v>
      </c>
      <c r="R101" s="103">
        <f t="shared" si="8"/>
        <v>9949.2722966719866</v>
      </c>
      <c r="T101" s="26"/>
    </row>
    <row r="102" spans="1:20">
      <c r="A102" s="65" t="s">
        <v>421</v>
      </c>
      <c r="B102" s="65" t="s">
        <v>422</v>
      </c>
      <c r="C102" s="65">
        <v>9721</v>
      </c>
      <c r="D102" s="65">
        <f>INDEX('BCF 2020-21'!$Y$6:$Y$157,MATCH(A102,'BCF 2020-21'!$U$6:$U$157,0))</f>
        <v>248.46335426219576</v>
      </c>
      <c r="E102" s="65">
        <f>INDEX('BCF 2020-21'!$AB$6:$AB$157,MATCH(A102,'BCF 2020-21'!$U$6:$U$157,0))</f>
        <v>261.66918154123147</v>
      </c>
      <c r="F102" s="152">
        <f t="shared" si="5"/>
        <v>275.57689854014791</v>
      </c>
      <c r="G102" s="198"/>
      <c r="H102" s="155" t="s">
        <v>389</v>
      </c>
      <c r="I102" s="155" t="s">
        <v>390</v>
      </c>
      <c r="J102" s="155" t="s">
        <v>399</v>
      </c>
      <c r="K102" s="155" t="s">
        <v>400</v>
      </c>
      <c r="L102" s="156">
        <v>285478</v>
      </c>
      <c r="M102" s="25">
        <f t="shared" si="6"/>
        <v>1</v>
      </c>
      <c r="N102" s="206">
        <f t="shared" si="7"/>
        <v>8087.1751763049087</v>
      </c>
      <c r="P102" s="84" t="s">
        <v>427</v>
      </c>
      <c r="Q102" s="1" t="s">
        <v>428</v>
      </c>
      <c r="R102" s="103">
        <f t="shared" si="8"/>
        <v>5448.2376845659473</v>
      </c>
      <c r="T102" s="26"/>
    </row>
    <row r="103" spans="1:20">
      <c r="A103" s="65" t="s">
        <v>425</v>
      </c>
      <c r="B103" s="65" t="s">
        <v>426</v>
      </c>
      <c r="C103" s="65">
        <v>212906</v>
      </c>
      <c r="D103" s="65">
        <f>INDEX('BCF 2020-21'!$Y$6:$Y$157,MATCH(A103,'BCF 2020-21'!$U$6:$U$157,0))</f>
        <v>4649.7169941620696</v>
      </c>
      <c r="E103" s="65">
        <f>INDEX('BCF 2020-21'!$AB$6:$AB$157,MATCH(A103,'BCF 2020-21'!$U$6:$U$157,0))</f>
        <v>4896.8494524017833</v>
      </c>
      <c r="F103" s="152">
        <f t="shared" si="5"/>
        <v>5157.1170007969386</v>
      </c>
      <c r="G103" s="198"/>
      <c r="H103" s="155" t="s">
        <v>393</v>
      </c>
      <c r="I103" s="155" t="s">
        <v>394</v>
      </c>
      <c r="J103" s="155" t="s">
        <v>403</v>
      </c>
      <c r="K103" s="155" t="s">
        <v>404</v>
      </c>
      <c r="L103" s="156">
        <v>263357</v>
      </c>
      <c r="M103" s="25">
        <f t="shared" si="6"/>
        <v>1</v>
      </c>
      <c r="N103" s="206">
        <f t="shared" si="7"/>
        <v>7774.5645202356345</v>
      </c>
      <c r="P103" s="84" t="s">
        <v>431</v>
      </c>
      <c r="Q103" s="1" t="s">
        <v>432</v>
      </c>
      <c r="R103" s="103">
        <f t="shared" si="8"/>
        <v>11740.201202349554</v>
      </c>
      <c r="T103" s="26"/>
    </row>
    <row r="104" spans="1:20">
      <c r="A104" s="65" t="s">
        <v>429</v>
      </c>
      <c r="B104" s="65" t="s">
        <v>430</v>
      </c>
      <c r="C104" s="65">
        <v>395869</v>
      </c>
      <c r="D104" s="65">
        <f>INDEX('BCF 2020-21'!$Y$6:$Y$157,MATCH(A104,'BCF 2020-21'!$U$6:$U$157,0))</f>
        <v>7371.2604532022006</v>
      </c>
      <c r="E104" s="65">
        <f>INDEX('BCF 2020-21'!$AB$6:$AB$157,MATCH(A104,'BCF 2020-21'!$U$6:$U$157,0))</f>
        <v>7763.0429462898974</v>
      </c>
      <c r="F104" s="152">
        <f t="shared" si="5"/>
        <v>8175.6486788852053</v>
      </c>
      <c r="G104" s="198"/>
      <c r="H104" s="155" t="s">
        <v>397</v>
      </c>
      <c r="I104" s="155" t="s">
        <v>398</v>
      </c>
      <c r="J104" s="155" t="s">
        <v>195</v>
      </c>
      <c r="K104" s="155" t="s">
        <v>196</v>
      </c>
      <c r="L104" s="156">
        <v>109562</v>
      </c>
      <c r="M104" s="25">
        <f t="shared" si="6"/>
        <v>0.2029767903723026</v>
      </c>
      <c r="N104" s="206">
        <f t="shared" si="7"/>
        <v>2633.6250905876109</v>
      </c>
      <c r="P104" s="84" t="s">
        <v>435</v>
      </c>
      <c r="Q104" s="1" t="s">
        <v>436</v>
      </c>
      <c r="R104" s="103">
        <f t="shared" si="8"/>
        <v>4451.4537785159628</v>
      </c>
      <c r="T104" s="26"/>
    </row>
    <row r="105" spans="1:20">
      <c r="A105" s="65" t="s">
        <v>433</v>
      </c>
      <c r="B105" s="65" t="s">
        <v>434</v>
      </c>
      <c r="C105" s="65">
        <v>248287</v>
      </c>
      <c r="D105" s="65">
        <f>INDEX('BCF 2020-21'!$Y$6:$Y$157,MATCH(A105,'BCF 2020-21'!$U$6:$U$157,0))</f>
        <v>4727.6988768608371</v>
      </c>
      <c r="E105" s="65">
        <f>INDEX('BCF 2020-21'!$AB$6:$AB$157,MATCH(A105,'BCF 2020-21'!$U$6:$U$157,0))</f>
        <v>4978.9760721659904</v>
      </c>
      <c r="F105" s="152">
        <f t="shared" si="5"/>
        <v>5243.608650401613</v>
      </c>
      <c r="G105" s="198"/>
      <c r="H105" s="155" t="s">
        <v>397</v>
      </c>
      <c r="I105" s="155" t="s">
        <v>398</v>
      </c>
      <c r="J105" s="155" t="s">
        <v>207</v>
      </c>
      <c r="K105" s="155" t="s">
        <v>208</v>
      </c>
      <c r="L105" s="156">
        <v>343783</v>
      </c>
      <c r="M105" s="25">
        <f t="shared" si="6"/>
        <v>0.63689938048375627</v>
      </c>
      <c r="N105" s="206">
        <f t="shared" si="7"/>
        <v>8263.7733385432966</v>
      </c>
      <c r="P105" s="84" t="s">
        <v>439</v>
      </c>
      <c r="Q105" s="1" t="s">
        <v>440</v>
      </c>
      <c r="R105" s="103">
        <f t="shared" si="8"/>
        <v>8888.8793164864801</v>
      </c>
      <c r="T105" s="26"/>
    </row>
    <row r="106" spans="1:20">
      <c r="A106" s="65" t="s">
        <v>437</v>
      </c>
      <c r="B106" s="65" t="s">
        <v>438</v>
      </c>
      <c r="C106" s="65">
        <v>329771</v>
      </c>
      <c r="D106" s="65">
        <f>INDEX('BCF 2020-21'!$Y$6:$Y$157,MATCH(A106,'BCF 2020-21'!$U$6:$U$157,0))</f>
        <v>6839.3435825704964</v>
      </c>
      <c r="E106" s="65">
        <f>INDEX('BCF 2020-21'!$AB$6:$AB$157,MATCH(A106,'BCF 2020-21'!$U$6:$U$157,0))</f>
        <v>7202.854693984119</v>
      </c>
      <c r="F106" s="152">
        <f t="shared" si="5"/>
        <v>7585.6864209693749</v>
      </c>
      <c r="G106" s="198"/>
      <c r="H106" s="155" t="s">
        <v>397</v>
      </c>
      <c r="I106" s="155" t="s">
        <v>398</v>
      </c>
      <c r="J106" s="155" t="s">
        <v>215</v>
      </c>
      <c r="K106" s="155" t="s">
        <v>216</v>
      </c>
      <c r="L106" s="156">
        <v>86431</v>
      </c>
      <c r="M106" s="25">
        <f t="shared" si="6"/>
        <v>0.16012382914394119</v>
      </c>
      <c r="N106" s="206">
        <f t="shared" si="7"/>
        <v>2077.6076578063362</v>
      </c>
      <c r="P106" s="84" t="s">
        <v>443</v>
      </c>
      <c r="Q106" s="1" t="s">
        <v>444</v>
      </c>
      <c r="R106" s="103">
        <f t="shared" si="8"/>
        <v>7661.8925578008357</v>
      </c>
      <c r="T106" s="26"/>
    </row>
    <row r="107" spans="1:20">
      <c r="A107" s="65" t="s">
        <v>441</v>
      </c>
      <c r="B107" s="65" t="s">
        <v>442</v>
      </c>
      <c r="C107" s="65">
        <v>332336</v>
      </c>
      <c r="D107" s="65">
        <f>INDEX('BCF 2020-21'!$Y$6:$Y$157,MATCH(A107,'BCF 2020-21'!$U$6:$U$157,0))</f>
        <v>6062.3306528999983</v>
      </c>
      <c r="E107" s="65">
        <f>INDEX('BCF 2020-21'!$AB$6:$AB$157,MATCH(A107,'BCF 2020-21'!$U$6:$U$157,0))</f>
        <v>6384.5435271016331</v>
      </c>
      <c r="F107" s="152">
        <f t="shared" si="5"/>
        <v>6723.8820155670855</v>
      </c>
      <c r="G107" s="198"/>
      <c r="H107" s="155" t="s">
        <v>401</v>
      </c>
      <c r="I107" s="155" t="s">
        <v>402</v>
      </c>
      <c r="J107" s="155" t="s">
        <v>211</v>
      </c>
      <c r="K107" s="155" t="s">
        <v>212</v>
      </c>
      <c r="L107" s="156">
        <v>211455</v>
      </c>
      <c r="M107" s="25">
        <f t="shared" si="6"/>
        <v>1</v>
      </c>
      <c r="N107" s="206">
        <f t="shared" si="7"/>
        <v>5199.7910440561882</v>
      </c>
      <c r="P107" s="84" t="s">
        <v>447</v>
      </c>
      <c r="Q107" s="1" t="s">
        <v>448</v>
      </c>
      <c r="R107" s="103">
        <f t="shared" si="8"/>
        <v>4542.9696014556666</v>
      </c>
      <c r="T107" s="26"/>
    </row>
    <row r="108" spans="1:20">
      <c r="A108" s="65" t="s">
        <v>445</v>
      </c>
      <c r="B108" s="65" t="s">
        <v>446</v>
      </c>
      <c r="C108" s="65">
        <v>270029</v>
      </c>
      <c r="D108" s="65">
        <f>INDEX('BCF 2020-21'!$Y$6:$Y$157,MATCH(A108,'BCF 2020-21'!$U$6:$U$157,0))</f>
        <v>6547.674433807083</v>
      </c>
      <c r="E108" s="65">
        <f>INDEX('BCF 2020-21'!$AB$6:$AB$157,MATCH(A108,'BCF 2020-21'!$U$6:$U$157,0))</f>
        <v>6895.6833299639293</v>
      </c>
      <c r="F108" s="152">
        <f t="shared" si="5"/>
        <v>7262.1888989515128</v>
      </c>
      <c r="G108" s="198"/>
      <c r="H108" s="155" t="s">
        <v>405</v>
      </c>
      <c r="I108" s="155" t="s">
        <v>406</v>
      </c>
      <c r="J108" s="155" t="s">
        <v>227</v>
      </c>
      <c r="K108" s="155" t="s">
        <v>228</v>
      </c>
      <c r="L108" s="156">
        <v>246604</v>
      </c>
      <c r="M108" s="25">
        <f t="shared" si="6"/>
        <v>0.56073508311978304</v>
      </c>
      <c r="N108" s="206">
        <f t="shared" si="7"/>
        <v>5890.4701229794</v>
      </c>
      <c r="P108" s="84" t="s">
        <v>451</v>
      </c>
      <c r="Q108" s="1" t="s">
        <v>452</v>
      </c>
      <c r="R108" s="103">
        <f t="shared" si="8"/>
        <v>5712.9996195700405</v>
      </c>
      <c r="T108" s="26"/>
    </row>
    <row r="109" spans="1:20">
      <c r="A109" s="65" t="s">
        <v>449</v>
      </c>
      <c r="B109" s="65" t="s">
        <v>450</v>
      </c>
      <c r="C109" s="65">
        <v>386710</v>
      </c>
      <c r="D109" s="65">
        <f>INDEX('BCF 2020-21'!$Y$6:$Y$157,MATCH(A109,'BCF 2020-21'!$U$6:$U$157,0))</f>
        <v>7136.2455277709214</v>
      </c>
      <c r="E109" s="65">
        <f>INDEX('BCF 2020-21'!$AB$6:$AB$157,MATCH(A109,'BCF 2020-21'!$U$6:$U$157,0))</f>
        <v>7515.5369775719464</v>
      </c>
      <c r="F109" s="152">
        <f t="shared" si="5"/>
        <v>7914.9877679298952</v>
      </c>
      <c r="G109" s="198"/>
      <c r="H109" s="155" t="s">
        <v>405</v>
      </c>
      <c r="I109" s="155" t="s">
        <v>406</v>
      </c>
      <c r="J109" s="155" t="s">
        <v>247</v>
      </c>
      <c r="K109" s="155" t="s">
        <v>248</v>
      </c>
      <c r="L109" s="156">
        <v>193183</v>
      </c>
      <c r="M109" s="25">
        <f t="shared" si="6"/>
        <v>0.43926491688021702</v>
      </c>
      <c r="N109" s="206">
        <f t="shared" si="7"/>
        <v>4614.4372750139064</v>
      </c>
      <c r="P109" s="84" t="s">
        <v>455</v>
      </c>
      <c r="Q109" s="1" t="s">
        <v>456</v>
      </c>
      <c r="R109" s="103">
        <f t="shared" si="8"/>
        <v>6195.5872768714535</v>
      </c>
      <c r="T109" s="26"/>
    </row>
    <row r="110" spans="1:20">
      <c r="A110" s="65" t="s">
        <v>453</v>
      </c>
      <c r="B110" s="65" t="s">
        <v>454</v>
      </c>
      <c r="C110" s="65">
        <v>341806</v>
      </c>
      <c r="D110" s="65">
        <f>INDEX('BCF 2020-21'!$Y$6:$Y$157,MATCH(A110,'BCF 2020-21'!$U$6:$U$157,0))</f>
        <v>7218.8922557175474</v>
      </c>
      <c r="E110" s="65">
        <f>INDEX('BCF 2020-21'!$AB$6:$AB$157,MATCH(A110,'BCF 2020-21'!$U$6:$U$157,0))</f>
        <v>7602.5763791089357</v>
      </c>
      <c r="F110" s="152">
        <f t="shared" si="5"/>
        <v>8006.6533136585758</v>
      </c>
      <c r="G110" s="198"/>
      <c r="H110" s="155" t="s">
        <v>409</v>
      </c>
      <c r="I110" s="155" t="s">
        <v>410</v>
      </c>
      <c r="J110" s="155" t="s">
        <v>711</v>
      </c>
      <c r="K110" s="155" t="s">
        <v>712</v>
      </c>
      <c r="L110" s="156">
        <v>793139</v>
      </c>
      <c r="M110" s="25">
        <f t="shared" si="6"/>
        <v>1</v>
      </c>
      <c r="N110" s="206">
        <f t="shared" si="7"/>
        <v>18699.529048335815</v>
      </c>
      <c r="P110" s="84" t="s">
        <v>459</v>
      </c>
      <c r="Q110" s="1" t="s">
        <v>460</v>
      </c>
      <c r="R110" s="103">
        <f t="shared" si="8"/>
        <v>3695.0510012937866</v>
      </c>
      <c r="T110" s="26"/>
    </row>
    <row r="111" spans="1:20">
      <c r="A111" s="65" t="s">
        <v>457</v>
      </c>
      <c r="B111" s="65" t="s">
        <v>458</v>
      </c>
      <c r="C111" s="65">
        <v>333794</v>
      </c>
      <c r="D111" s="65">
        <f>INDEX('BCF 2020-21'!$Y$6:$Y$157,MATCH(A111,'BCF 2020-21'!$U$6:$U$157,0))</f>
        <v>6613.232384243066</v>
      </c>
      <c r="E111" s="65">
        <f>INDEX('BCF 2020-21'!$AB$6:$AB$157,MATCH(A111,'BCF 2020-21'!$U$6:$U$157,0))</f>
        <v>6964.7256854655852</v>
      </c>
      <c r="F111" s="152">
        <f t="shared" si="5"/>
        <v>7334.9008556480812</v>
      </c>
      <c r="G111" s="198"/>
      <c r="H111" s="155" t="s">
        <v>413</v>
      </c>
      <c r="I111" s="155" t="s">
        <v>414</v>
      </c>
      <c r="J111" s="155" t="s">
        <v>271</v>
      </c>
      <c r="K111" s="155" t="s">
        <v>272</v>
      </c>
      <c r="L111" s="156">
        <v>348312</v>
      </c>
      <c r="M111" s="25">
        <f t="shared" si="6"/>
        <v>1</v>
      </c>
      <c r="N111" s="206">
        <f t="shared" si="7"/>
        <v>9313.1123581346965</v>
      </c>
      <c r="P111" s="84" t="s">
        <v>463</v>
      </c>
      <c r="Q111" s="1" t="s">
        <v>464</v>
      </c>
      <c r="R111" s="103">
        <f t="shared" si="8"/>
        <v>6960.8053770817905</v>
      </c>
      <c r="T111" s="26"/>
    </row>
    <row r="112" spans="1:20">
      <c r="A112" s="65" t="s">
        <v>461</v>
      </c>
      <c r="B112" s="65" t="s">
        <v>462</v>
      </c>
      <c r="C112" s="65">
        <v>287942</v>
      </c>
      <c r="D112" s="65">
        <f>INDEX('BCF 2020-21'!$Y$6:$Y$157,MATCH(A112,'BCF 2020-21'!$U$6:$U$157,0))</f>
        <v>6774.3634132480984</v>
      </c>
      <c r="E112" s="65">
        <f>INDEX('BCF 2020-21'!$AB$6:$AB$157,MATCH(A112,'BCF 2020-21'!$U$6:$U$157,0))</f>
        <v>7134.4208286622352</v>
      </c>
      <c r="F112" s="152">
        <f t="shared" si="5"/>
        <v>7513.6152957056329</v>
      </c>
      <c r="G112" s="198"/>
      <c r="H112" s="155" t="s">
        <v>417</v>
      </c>
      <c r="I112" s="155" t="s">
        <v>418</v>
      </c>
      <c r="J112" s="155" t="s">
        <v>697</v>
      </c>
      <c r="K112" s="155" t="s">
        <v>698</v>
      </c>
      <c r="L112" s="156">
        <v>202055</v>
      </c>
      <c r="M112" s="25">
        <f t="shared" si="6"/>
        <v>1</v>
      </c>
      <c r="N112" s="206">
        <f t="shared" si="7"/>
        <v>6400.9720233127782</v>
      </c>
      <c r="P112" s="84" t="s">
        <v>467</v>
      </c>
      <c r="Q112" s="1" t="s">
        <v>468</v>
      </c>
      <c r="R112" s="103">
        <f t="shared" si="8"/>
        <v>4567.5396858341937</v>
      </c>
      <c r="T112" s="26"/>
    </row>
    <row r="113" spans="1:20">
      <c r="A113" s="65" t="s">
        <v>465</v>
      </c>
      <c r="B113" s="65" t="s">
        <v>466</v>
      </c>
      <c r="C113" s="65">
        <v>281120</v>
      </c>
      <c r="D113" s="65">
        <f>INDEX('BCF 2020-21'!$Y$6:$Y$157,MATCH(A113,'BCF 2020-21'!$U$6:$U$157,0))</f>
        <v>7154.9038165485226</v>
      </c>
      <c r="E113" s="65">
        <f>INDEX('BCF 2020-21'!$AB$6:$AB$157,MATCH(A113,'BCF 2020-21'!$U$6:$U$157,0))</f>
        <v>7535.1869543980765</v>
      </c>
      <c r="F113" s="152">
        <f t="shared" si="5"/>
        <v>7935.6821410243347</v>
      </c>
      <c r="G113" s="198"/>
      <c r="H113" s="155" t="s">
        <v>421</v>
      </c>
      <c r="I113" s="155" t="s">
        <v>422</v>
      </c>
      <c r="J113" s="155" t="s">
        <v>499</v>
      </c>
      <c r="K113" s="155" t="s">
        <v>500</v>
      </c>
      <c r="L113" s="156">
        <v>9721</v>
      </c>
      <c r="M113" s="25">
        <f t="shared" si="6"/>
        <v>1</v>
      </c>
      <c r="N113" s="206">
        <f t="shared" si="7"/>
        <v>275.57689854014791</v>
      </c>
      <c r="P113" s="84" t="s">
        <v>471</v>
      </c>
      <c r="Q113" s="1" t="s">
        <v>472</v>
      </c>
      <c r="R113" s="103">
        <f t="shared" si="8"/>
        <v>5606.1391518531345</v>
      </c>
      <c r="T113" s="26"/>
    </row>
    <row r="114" spans="1:20">
      <c r="A114" s="65" t="s">
        <v>469</v>
      </c>
      <c r="B114" s="65" t="s">
        <v>470</v>
      </c>
      <c r="C114" s="65">
        <v>185143</v>
      </c>
      <c r="D114" s="65">
        <f>INDEX('BCF 2020-21'!$Y$6:$Y$157,MATCH(A114,'BCF 2020-21'!$U$6:$U$157,0))</f>
        <v>4676.8071736709853</v>
      </c>
      <c r="E114" s="65">
        <f>INDEX('BCF 2020-21'!$AB$6:$AB$157,MATCH(A114,'BCF 2020-21'!$U$6:$U$157,0))</f>
        <v>4925.3794749515982</v>
      </c>
      <c r="F114" s="152">
        <f t="shared" si="5"/>
        <v>5187.1633940452757</v>
      </c>
      <c r="G114" s="198"/>
      <c r="H114" s="155" t="s">
        <v>425</v>
      </c>
      <c r="I114" s="155" t="s">
        <v>426</v>
      </c>
      <c r="J114" s="155" t="s">
        <v>475</v>
      </c>
      <c r="K114" s="155" t="s">
        <v>476</v>
      </c>
      <c r="L114" s="156">
        <v>212906</v>
      </c>
      <c r="M114" s="25">
        <f t="shared" si="6"/>
        <v>1</v>
      </c>
      <c r="N114" s="206">
        <f t="shared" si="7"/>
        <v>5157.1170007969386</v>
      </c>
      <c r="P114" s="84" t="s">
        <v>475</v>
      </c>
      <c r="Q114" s="1" t="s">
        <v>476</v>
      </c>
      <c r="R114" s="103">
        <f t="shared" si="8"/>
        <v>5157.1170007969386</v>
      </c>
      <c r="T114" s="26"/>
    </row>
    <row r="115" spans="1:20">
      <c r="A115" s="65" t="s">
        <v>473</v>
      </c>
      <c r="B115" s="65" t="s">
        <v>474</v>
      </c>
      <c r="C115" s="65">
        <v>268647</v>
      </c>
      <c r="D115" s="65">
        <f>INDEX('BCF 2020-21'!$Y$6:$Y$157,MATCH(A115,'BCF 2020-21'!$U$6:$U$157,0))</f>
        <v>5847.1590682467731</v>
      </c>
      <c r="E115" s="65">
        <f>INDEX('BCF 2020-21'!$AB$6:$AB$157,MATCH(A115,'BCF 2020-21'!$U$6:$U$157,0))</f>
        <v>6157.9355727240891</v>
      </c>
      <c r="F115" s="152">
        <f t="shared" si="5"/>
        <v>6485.2298484143748</v>
      </c>
      <c r="G115" s="198"/>
      <c r="H115" s="155" t="s">
        <v>429</v>
      </c>
      <c r="I115" s="155" t="s">
        <v>430</v>
      </c>
      <c r="J115" s="155" t="s">
        <v>479</v>
      </c>
      <c r="K115" s="155" t="s">
        <v>480</v>
      </c>
      <c r="L115" s="156">
        <v>395869</v>
      </c>
      <c r="M115" s="25">
        <f t="shared" si="6"/>
        <v>1</v>
      </c>
      <c r="N115" s="206">
        <f t="shared" si="7"/>
        <v>8175.6486788852053</v>
      </c>
      <c r="P115" s="84" t="s">
        <v>479</v>
      </c>
      <c r="Q115" s="1" t="s">
        <v>480</v>
      </c>
      <c r="R115" s="103">
        <f t="shared" si="8"/>
        <v>8175.6486788852053</v>
      </c>
      <c r="T115" s="26"/>
    </row>
    <row r="116" spans="1:20">
      <c r="A116" s="65" t="s">
        <v>477</v>
      </c>
      <c r="B116" s="65" t="s">
        <v>478</v>
      </c>
      <c r="C116" s="65">
        <v>251160</v>
      </c>
      <c r="D116" s="65">
        <f>INDEX('BCF 2020-21'!$Y$6:$Y$157,MATCH(A116,'BCF 2020-21'!$U$6:$U$157,0))</f>
        <v>4938.799780587171</v>
      </c>
      <c r="E116" s="65">
        <f>INDEX('BCF 2020-21'!$AB$6:$AB$157,MATCH(A116,'BCF 2020-21'!$U$6:$U$157,0))</f>
        <v>5201.2969889253791</v>
      </c>
      <c r="F116" s="152">
        <f t="shared" si="5"/>
        <v>5477.7459238867632</v>
      </c>
      <c r="G116" s="198"/>
      <c r="H116" s="155" t="s">
        <v>433</v>
      </c>
      <c r="I116" s="155" t="s">
        <v>434</v>
      </c>
      <c r="J116" s="155" t="s">
        <v>483</v>
      </c>
      <c r="K116" s="155" t="s">
        <v>484</v>
      </c>
      <c r="L116" s="156">
        <v>248287</v>
      </c>
      <c r="M116" s="25">
        <f t="shared" si="6"/>
        <v>1</v>
      </c>
      <c r="N116" s="206">
        <f t="shared" si="7"/>
        <v>5243.608650401613</v>
      </c>
      <c r="P116" s="84" t="s">
        <v>483</v>
      </c>
      <c r="Q116" s="1" t="s">
        <v>484</v>
      </c>
      <c r="R116" s="103">
        <f t="shared" si="8"/>
        <v>5243.608650401613</v>
      </c>
      <c r="T116" s="26"/>
    </row>
    <row r="117" spans="1:20">
      <c r="A117" s="65" t="s">
        <v>481</v>
      </c>
      <c r="B117" s="65" t="s">
        <v>482</v>
      </c>
      <c r="C117" s="65">
        <v>259552</v>
      </c>
      <c r="D117" s="65">
        <f>INDEX('BCF 2020-21'!$Y$6:$Y$157,MATCH(A117,'BCF 2020-21'!$U$6:$U$157,0))</f>
        <v>5121.3873501902244</v>
      </c>
      <c r="E117" s="65">
        <f>INDEX('BCF 2020-21'!$AB$6:$AB$157,MATCH(A117,'BCF 2020-21'!$U$6:$U$157,0))</f>
        <v>5393.5890878528353</v>
      </c>
      <c r="F117" s="152">
        <f t="shared" si="5"/>
        <v>5680.2583478722136</v>
      </c>
      <c r="G117" s="198"/>
      <c r="H117" s="155" t="s">
        <v>437</v>
      </c>
      <c r="I117" s="155" t="s">
        <v>438</v>
      </c>
      <c r="J117" s="155" t="s">
        <v>487</v>
      </c>
      <c r="K117" s="155" t="s">
        <v>488</v>
      </c>
      <c r="L117" s="156">
        <v>329771</v>
      </c>
      <c r="M117" s="25">
        <f t="shared" si="6"/>
        <v>1</v>
      </c>
      <c r="N117" s="206">
        <f t="shared" si="7"/>
        <v>7585.6864209693749</v>
      </c>
      <c r="P117" s="84" t="s">
        <v>487</v>
      </c>
      <c r="Q117" s="1" t="s">
        <v>488</v>
      </c>
      <c r="R117" s="103">
        <f t="shared" si="8"/>
        <v>7585.6864209693749</v>
      </c>
      <c r="T117" s="26"/>
    </row>
    <row r="118" spans="1:20">
      <c r="A118" s="65" t="s">
        <v>485</v>
      </c>
      <c r="B118" s="65" t="s">
        <v>486</v>
      </c>
      <c r="C118" s="65">
        <v>306870</v>
      </c>
      <c r="D118" s="65">
        <f>INDEX('BCF 2020-21'!$Y$6:$Y$157,MATCH(A118,'BCF 2020-21'!$U$6:$U$157,0))</f>
        <v>5301.7850310735485</v>
      </c>
      <c r="E118" s="65">
        <f>INDEX('BCF 2020-21'!$AB$6:$AB$157,MATCH(A118,'BCF 2020-21'!$U$6:$U$157,0))</f>
        <v>5583.5749054751077</v>
      </c>
      <c r="F118" s="152">
        <f t="shared" si="5"/>
        <v>5880.3419117011099</v>
      </c>
      <c r="G118" s="198"/>
      <c r="H118" s="155" t="s">
        <v>441</v>
      </c>
      <c r="I118" s="155" t="s">
        <v>442</v>
      </c>
      <c r="J118" s="155" t="s">
        <v>491</v>
      </c>
      <c r="K118" s="155" t="s">
        <v>492</v>
      </c>
      <c r="L118" s="156">
        <v>332336</v>
      </c>
      <c r="M118" s="25">
        <f t="shared" si="6"/>
        <v>1</v>
      </c>
      <c r="N118" s="206">
        <f t="shared" si="7"/>
        <v>6723.8820155670855</v>
      </c>
      <c r="P118" s="84" t="s">
        <v>491</v>
      </c>
      <c r="Q118" s="1" t="s">
        <v>492</v>
      </c>
      <c r="R118" s="103">
        <f t="shared" si="8"/>
        <v>6723.8820155670855</v>
      </c>
      <c r="T118" s="26"/>
    </row>
    <row r="119" spans="1:20">
      <c r="A119" s="65" t="s">
        <v>489</v>
      </c>
      <c r="B119" s="65" t="s">
        <v>490</v>
      </c>
      <c r="C119" s="65">
        <v>271523</v>
      </c>
      <c r="D119" s="65">
        <f>INDEX('BCF 2020-21'!$Y$6:$Y$157,MATCH(A119,'BCF 2020-21'!$U$6:$U$157,0))</f>
        <v>5089.0949562314026</v>
      </c>
      <c r="E119" s="65">
        <f>INDEX('BCF 2020-21'!$AB$6:$AB$157,MATCH(A119,'BCF 2020-21'!$U$6:$U$157,0))</f>
        <v>5359.5803531551019</v>
      </c>
      <c r="F119" s="152">
        <f t="shared" si="5"/>
        <v>5644.4420489252961</v>
      </c>
      <c r="G119" s="198"/>
      <c r="H119" s="155" t="s">
        <v>445</v>
      </c>
      <c r="I119" s="155" t="s">
        <v>446</v>
      </c>
      <c r="J119" s="155" t="s">
        <v>495</v>
      </c>
      <c r="K119" s="155" t="s">
        <v>496</v>
      </c>
      <c r="L119" s="156">
        <v>270029</v>
      </c>
      <c r="M119" s="25">
        <f t="shared" si="6"/>
        <v>1</v>
      </c>
      <c r="N119" s="206">
        <f t="shared" si="7"/>
        <v>7262.1888989515128</v>
      </c>
      <c r="P119" s="84" t="s">
        <v>495</v>
      </c>
      <c r="Q119" s="1" t="s">
        <v>496</v>
      </c>
      <c r="R119" s="103">
        <f t="shared" si="8"/>
        <v>7262.1888989515128</v>
      </c>
      <c r="T119" s="26"/>
    </row>
    <row r="120" spans="1:20">
      <c r="A120" s="65" t="s">
        <v>493</v>
      </c>
      <c r="B120" s="65" t="s">
        <v>494</v>
      </c>
      <c r="C120" s="65">
        <v>242467</v>
      </c>
      <c r="D120" s="65">
        <f>INDEX('BCF 2020-21'!$Y$6:$Y$157,MATCH(A120,'BCF 2020-21'!$U$6:$U$157,0))</f>
        <v>6548.3210243916619</v>
      </c>
      <c r="E120" s="65">
        <f>INDEX('BCF 2020-21'!$AB$6:$AB$157,MATCH(A120,'BCF 2020-21'!$U$6:$U$157,0))</f>
        <v>6896.3642868380794</v>
      </c>
      <c r="F120" s="152">
        <f t="shared" si="5"/>
        <v>7262.9060486835233</v>
      </c>
      <c r="G120" s="198"/>
      <c r="H120" s="155" t="s">
        <v>449</v>
      </c>
      <c r="I120" s="155" t="s">
        <v>450</v>
      </c>
      <c r="J120" s="155" t="s">
        <v>503</v>
      </c>
      <c r="K120" s="155" t="s">
        <v>504</v>
      </c>
      <c r="L120" s="156">
        <v>386710</v>
      </c>
      <c r="M120" s="25">
        <f t="shared" si="6"/>
        <v>1</v>
      </c>
      <c r="N120" s="206">
        <f t="shared" si="7"/>
        <v>7914.9877679298952</v>
      </c>
      <c r="P120" s="84" t="s">
        <v>499</v>
      </c>
      <c r="Q120" s="1" t="s">
        <v>500</v>
      </c>
      <c r="R120" s="103">
        <f t="shared" si="8"/>
        <v>8211.259039564482</v>
      </c>
      <c r="T120" s="26"/>
    </row>
    <row r="121" spans="1:20">
      <c r="A121" s="65" t="s">
        <v>497</v>
      </c>
      <c r="B121" s="65" t="s">
        <v>498</v>
      </c>
      <c r="C121" s="65">
        <v>156129</v>
      </c>
      <c r="D121" s="65">
        <f>INDEX('BCF 2020-21'!$Y$6:$Y$157,MATCH(A121,'BCF 2020-21'!$U$6:$U$157,0))</f>
        <v>4414.1625151010949</v>
      </c>
      <c r="E121" s="65">
        <f>INDEX('BCF 2020-21'!$AB$6:$AB$157,MATCH(A121,'BCF 2020-21'!$U$6:$U$157,0))</f>
        <v>4648.7752527787179</v>
      </c>
      <c r="F121" s="152">
        <f t="shared" si="5"/>
        <v>4895.8576574639073</v>
      </c>
      <c r="G121" s="198"/>
      <c r="H121" s="155" t="s">
        <v>453</v>
      </c>
      <c r="I121" s="155" t="s">
        <v>454</v>
      </c>
      <c r="J121" s="155" t="s">
        <v>507</v>
      </c>
      <c r="K121" s="155" t="s">
        <v>508</v>
      </c>
      <c r="L121" s="156">
        <v>341806</v>
      </c>
      <c r="M121" s="25">
        <f t="shared" si="6"/>
        <v>1</v>
      </c>
      <c r="N121" s="206">
        <f t="shared" si="7"/>
        <v>8006.6533136585758</v>
      </c>
      <c r="P121" s="84" t="s">
        <v>503</v>
      </c>
      <c r="Q121" s="1" t="s">
        <v>504</v>
      </c>
      <c r="R121" s="103">
        <f t="shared" si="8"/>
        <v>7914.9877679298952</v>
      </c>
      <c r="T121" s="26"/>
    </row>
    <row r="122" spans="1:20">
      <c r="A122" s="65" t="s">
        <v>501</v>
      </c>
      <c r="B122" s="65" t="s">
        <v>502</v>
      </c>
      <c r="C122" s="65">
        <v>177507</v>
      </c>
      <c r="D122" s="65">
        <f>INDEX('BCF 2020-21'!$Y$6:$Y$157,MATCH(A122,'BCF 2020-21'!$U$6:$U$157,0))</f>
        <v>2918.8835607815085</v>
      </c>
      <c r="E122" s="65">
        <f>INDEX('BCF 2020-21'!$AB$6:$AB$157,MATCH(A122,'BCF 2020-21'!$U$6:$U$157,0))</f>
        <v>3074.0222220370456</v>
      </c>
      <c r="F122" s="152">
        <f t="shared" si="5"/>
        <v>3237.4065031383147</v>
      </c>
      <c r="G122" s="198"/>
      <c r="H122" s="155" t="s">
        <v>457</v>
      </c>
      <c r="I122" s="155" t="s">
        <v>458</v>
      </c>
      <c r="J122" s="155" t="s">
        <v>511</v>
      </c>
      <c r="K122" s="155" t="s">
        <v>512</v>
      </c>
      <c r="L122" s="156">
        <v>333794</v>
      </c>
      <c r="M122" s="25">
        <f t="shared" si="6"/>
        <v>1</v>
      </c>
      <c r="N122" s="206">
        <f t="shared" si="7"/>
        <v>7334.9008556480812</v>
      </c>
      <c r="P122" s="84" t="s">
        <v>507</v>
      </c>
      <c r="Q122" s="1" t="s">
        <v>508</v>
      </c>
      <c r="R122" s="103">
        <f t="shared" si="8"/>
        <v>8006.6533136585758</v>
      </c>
      <c r="T122" s="26"/>
    </row>
    <row r="123" spans="1:20">
      <c r="A123" s="65" t="s">
        <v>505</v>
      </c>
      <c r="B123" s="65" t="s">
        <v>506</v>
      </c>
      <c r="C123" s="65">
        <v>326034</v>
      </c>
      <c r="D123" s="65">
        <f>INDEX('BCF 2020-21'!$Y$6:$Y$157,MATCH(A123,'BCF 2020-21'!$U$6:$U$157,0))</f>
        <v>7684.0759538372458</v>
      </c>
      <c r="E123" s="65">
        <f>INDEX('BCF 2020-21'!$AB$6:$AB$157,MATCH(A123,'BCF 2020-21'!$U$6:$U$157,0))</f>
        <v>8092.4845907836952</v>
      </c>
      <c r="F123" s="152">
        <f t="shared" si="5"/>
        <v>8522.6001467838487</v>
      </c>
      <c r="G123" s="198"/>
      <c r="H123" s="155" t="s">
        <v>461</v>
      </c>
      <c r="I123" s="155" t="s">
        <v>462</v>
      </c>
      <c r="J123" s="155" t="s">
        <v>519</v>
      </c>
      <c r="K123" s="155" t="s">
        <v>520</v>
      </c>
      <c r="L123" s="156">
        <v>287942</v>
      </c>
      <c r="M123" s="25">
        <f t="shared" si="6"/>
        <v>1</v>
      </c>
      <c r="N123" s="206">
        <f t="shared" si="7"/>
        <v>7513.6152957056329</v>
      </c>
      <c r="P123" s="84" t="s">
        <v>511</v>
      </c>
      <c r="Q123" s="1" t="s">
        <v>512</v>
      </c>
      <c r="R123" s="103">
        <f t="shared" si="8"/>
        <v>7334.9008556480812</v>
      </c>
      <c r="T123" s="26"/>
    </row>
    <row r="124" spans="1:20">
      <c r="A124" s="65" t="s">
        <v>509</v>
      </c>
      <c r="B124" s="65" t="s">
        <v>510</v>
      </c>
      <c r="C124" s="65">
        <v>305842</v>
      </c>
      <c r="D124" s="65">
        <f>INDEX('BCF 2020-21'!$Y$6:$Y$157,MATCH(A124,'BCF 2020-21'!$U$6:$U$157,0))</f>
        <v>6965.8667243070731</v>
      </c>
      <c r="E124" s="65">
        <f>INDEX('BCF 2020-21'!$AB$6:$AB$157,MATCH(A124,'BCF 2020-21'!$U$6:$U$157,0))</f>
        <v>7336.1025407039942</v>
      </c>
      <c r="F124" s="152">
        <f t="shared" si="5"/>
        <v>7726.0163907424121</v>
      </c>
      <c r="G124" s="198"/>
      <c r="H124" s="155" t="s">
        <v>465</v>
      </c>
      <c r="I124" s="155" t="s">
        <v>466</v>
      </c>
      <c r="J124" s="155" t="s">
        <v>499</v>
      </c>
      <c r="K124" s="155" t="s">
        <v>500</v>
      </c>
      <c r="L124" s="156">
        <v>281120</v>
      </c>
      <c r="M124" s="25">
        <f t="shared" si="6"/>
        <v>1</v>
      </c>
      <c r="N124" s="206">
        <f t="shared" si="7"/>
        <v>7935.6821410243347</v>
      </c>
      <c r="P124" s="84" t="s">
        <v>515</v>
      </c>
      <c r="Q124" s="1" t="s">
        <v>516</v>
      </c>
      <c r="R124" s="103">
        <f t="shared" si="8"/>
        <v>5644.4420489252961</v>
      </c>
      <c r="T124" s="26"/>
    </row>
    <row r="125" spans="1:20">
      <c r="A125" s="65" t="s">
        <v>513</v>
      </c>
      <c r="B125" s="65" t="s">
        <v>514</v>
      </c>
      <c r="C125" s="65">
        <v>206548</v>
      </c>
      <c r="D125" s="65">
        <f>INDEX('BCF 2020-21'!$Y$6:$Y$157,MATCH(A125,'BCF 2020-21'!$U$6:$U$157,0))</f>
        <v>3808.6915966183888</v>
      </c>
      <c r="E125" s="65">
        <f>INDEX('BCF 2020-21'!$AB$6:$AB$157,MATCH(A125,'BCF 2020-21'!$U$6:$U$157,0))</f>
        <v>4011.1235549786561</v>
      </c>
      <c r="F125" s="152">
        <f t="shared" si="5"/>
        <v>4224.3147719257722</v>
      </c>
      <c r="G125" s="198"/>
      <c r="H125" s="155" t="s">
        <v>469</v>
      </c>
      <c r="I125" s="155" t="s">
        <v>470</v>
      </c>
      <c r="J125" s="155" t="s">
        <v>523</v>
      </c>
      <c r="K125" s="155" t="s">
        <v>524</v>
      </c>
      <c r="L125" s="156">
        <v>185143</v>
      </c>
      <c r="M125" s="25">
        <f t="shared" si="6"/>
        <v>1</v>
      </c>
      <c r="N125" s="206">
        <f t="shared" si="7"/>
        <v>5187.1633940452757</v>
      </c>
      <c r="P125" s="84" t="s">
        <v>519</v>
      </c>
      <c r="Q125" s="1" t="s">
        <v>520</v>
      </c>
      <c r="R125" s="103">
        <f t="shared" si="8"/>
        <v>7513.6152957056329</v>
      </c>
      <c r="T125" s="26"/>
    </row>
    <row r="126" spans="1:20">
      <c r="A126" s="65" t="s">
        <v>517</v>
      </c>
      <c r="B126" s="65" t="s">
        <v>518</v>
      </c>
      <c r="C126" s="65">
        <v>353134</v>
      </c>
      <c r="D126" s="65">
        <f>INDEX('BCF 2020-21'!$Y$6:$Y$157,MATCH(A126,'BCF 2020-21'!$U$6:$U$157,0))</f>
        <v>7477.814649570817</v>
      </c>
      <c r="E126" s="65">
        <f>INDEX('BCF 2020-21'!$AB$6:$AB$157,MATCH(A126,'BCF 2020-21'!$U$6:$U$157,0))</f>
        <v>7875.2604981955064</v>
      </c>
      <c r="F126" s="152">
        <f t="shared" si="5"/>
        <v>8293.8305936745983</v>
      </c>
      <c r="G126" s="198"/>
      <c r="H126" s="155" t="s">
        <v>473</v>
      </c>
      <c r="I126" s="155" t="s">
        <v>474</v>
      </c>
      <c r="J126" s="155" t="s">
        <v>527</v>
      </c>
      <c r="K126" s="155" t="s">
        <v>528</v>
      </c>
      <c r="L126" s="156">
        <v>268647</v>
      </c>
      <c r="M126" s="25">
        <f t="shared" si="6"/>
        <v>1</v>
      </c>
      <c r="N126" s="206">
        <f t="shared" si="7"/>
        <v>6485.2298484143748</v>
      </c>
      <c r="P126" s="84" t="s">
        <v>523</v>
      </c>
      <c r="Q126" s="1" t="s">
        <v>524</v>
      </c>
      <c r="R126" s="103">
        <f t="shared" si="8"/>
        <v>5187.1633940452757</v>
      </c>
      <c r="T126" s="26"/>
    </row>
    <row r="127" spans="1:20">
      <c r="A127" s="65" t="s">
        <v>521</v>
      </c>
      <c r="B127" s="65" t="s">
        <v>522</v>
      </c>
      <c r="C127" s="65">
        <v>305222</v>
      </c>
      <c r="D127" s="65">
        <f>INDEX('BCF 2020-21'!$Y$6:$Y$157,MATCH(A127,'BCF 2020-21'!$U$6:$U$157,0))</f>
        <v>5683.0495721401467</v>
      </c>
      <c r="E127" s="65">
        <f>INDEX('BCF 2020-21'!$AB$6:$AB$157,MATCH(A127,'BCF 2020-21'!$U$6:$U$157,0))</f>
        <v>5985.1036568993959</v>
      </c>
      <c r="F127" s="152">
        <f t="shared" si="5"/>
        <v>6303.2119162635991</v>
      </c>
      <c r="G127" s="198"/>
      <c r="H127" s="155" t="s">
        <v>477</v>
      </c>
      <c r="I127" s="155" t="s">
        <v>478</v>
      </c>
      <c r="J127" s="155" t="s">
        <v>531</v>
      </c>
      <c r="K127" s="155" t="s">
        <v>532</v>
      </c>
      <c r="L127" s="156">
        <v>251160</v>
      </c>
      <c r="M127" s="25">
        <f t="shared" si="6"/>
        <v>1</v>
      </c>
      <c r="N127" s="206">
        <f t="shared" si="7"/>
        <v>5477.7459238867632</v>
      </c>
      <c r="P127" s="84" t="s">
        <v>527</v>
      </c>
      <c r="Q127" s="1" t="s">
        <v>528</v>
      </c>
      <c r="R127" s="103">
        <f t="shared" si="8"/>
        <v>6485.2298484143748</v>
      </c>
      <c r="T127" s="26"/>
    </row>
    <row r="128" spans="1:20">
      <c r="A128" s="65" t="s">
        <v>525</v>
      </c>
      <c r="B128" s="65" t="s">
        <v>526</v>
      </c>
      <c r="C128" s="65">
        <v>198019</v>
      </c>
      <c r="D128" s="65">
        <f>INDEX('BCF 2020-21'!$Y$6:$Y$157,MATCH(A128,'BCF 2020-21'!$U$6:$U$157,0))</f>
        <v>3365.3030253825527</v>
      </c>
      <c r="E128" s="65">
        <f>INDEX('BCF 2020-21'!$AB$6:$AB$157,MATCH(A128,'BCF 2020-21'!$U$6:$U$157,0))</f>
        <v>3544.1688811816357</v>
      </c>
      <c r="F128" s="152">
        <f t="shared" si="5"/>
        <v>3732.5414572164395</v>
      </c>
      <c r="G128" s="198"/>
      <c r="H128" s="155" t="s">
        <v>481</v>
      </c>
      <c r="I128" s="155" t="s">
        <v>482</v>
      </c>
      <c r="J128" s="155" t="s">
        <v>535</v>
      </c>
      <c r="K128" s="155" t="s">
        <v>536</v>
      </c>
      <c r="L128" s="156">
        <v>259552</v>
      </c>
      <c r="M128" s="25">
        <f t="shared" si="6"/>
        <v>1</v>
      </c>
      <c r="N128" s="206">
        <f t="shared" si="7"/>
        <v>5680.2583478722136</v>
      </c>
      <c r="P128" s="84" t="s">
        <v>531</v>
      </c>
      <c r="Q128" s="1" t="s">
        <v>532</v>
      </c>
      <c r="R128" s="103">
        <f t="shared" si="8"/>
        <v>5477.7459238867632</v>
      </c>
      <c r="T128" s="26"/>
    </row>
    <row r="129" spans="1:20">
      <c r="A129" s="65" t="s">
        <v>529</v>
      </c>
      <c r="B129" s="65" t="s">
        <v>530</v>
      </c>
      <c r="C129" s="65">
        <v>318830</v>
      </c>
      <c r="D129" s="65">
        <f>INDEX('BCF 2020-21'!$Y$6:$Y$157,MATCH(A129,'BCF 2020-21'!$U$6:$U$157,0))</f>
        <v>7998.4391214627422</v>
      </c>
      <c r="E129" s="65">
        <f>INDEX('BCF 2020-21'!$AB$6:$AB$157,MATCH(A129,'BCF 2020-21'!$U$6:$U$157,0))</f>
        <v>8423.5561607684867</v>
      </c>
      <c r="F129" s="152">
        <f t="shared" si="5"/>
        <v>8871.2681707133324</v>
      </c>
      <c r="G129" s="198"/>
      <c r="H129" s="155" t="s">
        <v>485</v>
      </c>
      <c r="I129" s="155" t="s">
        <v>486</v>
      </c>
      <c r="J129" s="155" t="s">
        <v>539</v>
      </c>
      <c r="K129" s="155" t="s">
        <v>540</v>
      </c>
      <c r="L129" s="156">
        <v>306870</v>
      </c>
      <c r="M129" s="25">
        <f t="shared" si="6"/>
        <v>1</v>
      </c>
      <c r="N129" s="206">
        <f t="shared" si="7"/>
        <v>5880.3419117011099</v>
      </c>
      <c r="P129" s="84" t="s">
        <v>535</v>
      </c>
      <c r="Q129" s="1" t="s">
        <v>536</v>
      </c>
      <c r="R129" s="103">
        <f t="shared" si="8"/>
        <v>5680.2583478722136</v>
      </c>
      <c r="T129" s="26"/>
    </row>
    <row r="130" spans="1:20">
      <c r="A130" s="65" t="s">
        <v>533</v>
      </c>
      <c r="B130" s="65" t="s">
        <v>534</v>
      </c>
      <c r="C130" s="65">
        <v>206349</v>
      </c>
      <c r="D130" s="65">
        <f>INDEX('BCF 2020-21'!$Y$6:$Y$157,MATCH(A130,'BCF 2020-21'!$U$6:$U$157,0))</f>
        <v>3754.5713093609484</v>
      </c>
      <c r="E130" s="65">
        <f>INDEX('BCF 2020-21'!$AB$6:$AB$157,MATCH(A130,'BCF 2020-21'!$U$6:$U$157,0))</f>
        <v>3954.126774453483</v>
      </c>
      <c r="F130" s="152">
        <f t="shared" si="5"/>
        <v>4164.2886125156856</v>
      </c>
      <c r="G130" s="198"/>
      <c r="H130" s="155" t="s">
        <v>489</v>
      </c>
      <c r="I130" s="155" t="s">
        <v>490</v>
      </c>
      <c r="J130" s="155" t="s">
        <v>515</v>
      </c>
      <c r="K130" s="155" t="s">
        <v>516</v>
      </c>
      <c r="L130" s="156">
        <v>271523</v>
      </c>
      <c r="M130" s="25">
        <f t="shared" si="6"/>
        <v>1</v>
      </c>
      <c r="N130" s="206">
        <f t="shared" si="7"/>
        <v>5644.4420489252961</v>
      </c>
      <c r="P130" s="84" t="s">
        <v>539</v>
      </c>
      <c r="Q130" s="1" t="s">
        <v>540</v>
      </c>
      <c r="R130" s="103">
        <f t="shared" si="8"/>
        <v>5880.3419117011099</v>
      </c>
      <c r="T130" s="26"/>
    </row>
    <row r="131" spans="1:20">
      <c r="A131" s="65" t="s">
        <v>537</v>
      </c>
      <c r="B131" s="65" t="s">
        <v>538</v>
      </c>
      <c r="C131" s="65">
        <v>324745</v>
      </c>
      <c r="D131" s="65">
        <f>INDEX('BCF 2020-21'!$Y$6:$Y$157,MATCH(A131,'BCF 2020-21'!$U$6:$U$157,0))</f>
        <v>7460.2540356876425</v>
      </c>
      <c r="E131" s="65">
        <f>INDEX('BCF 2020-21'!$AB$6:$AB$157,MATCH(A131,'BCF 2020-21'!$U$6:$U$157,0))</f>
        <v>7856.7665376844407</v>
      </c>
      <c r="F131" s="152">
        <f t="shared" si="5"/>
        <v>8274.3536791623683</v>
      </c>
      <c r="G131" s="198"/>
      <c r="H131" s="155" t="s">
        <v>493</v>
      </c>
      <c r="I131" s="155" t="s">
        <v>494</v>
      </c>
      <c r="J131" s="155" t="s">
        <v>543</v>
      </c>
      <c r="K131" s="155" t="s">
        <v>544</v>
      </c>
      <c r="L131" s="156">
        <v>242467</v>
      </c>
      <c r="M131" s="25">
        <f t="shared" si="6"/>
        <v>1</v>
      </c>
      <c r="N131" s="206">
        <f t="shared" si="7"/>
        <v>7262.9060486835233</v>
      </c>
      <c r="P131" s="84" t="s">
        <v>543</v>
      </c>
      <c r="Q131" s="1" t="s">
        <v>544</v>
      </c>
      <c r="R131" s="103">
        <f t="shared" si="8"/>
        <v>7262.9060486835233</v>
      </c>
      <c r="T131" s="26"/>
    </row>
    <row r="132" spans="1:20">
      <c r="A132" s="65" t="s">
        <v>541</v>
      </c>
      <c r="B132" s="65" t="s">
        <v>542</v>
      </c>
      <c r="C132" s="65">
        <v>276983</v>
      </c>
      <c r="D132" s="65">
        <f>INDEX('BCF 2020-21'!$Y$6:$Y$157,MATCH(A132,'BCF 2020-21'!$U$6:$U$157,0))</f>
        <v>5544.105774782257</v>
      </c>
      <c r="E132" s="65">
        <f>INDEX('BCF 2020-21'!$AB$6:$AB$157,MATCH(A132,'BCF 2020-21'!$U$6:$U$157,0))</f>
        <v>5838.7749967119344</v>
      </c>
      <c r="F132" s="152">
        <f t="shared" si="5"/>
        <v>6149.1058877871737</v>
      </c>
      <c r="G132" s="198"/>
      <c r="H132" s="155" t="s">
        <v>497</v>
      </c>
      <c r="I132" s="155" t="s">
        <v>498</v>
      </c>
      <c r="J132" s="155" t="s">
        <v>595</v>
      </c>
      <c r="K132" s="155" t="s">
        <v>596</v>
      </c>
      <c r="L132" s="156">
        <v>156129</v>
      </c>
      <c r="M132" s="25">
        <f t="shared" si="6"/>
        <v>1</v>
      </c>
      <c r="N132" s="206">
        <f t="shared" si="7"/>
        <v>4895.8576574639073</v>
      </c>
      <c r="P132" s="84" t="s">
        <v>547</v>
      </c>
      <c r="Q132" s="1" t="s">
        <v>548</v>
      </c>
      <c r="R132" s="103">
        <f t="shared" si="8"/>
        <v>3237.4065031383147</v>
      </c>
      <c r="T132" s="26"/>
    </row>
    <row r="133" spans="1:20">
      <c r="A133" s="65" t="s">
        <v>545</v>
      </c>
      <c r="B133" s="65" t="s">
        <v>546</v>
      </c>
      <c r="C133" s="65">
        <v>329677</v>
      </c>
      <c r="D133" s="65">
        <f>INDEX('BCF 2020-21'!$Y$6:$Y$157,MATCH(A133,'BCF 2020-21'!$U$6:$U$157,0))</f>
        <v>6607.2263004177403</v>
      </c>
      <c r="E133" s="65">
        <f>INDEX('BCF 2020-21'!$AB$6:$AB$157,MATCH(A133,'BCF 2020-21'!$U$6:$U$157,0))</f>
        <v>6958.4003782849431</v>
      </c>
      <c r="F133" s="152">
        <f t="shared" si="5"/>
        <v>7328.2393583907879</v>
      </c>
      <c r="G133" s="198"/>
      <c r="H133" s="155" t="s">
        <v>501</v>
      </c>
      <c r="I133" s="155" t="s">
        <v>502</v>
      </c>
      <c r="J133" s="155" t="s">
        <v>547</v>
      </c>
      <c r="K133" s="155" t="s">
        <v>548</v>
      </c>
      <c r="L133" s="156">
        <v>177507</v>
      </c>
      <c r="M133" s="25">
        <f t="shared" si="6"/>
        <v>1</v>
      </c>
      <c r="N133" s="206">
        <f t="shared" si="7"/>
        <v>3237.4065031383147</v>
      </c>
      <c r="P133" s="84" t="s">
        <v>551</v>
      </c>
      <c r="Q133" s="1" t="s">
        <v>552</v>
      </c>
      <c r="R133" s="103">
        <f t="shared" si="8"/>
        <v>8522.6001467838487</v>
      </c>
      <c r="T133" s="26"/>
    </row>
    <row r="134" spans="1:20">
      <c r="A134" s="65" t="s">
        <v>549</v>
      </c>
      <c r="B134" s="65" t="s">
        <v>550</v>
      </c>
      <c r="C134" s="65">
        <v>261317</v>
      </c>
      <c r="D134" s="65">
        <f>INDEX('BCF 2020-21'!$Y$6:$Y$157,MATCH(A134,'BCF 2020-21'!$U$6:$U$157,0))</f>
        <v>6738.1182974555177</v>
      </c>
      <c r="E134" s="65">
        <f>INDEX('BCF 2020-21'!$AB$6:$AB$157,MATCH(A134,'BCF 2020-21'!$U$6:$U$157,0))</f>
        <v>7096.249284965279</v>
      </c>
      <c r="F134" s="152">
        <f t="shared" si="5"/>
        <v>7473.4149344611842</v>
      </c>
      <c r="G134" s="198"/>
      <c r="H134" s="155" t="s">
        <v>505</v>
      </c>
      <c r="I134" s="155" t="s">
        <v>506</v>
      </c>
      <c r="J134" s="155" t="s">
        <v>551</v>
      </c>
      <c r="K134" s="155" t="s">
        <v>552</v>
      </c>
      <c r="L134" s="156">
        <v>326034</v>
      </c>
      <c r="M134" s="25">
        <f t="shared" si="6"/>
        <v>1</v>
      </c>
      <c r="N134" s="206">
        <f t="shared" si="7"/>
        <v>8522.6001467838487</v>
      </c>
      <c r="P134" s="84" t="s">
        <v>555</v>
      </c>
      <c r="Q134" s="1" t="s">
        <v>556</v>
      </c>
      <c r="R134" s="103">
        <f t="shared" si="8"/>
        <v>7726.0163907424121</v>
      </c>
      <c r="T134" s="26"/>
    </row>
    <row r="135" spans="1:20">
      <c r="A135" s="65" t="s">
        <v>553</v>
      </c>
      <c r="B135" s="65" t="s">
        <v>554</v>
      </c>
      <c r="C135" s="65">
        <v>543973</v>
      </c>
      <c r="D135" s="65">
        <f>INDEX('BCF 2020-21'!$Y$6:$Y$157,MATCH(A135,'BCF 2020-21'!$U$6:$U$157,0))</f>
        <v>8511.1002623544045</v>
      </c>
      <c r="E135" s="65">
        <f>INDEX('BCF 2020-21'!$AB$6:$AB$157,MATCH(A135,'BCF 2020-21'!$U$6:$U$157,0))</f>
        <v>8963.4652412985415</v>
      </c>
      <c r="F135" s="152">
        <f t="shared" si="5"/>
        <v>9439.8734188735598</v>
      </c>
      <c r="G135" s="198"/>
      <c r="H135" s="155" t="s">
        <v>509</v>
      </c>
      <c r="I135" s="155" t="s">
        <v>510</v>
      </c>
      <c r="J135" s="155" t="s">
        <v>555</v>
      </c>
      <c r="K135" s="155" t="s">
        <v>556</v>
      </c>
      <c r="L135" s="156">
        <v>305842</v>
      </c>
      <c r="M135" s="25">
        <f t="shared" si="6"/>
        <v>1</v>
      </c>
      <c r="N135" s="206">
        <f t="shared" si="7"/>
        <v>7726.0163907424121</v>
      </c>
      <c r="P135" s="84" t="s">
        <v>559</v>
      </c>
      <c r="Q135" s="1" t="s">
        <v>560</v>
      </c>
      <c r="R135" s="103">
        <f t="shared" si="8"/>
        <v>8293.8305936745983</v>
      </c>
      <c r="T135" s="26"/>
    </row>
    <row r="136" spans="1:20">
      <c r="A136" s="65" t="s">
        <v>557</v>
      </c>
      <c r="B136" s="65" t="s">
        <v>558</v>
      </c>
      <c r="C136" s="65">
        <v>653537</v>
      </c>
      <c r="D136" s="65">
        <f>INDEX('BCF 2020-21'!$Y$6:$Y$157,MATCH(A136,'BCF 2020-21'!$U$6:$U$157,0))</f>
        <v>11835.133988347998</v>
      </c>
      <c r="E136" s="65">
        <f>INDEX('BCF 2020-21'!$AB$6:$AB$157,MATCH(A136,'BCF 2020-21'!$U$6:$U$157,0))</f>
        <v>12464.171359828693</v>
      </c>
      <c r="F136" s="152">
        <f t="shared" si="5"/>
        <v>13126.642067603589</v>
      </c>
      <c r="G136" s="198"/>
      <c r="H136" s="155" t="s">
        <v>513</v>
      </c>
      <c r="I136" s="155" t="s">
        <v>514</v>
      </c>
      <c r="J136" s="155" t="s">
        <v>575</v>
      </c>
      <c r="K136" s="155" t="s">
        <v>576</v>
      </c>
      <c r="L136" s="156">
        <v>206548</v>
      </c>
      <c r="M136" s="25">
        <f t="shared" si="6"/>
        <v>1</v>
      </c>
      <c r="N136" s="206">
        <f t="shared" si="7"/>
        <v>4224.3147719257722</v>
      </c>
      <c r="P136" s="84" t="s">
        <v>563</v>
      </c>
      <c r="Q136" s="1" t="s">
        <v>564</v>
      </c>
      <c r="R136" s="103">
        <f t="shared" si="8"/>
        <v>6303.2119162635991</v>
      </c>
      <c r="T136" s="26"/>
    </row>
    <row r="137" spans="1:20">
      <c r="A137" s="65" t="s">
        <v>561</v>
      </c>
      <c r="B137" s="65" t="s">
        <v>562</v>
      </c>
      <c r="C137" s="65">
        <v>500012</v>
      </c>
      <c r="D137" s="65">
        <f>INDEX('BCF 2020-21'!$Y$6:$Y$157,MATCH(A137,'BCF 2020-21'!$U$6:$U$157,0))</f>
        <v>12767.894425078626</v>
      </c>
      <c r="E137" s="65">
        <f>INDEX('BCF 2020-21'!$AB$6:$AB$157,MATCH(A137,'BCF 2020-21'!$U$6:$U$157,0))</f>
        <v>13446.508013771556</v>
      </c>
      <c r="F137" s="152">
        <f t="shared" ref="F137:F159" si="9">E137*(1+$F$4)</f>
        <v>14161.189914703515</v>
      </c>
      <c r="G137" s="198"/>
      <c r="H137" s="155" t="s">
        <v>517</v>
      </c>
      <c r="I137" s="155" t="s">
        <v>518</v>
      </c>
      <c r="J137" s="155" t="s">
        <v>559</v>
      </c>
      <c r="K137" s="155" t="s">
        <v>560</v>
      </c>
      <c r="L137" s="156">
        <v>353134</v>
      </c>
      <c r="M137" s="25">
        <f t="shared" ref="M137:M200" si="10">L137/SUMIF($H$8:$H$236,H137,$L$8:$L$236)</f>
        <v>1</v>
      </c>
      <c r="N137" s="206">
        <f t="shared" ref="N137:N200" si="11">IFERROR(INDEX($F$8:$F$159,MATCH($H137,$A$8:$A$159,0),1),0)*$M137</f>
        <v>8293.8305936745983</v>
      </c>
      <c r="P137" s="84" t="s">
        <v>567</v>
      </c>
      <c r="Q137" s="1" t="s">
        <v>568</v>
      </c>
      <c r="R137" s="103">
        <f t="shared" ref="R137:R198" si="12">SUMIF($J$8:$J$236,P137,$N$8:$N$236)</f>
        <v>3732.5414572164395</v>
      </c>
      <c r="T137" s="26"/>
    </row>
    <row r="138" spans="1:20">
      <c r="A138" s="65" t="s">
        <v>565</v>
      </c>
      <c r="B138" s="65" t="s">
        <v>566</v>
      </c>
      <c r="C138" s="65">
        <v>802694</v>
      </c>
      <c r="D138" s="65">
        <f>INDEX('BCF 2020-21'!$Y$6:$Y$157,MATCH(A138,'BCF 2020-21'!$U$6:$U$157,0))</f>
        <v>18471.863168614738</v>
      </c>
      <c r="E138" s="65">
        <f>INDEX('BCF 2020-21'!$AB$6:$AB$157,MATCH(A138,'BCF 2020-21'!$U$6:$U$157,0))</f>
        <v>19453.642696026611</v>
      </c>
      <c r="F138" s="152">
        <f t="shared" si="9"/>
        <v>20487.603805320425</v>
      </c>
      <c r="G138" s="198"/>
      <c r="H138" s="155" t="s">
        <v>521</v>
      </c>
      <c r="I138" s="155" t="s">
        <v>522</v>
      </c>
      <c r="J138" s="155" t="s">
        <v>563</v>
      </c>
      <c r="K138" s="155" t="s">
        <v>564</v>
      </c>
      <c r="L138" s="156">
        <v>305222</v>
      </c>
      <c r="M138" s="25">
        <f t="shared" si="10"/>
        <v>1</v>
      </c>
      <c r="N138" s="206">
        <f t="shared" si="11"/>
        <v>6303.2119162635991</v>
      </c>
      <c r="P138" s="84" t="s">
        <v>571</v>
      </c>
      <c r="Q138" s="1" t="s">
        <v>572</v>
      </c>
      <c r="R138" s="103">
        <f t="shared" si="12"/>
        <v>8871.2681707133324</v>
      </c>
      <c r="T138" s="26"/>
    </row>
    <row r="139" spans="1:20">
      <c r="A139" s="65" t="s">
        <v>569</v>
      </c>
      <c r="B139" s="65" t="s">
        <v>570</v>
      </c>
      <c r="C139" s="65">
        <v>802375</v>
      </c>
      <c r="D139" s="65">
        <f>INDEX('BCF 2020-21'!$Y$6:$Y$157,MATCH(A139,'BCF 2020-21'!$U$6:$U$157,0))</f>
        <v>18208.209304470271</v>
      </c>
      <c r="E139" s="65">
        <f>INDEX('BCF 2020-21'!$AB$6:$AB$157,MATCH(A139,'BCF 2020-21'!$U$6:$U$157,0))</f>
        <v>19175.975629002867</v>
      </c>
      <c r="F139" s="152">
        <f t="shared" si="9"/>
        <v>20195.17873368437</v>
      </c>
      <c r="G139" s="198"/>
      <c r="H139" s="155" t="s">
        <v>525</v>
      </c>
      <c r="I139" s="155" t="s">
        <v>526</v>
      </c>
      <c r="J139" s="155" t="s">
        <v>567</v>
      </c>
      <c r="K139" s="155" t="s">
        <v>568</v>
      </c>
      <c r="L139" s="156">
        <v>198019</v>
      </c>
      <c r="M139" s="25">
        <f t="shared" si="10"/>
        <v>1</v>
      </c>
      <c r="N139" s="206">
        <f t="shared" si="11"/>
        <v>3732.5414572164395</v>
      </c>
      <c r="P139" s="84" t="s">
        <v>575</v>
      </c>
      <c r="Q139" s="1" t="s">
        <v>576</v>
      </c>
      <c r="R139" s="103">
        <f t="shared" si="12"/>
        <v>4224.3147719257722</v>
      </c>
      <c r="T139" s="26"/>
    </row>
    <row r="140" spans="1:20">
      <c r="A140" s="65" t="s">
        <v>573</v>
      </c>
      <c r="B140" s="65" t="s">
        <v>574</v>
      </c>
      <c r="C140" s="65">
        <v>557229</v>
      </c>
      <c r="D140" s="65">
        <f>INDEX('BCF 2020-21'!$Y$6:$Y$157,MATCH(A140,'BCF 2020-21'!$U$6:$U$157,0))</f>
        <v>13167.289715645202</v>
      </c>
      <c r="E140" s="65">
        <f>INDEX('BCF 2020-21'!$AB$6:$AB$157,MATCH(A140,'BCF 2020-21'!$U$6:$U$157,0))</f>
        <v>13867.131164031745</v>
      </c>
      <c r="F140" s="152">
        <f t="shared" si="9"/>
        <v>14604.169185400033</v>
      </c>
      <c r="G140" s="198"/>
      <c r="H140" s="155" t="s">
        <v>529</v>
      </c>
      <c r="I140" s="155" t="s">
        <v>530</v>
      </c>
      <c r="J140" s="155" t="s">
        <v>571</v>
      </c>
      <c r="K140" s="155" t="s">
        <v>572</v>
      </c>
      <c r="L140" s="156">
        <v>318830</v>
      </c>
      <c r="M140" s="25">
        <f t="shared" si="10"/>
        <v>1</v>
      </c>
      <c r="N140" s="206">
        <f t="shared" si="11"/>
        <v>8871.2681707133324</v>
      </c>
      <c r="P140" s="84" t="s">
        <v>579</v>
      </c>
      <c r="Q140" s="1" t="s">
        <v>580</v>
      </c>
      <c r="R140" s="103">
        <f t="shared" si="12"/>
        <v>4164.2886125156856</v>
      </c>
      <c r="T140" s="26"/>
    </row>
    <row r="141" spans="1:20">
      <c r="A141" s="65" t="s">
        <v>577</v>
      </c>
      <c r="B141" s="65" t="s">
        <v>578</v>
      </c>
      <c r="C141" s="65">
        <v>1489189</v>
      </c>
      <c r="D141" s="65">
        <f>INDEX('BCF 2020-21'!$Y$6:$Y$157,MATCH(A141,'BCF 2020-21'!$U$6:$U$157,0))</f>
        <v>30144.71056573054</v>
      </c>
      <c r="E141" s="65">
        <f>INDEX('BCF 2020-21'!$AB$6:$AB$157,MATCH(A141,'BCF 2020-21'!$U$6:$U$157,0))</f>
        <v>31746.901932299119</v>
      </c>
      <c r="F141" s="152">
        <f t="shared" si="9"/>
        <v>33434.249770000817</v>
      </c>
      <c r="G141" s="198"/>
      <c r="H141" s="155" t="s">
        <v>533</v>
      </c>
      <c r="I141" s="155" t="s">
        <v>534</v>
      </c>
      <c r="J141" s="155" t="s">
        <v>579</v>
      </c>
      <c r="K141" s="155" t="s">
        <v>580</v>
      </c>
      <c r="L141" s="156">
        <v>206349</v>
      </c>
      <c r="M141" s="25">
        <f t="shared" si="10"/>
        <v>1</v>
      </c>
      <c r="N141" s="206">
        <f t="shared" si="11"/>
        <v>4164.2886125156856</v>
      </c>
      <c r="P141" s="84" t="s">
        <v>583</v>
      </c>
      <c r="Q141" s="1" t="s">
        <v>584</v>
      </c>
      <c r="R141" s="103">
        <f t="shared" si="12"/>
        <v>8274.3536791623683</v>
      </c>
      <c r="T141" s="26"/>
    </row>
    <row r="142" spans="1:20">
      <c r="A142" s="65" t="s">
        <v>581</v>
      </c>
      <c r="B142" s="65" t="s">
        <v>582</v>
      </c>
      <c r="C142" s="65">
        <v>637070</v>
      </c>
      <c r="D142" s="65">
        <f>INDEX('BCF 2020-21'!$Y$6:$Y$157,MATCH(A142,'BCF 2020-21'!$U$6:$U$157,0))</f>
        <v>12883.811078357714</v>
      </c>
      <c r="E142" s="65">
        <f>INDEX('BCF 2020-21'!$AB$6:$AB$157,MATCH(A142,'BCF 2020-21'!$U$6:$U$157,0))</f>
        <v>13568.585637172428</v>
      </c>
      <c r="F142" s="152">
        <f t="shared" si="9"/>
        <v>14289.755963788142</v>
      </c>
      <c r="G142" s="198"/>
      <c r="H142" s="155" t="s">
        <v>537</v>
      </c>
      <c r="I142" s="155" t="s">
        <v>538</v>
      </c>
      <c r="J142" s="155" t="s">
        <v>583</v>
      </c>
      <c r="K142" s="155" t="s">
        <v>584</v>
      </c>
      <c r="L142" s="156">
        <v>324745</v>
      </c>
      <c r="M142" s="25">
        <f t="shared" si="10"/>
        <v>1</v>
      </c>
      <c r="N142" s="206">
        <f t="shared" si="11"/>
        <v>8274.3536791623683</v>
      </c>
      <c r="P142" s="84" t="s">
        <v>587</v>
      </c>
      <c r="Q142" s="1" t="s">
        <v>588</v>
      </c>
      <c r="R142" s="103">
        <f t="shared" si="12"/>
        <v>6149.1058877871737</v>
      </c>
      <c r="T142" s="26"/>
    </row>
    <row r="143" spans="1:20">
      <c r="A143" s="65" t="s">
        <v>585</v>
      </c>
      <c r="B143" s="65" t="s">
        <v>586</v>
      </c>
      <c r="C143" s="65">
        <v>1382542</v>
      </c>
      <c r="D143" s="65">
        <f>INDEX('BCF 2020-21'!$Y$6:$Y$157,MATCH(A143,'BCF 2020-21'!$U$6:$U$157,0))</f>
        <v>24212.02241725217</v>
      </c>
      <c r="E143" s="65">
        <f>INDEX('BCF 2020-21'!$AB$6:$AB$157,MATCH(A143,'BCF 2020-21'!$U$6:$U$157,0))</f>
        <v>25498.891408729123</v>
      </c>
      <c r="F143" s="152">
        <f t="shared" si="9"/>
        <v>26854.157487103075</v>
      </c>
      <c r="G143" s="198"/>
      <c r="H143" s="155" t="s">
        <v>541</v>
      </c>
      <c r="I143" s="155" t="s">
        <v>542</v>
      </c>
      <c r="J143" s="155" t="s">
        <v>587</v>
      </c>
      <c r="K143" s="155" t="s">
        <v>588</v>
      </c>
      <c r="L143" s="156">
        <v>276983</v>
      </c>
      <c r="M143" s="25">
        <f t="shared" si="10"/>
        <v>1</v>
      </c>
      <c r="N143" s="206">
        <f t="shared" si="11"/>
        <v>6149.1058877871737</v>
      </c>
      <c r="P143" s="84" t="s">
        <v>591</v>
      </c>
      <c r="Q143" s="1" t="s">
        <v>592</v>
      </c>
      <c r="R143" s="103">
        <f t="shared" si="12"/>
        <v>7328.2393583907879</v>
      </c>
      <c r="T143" s="26"/>
    </row>
    <row r="144" spans="1:20">
      <c r="A144" s="65" t="s">
        <v>589</v>
      </c>
      <c r="B144" s="65" t="s">
        <v>590</v>
      </c>
      <c r="C144" s="65">
        <v>1189519</v>
      </c>
      <c r="D144" s="65">
        <f>INDEX('BCF 2020-21'!$Y$6:$Y$157,MATCH(A144,'BCF 2020-21'!$U$6:$U$157,0))</f>
        <v>21054.289168298761</v>
      </c>
      <c r="E144" s="65">
        <f>INDEX('BCF 2020-21'!$AB$6:$AB$157,MATCH(A144,'BCF 2020-21'!$U$6:$U$157,0))</f>
        <v>22173.32463759384</v>
      </c>
      <c r="F144" s="152">
        <f t="shared" si="9"/>
        <v>23351.836842081953</v>
      </c>
      <c r="G144" s="198"/>
      <c r="H144" s="155" t="s">
        <v>545</v>
      </c>
      <c r="I144" s="155" t="s">
        <v>546</v>
      </c>
      <c r="J144" s="155" t="s">
        <v>591</v>
      </c>
      <c r="K144" s="155" t="s">
        <v>592</v>
      </c>
      <c r="L144" s="156">
        <v>329677</v>
      </c>
      <c r="M144" s="25">
        <f t="shared" si="10"/>
        <v>1</v>
      </c>
      <c r="N144" s="206">
        <f t="shared" si="11"/>
        <v>7328.2393583907879</v>
      </c>
      <c r="P144" s="84" t="s">
        <v>595</v>
      </c>
      <c r="Q144" s="1" t="s">
        <v>596</v>
      </c>
      <c r="R144" s="103">
        <f t="shared" si="12"/>
        <v>6934.4829163379818</v>
      </c>
      <c r="T144" s="26"/>
    </row>
    <row r="145" spans="1:20">
      <c r="A145" s="65" t="s">
        <v>593</v>
      </c>
      <c r="B145" s="65" t="s">
        <v>594</v>
      </c>
      <c r="C145" s="65">
        <v>1581555</v>
      </c>
      <c r="D145" s="65">
        <f>INDEX('BCF 2020-21'!$Y$6:$Y$157,MATCH(A145,'BCF 2020-21'!$U$6:$U$157,0))</f>
        <v>31392.048243996942</v>
      </c>
      <c r="E145" s="65">
        <f>INDEX('BCF 2020-21'!$AB$6:$AB$157,MATCH(A145,'BCF 2020-21'!$U$6:$U$157,0))</f>
        <v>33060.535608165381</v>
      </c>
      <c r="F145" s="152">
        <f t="shared" si="9"/>
        <v>34817.703075739373</v>
      </c>
      <c r="G145" s="198"/>
      <c r="H145" s="155" t="s">
        <v>549</v>
      </c>
      <c r="I145" s="155" t="s">
        <v>550</v>
      </c>
      <c r="J145" s="155" t="s">
        <v>595</v>
      </c>
      <c r="K145" s="155" t="s">
        <v>596</v>
      </c>
      <c r="L145" s="156">
        <v>71283</v>
      </c>
      <c r="M145" s="25">
        <f t="shared" si="10"/>
        <v>0.27278363060956617</v>
      </c>
      <c r="N145" s="206">
        <f t="shared" si="11"/>
        <v>2038.6252588740749</v>
      </c>
      <c r="P145" s="84" t="s">
        <v>599</v>
      </c>
      <c r="Q145" s="1" t="s">
        <v>600</v>
      </c>
      <c r="R145" s="103">
        <f t="shared" si="12"/>
        <v>5434.7896755871097</v>
      </c>
      <c r="T145" s="26"/>
    </row>
    <row r="146" spans="1:20">
      <c r="A146" s="65" t="s">
        <v>597</v>
      </c>
      <c r="B146" s="65" t="s">
        <v>598</v>
      </c>
      <c r="C146" s="65">
        <v>1219799</v>
      </c>
      <c r="D146" s="65">
        <f>INDEX('BCF 2020-21'!$Y$6:$Y$157,MATCH(A146,'BCF 2020-21'!$U$6:$U$157,0))</f>
        <v>28100.895615213485</v>
      </c>
      <c r="E146" s="65">
        <f>INDEX('BCF 2020-21'!$AB$6:$AB$157,MATCH(A146,'BCF 2020-21'!$U$6:$U$157,0))</f>
        <v>29594.458217162082</v>
      </c>
      <c r="F146" s="152">
        <f t="shared" si="9"/>
        <v>31167.403671404249</v>
      </c>
      <c r="G146" s="198"/>
      <c r="H146" s="155" t="s">
        <v>549</v>
      </c>
      <c r="I146" s="155" t="s">
        <v>550</v>
      </c>
      <c r="J146" s="155" t="s">
        <v>599</v>
      </c>
      <c r="K146" s="155" t="s">
        <v>600</v>
      </c>
      <c r="L146" s="156">
        <v>190034</v>
      </c>
      <c r="M146" s="25">
        <f t="shared" si="10"/>
        <v>0.72721636939043388</v>
      </c>
      <c r="N146" s="206">
        <f t="shared" si="11"/>
        <v>5434.7896755871097</v>
      </c>
      <c r="P146" s="84" t="s">
        <v>603</v>
      </c>
      <c r="Q146" s="1" t="s">
        <v>604</v>
      </c>
      <c r="R146" s="103">
        <f t="shared" si="12"/>
        <v>2862.6355494083623</v>
      </c>
      <c r="T146" s="26"/>
    </row>
    <row r="147" spans="1:20">
      <c r="A147" s="65" t="s">
        <v>601</v>
      </c>
      <c r="B147" s="65" t="s">
        <v>602</v>
      </c>
      <c r="C147" s="65">
        <v>706155</v>
      </c>
      <c r="D147" s="65">
        <f>INDEX('BCF 2020-21'!$Y$6:$Y$157,MATCH(A147,'BCF 2020-21'!$U$6:$U$157,0))</f>
        <v>12294.426285094027</v>
      </c>
      <c r="E147" s="65">
        <f>INDEX('BCF 2020-21'!$AB$6:$AB$157,MATCH(A147,'BCF 2020-21'!$U$6:$U$157,0))</f>
        <v>12947.875042146774</v>
      </c>
      <c r="F147" s="152">
        <f t="shared" si="9"/>
        <v>13636.054600636875</v>
      </c>
      <c r="G147" s="198"/>
      <c r="H147" s="155" t="s">
        <v>553</v>
      </c>
      <c r="I147" s="155" t="s">
        <v>554</v>
      </c>
      <c r="J147" s="155" t="s">
        <v>299</v>
      </c>
      <c r="K147" s="155" t="s">
        <v>300</v>
      </c>
      <c r="L147" s="156">
        <v>6425</v>
      </c>
      <c r="M147" s="25">
        <f t="shared" si="10"/>
        <v>1.1811247984734536E-2</v>
      </c>
      <c r="N147" s="206">
        <f t="shared" si="11"/>
        <v>111.49668589481945</v>
      </c>
      <c r="P147" s="84" t="s">
        <v>607</v>
      </c>
      <c r="Q147" s="1" t="s">
        <v>608</v>
      </c>
      <c r="R147" s="103">
        <f t="shared" si="12"/>
        <v>6939.6689780041434</v>
      </c>
      <c r="T147" s="26"/>
    </row>
    <row r="148" spans="1:20">
      <c r="A148" s="65" t="s">
        <v>605</v>
      </c>
      <c r="B148" s="65" t="s">
        <v>606</v>
      </c>
      <c r="C148" s="65">
        <v>761224</v>
      </c>
      <c r="D148" s="65">
        <f>INDEX('BCF 2020-21'!$Y$6:$Y$157,MATCH(A148,'BCF 2020-21'!$U$6:$U$157,0))</f>
        <v>17151.105784798368</v>
      </c>
      <c r="E148" s="65">
        <f>INDEX('BCF 2020-21'!$AB$6:$AB$157,MATCH(A148,'BCF 2020-21'!$U$6:$U$157,0))</f>
        <v>18062.687057260402</v>
      </c>
      <c r="F148" s="152">
        <f t="shared" si="9"/>
        <v>19022.718874353792</v>
      </c>
      <c r="G148" s="198"/>
      <c r="H148" s="155" t="s">
        <v>553</v>
      </c>
      <c r="I148" s="155" t="s">
        <v>554</v>
      </c>
      <c r="J148" s="155" t="s">
        <v>701</v>
      </c>
      <c r="K148" s="155" t="s">
        <v>702</v>
      </c>
      <c r="L148" s="156">
        <v>537548</v>
      </c>
      <c r="M148" s="25">
        <f t="shared" si="10"/>
        <v>0.98818875201526546</v>
      </c>
      <c r="N148" s="206">
        <f t="shared" si="11"/>
        <v>9328.3767329787406</v>
      </c>
      <c r="P148" s="84" t="s">
        <v>611</v>
      </c>
      <c r="Q148" s="1" t="s">
        <v>612</v>
      </c>
      <c r="R148" s="103">
        <f t="shared" si="12"/>
        <v>4727.4918521248701</v>
      </c>
      <c r="T148" s="26"/>
    </row>
    <row r="149" spans="1:20">
      <c r="A149" s="65" t="s">
        <v>609</v>
      </c>
      <c r="B149" s="65" t="s">
        <v>610</v>
      </c>
      <c r="C149" s="65">
        <v>907760</v>
      </c>
      <c r="D149" s="65">
        <f>INDEX('BCF 2020-21'!$Y$6:$Y$157,MATCH(A149,'BCF 2020-21'!$U$6:$U$157,0))</f>
        <v>21279.695888708869</v>
      </c>
      <c r="E149" s="65">
        <f>INDEX('BCF 2020-21'!$AB$6:$AB$157,MATCH(A149,'BCF 2020-21'!$U$6:$U$157,0))</f>
        <v>22410.711725193745</v>
      </c>
      <c r="F149" s="152">
        <f t="shared" si="9"/>
        <v>23601.841053387794</v>
      </c>
      <c r="G149" s="198"/>
      <c r="H149" s="155" t="s">
        <v>557</v>
      </c>
      <c r="I149" s="155" t="s">
        <v>558</v>
      </c>
      <c r="J149" s="155" t="s">
        <v>415</v>
      </c>
      <c r="K149" s="155" t="s">
        <v>416</v>
      </c>
      <c r="L149" s="156">
        <v>653537</v>
      </c>
      <c r="M149" s="25">
        <f t="shared" si="10"/>
        <v>1</v>
      </c>
      <c r="N149" s="206">
        <f t="shared" si="11"/>
        <v>13126.642067603589</v>
      </c>
      <c r="P149" s="84" t="s">
        <v>617</v>
      </c>
      <c r="Q149" s="1" t="s">
        <v>618</v>
      </c>
      <c r="R149" s="103">
        <f t="shared" si="12"/>
        <v>5073.8722098395901</v>
      </c>
      <c r="T149" s="26"/>
    </row>
    <row r="150" spans="1:20">
      <c r="A150" s="65" t="s">
        <v>619</v>
      </c>
      <c r="B150" s="65" t="s">
        <v>620</v>
      </c>
      <c r="C150" s="65">
        <v>618054</v>
      </c>
      <c r="D150" s="65">
        <f>INDEX('BCF 2020-21'!$Y$6:$Y$157,MATCH(A150,'BCF 2020-21'!$U$6:$U$157,0))</f>
        <v>12342.058822229188</v>
      </c>
      <c r="E150" s="65">
        <f>INDEX('BCF 2020-21'!$AB$6:$AB$157,MATCH(A150,'BCF 2020-21'!$U$6:$U$157,0))</f>
        <v>12998.03924863067</v>
      </c>
      <c r="F150" s="152">
        <f t="shared" si="9"/>
        <v>13688.885034695391</v>
      </c>
      <c r="G150" s="198"/>
      <c r="H150" s="155" t="s">
        <v>561</v>
      </c>
      <c r="I150" s="155" t="s">
        <v>562</v>
      </c>
      <c r="J150" s="155" t="s">
        <v>131</v>
      </c>
      <c r="K150" s="155" t="s">
        <v>132</v>
      </c>
      <c r="L150" s="156">
        <v>319371</v>
      </c>
      <c r="M150" s="25">
        <f t="shared" si="10"/>
        <v>0.63872667055990662</v>
      </c>
      <c r="N150" s="206">
        <f t="shared" si="11"/>
        <v>9045.1296853851036</v>
      </c>
      <c r="P150" s="84" t="s">
        <v>623</v>
      </c>
      <c r="Q150" s="1" t="s">
        <v>624</v>
      </c>
      <c r="R150" s="103">
        <f t="shared" si="12"/>
        <v>11020.861750518294</v>
      </c>
      <c r="T150" s="26"/>
    </row>
    <row r="151" spans="1:20">
      <c r="A151" s="65" t="s">
        <v>625</v>
      </c>
      <c r="B151" s="65" t="s">
        <v>626</v>
      </c>
      <c r="C151" s="65">
        <v>828224</v>
      </c>
      <c r="D151" s="65">
        <f>INDEX('BCF 2020-21'!$Y$6:$Y$157,MATCH(A151,'BCF 2020-21'!$U$6:$U$157,0))</f>
        <v>17961.418129574613</v>
      </c>
      <c r="E151" s="65">
        <f>INDEX('BCF 2020-21'!$AB$6:$AB$157,MATCH(A151,'BCF 2020-21'!$U$6:$U$157,0))</f>
        <v>18916.067503161503</v>
      </c>
      <c r="F151" s="152">
        <f t="shared" si="9"/>
        <v>19921.456490954537</v>
      </c>
      <c r="G151" s="198"/>
      <c r="H151" s="155" t="s">
        <v>561</v>
      </c>
      <c r="I151" s="155" t="s">
        <v>562</v>
      </c>
      <c r="J151" s="155" t="s">
        <v>139</v>
      </c>
      <c r="K151" s="155" t="s">
        <v>140</v>
      </c>
      <c r="L151" s="156">
        <v>180641</v>
      </c>
      <c r="M151" s="25">
        <f t="shared" si="10"/>
        <v>0.36127332944009344</v>
      </c>
      <c r="N151" s="206">
        <f t="shared" si="11"/>
        <v>5116.060229318412</v>
      </c>
      <c r="P151" s="84" t="s">
        <v>627</v>
      </c>
      <c r="Q151" s="1" t="s">
        <v>628</v>
      </c>
      <c r="R151" s="103">
        <f t="shared" si="12"/>
        <v>2427.5732743522931</v>
      </c>
      <c r="T151" s="26"/>
    </row>
    <row r="152" spans="1:20">
      <c r="A152" s="65" t="s">
        <v>629</v>
      </c>
      <c r="B152" s="65" t="s">
        <v>630</v>
      </c>
      <c r="C152" s="65">
        <v>691667</v>
      </c>
      <c r="D152" s="65">
        <f>INDEX('BCF 2020-21'!$Y$6:$Y$157,MATCH(A152,'BCF 2020-21'!$U$6:$U$157,0))</f>
        <v>11669.619905262036</v>
      </c>
      <c r="E152" s="65">
        <f>INDEX('BCF 2020-21'!$AB$6:$AB$157,MATCH(A152,'BCF 2020-21'!$U$6:$U$157,0))</f>
        <v>12289.860203226714</v>
      </c>
      <c r="F152" s="152">
        <f t="shared" si="9"/>
        <v>12943.066273028213</v>
      </c>
      <c r="G152" s="198"/>
      <c r="H152" s="155" t="s">
        <v>565</v>
      </c>
      <c r="I152" s="155" t="s">
        <v>566</v>
      </c>
      <c r="J152" s="155" t="s">
        <v>163</v>
      </c>
      <c r="K152" s="155" t="s">
        <v>164</v>
      </c>
      <c r="L152" s="156">
        <v>33570</v>
      </c>
      <c r="M152" s="25">
        <f t="shared" si="10"/>
        <v>4.1821665541289708E-2</v>
      </c>
      <c r="N152" s="206">
        <f t="shared" si="11"/>
        <v>856.82571408856506</v>
      </c>
      <c r="P152" s="84" t="s">
        <v>631</v>
      </c>
      <c r="Q152" s="1" t="s">
        <v>632</v>
      </c>
      <c r="R152" s="103">
        <f t="shared" si="12"/>
        <v>5898.4399436521971</v>
      </c>
      <c r="T152" s="26"/>
    </row>
    <row r="153" spans="1:20">
      <c r="A153" s="65" t="s">
        <v>633</v>
      </c>
      <c r="B153" s="65" t="s">
        <v>634</v>
      </c>
      <c r="C153" s="65">
        <v>562225</v>
      </c>
      <c r="D153" s="65">
        <f>INDEX('BCF 2020-21'!$Y$6:$Y$157,MATCH(A153,'BCF 2020-21'!$U$6:$U$157,0))</f>
        <v>12718.728419732744</v>
      </c>
      <c r="E153" s="65">
        <f>INDEX('BCF 2020-21'!$AB$6:$AB$157,MATCH(A153,'BCF 2020-21'!$U$6:$U$157,0))</f>
        <v>13394.72883524154</v>
      </c>
      <c r="F153" s="152">
        <f t="shared" si="9"/>
        <v>14106.658672834628</v>
      </c>
      <c r="G153" s="198"/>
      <c r="H153" s="155" t="s">
        <v>565</v>
      </c>
      <c r="I153" s="155" t="s">
        <v>566</v>
      </c>
      <c r="J153" s="155" t="s">
        <v>713</v>
      </c>
      <c r="K153" s="155" t="s">
        <v>714</v>
      </c>
      <c r="L153" s="156">
        <v>769124</v>
      </c>
      <c r="M153" s="25">
        <f t="shared" si="10"/>
        <v>0.95817833445871026</v>
      </c>
      <c r="N153" s="206">
        <f t="shared" si="11"/>
        <v>19630.778091231859</v>
      </c>
      <c r="P153" s="84" t="s">
        <v>635</v>
      </c>
      <c r="Q153" s="1" t="s">
        <v>636</v>
      </c>
      <c r="R153" s="103">
        <f t="shared" si="12"/>
        <v>3542.0238313613431</v>
      </c>
      <c r="T153" s="26"/>
    </row>
    <row r="154" spans="1:20">
      <c r="A154" s="65" t="s">
        <v>637</v>
      </c>
      <c r="B154" s="65" t="s">
        <v>638</v>
      </c>
      <c r="C154" s="65">
        <v>879560</v>
      </c>
      <c r="D154" s="65">
        <f>INDEX('BCF 2020-21'!$Y$6:$Y$157,MATCH(A154,'BCF 2020-21'!$U$6:$U$157,0))</f>
        <v>18037.26473424492</v>
      </c>
      <c r="E154" s="65">
        <f>INDEX('BCF 2020-21'!$AB$6:$AB$157,MATCH(A154,'BCF 2020-21'!$U$6:$U$157,0))</f>
        <v>18995.945354870037</v>
      </c>
      <c r="F154" s="152">
        <f t="shared" si="9"/>
        <v>20005.579850481379</v>
      </c>
      <c r="G154" s="198"/>
      <c r="H154" s="155" t="s">
        <v>569</v>
      </c>
      <c r="I154" s="155" t="s">
        <v>570</v>
      </c>
      <c r="J154" s="155" t="s">
        <v>715</v>
      </c>
      <c r="K154" s="155" t="s">
        <v>716</v>
      </c>
      <c r="L154" s="156">
        <v>802375</v>
      </c>
      <c r="M154" s="25">
        <f t="shared" si="10"/>
        <v>1</v>
      </c>
      <c r="N154" s="206">
        <f t="shared" si="11"/>
        <v>20195.17873368437</v>
      </c>
      <c r="P154" s="84" t="s">
        <v>639</v>
      </c>
      <c r="Q154" s="1" t="s">
        <v>640</v>
      </c>
      <c r="R154" s="103">
        <f t="shared" si="12"/>
        <v>3978.9039293715286</v>
      </c>
      <c r="T154" s="26"/>
    </row>
    <row r="155" spans="1:20">
      <c r="A155" s="65" t="s">
        <v>641</v>
      </c>
      <c r="B155" s="65" t="s">
        <v>642</v>
      </c>
      <c r="C155" s="65">
        <v>761350</v>
      </c>
      <c r="D155" s="65">
        <f>INDEX('BCF 2020-21'!$Y$6:$Y$157,MATCH(A155,'BCF 2020-21'!$U$6:$U$157,0))</f>
        <v>16608.502694099931</v>
      </c>
      <c r="E155" s="65">
        <f>INDEX('BCF 2020-21'!$AB$6:$AB$157,MATCH(A155,'BCF 2020-21'!$U$6:$U$157,0))</f>
        <v>17491.244612291342</v>
      </c>
      <c r="F155" s="152">
        <f t="shared" si="9"/>
        <v>18420.90426343463</v>
      </c>
      <c r="G155" s="198"/>
      <c r="H155" s="155" t="s">
        <v>573</v>
      </c>
      <c r="I155" s="155" t="s">
        <v>574</v>
      </c>
      <c r="J155" s="155" t="s">
        <v>617</v>
      </c>
      <c r="K155" s="155" t="s">
        <v>618</v>
      </c>
      <c r="L155" s="156">
        <v>193596</v>
      </c>
      <c r="M155" s="25">
        <f t="shared" si="10"/>
        <v>0.34742628255169777</v>
      </c>
      <c r="N155" s="206">
        <f t="shared" si="11"/>
        <v>5073.8722098395901</v>
      </c>
      <c r="P155" s="84" t="s">
        <v>643</v>
      </c>
      <c r="Q155" s="1" t="s">
        <v>644</v>
      </c>
      <c r="R155" s="103">
        <f t="shared" si="12"/>
        <v>4946.6296553510092</v>
      </c>
      <c r="T155" s="26"/>
    </row>
    <row r="156" spans="1:20">
      <c r="A156" s="65" t="s">
        <v>645</v>
      </c>
      <c r="B156" s="65" t="s">
        <v>646</v>
      </c>
      <c r="C156" s="65">
        <v>1196236</v>
      </c>
      <c r="D156" s="65">
        <f>INDEX('BCF 2020-21'!$Y$6:$Y$157,MATCH(A156,'BCF 2020-21'!$U$6:$U$157,0))</f>
        <v>20342.478127357193</v>
      </c>
      <c r="E156" s="65">
        <f>INDEX('BCF 2020-21'!$AB$6:$AB$157,MATCH(A156,'BCF 2020-21'!$U$6:$U$157,0))</f>
        <v>21423.680839826229</v>
      </c>
      <c r="F156" s="152">
        <f t="shared" si="9"/>
        <v>22562.349476462994</v>
      </c>
      <c r="G156" s="198"/>
      <c r="H156" s="155" t="s">
        <v>573</v>
      </c>
      <c r="I156" s="155" t="s">
        <v>574</v>
      </c>
      <c r="J156" s="155" t="s">
        <v>643</v>
      </c>
      <c r="K156" s="155" t="s">
        <v>644</v>
      </c>
      <c r="L156" s="156">
        <v>188741</v>
      </c>
      <c r="M156" s="25">
        <f t="shared" si="10"/>
        <v>0.33871352711362834</v>
      </c>
      <c r="N156" s="206">
        <f t="shared" si="11"/>
        <v>4946.6296553510092</v>
      </c>
      <c r="P156" s="84" t="s">
        <v>647</v>
      </c>
      <c r="Q156" s="1" t="s">
        <v>648</v>
      </c>
      <c r="R156" s="103">
        <f t="shared" si="12"/>
        <v>5636.1366797316268</v>
      </c>
      <c r="T156" s="26"/>
    </row>
    <row r="157" spans="1:20">
      <c r="A157" s="65" t="s">
        <v>649</v>
      </c>
      <c r="B157" s="65" t="s">
        <v>650</v>
      </c>
      <c r="C157" s="65">
        <v>577933</v>
      </c>
      <c r="D157" s="65">
        <f>INDEX('BCF 2020-21'!$Y$6:$Y$157,MATCH(A157,'BCF 2020-21'!$U$6:$U$157,0))</f>
        <v>11379.500607916721</v>
      </c>
      <c r="E157" s="65">
        <f>INDEX('BCF 2020-21'!$AB$6:$AB$157,MATCH(A157,'BCF 2020-21'!$U$6:$U$157,0))</f>
        <v>11984.321065227496</v>
      </c>
      <c r="F157" s="152">
        <f t="shared" si="9"/>
        <v>12621.287729844338</v>
      </c>
      <c r="G157" s="198"/>
      <c r="H157" s="155" t="s">
        <v>573</v>
      </c>
      <c r="I157" s="155" t="s">
        <v>574</v>
      </c>
      <c r="J157" s="155" t="s">
        <v>733</v>
      </c>
      <c r="K157" s="155" t="s">
        <v>734</v>
      </c>
      <c r="L157" s="156">
        <v>174892</v>
      </c>
      <c r="M157" s="25">
        <f t="shared" si="10"/>
        <v>0.31386019033467388</v>
      </c>
      <c r="N157" s="206">
        <f t="shared" si="11"/>
        <v>4583.6673202094335</v>
      </c>
      <c r="P157" s="84" t="s">
        <v>651</v>
      </c>
      <c r="Q157" s="1" t="s">
        <v>652</v>
      </c>
      <c r="R157" s="103">
        <f t="shared" si="12"/>
        <v>5209.9887452447429</v>
      </c>
      <c r="T157" s="26"/>
    </row>
    <row r="158" spans="1:20">
      <c r="A158" s="65" t="s">
        <v>653</v>
      </c>
      <c r="B158" s="65" t="s">
        <v>654</v>
      </c>
      <c r="C158" s="65">
        <v>863980</v>
      </c>
      <c r="D158" s="65">
        <f>INDEX('BCF 2020-21'!$Y$6:$Y$157,MATCH(A158,'BCF 2020-21'!$U$6:$U$157,0))</f>
        <v>16822.653058826498</v>
      </c>
      <c r="E158" s="65">
        <f>INDEX('BCF 2020-21'!$AB$6:$AB$157,MATCH(A158,'BCF 2020-21'!$U$6:$U$157,0))</f>
        <v>17716.777068903128</v>
      </c>
      <c r="F158" s="152">
        <f t="shared" si="9"/>
        <v>18658.423770115329</v>
      </c>
      <c r="G158" s="198"/>
      <c r="H158" s="155" t="s">
        <v>577</v>
      </c>
      <c r="I158" s="155" t="s">
        <v>578</v>
      </c>
      <c r="J158" s="155" t="s">
        <v>439</v>
      </c>
      <c r="K158" s="155" t="s">
        <v>440</v>
      </c>
      <c r="L158" s="156">
        <v>395918</v>
      </c>
      <c r="M158" s="25">
        <f t="shared" si="10"/>
        <v>0.26586148568113249</v>
      </c>
      <c r="N158" s="206">
        <f t="shared" si="11"/>
        <v>8888.8793164864801</v>
      </c>
      <c r="P158" s="84" t="s">
        <v>655</v>
      </c>
      <c r="Q158" s="1" t="s">
        <v>656</v>
      </c>
      <c r="R158" s="103">
        <f t="shared" si="12"/>
        <v>6615.0093569195824</v>
      </c>
      <c r="T158" s="26"/>
    </row>
    <row r="159" spans="1:20">
      <c r="A159" s="65" t="s">
        <v>657</v>
      </c>
      <c r="B159" s="65" t="s">
        <v>658</v>
      </c>
      <c r="C159" s="65">
        <v>595786</v>
      </c>
      <c r="D159" s="65">
        <f>INDEX('BCF 2020-21'!$Y$6:$Y$157,MATCH(A159,'BCF 2020-21'!$U$6:$U$157,0))</f>
        <v>12143.576264826543</v>
      </c>
      <c r="E159" s="65">
        <f>INDEX('BCF 2020-21'!$AB$6:$AB$157,MATCH(A159,'BCF 2020-21'!$U$6:$U$157,0))</f>
        <v>12789.007343302073</v>
      </c>
      <c r="F159" s="152">
        <f t="shared" si="9"/>
        <v>13468.74308359858</v>
      </c>
      <c r="G159" s="198"/>
      <c r="H159" s="155" t="s">
        <v>577</v>
      </c>
      <c r="I159" s="155" t="s">
        <v>578</v>
      </c>
      <c r="J159" s="155" t="s">
        <v>443</v>
      </c>
      <c r="K159" s="155" t="s">
        <v>444</v>
      </c>
      <c r="L159" s="156">
        <v>341267</v>
      </c>
      <c r="M159" s="25">
        <f t="shared" si="10"/>
        <v>0.22916298737097843</v>
      </c>
      <c r="N159" s="206">
        <f t="shared" si="11"/>
        <v>7661.8925578008357</v>
      </c>
      <c r="P159" s="84" t="s">
        <v>659</v>
      </c>
      <c r="Q159" s="1" t="s">
        <v>660</v>
      </c>
      <c r="R159" s="103">
        <f t="shared" si="12"/>
        <v>4687.6889953409218</v>
      </c>
      <c r="T159" s="26"/>
    </row>
    <row r="160" spans="1:20">
      <c r="G160" s="198"/>
      <c r="H160" s="155" t="s">
        <v>577</v>
      </c>
      <c r="I160" s="155" t="s">
        <v>578</v>
      </c>
      <c r="J160" s="155" t="s">
        <v>463</v>
      </c>
      <c r="K160" s="155" t="s">
        <v>464</v>
      </c>
      <c r="L160" s="156">
        <v>310040</v>
      </c>
      <c r="M160" s="25">
        <f t="shared" si="10"/>
        <v>0.20819385585039912</v>
      </c>
      <c r="N160" s="206">
        <f t="shared" si="11"/>
        <v>6960.8053770817905</v>
      </c>
      <c r="P160" s="84" t="s">
        <v>661</v>
      </c>
      <c r="Q160" s="1" t="s">
        <v>662</v>
      </c>
      <c r="R160" s="103">
        <f t="shared" si="12"/>
        <v>1821.3050893345232</v>
      </c>
      <c r="T160" s="26"/>
    </row>
    <row r="161" spans="1:20">
      <c r="A161" s="66"/>
      <c r="B161" s="66"/>
      <c r="C161" s="66"/>
      <c r="D161" s="66"/>
      <c r="E161" s="66"/>
      <c r="F161" s="151"/>
      <c r="G161" s="199"/>
      <c r="H161" s="155" t="s">
        <v>577</v>
      </c>
      <c r="I161" s="155" t="s">
        <v>578</v>
      </c>
      <c r="J161" s="155" t="s">
        <v>723</v>
      </c>
      <c r="K161" s="155" t="s">
        <v>724</v>
      </c>
      <c r="L161" s="156">
        <v>264220</v>
      </c>
      <c r="M161" s="25">
        <f t="shared" si="10"/>
        <v>0.1774254308888932</v>
      </c>
      <c r="N161" s="206">
        <f t="shared" si="11"/>
        <v>5932.0861718892738</v>
      </c>
      <c r="P161" s="84" t="s">
        <v>663</v>
      </c>
      <c r="Q161" s="1" t="s">
        <v>664</v>
      </c>
      <c r="R161" s="103">
        <f t="shared" si="12"/>
        <v>2618.2046208286201</v>
      </c>
      <c r="T161" s="26"/>
    </row>
    <row r="162" spans="1:20">
      <c r="G162" s="200"/>
      <c r="H162" s="155" t="s">
        <v>577</v>
      </c>
      <c r="I162" s="155" t="s">
        <v>578</v>
      </c>
      <c r="J162" s="155" t="s">
        <v>725</v>
      </c>
      <c r="K162" s="155" t="s">
        <v>726</v>
      </c>
      <c r="L162" s="156">
        <v>177744</v>
      </c>
      <c r="M162" s="25">
        <f t="shared" si="10"/>
        <v>0.11935624020859675</v>
      </c>
      <c r="N162" s="206">
        <f t="shared" si="11"/>
        <v>3990.5863467424383</v>
      </c>
      <c r="P162" s="84" t="s">
        <v>665</v>
      </c>
      <c r="Q162" s="1" t="s">
        <v>666</v>
      </c>
      <c r="R162" s="103">
        <f t="shared" si="12"/>
        <v>3124.3921684134179</v>
      </c>
      <c r="T162" s="26"/>
    </row>
    <row r="163" spans="1:20">
      <c r="G163" s="199"/>
      <c r="H163" s="155" t="s">
        <v>581</v>
      </c>
      <c r="I163" s="155" t="s">
        <v>582</v>
      </c>
      <c r="J163" s="155" t="s">
        <v>687</v>
      </c>
      <c r="K163" s="155" t="s">
        <v>688</v>
      </c>
      <c r="L163" s="156">
        <v>637070</v>
      </c>
      <c r="M163" s="25">
        <f t="shared" si="10"/>
        <v>1</v>
      </c>
      <c r="N163" s="206">
        <f t="shared" si="11"/>
        <v>14289.755963788142</v>
      </c>
      <c r="P163" s="84" t="s">
        <v>667</v>
      </c>
      <c r="Q163" s="1" t="s">
        <v>668</v>
      </c>
      <c r="R163" s="103">
        <f t="shared" si="12"/>
        <v>4377.8619337030632</v>
      </c>
      <c r="T163" s="26"/>
    </row>
    <row r="164" spans="1:20">
      <c r="G164" s="199"/>
      <c r="H164" s="155" t="s">
        <v>585</v>
      </c>
      <c r="I164" s="155" t="s">
        <v>586</v>
      </c>
      <c r="J164" s="155" t="s">
        <v>667</v>
      </c>
      <c r="K164" s="155" t="s">
        <v>668</v>
      </c>
      <c r="L164" s="156">
        <v>225387</v>
      </c>
      <c r="M164" s="25">
        <f t="shared" si="10"/>
        <v>0.16302361881230371</v>
      </c>
      <c r="N164" s="206">
        <f t="shared" si="11"/>
        <v>4377.8619337030632</v>
      </c>
      <c r="P164" s="84" t="s">
        <v>669</v>
      </c>
      <c r="Q164" s="1" t="s">
        <v>670</v>
      </c>
      <c r="R164" s="103">
        <f t="shared" si="12"/>
        <v>3905.5539000546114</v>
      </c>
      <c r="T164" s="26"/>
    </row>
    <row r="165" spans="1:20">
      <c r="G165" s="199"/>
      <c r="H165" s="155" t="s">
        <v>585</v>
      </c>
      <c r="I165" s="155" t="s">
        <v>586</v>
      </c>
      <c r="J165" s="155" t="s">
        <v>669</v>
      </c>
      <c r="K165" s="155" t="s">
        <v>670</v>
      </c>
      <c r="L165" s="156">
        <v>201071</v>
      </c>
      <c r="M165" s="25">
        <f t="shared" si="10"/>
        <v>0.14543572636491334</v>
      </c>
      <c r="N165" s="206">
        <f t="shared" si="11"/>
        <v>3905.5539000546114</v>
      </c>
      <c r="P165" s="84" t="s">
        <v>671</v>
      </c>
      <c r="Q165" s="1" t="s">
        <v>672</v>
      </c>
      <c r="R165" s="103">
        <f t="shared" si="12"/>
        <v>4328.8357111613404</v>
      </c>
      <c r="T165" s="26"/>
    </row>
    <row r="166" spans="1:20">
      <c r="G166" s="199"/>
      <c r="H166" s="155" t="s">
        <v>585</v>
      </c>
      <c r="I166" s="155" t="s">
        <v>586</v>
      </c>
      <c r="J166" s="155" t="s">
        <v>677</v>
      </c>
      <c r="K166" s="155" t="s">
        <v>678</v>
      </c>
      <c r="L166" s="156">
        <v>217701</v>
      </c>
      <c r="M166" s="25">
        <f t="shared" si="10"/>
        <v>0.15746429403229703</v>
      </c>
      <c r="N166" s="206">
        <f t="shared" si="11"/>
        <v>4228.5709505388095</v>
      </c>
      <c r="P166" s="84" t="s">
        <v>673</v>
      </c>
      <c r="Q166" s="1" t="s">
        <v>674</v>
      </c>
      <c r="R166" s="103">
        <f t="shared" si="12"/>
        <v>12653.091827280699</v>
      </c>
      <c r="T166" s="26"/>
    </row>
    <row r="167" spans="1:20">
      <c r="G167" s="199"/>
      <c r="H167" s="155" t="s">
        <v>585</v>
      </c>
      <c r="I167" s="155" t="s">
        <v>586</v>
      </c>
      <c r="J167" s="155" t="s">
        <v>681</v>
      </c>
      <c r="K167" s="155" t="s">
        <v>682</v>
      </c>
      <c r="L167" s="156">
        <v>570799</v>
      </c>
      <c r="M167" s="25">
        <f t="shared" si="10"/>
        <v>0.41286196007065246</v>
      </c>
      <c r="N167" s="206">
        <f t="shared" si="11"/>
        <v>11087.060096171363</v>
      </c>
      <c r="P167" s="84" t="s">
        <v>675</v>
      </c>
      <c r="Q167" s="1" t="s">
        <v>676</v>
      </c>
      <c r="R167" s="103">
        <f t="shared" si="12"/>
        <v>5029.2184339797695</v>
      </c>
      <c r="T167" s="26"/>
    </row>
    <row r="168" spans="1:20">
      <c r="G168" s="199"/>
      <c r="H168" s="155" t="s">
        <v>585</v>
      </c>
      <c r="I168" s="155" t="s">
        <v>586</v>
      </c>
      <c r="J168" s="155" t="s">
        <v>735</v>
      </c>
      <c r="K168" s="155" t="s">
        <v>736</v>
      </c>
      <c r="L168" s="156">
        <v>167584</v>
      </c>
      <c r="M168" s="25">
        <f t="shared" si="10"/>
        <v>0.12121440071983347</v>
      </c>
      <c r="N168" s="206">
        <f t="shared" si="11"/>
        <v>3255.1106066352286</v>
      </c>
      <c r="P168" s="84" t="s">
        <v>677</v>
      </c>
      <c r="Q168" s="1" t="s">
        <v>678</v>
      </c>
      <c r="R168" s="103">
        <f t="shared" si="12"/>
        <v>4228.5709505388095</v>
      </c>
      <c r="T168" s="26"/>
    </row>
    <row r="169" spans="1:20">
      <c r="G169" s="199"/>
      <c r="H169" s="155" t="s">
        <v>589</v>
      </c>
      <c r="I169" s="155" t="s">
        <v>590</v>
      </c>
      <c r="J169" s="155" t="s">
        <v>415</v>
      </c>
      <c r="K169" s="155" t="s">
        <v>416</v>
      </c>
      <c r="L169" s="156">
        <v>19772</v>
      </c>
      <c r="M169" s="25">
        <f t="shared" si="10"/>
        <v>1.6621844627954661E-2</v>
      </c>
      <c r="N169" s="206">
        <f t="shared" si="11"/>
        <v>388.15060376643362</v>
      </c>
      <c r="P169" s="84" t="s">
        <v>679</v>
      </c>
      <c r="Q169" s="1" t="s">
        <v>680</v>
      </c>
      <c r="R169" s="103">
        <f t="shared" si="12"/>
        <v>6265.9891800888736</v>
      </c>
      <c r="T169" s="26"/>
    </row>
    <row r="170" spans="1:20">
      <c r="G170" s="199"/>
      <c r="H170" s="155" t="s">
        <v>589</v>
      </c>
      <c r="I170" s="155" t="s">
        <v>590</v>
      </c>
      <c r="J170" s="155" t="s">
        <v>419</v>
      </c>
      <c r="K170" s="155" t="s">
        <v>420</v>
      </c>
      <c r="L170" s="156">
        <v>571713</v>
      </c>
      <c r="M170" s="25">
        <f t="shared" si="10"/>
        <v>0.48062536201607542</v>
      </c>
      <c r="N170" s="206">
        <f t="shared" si="11"/>
        <v>11223.485035965967</v>
      </c>
      <c r="P170" s="84" t="s">
        <v>681</v>
      </c>
      <c r="Q170" s="1" t="s">
        <v>682</v>
      </c>
      <c r="R170" s="103">
        <f t="shared" si="12"/>
        <v>11087.060096171363</v>
      </c>
      <c r="T170" s="26"/>
    </row>
    <row r="171" spans="1:20">
      <c r="G171" s="199"/>
      <c r="H171" s="155" t="s">
        <v>589</v>
      </c>
      <c r="I171" s="155" t="s">
        <v>590</v>
      </c>
      <c r="J171" s="155" t="s">
        <v>431</v>
      </c>
      <c r="K171" s="155" t="s">
        <v>432</v>
      </c>
      <c r="L171" s="156">
        <v>598034</v>
      </c>
      <c r="M171" s="25">
        <f t="shared" si="10"/>
        <v>0.5027527933559699</v>
      </c>
      <c r="N171" s="206">
        <f t="shared" si="11"/>
        <v>11740.201202349554</v>
      </c>
      <c r="P171" s="84" t="s">
        <v>683</v>
      </c>
      <c r="Q171" s="1" t="s">
        <v>684</v>
      </c>
      <c r="R171" s="103">
        <f t="shared" si="12"/>
        <v>4121.7599374453557</v>
      </c>
      <c r="T171" s="26"/>
    </row>
    <row r="172" spans="1:20">
      <c r="G172" s="199"/>
      <c r="H172" s="155" t="s">
        <v>593</v>
      </c>
      <c r="I172" s="155" t="s">
        <v>594</v>
      </c>
      <c r="J172" s="155" t="s">
        <v>603</v>
      </c>
      <c r="K172" s="155" t="s">
        <v>604</v>
      </c>
      <c r="L172" s="156">
        <v>130032</v>
      </c>
      <c r="M172" s="25">
        <f t="shared" si="10"/>
        <v>8.2217817274770719E-2</v>
      </c>
      <c r="N172" s="206">
        <f t="shared" si="11"/>
        <v>2862.6355494083623</v>
      </c>
      <c r="P172" s="84" t="s">
        <v>685</v>
      </c>
      <c r="Q172" s="1" t="s">
        <v>686</v>
      </c>
      <c r="R172" s="103">
        <f t="shared" si="12"/>
        <v>19523.706109437553</v>
      </c>
      <c r="T172" s="26"/>
    </row>
    <row r="173" spans="1:20">
      <c r="G173" s="199"/>
      <c r="H173" s="155" t="s">
        <v>593</v>
      </c>
      <c r="I173" s="155" t="s">
        <v>594</v>
      </c>
      <c r="J173" s="155" t="s">
        <v>611</v>
      </c>
      <c r="K173" s="155" t="s">
        <v>612</v>
      </c>
      <c r="L173" s="156">
        <v>214741</v>
      </c>
      <c r="M173" s="25">
        <f t="shared" si="10"/>
        <v>0.13577839531347313</v>
      </c>
      <c r="N173" s="206">
        <f t="shared" si="11"/>
        <v>4727.4918521248701</v>
      </c>
      <c r="P173" s="84" t="s">
        <v>687</v>
      </c>
      <c r="Q173" s="1" t="s">
        <v>688</v>
      </c>
      <c r="R173" s="103">
        <f t="shared" si="12"/>
        <v>14289.755963788142</v>
      </c>
      <c r="T173" s="26"/>
    </row>
    <row r="174" spans="1:20">
      <c r="G174" s="199"/>
      <c r="H174" s="155" t="s">
        <v>593</v>
      </c>
      <c r="I174" s="155" t="s">
        <v>594</v>
      </c>
      <c r="J174" s="155" t="s">
        <v>631</v>
      </c>
      <c r="K174" s="155" t="s">
        <v>632</v>
      </c>
      <c r="L174" s="156">
        <v>267930</v>
      </c>
      <c r="M174" s="25">
        <f t="shared" si="10"/>
        <v>0.1694092206720601</v>
      </c>
      <c r="N174" s="206">
        <f t="shared" si="11"/>
        <v>5898.4399436521971</v>
      </c>
      <c r="P174" s="84" t="s">
        <v>689</v>
      </c>
      <c r="Q174" s="1" t="s">
        <v>690</v>
      </c>
      <c r="R174" s="103">
        <f t="shared" si="12"/>
        <v>15848.990906372197</v>
      </c>
      <c r="T174" s="26"/>
    </row>
    <row r="175" spans="1:20">
      <c r="G175" s="199"/>
      <c r="H175" s="155" t="s">
        <v>593</v>
      </c>
      <c r="I175" s="155" t="s">
        <v>594</v>
      </c>
      <c r="J175" s="155" t="s">
        <v>659</v>
      </c>
      <c r="K175" s="155" t="s">
        <v>660</v>
      </c>
      <c r="L175" s="156">
        <v>212933</v>
      </c>
      <c r="M175" s="25">
        <f t="shared" si="10"/>
        <v>0.13463521660644112</v>
      </c>
      <c r="N175" s="206">
        <f t="shared" si="11"/>
        <v>4687.6889953409218</v>
      </c>
      <c r="P175" s="84" t="s">
        <v>691</v>
      </c>
      <c r="Q175" s="1" t="s">
        <v>692</v>
      </c>
      <c r="R175" s="103">
        <f t="shared" si="12"/>
        <v>14106.658672834628</v>
      </c>
      <c r="T175" s="26"/>
    </row>
    <row r="176" spans="1:20">
      <c r="G176" s="199"/>
      <c r="H176" s="155" t="s">
        <v>593</v>
      </c>
      <c r="I176" s="155" t="s">
        <v>594</v>
      </c>
      <c r="J176" s="155" t="s">
        <v>663</v>
      </c>
      <c r="K176" s="155" t="s">
        <v>664</v>
      </c>
      <c r="L176" s="156">
        <v>118929</v>
      </c>
      <c r="M176" s="25">
        <f t="shared" si="10"/>
        <v>7.5197511310071422E-2</v>
      </c>
      <c r="N176" s="206">
        <f t="shared" si="11"/>
        <v>2618.2046208286201</v>
      </c>
      <c r="P176" s="84" t="s">
        <v>693</v>
      </c>
      <c r="Q176" s="1" t="s">
        <v>694</v>
      </c>
      <c r="R176" s="103">
        <f t="shared" si="12"/>
        <v>4464.9774241003206</v>
      </c>
      <c r="T176" s="26"/>
    </row>
    <row r="177" spans="8:20">
      <c r="H177" s="155" t="s">
        <v>593</v>
      </c>
      <c r="I177" s="155" t="s">
        <v>594</v>
      </c>
      <c r="J177" s="155" t="s">
        <v>665</v>
      </c>
      <c r="K177" s="155" t="s">
        <v>666</v>
      </c>
      <c r="L177" s="156">
        <v>141922</v>
      </c>
      <c r="M177" s="25">
        <f t="shared" si="10"/>
        <v>8.973573476736503E-2</v>
      </c>
      <c r="N177" s="206">
        <f t="shared" si="11"/>
        <v>3124.3921684134179</v>
      </c>
      <c r="P177" s="84" t="s">
        <v>695</v>
      </c>
      <c r="Q177" s="1" t="s">
        <v>696</v>
      </c>
      <c r="R177" s="103">
        <f t="shared" si="12"/>
        <v>10168.777380358237</v>
      </c>
      <c r="T177" s="26"/>
    </row>
    <row r="178" spans="8:20">
      <c r="H178" s="155" t="s">
        <v>593</v>
      </c>
      <c r="I178" s="155" t="s">
        <v>594</v>
      </c>
      <c r="J178" s="155" t="s">
        <v>731</v>
      </c>
      <c r="K178" s="155" t="s">
        <v>732</v>
      </c>
      <c r="L178" s="156">
        <v>495068</v>
      </c>
      <c r="M178" s="25">
        <f t="shared" si="10"/>
        <v>0.31302610405581849</v>
      </c>
      <c r="N178" s="206">
        <f t="shared" si="11"/>
        <v>10898.849945970984</v>
      </c>
      <c r="P178" s="84" t="s">
        <v>697</v>
      </c>
      <c r="Q178" s="1" t="s">
        <v>698</v>
      </c>
      <c r="R178" s="103">
        <f t="shared" si="12"/>
        <v>14877.90354214561</v>
      </c>
      <c r="T178" s="26"/>
    </row>
    <row r="179" spans="8:20">
      <c r="H179" s="155" t="s">
        <v>597</v>
      </c>
      <c r="I179" s="155" t="s">
        <v>598</v>
      </c>
      <c r="J179" s="155" t="s">
        <v>99</v>
      </c>
      <c r="K179" s="155" t="s">
        <v>100</v>
      </c>
      <c r="L179" s="156">
        <v>178547</v>
      </c>
      <c r="M179" s="25">
        <f t="shared" si="10"/>
        <v>0.14637411573546133</v>
      </c>
      <c r="N179" s="206">
        <f t="shared" si="11"/>
        <v>4562.1011521719674</v>
      </c>
      <c r="P179" s="84" t="s">
        <v>699</v>
      </c>
      <c r="Q179" s="1" t="s">
        <v>700</v>
      </c>
      <c r="R179" s="103">
        <f t="shared" si="12"/>
        <v>15058.27517955686</v>
      </c>
      <c r="T179" s="26"/>
    </row>
    <row r="180" spans="8:20">
      <c r="H180" s="155" t="s">
        <v>597</v>
      </c>
      <c r="I180" s="155" t="s">
        <v>598</v>
      </c>
      <c r="J180" s="155" t="s">
        <v>107</v>
      </c>
      <c r="K180" s="155" t="s">
        <v>108</v>
      </c>
      <c r="L180" s="156">
        <v>382746</v>
      </c>
      <c r="M180" s="25">
        <f t="shared" si="10"/>
        <v>0.31377792570743213</v>
      </c>
      <c r="N180" s="206">
        <f t="shared" si="11"/>
        <v>9779.6432736994302</v>
      </c>
      <c r="P180" s="84" t="s">
        <v>701</v>
      </c>
      <c r="Q180" s="1" t="s">
        <v>702</v>
      </c>
      <c r="R180" s="103">
        <f t="shared" si="12"/>
        <v>9498.252056836247</v>
      </c>
      <c r="T180" s="26"/>
    </row>
    <row r="181" spans="8:20">
      <c r="H181" s="155" t="s">
        <v>597</v>
      </c>
      <c r="I181" s="155" t="s">
        <v>598</v>
      </c>
      <c r="J181" s="155" t="s">
        <v>119</v>
      </c>
      <c r="K181" s="155" t="s">
        <v>120</v>
      </c>
      <c r="L181" s="156">
        <v>203825</v>
      </c>
      <c r="M181" s="25">
        <f t="shared" si="10"/>
        <v>0.16709720208001483</v>
      </c>
      <c r="N181" s="206">
        <f t="shared" si="11"/>
        <v>5207.9859495900319</v>
      </c>
      <c r="P181" s="84" t="s">
        <v>703</v>
      </c>
      <c r="Q181" s="1" t="s">
        <v>704</v>
      </c>
      <c r="R181" s="103">
        <f t="shared" si="12"/>
        <v>8314.0282921235557</v>
      </c>
      <c r="T181" s="26"/>
    </row>
    <row r="182" spans="8:20">
      <c r="H182" s="155" t="s">
        <v>597</v>
      </c>
      <c r="I182" s="155" t="s">
        <v>598</v>
      </c>
      <c r="J182" s="155" t="s">
        <v>139</v>
      </c>
      <c r="K182" s="155" t="s">
        <v>140</v>
      </c>
      <c r="L182" s="156">
        <v>146038</v>
      </c>
      <c r="M182" s="25">
        <f t="shared" si="10"/>
        <v>0.11972300354402651</v>
      </c>
      <c r="N182" s="206">
        <f t="shared" si="11"/>
        <v>3731.4551802096357</v>
      </c>
      <c r="P182" s="84" t="s">
        <v>705</v>
      </c>
      <c r="Q182" s="1" t="s">
        <v>706</v>
      </c>
      <c r="R182" s="103">
        <f t="shared" si="12"/>
        <v>21956.413677387925</v>
      </c>
      <c r="T182" s="26"/>
    </row>
    <row r="183" spans="8:20">
      <c r="H183" s="155" t="s">
        <v>597</v>
      </c>
      <c r="I183" s="155" t="s">
        <v>598</v>
      </c>
      <c r="J183" s="155" t="s">
        <v>183</v>
      </c>
      <c r="K183" s="155" t="s">
        <v>184</v>
      </c>
      <c r="L183" s="156">
        <v>114306</v>
      </c>
      <c r="M183" s="25">
        <f t="shared" si="10"/>
        <v>9.3708881545238196E-2</v>
      </c>
      <c r="N183" s="206">
        <f t="shared" si="11"/>
        <v>2920.6625387162426</v>
      </c>
      <c r="P183" s="84" t="s">
        <v>707</v>
      </c>
      <c r="Q183" s="1" t="s">
        <v>708</v>
      </c>
      <c r="R183" s="103">
        <f t="shared" si="12"/>
        <v>7894.9699329169389</v>
      </c>
      <c r="T183" s="26"/>
    </row>
    <row r="184" spans="8:20">
      <c r="H184" s="155" t="s">
        <v>597</v>
      </c>
      <c r="I184" s="155" t="s">
        <v>598</v>
      </c>
      <c r="J184" s="155" t="s">
        <v>191</v>
      </c>
      <c r="K184" s="155" t="s">
        <v>192</v>
      </c>
      <c r="L184" s="156">
        <v>194337</v>
      </c>
      <c r="M184" s="25">
        <f t="shared" si="10"/>
        <v>0.15931887138782702</v>
      </c>
      <c r="N184" s="206">
        <f t="shared" si="11"/>
        <v>4965.5555770169412</v>
      </c>
      <c r="P184" s="84" t="s">
        <v>709</v>
      </c>
      <c r="Q184" s="1" t="s">
        <v>710</v>
      </c>
      <c r="R184" s="103">
        <f t="shared" si="12"/>
        <v>31626.640073526476</v>
      </c>
      <c r="T184" s="26"/>
    </row>
    <row r="185" spans="8:20">
      <c r="H185" s="155" t="s">
        <v>601</v>
      </c>
      <c r="I185" s="155" t="s">
        <v>602</v>
      </c>
      <c r="J185" s="155" t="s">
        <v>283</v>
      </c>
      <c r="K185" s="155" t="s">
        <v>284</v>
      </c>
      <c r="L185" s="156">
        <v>298665</v>
      </c>
      <c r="M185" s="25">
        <f t="shared" si="10"/>
        <v>0.42294538734413833</v>
      </c>
      <c r="N185" s="206">
        <f t="shared" si="11"/>
        <v>5767.3063949121824</v>
      </c>
      <c r="P185" s="84" t="s">
        <v>711</v>
      </c>
      <c r="Q185" s="1" t="s">
        <v>712</v>
      </c>
      <c r="R185" s="103">
        <f t="shared" si="12"/>
        <v>18699.529048335815</v>
      </c>
      <c r="T185" s="26"/>
    </row>
    <row r="186" spans="8:20">
      <c r="H186" s="155" t="s">
        <v>601</v>
      </c>
      <c r="I186" s="155" t="s">
        <v>602</v>
      </c>
      <c r="J186" s="155" t="s">
        <v>331</v>
      </c>
      <c r="K186" s="155" t="s">
        <v>332</v>
      </c>
      <c r="L186" s="156">
        <v>407490</v>
      </c>
      <c r="M186" s="25">
        <f t="shared" si="10"/>
        <v>0.57705461265586167</v>
      </c>
      <c r="N186" s="206">
        <f t="shared" si="11"/>
        <v>7868.7482057246925</v>
      </c>
      <c r="P186" s="84" t="s">
        <v>713</v>
      </c>
      <c r="Q186" s="1" t="s">
        <v>714</v>
      </c>
      <c r="R186" s="103">
        <f t="shared" si="12"/>
        <v>26118.079436338354</v>
      </c>
      <c r="T186" s="26"/>
    </row>
    <row r="187" spans="8:20">
      <c r="H187" s="155" t="s">
        <v>605</v>
      </c>
      <c r="I187" s="155" t="s">
        <v>606</v>
      </c>
      <c r="J187" s="155" t="s">
        <v>275</v>
      </c>
      <c r="K187" s="155" t="s">
        <v>276</v>
      </c>
      <c r="L187" s="156">
        <v>239519</v>
      </c>
      <c r="M187" s="25">
        <f t="shared" si="10"/>
        <v>0.31464982712053219</v>
      </c>
      <c r="N187" s="206">
        <f t="shared" si="11"/>
        <v>5985.4952051779055</v>
      </c>
      <c r="P187" s="84" t="s">
        <v>715</v>
      </c>
      <c r="Q187" s="1" t="s">
        <v>716</v>
      </c>
      <c r="R187" s="103">
        <f t="shared" si="12"/>
        <v>32127.95668754038</v>
      </c>
      <c r="T187" s="26"/>
    </row>
    <row r="188" spans="8:20">
      <c r="H188" s="155" t="s">
        <v>605</v>
      </c>
      <c r="I188" s="155" t="s">
        <v>606</v>
      </c>
      <c r="J188" s="155" t="s">
        <v>291</v>
      </c>
      <c r="K188" s="155" t="s">
        <v>292</v>
      </c>
      <c r="L188" s="156">
        <v>242663</v>
      </c>
      <c r="M188" s="25">
        <f t="shared" si="10"/>
        <v>0.31878001744558765</v>
      </c>
      <c r="N188" s="206">
        <f t="shared" si="11"/>
        <v>6064.0626546290114</v>
      </c>
      <c r="P188" s="84" t="s">
        <v>717</v>
      </c>
      <c r="Q188" s="1" t="s">
        <v>718</v>
      </c>
      <c r="R188" s="103">
        <f t="shared" si="12"/>
        <v>16702.217377226592</v>
      </c>
      <c r="T188" s="26"/>
    </row>
    <row r="189" spans="8:20">
      <c r="H189" s="155" t="s">
        <v>605</v>
      </c>
      <c r="I189" s="155" t="s">
        <v>606</v>
      </c>
      <c r="J189" s="155" t="s">
        <v>327</v>
      </c>
      <c r="K189" s="155" t="s">
        <v>328</v>
      </c>
      <c r="L189" s="156">
        <v>126900</v>
      </c>
      <c r="M189" s="25">
        <f t="shared" si="10"/>
        <v>0.16670520109718034</v>
      </c>
      <c r="N189" s="206">
        <f t="shared" si="11"/>
        <v>3171.186175364277</v>
      </c>
      <c r="P189" s="84" t="s">
        <v>719</v>
      </c>
      <c r="Q189" s="1" t="s">
        <v>720</v>
      </c>
      <c r="R189" s="103">
        <f t="shared" si="12"/>
        <v>5823.6870828724104</v>
      </c>
      <c r="T189" s="26"/>
    </row>
    <row r="190" spans="8:20">
      <c r="H190" s="155" t="s">
        <v>605</v>
      </c>
      <c r="I190" s="155" t="s">
        <v>606</v>
      </c>
      <c r="J190" s="155" t="s">
        <v>721</v>
      </c>
      <c r="K190" s="155" t="s">
        <v>722</v>
      </c>
      <c r="L190" s="156">
        <v>152142</v>
      </c>
      <c r="M190" s="25">
        <f t="shared" si="10"/>
        <v>0.19986495433669985</v>
      </c>
      <c r="N190" s="206">
        <f t="shared" si="11"/>
        <v>3801.9748391825988</v>
      </c>
      <c r="P190" s="84" t="s">
        <v>721</v>
      </c>
      <c r="Q190" s="1" t="s">
        <v>722</v>
      </c>
      <c r="R190" s="103">
        <f t="shared" si="12"/>
        <v>3801.9748391825988</v>
      </c>
      <c r="T190" s="26"/>
    </row>
    <row r="191" spans="8:20">
      <c r="H191" s="155" t="s">
        <v>609</v>
      </c>
      <c r="I191" s="155" t="s">
        <v>610</v>
      </c>
      <c r="J191" s="155" t="s">
        <v>427</v>
      </c>
      <c r="K191" s="155" t="s">
        <v>428</v>
      </c>
      <c r="L191" s="156">
        <v>99336</v>
      </c>
      <c r="M191" s="25">
        <f t="shared" si="10"/>
        <v>0.10942980523486384</v>
      </c>
      <c r="N191" s="206">
        <f t="shared" si="11"/>
        <v>2582.7448696564397</v>
      </c>
      <c r="P191" s="84" t="s">
        <v>723</v>
      </c>
      <c r="Q191" s="1" t="s">
        <v>724</v>
      </c>
      <c r="R191" s="103">
        <f t="shared" si="12"/>
        <v>5932.0861718892738</v>
      </c>
      <c r="T191" s="26"/>
    </row>
    <row r="192" spans="8:20">
      <c r="H192" s="155" t="s">
        <v>609</v>
      </c>
      <c r="I192" s="155" t="s">
        <v>610</v>
      </c>
      <c r="J192" s="155" t="s">
        <v>447</v>
      </c>
      <c r="K192" s="155" t="s">
        <v>448</v>
      </c>
      <c r="L192" s="156">
        <v>174729</v>
      </c>
      <c r="M192" s="25">
        <f t="shared" si="10"/>
        <v>0.19248369613113597</v>
      </c>
      <c r="N192" s="206">
        <f t="shared" si="11"/>
        <v>4542.9696014556666</v>
      </c>
      <c r="P192" s="84" t="s">
        <v>725</v>
      </c>
      <c r="Q192" s="1" t="s">
        <v>726</v>
      </c>
      <c r="R192" s="103">
        <f t="shared" si="12"/>
        <v>3990.5863467424383</v>
      </c>
      <c r="T192" s="26"/>
    </row>
    <row r="193" spans="8:20">
      <c r="H193" s="155" t="s">
        <v>609</v>
      </c>
      <c r="I193" s="155" t="s">
        <v>610</v>
      </c>
      <c r="J193" s="155" t="s">
        <v>451</v>
      </c>
      <c r="K193" s="155" t="s">
        <v>452</v>
      </c>
      <c r="L193" s="156">
        <v>219730</v>
      </c>
      <c r="M193" s="25">
        <f t="shared" si="10"/>
        <v>0.24205737199259716</v>
      </c>
      <c r="N193" s="206">
        <f t="shared" si="11"/>
        <v>5712.9996195700405</v>
      </c>
      <c r="P193" s="84" t="s">
        <v>727</v>
      </c>
      <c r="Q193" s="1" t="s">
        <v>728</v>
      </c>
      <c r="R193" s="103">
        <f t="shared" si="12"/>
        <v>4654.0861312572706</v>
      </c>
      <c r="T193" s="26"/>
    </row>
    <row r="194" spans="8:20">
      <c r="H194" s="155" t="s">
        <v>609</v>
      </c>
      <c r="I194" s="155" t="s">
        <v>610</v>
      </c>
      <c r="J194" s="155" t="s">
        <v>455</v>
      </c>
      <c r="K194" s="155" t="s">
        <v>456</v>
      </c>
      <c r="L194" s="156">
        <v>238291</v>
      </c>
      <c r="M194" s="25">
        <f t="shared" si="10"/>
        <v>0.26250440645104434</v>
      </c>
      <c r="N194" s="206">
        <f t="shared" si="11"/>
        <v>6195.5872768714535</v>
      </c>
      <c r="P194" s="84" t="s">
        <v>729</v>
      </c>
      <c r="Q194" s="1" t="s">
        <v>730</v>
      </c>
      <c r="R194" s="103">
        <f t="shared" si="12"/>
        <v>5524.0633763036376</v>
      </c>
      <c r="T194" s="26"/>
    </row>
    <row r="195" spans="8:20">
      <c r="H195" s="155" t="s">
        <v>609</v>
      </c>
      <c r="I195" s="155" t="s">
        <v>610</v>
      </c>
      <c r="J195" s="155" t="s">
        <v>467</v>
      </c>
      <c r="K195" s="155" t="s">
        <v>468</v>
      </c>
      <c r="L195" s="156">
        <v>175674</v>
      </c>
      <c r="M195" s="25">
        <f t="shared" si="10"/>
        <v>0.19352472019035868</v>
      </c>
      <c r="N195" s="206">
        <f t="shared" si="11"/>
        <v>4567.5396858341937</v>
      </c>
      <c r="P195" s="84" t="s">
        <v>731</v>
      </c>
      <c r="Q195" s="1" t="s">
        <v>732</v>
      </c>
      <c r="R195" s="103">
        <f t="shared" si="12"/>
        <v>10898.849945970984</v>
      </c>
      <c r="T195" s="26"/>
    </row>
    <row r="196" spans="8:20">
      <c r="H196" s="155" t="s">
        <v>619</v>
      </c>
      <c r="I196" s="155" t="s">
        <v>620</v>
      </c>
      <c r="J196" s="155" t="s">
        <v>139</v>
      </c>
      <c r="K196" s="155" t="s">
        <v>140</v>
      </c>
      <c r="L196" s="156">
        <v>6017</v>
      </c>
      <c r="M196" s="25">
        <f t="shared" si="10"/>
        <v>9.7353952890847726E-3</v>
      </c>
      <c r="N196" s="206">
        <f t="shared" si="11"/>
        <v>133.26670687959657</v>
      </c>
      <c r="P196" s="84" t="s">
        <v>733</v>
      </c>
      <c r="Q196" s="1" t="s">
        <v>734</v>
      </c>
      <c r="R196" s="103">
        <f t="shared" si="12"/>
        <v>4583.6673202094335</v>
      </c>
      <c r="T196" s="26"/>
    </row>
    <row r="197" spans="8:20">
      <c r="H197" s="155" t="s">
        <v>619</v>
      </c>
      <c r="I197" s="155" t="s">
        <v>620</v>
      </c>
      <c r="J197" s="155" t="s">
        <v>195</v>
      </c>
      <c r="K197" s="155" t="s">
        <v>196</v>
      </c>
      <c r="L197" s="156">
        <v>51125</v>
      </c>
      <c r="M197" s="25">
        <f t="shared" si="10"/>
        <v>8.2719309316014455E-2</v>
      </c>
      <c r="N197" s="206">
        <f t="shared" si="11"/>
        <v>1132.3351153763294</v>
      </c>
      <c r="P197" s="84" t="s">
        <v>735</v>
      </c>
      <c r="Q197" s="1" t="s">
        <v>736</v>
      </c>
      <c r="R197" s="103">
        <f t="shared" si="12"/>
        <v>4087.3574798683781</v>
      </c>
      <c r="T197" s="26"/>
    </row>
    <row r="198" spans="8:20">
      <c r="H198" s="155" t="s">
        <v>619</v>
      </c>
      <c r="I198" s="155" t="s">
        <v>620</v>
      </c>
      <c r="J198" s="155" t="s">
        <v>231</v>
      </c>
      <c r="K198" s="155" t="s">
        <v>232</v>
      </c>
      <c r="L198" s="156">
        <v>153843</v>
      </c>
      <c r="M198" s="25">
        <f t="shared" si="10"/>
        <v>0.24891514333698997</v>
      </c>
      <c r="N198" s="206">
        <f t="shared" si="11"/>
        <v>3407.3707805347804</v>
      </c>
      <c r="P198" s="84" t="s">
        <v>737</v>
      </c>
      <c r="Q198" s="1" t="s">
        <v>738</v>
      </c>
      <c r="R198" s="103">
        <f t="shared" si="12"/>
        <v>10296.955780939075</v>
      </c>
      <c r="T198" s="26"/>
    </row>
    <row r="199" spans="8:20">
      <c r="H199" s="155" t="s">
        <v>619</v>
      </c>
      <c r="I199" s="155" t="s">
        <v>620</v>
      </c>
      <c r="J199" s="155" t="s">
        <v>235</v>
      </c>
      <c r="K199" s="155" t="s">
        <v>236</v>
      </c>
      <c r="L199" s="156">
        <v>160831</v>
      </c>
      <c r="M199" s="25">
        <f t="shared" si="10"/>
        <v>0.26022159875997891</v>
      </c>
      <c r="N199" s="206">
        <f t="shared" si="11"/>
        <v>3562.1435489699843</v>
      </c>
    </row>
    <row r="200" spans="8:20">
      <c r="H200" s="155" t="s">
        <v>619</v>
      </c>
      <c r="I200" s="155" t="s">
        <v>620</v>
      </c>
      <c r="J200" s="155" t="s">
        <v>259</v>
      </c>
      <c r="K200" s="155" t="s">
        <v>260</v>
      </c>
      <c r="L200" s="156">
        <v>113557</v>
      </c>
      <c r="M200" s="25">
        <f t="shared" si="10"/>
        <v>0.18373313658677073</v>
      </c>
      <c r="N200" s="206">
        <f t="shared" si="11"/>
        <v>2515.1017838002904</v>
      </c>
    </row>
    <row r="201" spans="8:20">
      <c r="H201" s="155" t="s">
        <v>619</v>
      </c>
      <c r="I201" s="155" t="s">
        <v>620</v>
      </c>
      <c r="J201" s="155" t="s">
        <v>267</v>
      </c>
      <c r="K201" s="155" t="s">
        <v>268</v>
      </c>
      <c r="L201" s="156">
        <v>132681</v>
      </c>
      <c r="M201" s="25">
        <f t="shared" ref="M201:M236" si="13">L201/SUMIF($H$8:$H$236,H201,$L$8:$L$236)</f>
        <v>0.21467541671116117</v>
      </c>
      <c r="N201" s="206">
        <f t="shared" ref="N201:N236" si="14">IFERROR(INDEX($F$8:$F$159,MATCH($H201,$A$8:$A$159,0),1),0)*$M201</f>
        <v>2938.6670991344108</v>
      </c>
    </row>
    <row r="202" spans="8:20">
      <c r="H202" s="155" t="s">
        <v>625</v>
      </c>
      <c r="I202" s="155" t="s">
        <v>626</v>
      </c>
      <c r="J202" s="155" t="s">
        <v>203</v>
      </c>
      <c r="K202" s="155" t="s">
        <v>204</v>
      </c>
      <c r="L202" s="156">
        <v>117459</v>
      </c>
      <c r="M202" s="25">
        <f t="shared" si="13"/>
        <v>0.14182032879993819</v>
      </c>
      <c r="N202" s="206">
        <f t="shared" si="14"/>
        <v>2825.2675097208353</v>
      </c>
    </row>
    <row r="203" spans="8:20">
      <c r="H203" s="155" t="s">
        <v>625</v>
      </c>
      <c r="I203" s="155" t="s">
        <v>626</v>
      </c>
      <c r="J203" s="155" t="s">
        <v>295</v>
      </c>
      <c r="K203" s="155" t="s">
        <v>296</v>
      </c>
      <c r="L203" s="156">
        <v>201567</v>
      </c>
      <c r="M203" s="25">
        <f t="shared" si="13"/>
        <v>0.24337256587589831</v>
      </c>
      <c r="N203" s="206">
        <f t="shared" si="14"/>
        <v>4848.3359821886752</v>
      </c>
    </row>
    <row r="204" spans="8:20">
      <c r="H204" s="155" t="s">
        <v>625</v>
      </c>
      <c r="I204" s="155" t="s">
        <v>626</v>
      </c>
      <c r="J204" s="155" t="s">
        <v>307</v>
      </c>
      <c r="K204" s="155" t="s">
        <v>308</v>
      </c>
      <c r="L204" s="156">
        <v>122664</v>
      </c>
      <c r="M204" s="25">
        <f t="shared" si="13"/>
        <v>0.14810486052082528</v>
      </c>
      <c r="N204" s="206">
        <f t="shared" si="14"/>
        <v>2950.4645349645111</v>
      </c>
    </row>
    <row r="205" spans="8:20">
      <c r="H205" s="155" t="s">
        <v>625</v>
      </c>
      <c r="I205" s="155" t="s">
        <v>626</v>
      </c>
      <c r="J205" s="155" t="s">
        <v>315</v>
      </c>
      <c r="K205" s="155" t="s">
        <v>316</v>
      </c>
      <c r="L205" s="156">
        <v>153317</v>
      </c>
      <c r="M205" s="25">
        <f t="shared" si="13"/>
        <v>0.18511537941426473</v>
      </c>
      <c r="N205" s="206">
        <f t="shared" si="14"/>
        <v>3687.767976807816</v>
      </c>
    </row>
    <row r="206" spans="8:20">
      <c r="H206" s="155" t="s">
        <v>625</v>
      </c>
      <c r="I206" s="155" t="s">
        <v>626</v>
      </c>
      <c r="J206" s="155" t="s">
        <v>319</v>
      </c>
      <c r="K206" s="155" t="s">
        <v>320</v>
      </c>
      <c r="L206" s="156">
        <v>114033</v>
      </c>
      <c r="M206" s="25">
        <f t="shared" si="13"/>
        <v>0.13768376671045515</v>
      </c>
      <c r="N206" s="206">
        <f t="shared" si="14"/>
        <v>2742.8611680330669</v>
      </c>
    </row>
    <row r="207" spans="8:20">
      <c r="H207" s="155" t="s">
        <v>625</v>
      </c>
      <c r="I207" s="155" t="s">
        <v>626</v>
      </c>
      <c r="J207" s="155" t="s">
        <v>323</v>
      </c>
      <c r="K207" s="155" t="s">
        <v>324</v>
      </c>
      <c r="L207" s="156">
        <v>119184</v>
      </c>
      <c r="M207" s="25">
        <f t="shared" si="13"/>
        <v>0.14390309867861834</v>
      </c>
      <c r="N207" s="206">
        <f t="shared" si="14"/>
        <v>2866.7593192396325</v>
      </c>
    </row>
    <row r="208" spans="8:20">
      <c r="H208" s="155" t="s">
        <v>629</v>
      </c>
      <c r="I208" s="155" t="s">
        <v>630</v>
      </c>
      <c r="J208" s="155" t="s">
        <v>673</v>
      </c>
      <c r="K208" s="155" t="s">
        <v>674</v>
      </c>
      <c r="L208" s="156">
        <v>676171</v>
      </c>
      <c r="M208" s="25">
        <f t="shared" si="13"/>
        <v>0.97759615537534683</v>
      </c>
      <c r="N208" s="206">
        <f t="shared" si="14"/>
        <v>12653.091827280699</v>
      </c>
    </row>
    <row r="209" spans="8:14">
      <c r="H209" s="155" t="s">
        <v>629</v>
      </c>
      <c r="I209" s="155" t="s">
        <v>630</v>
      </c>
      <c r="J209" s="155" t="s">
        <v>693</v>
      </c>
      <c r="K209" s="155" t="s">
        <v>694</v>
      </c>
      <c r="L209" s="156">
        <v>6418</v>
      </c>
      <c r="M209" s="25">
        <f t="shared" si="13"/>
        <v>9.2790316727558199E-3</v>
      </c>
      <c r="N209" s="206">
        <f t="shared" si="14"/>
        <v>120.09912189000642</v>
      </c>
    </row>
    <row r="210" spans="8:14">
      <c r="H210" s="155" t="s">
        <v>629</v>
      </c>
      <c r="I210" s="155" t="s">
        <v>630</v>
      </c>
      <c r="J210" s="155" t="s">
        <v>701</v>
      </c>
      <c r="K210" s="155" t="s">
        <v>702</v>
      </c>
      <c r="L210" s="156">
        <v>9078</v>
      </c>
      <c r="M210" s="25">
        <f t="shared" si="13"/>
        <v>1.3124812951897373E-2</v>
      </c>
      <c r="N210" s="206">
        <f t="shared" si="14"/>
        <v>169.87532385750674</v>
      </c>
    </row>
    <row r="211" spans="8:14">
      <c r="H211" s="155" t="s">
        <v>633</v>
      </c>
      <c r="I211" s="155" t="s">
        <v>634</v>
      </c>
      <c r="J211" s="155" t="s">
        <v>691</v>
      </c>
      <c r="K211" s="155" t="s">
        <v>692</v>
      </c>
      <c r="L211" s="156">
        <v>562225</v>
      </c>
      <c r="M211" s="25">
        <f t="shared" si="13"/>
        <v>1</v>
      </c>
      <c r="N211" s="206">
        <f t="shared" si="14"/>
        <v>14106.658672834628</v>
      </c>
    </row>
    <row r="212" spans="8:14">
      <c r="H212" s="155" t="s">
        <v>637</v>
      </c>
      <c r="I212" s="155" t="s">
        <v>638</v>
      </c>
      <c r="J212" s="155" t="s">
        <v>335</v>
      </c>
      <c r="K212" s="155" t="s">
        <v>336</v>
      </c>
      <c r="L212" s="156">
        <v>137595</v>
      </c>
      <c r="M212" s="25">
        <f t="shared" si="13"/>
        <v>0.15643617263177043</v>
      </c>
      <c r="N212" s="206">
        <f t="shared" si="14"/>
        <v>3129.5963430885731</v>
      </c>
    </row>
    <row r="213" spans="8:14">
      <c r="H213" s="155" t="s">
        <v>637</v>
      </c>
      <c r="I213" s="155" t="s">
        <v>638</v>
      </c>
      <c r="J213" s="155" t="s">
        <v>347</v>
      </c>
      <c r="K213" s="155" t="s">
        <v>348</v>
      </c>
      <c r="L213" s="156">
        <v>129944</v>
      </c>
      <c r="M213" s="25">
        <f t="shared" si="13"/>
        <v>0.14773750511619446</v>
      </c>
      <c r="N213" s="206">
        <f t="shared" si="14"/>
        <v>2955.5744555129295</v>
      </c>
    </row>
    <row r="214" spans="8:14">
      <c r="H214" s="155" t="s">
        <v>637</v>
      </c>
      <c r="I214" s="155" t="s">
        <v>638</v>
      </c>
      <c r="J214" s="155" t="s">
        <v>355</v>
      </c>
      <c r="K214" s="155" t="s">
        <v>356</v>
      </c>
      <c r="L214" s="156">
        <v>219600</v>
      </c>
      <c r="M214" s="25">
        <f t="shared" si="13"/>
        <v>0.2496702896902997</v>
      </c>
      <c r="N214" s="206">
        <f t="shared" si="14"/>
        <v>4994.7989166921088</v>
      </c>
    </row>
    <row r="215" spans="8:14">
      <c r="H215" s="155" t="s">
        <v>637</v>
      </c>
      <c r="I215" s="155" t="s">
        <v>638</v>
      </c>
      <c r="J215" s="155" t="s">
        <v>375</v>
      </c>
      <c r="K215" s="155" t="s">
        <v>376</v>
      </c>
      <c r="L215" s="156">
        <v>226837</v>
      </c>
      <c r="M215" s="25">
        <f t="shared" si="13"/>
        <v>0.25789826731547594</v>
      </c>
      <c r="N215" s="206">
        <f t="shared" si="14"/>
        <v>5159.4043800805457</v>
      </c>
    </row>
    <row r="216" spans="8:14">
      <c r="H216" s="155" t="s">
        <v>637</v>
      </c>
      <c r="I216" s="155" t="s">
        <v>638</v>
      </c>
      <c r="J216" s="155" t="s">
        <v>387</v>
      </c>
      <c r="K216" s="155" t="s">
        <v>388</v>
      </c>
      <c r="L216" s="156">
        <v>157308</v>
      </c>
      <c r="M216" s="25">
        <f t="shared" si="13"/>
        <v>0.17884851516667424</v>
      </c>
      <c r="N216" s="206">
        <f t="shared" si="14"/>
        <v>3577.9682513069315</v>
      </c>
    </row>
    <row r="217" spans="8:14">
      <c r="H217" s="155" t="s">
        <v>637</v>
      </c>
      <c r="I217" s="155" t="s">
        <v>638</v>
      </c>
      <c r="J217" s="155" t="s">
        <v>391</v>
      </c>
      <c r="K217" s="155" t="s">
        <v>392</v>
      </c>
      <c r="L217" s="156">
        <v>8276</v>
      </c>
      <c r="M217" s="25">
        <f t="shared" si="13"/>
        <v>9.4092500795852473E-3</v>
      </c>
      <c r="N217" s="206">
        <f t="shared" si="14"/>
        <v>188.23750380029094</v>
      </c>
    </row>
    <row r="218" spans="8:14">
      <c r="H218" s="155" t="s">
        <v>641</v>
      </c>
      <c r="I218" s="155" t="s">
        <v>642</v>
      </c>
      <c r="J218" s="155" t="s">
        <v>423</v>
      </c>
      <c r="K218" s="155" t="s">
        <v>424</v>
      </c>
      <c r="L218" s="156">
        <v>411211</v>
      </c>
      <c r="M218" s="25">
        <f t="shared" si="13"/>
        <v>0.54010770342155379</v>
      </c>
      <c r="N218" s="206">
        <f t="shared" si="14"/>
        <v>9949.2722966719866</v>
      </c>
    </row>
    <row r="219" spans="8:14">
      <c r="H219" s="155" t="s">
        <v>641</v>
      </c>
      <c r="I219" s="155" t="s">
        <v>642</v>
      </c>
      <c r="J219" s="155" t="s">
        <v>427</v>
      </c>
      <c r="K219" s="155" t="s">
        <v>428</v>
      </c>
      <c r="L219" s="156">
        <v>118433</v>
      </c>
      <c r="M219" s="25">
        <f t="shared" si="13"/>
        <v>0.15555657713272478</v>
      </c>
      <c r="N219" s="206">
        <f t="shared" si="14"/>
        <v>2865.4928149095076</v>
      </c>
    </row>
    <row r="220" spans="8:14">
      <c r="H220" s="155" t="s">
        <v>641</v>
      </c>
      <c r="I220" s="155" t="s">
        <v>642</v>
      </c>
      <c r="J220" s="155" t="s">
        <v>471</v>
      </c>
      <c r="K220" s="155" t="s">
        <v>472</v>
      </c>
      <c r="L220" s="156">
        <v>231706</v>
      </c>
      <c r="M220" s="25">
        <f t="shared" si="13"/>
        <v>0.30433571944572141</v>
      </c>
      <c r="N220" s="206">
        <f t="shared" si="14"/>
        <v>5606.1391518531345</v>
      </c>
    </row>
    <row r="221" spans="8:14">
      <c r="H221" s="155" t="s">
        <v>645</v>
      </c>
      <c r="I221" s="155" t="s">
        <v>646</v>
      </c>
      <c r="J221" s="155" t="s">
        <v>635</v>
      </c>
      <c r="K221" s="155" t="s">
        <v>636</v>
      </c>
      <c r="L221" s="156">
        <v>187795</v>
      </c>
      <c r="M221" s="25">
        <f t="shared" si="13"/>
        <v>0.1569882531540599</v>
      </c>
      <c r="N221" s="206">
        <f t="shared" si="14"/>
        <v>3542.0238313613431</v>
      </c>
    </row>
    <row r="222" spans="8:14">
      <c r="H222" s="155" t="s">
        <v>645</v>
      </c>
      <c r="I222" s="155" t="s">
        <v>646</v>
      </c>
      <c r="J222" s="155" t="s">
        <v>639</v>
      </c>
      <c r="K222" s="155" t="s">
        <v>640</v>
      </c>
      <c r="L222" s="156">
        <v>210958</v>
      </c>
      <c r="M222" s="25">
        <f t="shared" si="13"/>
        <v>0.17635148917103313</v>
      </c>
      <c r="N222" s="206">
        <f t="shared" si="14"/>
        <v>3978.9039293715286</v>
      </c>
    </row>
    <row r="223" spans="8:14">
      <c r="H223" s="155" t="s">
        <v>645</v>
      </c>
      <c r="I223" s="155" t="s">
        <v>646</v>
      </c>
      <c r="J223" s="155" t="s">
        <v>655</v>
      </c>
      <c r="K223" s="155" t="s">
        <v>656</v>
      </c>
      <c r="L223" s="156">
        <v>350722</v>
      </c>
      <c r="M223" s="25">
        <f t="shared" si="13"/>
        <v>0.2931879662541505</v>
      </c>
      <c r="N223" s="206">
        <f t="shared" si="14"/>
        <v>6615.0093569195824</v>
      </c>
    </row>
    <row r="224" spans="8:14">
      <c r="H224" s="155" t="s">
        <v>645</v>
      </c>
      <c r="I224" s="155" t="s">
        <v>646</v>
      </c>
      <c r="J224" s="155" t="s">
        <v>661</v>
      </c>
      <c r="K224" s="155" t="s">
        <v>662</v>
      </c>
      <c r="L224" s="156">
        <v>96564</v>
      </c>
      <c r="M224" s="25">
        <f t="shared" si="13"/>
        <v>8.0723201776238138E-2</v>
      </c>
      <c r="N224" s="206">
        <f t="shared" si="14"/>
        <v>1821.3050893345232</v>
      </c>
    </row>
    <row r="225" spans="8:14">
      <c r="H225" s="155" t="s">
        <v>645</v>
      </c>
      <c r="I225" s="155" t="s">
        <v>646</v>
      </c>
      <c r="J225" s="155" t="s">
        <v>707</v>
      </c>
      <c r="K225" s="155" t="s">
        <v>708</v>
      </c>
      <c r="L225" s="156">
        <v>13191</v>
      </c>
      <c r="M225" s="25">
        <f t="shared" si="13"/>
        <v>1.1027088300301947E-2</v>
      </c>
      <c r="N225" s="206">
        <f t="shared" si="14"/>
        <v>248.79701993922885</v>
      </c>
    </row>
    <row r="226" spans="8:14">
      <c r="H226" s="155" t="s">
        <v>645</v>
      </c>
      <c r="I226" s="155" t="s">
        <v>646</v>
      </c>
      <c r="J226" s="155" t="s">
        <v>729</v>
      </c>
      <c r="K226" s="155" t="s">
        <v>730</v>
      </c>
      <c r="L226" s="156">
        <v>292881</v>
      </c>
      <c r="M226" s="25">
        <f t="shared" si="13"/>
        <v>0.24483546724893751</v>
      </c>
      <c r="N226" s="206">
        <f t="shared" si="14"/>
        <v>5524.0633763036376</v>
      </c>
    </row>
    <row r="227" spans="8:14">
      <c r="H227" s="155" t="s">
        <v>645</v>
      </c>
      <c r="I227" s="155" t="s">
        <v>646</v>
      </c>
      <c r="J227" s="155" t="s">
        <v>735</v>
      </c>
      <c r="K227" s="155" t="s">
        <v>736</v>
      </c>
      <c r="L227" s="156">
        <v>44125</v>
      </c>
      <c r="M227" s="25">
        <f t="shared" si="13"/>
        <v>3.688653409527886E-2</v>
      </c>
      <c r="N227" s="206">
        <f t="shared" si="14"/>
        <v>832.24687323314936</v>
      </c>
    </row>
    <row r="228" spans="8:14">
      <c r="H228" s="155" t="s">
        <v>649</v>
      </c>
      <c r="I228" s="155" t="s">
        <v>650</v>
      </c>
      <c r="J228" s="155" t="s">
        <v>339</v>
      </c>
      <c r="K228" s="155" t="s">
        <v>340</v>
      </c>
      <c r="L228" s="156">
        <v>108935</v>
      </c>
      <c r="M228" s="25">
        <f t="shared" si="13"/>
        <v>0.1884907074003388</v>
      </c>
      <c r="N228" s="206">
        <f t="shared" si="14"/>
        <v>2378.9954525015755</v>
      </c>
    </row>
    <row r="229" spans="8:14">
      <c r="H229" s="155" t="s">
        <v>649</v>
      </c>
      <c r="I229" s="155" t="s">
        <v>650</v>
      </c>
      <c r="J229" s="155" t="s">
        <v>359</v>
      </c>
      <c r="K229" s="155" t="s">
        <v>360</v>
      </c>
      <c r="L229" s="156">
        <v>195147</v>
      </c>
      <c r="M229" s="25">
        <f t="shared" si="13"/>
        <v>0.33766370842294868</v>
      </c>
      <c r="N229" s="206">
        <f t="shared" si="14"/>
        <v>4261.7508199322983</v>
      </c>
    </row>
    <row r="230" spans="8:14">
      <c r="H230" s="155" t="s">
        <v>649</v>
      </c>
      <c r="I230" s="155" t="s">
        <v>650</v>
      </c>
      <c r="J230" s="155" t="s">
        <v>379</v>
      </c>
      <c r="K230" s="155" t="s">
        <v>380</v>
      </c>
      <c r="L230" s="156">
        <v>273851</v>
      </c>
      <c r="M230" s="25">
        <f t="shared" si="13"/>
        <v>0.47384558417671252</v>
      </c>
      <c r="N230" s="206">
        <f t="shared" si="14"/>
        <v>5980.5414574104643</v>
      </c>
    </row>
    <row r="231" spans="8:14">
      <c r="H231" s="155" t="s">
        <v>653</v>
      </c>
      <c r="I231" s="155" t="s">
        <v>654</v>
      </c>
      <c r="J231" s="155" t="s">
        <v>623</v>
      </c>
      <c r="K231" s="155" t="s">
        <v>624</v>
      </c>
      <c r="L231" s="156">
        <v>510322</v>
      </c>
      <c r="M231" s="25">
        <f t="shared" si="13"/>
        <v>0.59066413574388299</v>
      </c>
      <c r="N231" s="206">
        <f t="shared" si="14"/>
        <v>11020.861750518294</v>
      </c>
    </row>
    <row r="232" spans="8:14">
      <c r="H232" s="155" t="s">
        <v>653</v>
      </c>
      <c r="I232" s="155" t="s">
        <v>654</v>
      </c>
      <c r="J232" s="155" t="s">
        <v>627</v>
      </c>
      <c r="K232" s="155" t="s">
        <v>628</v>
      </c>
      <c r="L232" s="156">
        <v>112409</v>
      </c>
      <c r="M232" s="25">
        <f t="shared" si="13"/>
        <v>0.13010602097270771</v>
      </c>
      <c r="N232" s="206">
        <f t="shared" si="14"/>
        <v>2427.5732743522931</v>
      </c>
    </row>
    <row r="233" spans="8:14">
      <c r="H233" s="155" t="s">
        <v>653</v>
      </c>
      <c r="I233" s="155" t="s">
        <v>654</v>
      </c>
      <c r="J233" s="155" t="s">
        <v>651</v>
      </c>
      <c r="K233" s="155" t="s">
        <v>652</v>
      </c>
      <c r="L233" s="156">
        <v>241249</v>
      </c>
      <c r="M233" s="25">
        <f t="shared" si="13"/>
        <v>0.27922984328340933</v>
      </c>
      <c r="N233" s="206">
        <f t="shared" si="14"/>
        <v>5209.9887452447429</v>
      </c>
    </row>
    <row r="234" spans="8:14">
      <c r="H234" s="155" t="s">
        <v>657</v>
      </c>
      <c r="I234" s="155" t="s">
        <v>658</v>
      </c>
      <c r="J234" s="155" t="s">
        <v>363</v>
      </c>
      <c r="K234" s="155" t="s">
        <v>364</v>
      </c>
      <c r="L234" s="156">
        <v>185142</v>
      </c>
      <c r="M234" s="25">
        <f t="shared" si="13"/>
        <v>0.31075251852175112</v>
      </c>
      <c r="N234" s="206">
        <f t="shared" si="14"/>
        <v>4185.4458345506746</v>
      </c>
    </row>
    <row r="235" spans="8:14">
      <c r="H235" s="155" t="s">
        <v>657</v>
      </c>
      <c r="I235" s="155" t="s">
        <v>658</v>
      </c>
      <c r="J235" s="155" t="s">
        <v>383</v>
      </c>
      <c r="K235" s="155" t="s">
        <v>384</v>
      </c>
      <c r="L235" s="156">
        <v>309353</v>
      </c>
      <c r="M235" s="25">
        <f t="shared" si="13"/>
        <v>0.51923509448023286</v>
      </c>
      <c r="N235" s="206">
        <f t="shared" si="14"/>
        <v>6993.4440875422915</v>
      </c>
    </row>
    <row r="236" spans="8:14">
      <c r="H236" s="34" t="s">
        <v>657</v>
      </c>
      <c r="I236" s="34" t="s">
        <v>658</v>
      </c>
      <c r="J236" s="194" t="s">
        <v>407</v>
      </c>
      <c r="K236" s="24" t="s">
        <v>408</v>
      </c>
      <c r="L236" s="26">
        <v>101291</v>
      </c>
      <c r="M236" s="25">
        <f t="shared" si="13"/>
        <v>0.17001238699801607</v>
      </c>
      <c r="N236" s="206">
        <f t="shared" si="14"/>
        <v>2289.853161505614</v>
      </c>
    </row>
    <row r="237" spans="8:14">
      <c r="J237" s="41"/>
      <c r="K237" s="24"/>
    </row>
    <row r="238" spans="8:14">
      <c r="J238" s="41"/>
      <c r="K238" s="24"/>
    </row>
    <row r="239" spans="8:14">
      <c r="J239" s="41"/>
      <c r="K239" s="24"/>
    </row>
    <row r="240" spans="8:14">
      <c r="J240" s="41"/>
      <c r="K240" s="24"/>
    </row>
    <row r="241" spans="10:11">
      <c r="J241" s="41"/>
      <c r="K241" s="24"/>
    </row>
    <row r="242" spans="10:11">
      <c r="J242" s="41"/>
      <c r="K242" s="24"/>
    </row>
    <row r="243" spans="10:11">
      <c r="J243" s="41"/>
      <c r="K243" s="24"/>
    </row>
    <row r="244" spans="10:11">
      <c r="J244" s="41"/>
      <c r="K244" s="24"/>
    </row>
    <row r="245" spans="10:11">
      <c r="J245" s="41"/>
      <c r="K245" s="24"/>
    </row>
    <row r="246" spans="10:11">
      <c r="J246" s="41"/>
      <c r="K246" s="24"/>
    </row>
    <row r="247" spans="10:11">
      <c r="J247" s="41"/>
      <c r="K247" s="24"/>
    </row>
    <row r="248" spans="10:11">
      <c r="J248" s="41"/>
      <c r="K248" s="24"/>
    </row>
    <row r="249" spans="10:11">
      <c r="J249" s="41"/>
      <c r="K249" s="24"/>
    </row>
    <row r="250" spans="10:11">
      <c r="J250" s="41"/>
      <c r="K250" s="24"/>
    </row>
    <row r="251" spans="10:11">
      <c r="J251" s="41"/>
      <c r="K251" s="24"/>
    </row>
    <row r="252" spans="10:11">
      <c r="J252" s="41"/>
      <c r="K252" s="24"/>
    </row>
    <row r="253" spans="10:11">
      <c r="J253" s="41"/>
      <c r="K253" s="24"/>
    </row>
    <row r="254" spans="10:11">
      <c r="J254" s="41"/>
      <c r="K254" s="24"/>
    </row>
    <row r="255" spans="10:11">
      <c r="J255" s="41"/>
      <c r="K255" s="24"/>
    </row>
    <row r="256" spans="10:11">
      <c r="J256" s="41"/>
      <c r="K256" s="24"/>
    </row>
    <row r="257" spans="10:11">
      <c r="J257" s="41"/>
      <c r="K257" s="24"/>
    </row>
    <row r="258" spans="10:11">
      <c r="J258" s="41"/>
      <c r="K258" s="24"/>
    </row>
    <row r="259" spans="10:11">
      <c r="J259" s="41"/>
      <c r="K259" s="24"/>
    </row>
    <row r="260" spans="10:11">
      <c r="J260" s="41"/>
      <c r="K260" s="24"/>
    </row>
    <row r="261" spans="10:11">
      <c r="J261" s="41"/>
      <c r="K261" s="24"/>
    </row>
    <row r="262" spans="10:11">
      <c r="J262" s="41"/>
      <c r="K262" s="24"/>
    </row>
    <row r="263" spans="10:11">
      <c r="J263" s="41"/>
      <c r="K263" s="24"/>
    </row>
    <row r="264" spans="10:11">
      <c r="J264" s="41"/>
      <c r="K264" s="24"/>
    </row>
    <row r="265" spans="10:11">
      <c r="J265" s="41"/>
      <c r="K265" s="24"/>
    </row>
    <row r="266" spans="10:11">
      <c r="J266" s="41"/>
      <c r="K266" s="24"/>
    </row>
    <row r="267" spans="10:11">
      <c r="J267" s="41"/>
      <c r="K267" s="24"/>
    </row>
    <row r="268" spans="10:11">
      <c r="J268" s="41"/>
      <c r="K268" s="24"/>
    </row>
    <row r="269" spans="10:11">
      <c r="J269" s="41"/>
      <c r="K269" s="24"/>
    </row>
    <row r="270" spans="10:11">
      <c r="J270" s="41"/>
      <c r="K270" s="24"/>
    </row>
    <row r="271" spans="10:11">
      <c r="J271" s="41"/>
      <c r="K271" s="24"/>
    </row>
    <row r="272" spans="10:11">
      <c r="J272" s="41"/>
      <c r="K272" s="24"/>
    </row>
    <row r="273" spans="10:11">
      <c r="J273" s="41"/>
      <c r="K273" s="24"/>
    </row>
    <row r="274" spans="10:11">
      <c r="J274" s="41"/>
      <c r="K274" s="24"/>
    </row>
    <row r="275" spans="10:11">
      <c r="J275" s="41"/>
      <c r="K275" s="24"/>
    </row>
    <row r="276" spans="10:11">
      <c r="J276" s="41"/>
      <c r="K276" s="24"/>
    </row>
    <row r="277" spans="10:11">
      <c r="J277" s="41"/>
      <c r="K277" s="24"/>
    </row>
    <row r="278" spans="10:11">
      <c r="J278" s="41"/>
      <c r="K278" s="24"/>
    </row>
    <row r="279" spans="10:11">
      <c r="J279" s="41"/>
      <c r="K279" s="24"/>
    </row>
    <row r="280" spans="10:11">
      <c r="J280" s="41"/>
      <c r="K280" s="24"/>
    </row>
    <row r="281" spans="10:11">
      <c r="J281" s="41"/>
      <c r="K281" s="24"/>
    </row>
    <row r="282" spans="10:11">
      <c r="J282" s="41"/>
      <c r="K282" s="24"/>
    </row>
    <row r="283" spans="10:11">
      <c r="J283" s="41"/>
      <c r="K283" s="24"/>
    </row>
    <row r="284" spans="10:11">
      <c r="J284" s="41"/>
      <c r="K284" s="24"/>
    </row>
    <row r="285" spans="10:11">
      <c r="J285" s="41"/>
      <c r="K285" s="24"/>
    </row>
    <row r="286" spans="10:11">
      <c r="J286" s="41"/>
      <c r="K286" s="24"/>
    </row>
    <row r="287" spans="10:11">
      <c r="J287" s="41"/>
      <c r="K287" s="24"/>
    </row>
    <row r="288" spans="10:11">
      <c r="J288" s="41"/>
      <c r="K288" s="24"/>
    </row>
    <row r="289" spans="10:11">
      <c r="J289" s="41"/>
      <c r="K289" s="24"/>
    </row>
    <row r="290" spans="10:11">
      <c r="J290" s="41"/>
      <c r="K290" s="24"/>
    </row>
    <row r="291" spans="10:11">
      <c r="J291" s="41"/>
      <c r="K291" s="24"/>
    </row>
    <row r="292" spans="10:11">
      <c r="J292" s="41"/>
      <c r="K292" s="24"/>
    </row>
    <row r="293" spans="10:11">
      <c r="J293" s="41"/>
      <c r="K293" s="24"/>
    </row>
    <row r="294" spans="10:11">
      <c r="J294" s="41"/>
      <c r="K294" s="24"/>
    </row>
    <row r="295" spans="10:11">
      <c r="J295" s="41"/>
      <c r="K295" s="24"/>
    </row>
    <row r="296" spans="10:11">
      <c r="J296" s="41"/>
      <c r="K296" s="24"/>
    </row>
    <row r="297" spans="10:11">
      <c r="J297" s="41"/>
      <c r="K297" s="24"/>
    </row>
    <row r="298" spans="10:11">
      <c r="J298" s="41"/>
      <c r="K298" s="24"/>
    </row>
    <row r="299" spans="10:11">
      <c r="J299" s="41"/>
      <c r="K299" s="24"/>
    </row>
    <row r="300" spans="10:11">
      <c r="J300" s="41"/>
      <c r="K300" s="24"/>
    </row>
    <row r="301" spans="10:11">
      <c r="J301" s="41"/>
      <c r="K301" s="24"/>
    </row>
    <row r="302" spans="10:11">
      <c r="J302" s="41"/>
      <c r="K302" s="24"/>
    </row>
    <row r="303" spans="10:11">
      <c r="J303" s="41"/>
      <c r="K303" s="24"/>
    </row>
    <row r="304" spans="10:11">
      <c r="J304" s="41"/>
      <c r="K304" s="24"/>
    </row>
    <row r="305" spans="10:11">
      <c r="J305" s="41"/>
      <c r="K305" s="24"/>
    </row>
    <row r="306" spans="10:11">
      <c r="J306" s="41"/>
      <c r="K306" s="24"/>
    </row>
    <row r="307" spans="10:11">
      <c r="J307" s="41"/>
      <c r="K307" s="24"/>
    </row>
    <row r="308" spans="10:11">
      <c r="J308" s="41"/>
      <c r="K308" s="24"/>
    </row>
    <row r="309" spans="10:11">
      <c r="J309" s="41"/>
      <c r="K309" s="24"/>
    </row>
    <row r="310" spans="10:11">
      <c r="J310" s="41"/>
      <c r="K310" s="24"/>
    </row>
    <row r="311" spans="10:11">
      <c r="J311" s="41"/>
      <c r="K311" s="24"/>
    </row>
    <row r="312" spans="10:11">
      <c r="J312" s="41"/>
      <c r="K312" s="24"/>
    </row>
    <row r="313" spans="10:11">
      <c r="J313" s="41"/>
      <c r="K313" s="24"/>
    </row>
    <row r="314" spans="10:11">
      <c r="J314" s="41"/>
      <c r="K314" s="24"/>
    </row>
    <row r="315" spans="10:11">
      <c r="J315" s="41"/>
      <c r="K315" s="24"/>
    </row>
    <row r="316" spans="10:11">
      <c r="J316" s="41"/>
      <c r="K316" s="24"/>
    </row>
    <row r="317" spans="10:11">
      <c r="J317" s="41"/>
      <c r="K317" s="24"/>
    </row>
    <row r="318" spans="10:11">
      <c r="J318" s="41"/>
      <c r="K318" s="24"/>
    </row>
    <row r="319" spans="10:11">
      <c r="J319" s="41"/>
      <c r="K319" s="24"/>
    </row>
    <row r="320" spans="10:11">
      <c r="J320" s="41"/>
      <c r="K320" s="24"/>
    </row>
    <row r="321" spans="10:11">
      <c r="J321" s="41"/>
      <c r="K321" s="24"/>
    </row>
    <row r="322" spans="10:11">
      <c r="J322" s="41"/>
      <c r="K322" s="24"/>
    </row>
    <row r="323" spans="10:11">
      <c r="J323" s="41"/>
      <c r="K323" s="24"/>
    </row>
    <row r="324" spans="10:11">
      <c r="J324" s="41"/>
      <c r="K324" s="24"/>
    </row>
    <row r="325" spans="10:11">
      <c r="J325" s="41"/>
      <c r="K325" s="24"/>
    </row>
    <row r="326" spans="10:11">
      <c r="J326" s="41"/>
      <c r="K326" s="24"/>
    </row>
    <row r="327" spans="10:11">
      <c r="J327" s="41"/>
      <c r="K327" s="24"/>
    </row>
    <row r="328" spans="10:11">
      <c r="J328" s="41"/>
      <c r="K328" s="24"/>
    </row>
    <row r="329" spans="10:11">
      <c r="J329" s="41"/>
      <c r="K329" s="24"/>
    </row>
    <row r="330" spans="10:11">
      <c r="J330" s="41"/>
      <c r="K330" s="24"/>
    </row>
    <row r="331" spans="10:11">
      <c r="J331" s="41"/>
      <c r="K331" s="24"/>
    </row>
    <row r="332" spans="10:11">
      <c r="J332" s="41"/>
      <c r="K332" s="24"/>
    </row>
    <row r="333" spans="10:11">
      <c r="J333" s="41"/>
      <c r="K333" s="24"/>
    </row>
    <row r="334" spans="10:11">
      <c r="J334" s="41"/>
      <c r="K334" s="24"/>
    </row>
    <row r="335" spans="10:11">
      <c r="J335" s="41"/>
      <c r="K335" s="24"/>
    </row>
    <row r="336" spans="10:11">
      <c r="J336" s="41"/>
      <c r="K336" s="24"/>
    </row>
    <row r="337" spans="10:11">
      <c r="J337" s="41"/>
      <c r="K337" s="24"/>
    </row>
    <row r="338" spans="10:11">
      <c r="J338" s="41"/>
      <c r="K338" s="24"/>
    </row>
    <row r="339" spans="10:11">
      <c r="J339" s="41"/>
      <c r="K339" s="24"/>
    </row>
    <row r="340" spans="10:11">
      <c r="J340" s="41"/>
      <c r="K340" s="24"/>
    </row>
    <row r="341" spans="10:11">
      <c r="J341" s="41"/>
      <c r="K341" s="24"/>
    </row>
    <row r="342" spans="10:11">
      <c r="J342" s="41"/>
      <c r="K342" s="24"/>
    </row>
    <row r="343" spans="10:11">
      <c r="J343" s="41"/>
      <c r="K343" s="24"/>
    </row>
    <row r="344" spans="10:11">
      <c r="J344" s="41"/>
      <c r="K344" s="24"/>
    </row>
    <row r="345" spans="10:11">
      <c r="J345" s="41"/>
      <c r="K345" s="24"/>
    </row>
    <row r="346" spans="10:11">
      <c r="J346" s="41"/>
      <c r="K346" s="24"/>
    </row>
    <row r="347" spans="10:11">
      <c r="J347" s="41"/>
      <c r="K347" s="24"/>
    </row>
    <row r="348" spans="10:11">
      <c r="J348" s="41"/>
      <c r="K348" s="24"/>
    </row>
    <row r="349" spans="10:11">
      <c r="J349" s="41"/>
      <c r="K349" s="24"/>
    </row>
    <row r="350" spans="10:11">
      <c r="J350" s="41"/>
      <c r="K350" s="24"/>
    </row>
    <row r="351" spans="10:11">
      <c r="J351" s="41"/>
      <c r="K351" s="24"/>
    </row>
    <row r="352" spans="10:11">
      <c r="J352" s="41"/>
      <c r="K352" s="24"/>
    </row>
    <row r="353" spans="10:11">
      <c r="J353" s="41"/>
      <c r="K353" s="24"/>
    </row>
    <row r="354" spans="10:11">
      <c r="J354" s="41"/>
      <c r="K354" s="24"/>
    </row>
    <row r="355" spans="10:11">
      <c r="J355" s="41"/>
      <c r="K355" s="24"/>
    </row>
    <row r="356" spans="10:11">
      <c r="J356" s="41"/>
      <c r="K356" s="24"/>
    </row>
    <row r="357" spans="10:11">
      <c r="J357" s="41"/>
      <c r="K357" s="24"/>
    </row>
    <row r="358" spans="10:11">
      <c r="J358" s="41"/>
      <c r="K358" s="24"/>
    </row>
    <row r="359" spans="10:11">
      <c r="J359" s="41"/>
      <c r="K359" s="24"/>
    </row>
    <row r="360" spans="10:11">
      <c r="J360" s="41"/>
      <c r="K360" s="24"/>
    </row>
    <row r="361" spans="10:11">
      <c r="J361" s="41"/>
      <c r="K361" s="24"/>
    </row>
    <row r="362" spans="10:11">
      <c r="J362" s="41"/>
      <c r="K362" s="24"/>
    </row>
    <row r="363" spans="10:11">
      <c r="J363" s="41"/>
      <c r="K363" s="24"/>
    </row>
    <row r="364" spans="10:11">
      <c r="J364" s="41"/>
      <c r="K364" s="24"/>
    </row>
    <row r="365" spans="10:11">
      <c r="J365" s="41"/>
      <c r="K365" s="24"/>
    </row>
    <row r="366" spans="10:11">
      <c r="J366" s="41"/>
      <c r="K366" s="24"/>
    </row>
    <row r="367" spans="10:11">
      <c r="J367" s="41"/>
      <c r="K367" s="24"/>
    </row>
    <row r="368" spans="10:11">
      <c r="J368" s="41"/>
      <c r="K368" s="24"/>
    </row>
    <row r="369" spans="10:11">
      <c r="J369" s="41"/>
      <c r="K369" s="24"/>
    </row>
    <row r="370" spans="10:11">
      <c r="J370" s="41"/>
      <c r="K370" s="24"/>
    </row>
    <row r="371" spans="10:11">
      <c r="J371" s="41"/>
      <c r="K371" s="24"/>
    </row>
    <row r="372" spans="10:11">
      <c r="J372" s="41"/>
      <c r="K372" s="24"/>
    </row>
    <row r="373" spans="10:11">
      <c r="J373" s="41"/>
      <c r="K373" s="24"/>
    </row>
    <row r="374" spans="10:11">
      <c r="J374" s="41"/>
      <c r="K374" s="24"/>
    </row>
    <row r="375" spans="10:11">
      <c r="J375" s="41"/>
      <c r="K375" s="24"/>
    </row>
    <row r="376" spans="10:11">
      <c r="J376" s="41"/>
      <c r="K376" s="24"/>
    </row>
    <row r="377" spans="10:11">
      <c r="J377" s="41"/>
      <c r="K377" s="24"/>
    </row>
    <row r="378" spans="10:11">
      <c r="J378" s="41"/>
      <c r="K378" s="24"/>
    </row>
    <row r="379" spans="10:11">
      <c r="J379" s="41"/>
      <c r="K379" s="24"/>
    </row>
    <row r="380" spans="10:11">
      <c r="J380" s="41"/>
      <c r="K380" s="24"/>
    </row>
    <row r="381" spans="10:11">
      <c r="J381" s="41"/>
      <c r="K381" s="24"/>
    </row>
    <row r="382" spans="10:11">
      <c r="J382" s="41"/>
      <c r="K382" s="24"/>
    </row>
    <row r="383" spans="10:11">
      <c r="J383" s="41"/>
      <c r="K383" s="24"/>
    </row>
    <row r="384" spans="10:11">
      <c r="J384" s="41"/>
      <c r="K384" s="24"/>
    </row>
    <row r="385" spans="10:11">
      <c r="J385" s="41"/>
      <c r="K385" s="24"/>
    </row>
    <row r="386" spans="10:11">
      <c r="J386" s="41"/>
      <c r="K386" s="24"/>
    </row>
    <row r="387" spans="10:11">
      <c r="J387" s="41"/>
      <c r="K387" s="24"/>
    </row>
    <row r="388" spans="10:11">
      <c r="J388" s="41"/>
      <c r="K388" s="24"/>
    </row>
    <row r="389" spans="10:11">
      <c r="J389" s="41"/>
      <c r="K389" s="24"/>
    </row>
    <row r="390" spans="10:11">
      <c r="J390" s="41"/>
      <c r="K390" s="24"/>
    </row>
    <row r="391" spans="10:11">
      <c r="J391" s="41"/>
      <c r="K391" s="24"/>
    </row>
    <row r="392" spans="10:11">
      <c r="J392" s="41"/>
      <c r="K392" s="24"/>
    </row>
    <row r="393" spans="10:11">
      <c r="J393" s="41"/>
      <c r="K393" s="24"/>
    </row>
    <row r="394" spans="10:11">
      <c r="J394" s="41"/>
      <c r="K394" s="24"/>
    </row>
    <row r="395" spans="10:11">
      <c r="J395" s="41"/>
      <c r="K395" s="24"/>
    </row>
    <row r="396" spans="10:11">
      <c r="J396" s="41"/>
      <c r="K396" s="24"/>
    </row>
    <row r="397" spans="10:11">
      <c r="J397" s="41"/>
      <c r="K397" s="24"/>
    </row>
    <row r="398" spans="10:11">
      <c r="J398" s="41"/>
      <c r="K398" s="24"/>
    </row>
    <row r="399" spans="10:11">
      <c r="J399" s="41"/>
      <c r="K399" s="24"/>
    </row>
    <row r="400" spans="10:11">
      <c r="J400" s="41"/>
      <c r="K400" s="24"/>
    </row>
    <row r="401" spans="10:11">
      <c r="J401" s="41"/>
      <c r="K401" s="24"/>
    </row>
    <row r="402" spans="10:11">
      <c r="J402" s="41"/>
      <c r="K402" s="24"/>
    </row>
    <row r="403" spans="10:11">
      <c r="J403" s="41"/>
      <c r="K403" s="24"/>
    </row>
    <row r="404" spans="10:11">
      <c r="J404" s="41"/>
      <c r="K404" s="24"/>
    </row>
    <row r="405" spans="10:11">
      <c r="J405" s="41"/>
      <c r="K405" s="24"/>
    </row>
    <row r="406" spans="10:11">
      <c r="J406" s="41"/>
      <c r="K406" s="24"/>
    </row>
    <row r="407" spans="10:11">
      <c r="J407" s="41"/>
      <c r="K407" s="24"/>
    </row>
    <row r="408" spans="10:11">
      <c r="J408" s="41"/>
      <c r="K408" s="24"/>
    </row>
    <row r="409" spans="10:11">
      <c r="J409" s="41"/>
      <c r="K409" s="24"/>
    </row>
    <row r="410" spans="10:11">
      <c r="J410" s="41"/>
      <c r="K410" s="24"/>
    </row>
    <row r="411" spans="10:11">
      <c r="J411" s="41"/>
      <c r="K411" s="24"/>
    </row>
    <row r="412" spans="10:11">
      <c r="J412" s="41"/>
      <c r="K412" s="24"/>
    </row>
    <row r="413" spans="10:11">
      <c r="J413" s="41"/>
      <c r="K413" s="24"/>
    </row>
    <row r="414" spans="10:11">
      <c r="J414" s="41"/>
      <c r="K414" s="24"/>
    </row>
    <row r="415" spans="10:11">
      <c r="J415" s="41"/>
      <c r="K415" s="24"/>
    </row>
    <row r="416" spans="10:11">
      <c r="J416" s="41"/>
      <c r="K416" s="24"/>
    </row>
    <row r="417" spans="10:11">
      <c r="J417" s="41"/>
      <c r="K417" s="24"/>
    </row>
    <row r="418" spans="10:11">
      <c r="J418" s="41"/>
      <c r="K418" s="24"/>
    </row>
    <row r="419" spans="10:11">
      <c r="J419" s="41"/>
      <c r="K419" s="24"/>
    </row>
    <row r="420" spans="10:11">
      <c r="J420" s="41"/>
      <c r="K420" s="24"/>
    </row>
    <row r="421" spans="10:11">
      <c r="J421" s="41"/>
      <c r="K421" s="24"/>
    </row>
    <row r="422" spans="10:11">
      <c r="J422" s="41"/>
      <c r="K422" s="24"/>
    </row>
    <row r="423" spans="10:11">
      <c r="J423" s="41"/>
      <c r="K423" s="24"/>
    </row>
    <row r="424" spans="10:11">
      <c r="J424" s="41"/>
      <c r="K424" s="24"/>
    </row>
    <row r="425" spans="10:11">
      <c r="J425" s="41"/>
      <c r="K425" s="24"/>
    </row>
    <row r="426" spans="10:11">
      <c r="J426" s="41"/>
      <c r="K426" s="24"/>
    </row>
    <row r="427" spans="10:11">
      <c r="J427" s="41"/>
      <c r="K427" s="24"/>
    </row>
    <row r="428" spans="10:11">
      <c r="J428" s="41"/>
      <c r="K428" s="24"/>
    </row>
    <row r="429" spans="10:11">
      <c r="J429" s="41"/>
      <c r="K429" s="24"/>
    </row>
    <row r="430" spans="10:11">
      <c r="J430" s="41"/>
      <c r="K430" s="24"/>
    </row>
    <row r="431" spans="10:11">
      <c r="J431" s="41"/>
      <c r="K431" s="24"/>
    </row>
    <row r="432" spans="10:11">
      <c r="J432" s="41"/>
      <c r="K432" s="24"/>
    </row>
    <row r="433" spans="10:11">
      <c r="J433" s="41"/>
      <c r="K433" s="24"/>
    </row>
    <row r="434" spans="10:11">
      <c r="J434" s="41"/>
      <c r="K434" s="24"/>
    </row>
    <row r="435" spans="10:11">
      <c r="J435" s="41"/>
      <c r="K435" s="24"/>
    </row>
    <row r="436" spans="10:11">
      <c r="J436" s="41"/>
      <c r="K436" s="24"/>
    </row>
    <row r="437" spans="10:11">
      <c r="J437" s="41"/>
      <c r="K437" s="24"/>
    </row>
    <row r="438" spans="10:11">
      <c r="J438" s="41"/>
      <c r="K438" s="24"/>
    </row>
    <row r="439" spans="10:11">
      <c r="J439" s="41"/>
      <c r="K439" s="24"/>
    </row>
    <row r="440" spans="10:11">
      <c r="J440" s="41"/>
      <c r="K440" s="24"/>
    </row>
    <row r="441" spans="10:11">
      <c r="J441" s="41"/>
      <c r="K441" s="24"/>
    </row>
    <row r="442" spans="10:11">
      <c r="J442" s="41"/>
      <c r="K442" s="24"/>
    </row>
    <row r="443" spans="10:11">
      <c r="J443" s="41"/>
      <c r="K443" s="24"/>
    </row>
    <row r="444" spans="10:11">
      <c r="J444" s="41"/>
      <c r="K444" s="24"/>
    </row>
    <row r="445" spans="10:11">
      <c r="J445" s="41"/>
      <c r="K445" s="24"/>
    </row>
    <row r="446" spans="10:11">
      <c r="J446" s="41"/>
      <c r="K446" s="24"/>
    </row>
    <row r="447" spans="10:11">
      <c r="J447" s="41"/>
      <c r="K447" s="24"/>
    </row>
    <row r="448" spans="10:11">
      <c r="J448" s="41"/>
      <c r="K448" s="24"/>
    </row>
    <row r="449" spans="10:11">
      <c r="J449" s="41"/>
      <c r="K449" s="24"/>
    </row>
    <row r="450" spans="10:11">
      <c r="J450" s="41"/>
      <c r="K450" s="24"/>
    </row>
    <row r="451" spans="10:11">
      <c r="J451" s="41"/>
      <c r="K451" s="24"/>
    </row>
    <row r="452" spans="10:11">
      <c r="J452" s="41"/>
      <c r="K452" s="24"/>
    </row>
    <row r="453" spans="10:11">
      <c r="J453" s="41"/>
      <c r="K453" s="24"/>
    </row>
    <row r="454" spans="10:11">
      <c r="J454" s="41"/>
      <c r="K454" s="24"/>
    </row>
    <row r="455" spans="10:11">
      <c r="J455" s="41"/>
      <c r="K455" s="24"/>
    </row>
    <row r="456" spans="10:11">
      <c r="J456" s="41"/>
      <c r="K456" s="24"/>
    </row>
    <row r="457" spans="10:11">
      <c r="J457" s="41"/>
      <c r="K457" s="24"/>
    </row>
    <row r="458" spans="10:11">
      <c r="J458" s="41"/>
      <c r="K458" s="24"/>
    </row>
    <row r="459" spans="10:11">
      <c r="J459" s="41"/>
      <c r="K459" s="24"/>
    </row>
    <row r="460" spans="10:11">
      <c r="J460" s="41"/>
      <c r="K460" s="24"/>
    </row>
    <row r="461" spans="10:11">
      <c r="J461" s="41"/>
      <c r="K461" s="24"/>
    </row>
    <row r="462" spans="10:11">
      <c r="J462" s="41"/>
      <c r="K462" s="24"/>
    </row>
    <row r="463" spans="10:11">
      <c r="J463" s="41"/>
      <c r="K463" s="24"/>
    </row>
    <row r="464" spans="10:11">
      <c r="J464" s="41"/>
      <c r="K464" s="24"/>
    </row>
    <row r="465" spans="10:11">
      <c r="J465" s="41"/>
      <c r="K465" s="24"/>
    </row>
    <row r="466" spans="10:11">
      <c r="J466" s="41"/>
      <c r="K466" s="24"/>
    </row>
    <row r="467" spans="10:11">
      <c r="J467" s="41"/>
      <c r="K467" s="24"/>
    </row>
    <row r="468" spans="10:11">
      <c r="J468" s="41"/>
      <c r="K468" s="24"/>
    </row>
    <row r="469" spans="10:11">
      <c r="J469" s="41"/>
      <c r="K469" s="24"/>
    </row>
    <row r="470" spans="10:11">
      <c r="J470" s="41"/>
      <c r="K470" s="24"/>
    </row>
    <row r="471" spans="10:11">
      <c r="J471" s="41"/>
      <c r="K471" s="24"/>
    </row>
    <row r="472" spans="10:11">
      <c r="J472" s="41"/>
      <c r="K472" s="24"/>
    </row>
    <row r="473" spans="10:11">
      <c r="J473" s="41"/>
      <c r="K473" s="24"/>
    </row>
    <row r="474" spans="10:11">
      <c r="J474" s="41"/>
      <c r="K474" s="24"/>
    </row>
    <row r="475" spans="10:11">
      <c r="J475" s="41"/>
      <c r="K475" s="24"/>
    </row>
    <row r="476" spans="10:11">
      <c r="J476" s="41"/>
      <c r="K476" s="24"/>
    </row>
    <row r="477" spans="10:11">
      <c r="J477" s="41"/>
      <c r="K477" s="24"/>
    </row>
    <row r="478" spans="10:11">
      <c r="J478" s="41"/>
      <c r="K478" s="24"/>
    </row>
    <row r="479" spans="10:11">
      <c r="J479" s="41"/>
      <c r="K479" s="24"/>
    </row>
    <row r="480" spans="10:11">
      <c r="J480" s="41"/>
      <c r="K480" s="24"/>
    </row>
    <row r="481" spans="10:11">
      <c r="J481" s="41"/>
      <c r="K481" s="24"/>
    </row>
    <row r="482" spans="10:11">
      <c r="J482" s="41"/>
      <c r="K482" s="24"/>
    </row>
    <row r="483" spans="10:11">
      <c r="J483" s="41"/>
      <c r="K483" s="24"/>
    </row>
    <row r="484" spans="10:11">
      <c r="J484" s="41"/>
      <c r="K484" s="24"/>
    </row>
    <row r="485" spans="10:11">
      <c r="J485" s="41"/>
      <c r="K485" s="24"/>
    </row>
    <row r="486" spans="10:11">
      <c r="J486" s="41"/>
      <c r="K486" s="24"/>
    </row>
    <row r="487" spans="10:11">
      <c r="J487" s="41"/>
      <c r="K487" s="24"/>
    </row>
    <row r="488" spans="10:11">
      <c r="J488" s="41"/>
      <c r="K488" s="24"/>
    </row>
    <row r="489" spans="10:11">
      <c r="J489" s="41"/>
      <c r="K489" s="24"/>
    </row>
    <row r="490" spans="10:11">
      <c r="J490" s="41"/>
      <c r="K490" s="24"/>
    </row>
    <row r="491" spans="10:11">
      <c r="J491" s="41"/>
      <c r="K491" s="24"/>
    </row>
    <row r="492" spans="10:11">
      <c r="J492" s="41"/>
      <c r="K492" s="24"/>
    </row>
    <row r="493" spans="10:11">
      <c r="J493" s="41"/>
      <c r="K493" s="24"/>
    </row>
    <row r="494" spans="10:11">
      <c r="J494" s="41"/>
      <c r="K494" s="24"/>
    </row>
    <row r="495" spans="10:11">
      <c r="J495" s="41"/>
      <c r="K495" s="24"/>
    </row>
    <row r="496" spans="10:11">
      <c r="J496" s="41"/>
      <c r="K496" s="24"/>
    </row>
    <row r="497" spans="10:11">
      <c r="J497" s="41"/>
      <c r="K497" s="24"/>
    </row>
    <row r="498" spans="10:11">
      <c r="J498" s="41"/>
      <c r="K498" s="24"/>
    </row>
    <row r="499" spans="10:11">
      <c r="J499" s="41"/>
      <c r="K499" s="24"/>
    </row>
    <row r="500" spans="10:11">
      <c r="J500" s="41"/>
      <c r="K500" s="24"/>
    </row>
    <row r="501" spans="10:11">
      <c r="J501" s="41"/>
      <c r="K501" s="24"/>
    </row>
    <row r="502" spans="10:11">
      <c r="J502" s="41"/>
      <c r="K502" s="24"/>
    </row>
    <row r="503" spans="10:11">
      <c r="J503" s="41"/>
      <c r="K503" s="24"/>
    </row>
    <row r="504" spans="10:11">
      <c r="J504" s="41"/>
      <c r="K504" s="24"/>
    </row>
    <row r="505" spans="10:11">
      <c r="J505" s="41"/>
      <c r="K505" s="24"/>
    </row>
    <row r="506" spans="10:11">
      <c r="J506" s="41"/>
      <c r="K506" s="24"/>
    </row>
    <row r="507" spans="10:11">
      <c r="J507" s="41"/>
      <c r="K507" s="24"/>
    </row>
    <row r="508" spans="10:11">
      <c r="J508" s="41"/>
      <c r="K508" s="24"/>
    </row>
    <row r="509" spans="10:11">
      <c r="J509" s="41"/>
      <c r="K509" s="24"/>
    </row>
    <row r="510" spans="10:11">
      <c r="J510" s="41"/>
      <c r="K510" s="24"/>
    </row>
    <row r="511" spans="10:11">
      <c r="J511" s="41"/>
      <c r="K511" s="24"/>
    </row>
    <row r="512" spans="10:11">
      <c r="J512" s="41"/>
      <c r="K512" s="24"/>
    </row>
    <row r="513" spans="10:11">
      <c r="J513" s="41"/>
      <c r="K513" s="24"/>
    </row>
    <row r="514" spans="10:11">
      <c r="J514" s="41"/>
      <c r="K514" s="24"/>
    </row>
    <row r="515" spans="10:11">
      <c r="J515" s="41"/>
      <c r="K515" s="24"/>
    </row>
    <row r="516" spans="10:11">
      <c r="J516" s="41"/>
      <c r="K516" s="24"/>
    </row>
    <row r="517" spans="10:11">
      <c r="J517" s="41"/>
      <c r="K517" s="24"/>
    </row>
    <row r="518" spans="10:11">
      <c r="J518" s="41"/>
      <c r="K518" s="24"/>
    </row>
    <row r="519" spans="10:11">
      <c r="J519" s="41"/>
      <c r="K519" s="24"/>
    </row>
    <row r="520" spans="10:11">
      <c r="J520" s="41"/>
      <c r="K520" s="24"/>
    </row>
    <row r="521" spans="10:11">
      <c r="J521" s="41"/>
      <c r="K521" s="24"/>
    </row>
    <row r="522" spans="10:11">
      <c r="J522" s="41"/>
      <c r="K522" s="24"/>
    </row>
    <row r="523" spans="10:11">
      <c r="J523" s="41"/>
      <c r="K523" s="24"/>
    </row>
    <row r="524" spans="10:11">
      <c r="J524" s="41"/>
      <c r="K524" s="24"/>
    </row>
    <row r="525" spans="10:11">
      <c r="J525" s="41"/>
      <c r="K525" s="24"/>
    </row>
    <row r="526" spans="10:11">
      <c r="J526" s="41"/>
      <c r="K526" s="24"/>
    </row>
    <row r="527" spans="10:11">
      <c r="J527" s="41"/>
      <c r="K527" s="24"/>
    </row>
    <row r="528" spans="10:11">
      <c r="J528" s="41"/>
      <c r="K528" s="24"/>
    </row>
    <row r="529" spans="10:11">
      <c r="J529" s="41"/>
      <c r="K529" s="24"/>
    </row>
    <row r="530" spans="10:11">
      <c r="J530" s="41"/>
      <c r="K530" s="24"/>
    </row>
    <row r="531" spans="10:11">
      <c r="J531" s="41"/>
      <c r="K531" s="24"/>
    </row>
    <row r="532" spans="10:11">
      <c r="J532" s="41"/>
      <c r="K532" s="24"/>
    </row>
    <row r="533" spans="10:11">
      <c r="J533" s="41"/>
      <c r="K533" s="24"/>
    </row>
    <row r="534" spans="10:11">
      <c r="J534" s="41"/>
      <c r="K534" s="24"/>
    </row>
    <row r="535" spans="10:11">
      <c r="J535" s="41"/>
      <c r="K535" s="24"/>
    </row>
    <row r="536" spans="10:11">
      <c r="J536" s="41"/>
      <c r="K536" s="24"/>
    </row>
    <row r="537" spans="10:11">
      <c r="J537" s="41"/>
      <c r="K537" s="24"/>
    </row>
    <row r="538" spans="10:11">
      <c r="J538" s="41"/>
      <c r="K538" s="24"/>
    </row>
    <row r="539" spans="10:11">
      <c r="J539" s="41"/>
      <c r="K539" s="24"/>
    </row>
    <row r="540" spans="10:11">
      <c r="J540" s="41"/>
      <c r="K540" s="24"/>
    </row>
    <row r="541" spans="10:11">
      <c r="J541" s="41"/>
      <c r="K541" s="24"/>
    </row>
    <row r="542" spans="10:11">
      <c r="J542" s="41"/>
      <c r="K542" s="24"/>
    </row>
    <row r="543" spans="10:11">
      <c r="J543" s="41"/>
      <c r="K543" s="24"/>
    </row>
    <row r="544" spans="10:11">
      <c r="J544" s="41"/>
      <c r="K544" s="24"/>
    </row>
    <row r="545" spans="10:11">
      <c r="J545" s="41"/>
      <c r="K545" s="24"/>
    </row>
    <row r="546" spans="10:11">
      <c r="J546" s="41"/>
      <c r="K546" s="24"/>
    </row>
    <row r="547" spans="10:11">
      <c r="J547" s="41"/>
      <c r="K547" s="24"/>
    </row>
    <row r="548" spans="10:11">
      <c r="J548" s="41"/>
      <c r="K548" s="24"/>
    </row>
    <row r="549" spans="10:11">
      <c r="J549" s="41"/>
      <c r="K549" s="24"/>
    </row>
    <row r="550" spans="10:11">
      <c r="J550" s="41"/>
      <c r="K550" s="24"/>
    </row>
    <row r="551" spans="10:11">
      <c r="J551" s="41"/>
      <c r="K551" s="24"/>
    </row>
    <row r="552" spans="10:11">
      <c r="J552" s="41"/>
      <c r="K552" s="24"/>
    </row>
    <row r="553" spans="10:11">
      <c r="J553" s="41"/>
      <c r="K553" s="24"/>
    </row>
    <row r="554" spans="10:11">
      <c r="J554" s="41"/>
      <c r="K554" s="24"/>
    </row>
    <row r="555" spans="10:11">
      <c r="J555" s="41"/>
      <c r="K555" s="24"/>
    </row>
    <row r="556" spans="10:11">
      <c r="J556" s="41"/>
      <c r="K556" s="24"/>
    </row>
    <row r="557" spans="10:11">
      <c r="J557" s="41"/>
      <c r="K557" s="24"/>
    </row>
    <row r="558" spans="10:11">
      <c r="J558" s="41"/>
      <c r="K558" s="24"/>
    </row>
    <row r="559" spans="10:11">
      <c r="J559" s="41"/>
      <c r="K559" s="24"/>
    </row>
    <row r="560" spans="10:11">
      <c r="J560" s="41"/>
      <c r="K560" s="24"/>
    </row>
    <row r="561" spans="10:11">
      <c r="J561" s="41"/>
      <c r="K561" s="24"/>
    </row>
    <row r="562" spans="10:11">
      <c r="J562" s="41"/>
      <c r="K562" s="24"/>
    </row>
    <row r="563" spans="10:11">
      <c r="J563" s="41"/>
      <c r="K563" s="24"/>
    </row>
    <row r="564" spans="10:11">
      <c r="J564" s="41"/>
      <c r="K564" s="24"/>
    </row>
    <row r="565" spans="10:11">
      <c r="J565" s="41"/>
      <c r="K565" s="24"/>
    </row>
    <row r="566" spans="10:11">
      <c r="J566" s="41"/>
      <c r="K566" s="24"/>
    </row>
    <row r="567" spans="10:11">
      <c r="J567" s="41"/>
      <c r="K567" s="24"/>
    </row>
    <row r="568" spans="10:11">
      <c r="J568" s="41"/>
      <c r="K568" s="24"/>
    </row>
    <row r="569" spans="10:11">
      <c r="J569" s="41"/>
      <c r="K569" s="24"/>
    </row>
    <row r="570" spans="10:11">
      <c r="J570" s="41"/>
      <c r="K570" s="24"/>
    </row>
    <row r="571" spans="10:11">
      <c r="J571" s="41"/>
      <c r="K571" s="24"/>
    </row>
    <row r="572" spans="10:11">
      <c r="J572" s="41"/>
      <c r="K572" s="24"/>
    </row>
    <row r="573" spans="10:11">
      <c r="J573" s="41"/>
      <c r="K573" s="24"/>
    </row>
    <row r="574" spans="10:11">
      <c r="J574" s="41"/>
      <c r="K574" s="24"/>
    </row>
    <row r="575" spans="10:11">
      <c r="J575" s="41"/>
      <c r="K575" s="24"/>
    </row>
    <row r="576" spans="10:11">
      <c r="J576" s="41"/>
      <c r="K576" s="24"/>
    </row>
    <row r="577" spans="10:11">
      <c r="J577" s="41"/>
      <c r="K577" s="24"/>
    </row>
    <row r="578" spans="10:11">
      <c r="J578" s="41"/>
      <c r="K578" s="24"/>
    </row>
    <row r="579" spans="10:11">
      <c r="J579" s="41"/>
      <c r="K579" s="24"/>
    </row>
    <row r="580" spans="10:11">
      <c r="J580" s="41"/>
      <c r="K580" s="24"/>
    </row>
    <row r="581" spans="10:11">
      <c r="J581" s="41"/>
      <c r="K581" s="24"/>
    </row>
    <row r="582" spans="10:11">
      <c r="J582" s="41"/>
      <c r="K582" s="24"/>
    </row>
    <row r="583" spans="10:11">
      <c r="J583" s="41"/>
      <c r="K583" s="24"/>
    </row>
    <row r="584" spans="10:11">
      <c r="J584" s="41"/>
      <c r="K584" s="24"/>
    </row>
    <row r="585" spans="10:11">
      <c r="J585" s="41"/>
      <c r="K585" s="24"/>
    </row>
    <row r="586" spans="10:11">
      <c r="J586" s="41"/>
      <c r="K586" s="24"/>
    </row>
    <row r="587" spans="10:11">
      <c r="J587" s="41"/>
      <c r="K587" s="2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D9C18-5526-4331-9618-0BFF336492BE}">
  <sheetPr>
    <tabColor rgb="FF009639"/>
  </sheetPr>
  <dimension ref="A1:Y587"/>
  <sheetViews>
    <sheetView workbookViewId="0">
      <pane ySplit="7" topLeftCell="G115" activePane="bottomLeft" state="frozen"/>
      <selection pane="bottomLeft" activeCell="P1" sqref="P1:P1048576"/>
      <selection activeCell="C4" sqref="C4"/>
    </sheetView>
  </sheetViews>
  <sheetFormatPr defaultColWidth="9.140625" defaultRowHeight="13.15"/>
  <cols>
    <col min="1" max="1" width="7.5703125" style="41" customWidth="1"/>
    <col min="2" max="2" width="50.28515625" style="39" customWidth="1"/>
    <col min="3" max="3" width="13.28515625" style="39" customWidth="1"/>
    <col min="4" max="4" width="15" style="39" customWidth="1"/>
    <col min="5" max="5" width="18.85546875" style="39" customWidth="1"/>
    <col min="6" max="6" width="12.140625" style="104" customWidth="1"/>
    <col min="7" max="7" width="14" style="91" customWidth="1"/>
    <col min="8" max="8" width="14.7109375" style="85" customWidth="1"/>
    <col min="9" max="9" width="2.7109375" style="58" customWidth="1"/>
    <col min="10" max="10" width="7.42578125" style="31" customWidth="1"/>
    <col min="11" max="11" width="54.7109375" style="1" bestFit="1" customWidth="1"/>
    <col min="12" max="12" width="10.28515625" style="30" bestFit="1" customWidth="1"/>
    <col min="13" max="13" width="32.5703125" style="24" bestFit="1" customWidth="1"/>
    <col min="14" max="14" width="11.28515625" style="26" customWidth="1"/>
    <col min="15" max="15" width="9.7109375" style="24" customWidth="1"/>
    <col min="16" max="16" width="12.28515625" style="202" customWidth="1"/>
    <col min="17" max="17" width="3.140625" style="59" customWidth="1"/>
    <col min="18" max="18" width="10.28515625" style="30" bestFit="1" customWidth="1"/>
    <col min="19" max="19" width="32.5703125" style="24" bestFit="1" customWidth="1"/>
    <col min="20" max="20" width="12.5703125" style="128" customWidth="1"/>
    <col min="21" max="21" width="14" style="91" customWidth="1"/>
    <col min="22" max="22" width="13.140625" style="85" customWidth="1"/>
    <col min="23" max="23" width="2.7109375" style="59" customWidth="1"/>
    <col min="24" max="16384" width="9.140625" style="24"/>
  </cols>
  <sheetData>
    <row r="1" spans="1:25">
      <c r="A1" s="50" t="s">
        <v>750</v>
      </c>
      <c r="B1" s="40"/>
      <c r="C1" s="40"/>
      <c r="E1" s="193"/>
      <c r="J1" s="33" t="s">
        <v>751</v>
      </c>
      <c r="K1" s="31"/>
      <c r="L1" s="29"/>
      <c r="M1" s="29"/>
      <c r="N1" s="24"/>
      <c r="R1" s="28" t="s">
        <v>752</v>
      </c>
    </row>
    <row r="2" spans="1:25" ht="66">
      <c r="A2" s="41" t="s">
        <v>753</v>
      </c>
      <c r="B2" s="46"/>
      <c r="C2" s="46"/>
      <c r="D2" s="68" t="s">
        <v>754</v>
      </c>
      <c r="E2" s="68" t="s">
        <v>755</v>
      </c>
      <c r="F2" s="105" t="s">
        <v>756</v>
      </c>
      <c r="G2" s="92" t="s">
        <v>757</v>
      </c>
      <c r="H2" s="95" t="s">
        <v>758</v>
      </c>
      <c r="J2" s="80" t="s">
        <v>742</v>
      </c>
      <c r="K2" s="31"/>
      <c r="L2" s="29"/>
      <c r="M2" s="29"/>
      <c r="N2" s="24"/>
    </row>
    <row r="3" spans="1:25">
      <c r="A3" s="41" t="s">
        <v>759</v>
      </c>
      <c r="B3" s="70">
        <v>2621313.1807200001</v>
      </c>
      <c r="C3" s="70"/>
      <c r="D3" s="79"/>
      <c r="E3" s="69"/>
      <c r="F3" s="106"/>
      <c r="J3" s="29"/>
      <c r="K3" s="31"/>
      <c r="L3" s="29"/>
      <c r="M3" s="29"/>
    </row>
    <row r="4" spans="1:25">
      <c r="A4" s="42" t="s">
        <v>760</v>
      </c>
      <c r="B4" s="181">
        <v>5.3150000000000003E-2</v>
      </c>
      <c r="C4" s="43">
        <f>SUM(C8:C198)</f>
        <v>2760635.9762752666</v>
      </c>
      <c r="D4" s="43">
        <f>SUM(D8:D198)</f>
        <v>85055758</v>
      </c>
      <c r="E4" s="43">
        <f>SUM(E8:E198)</f>
        <v>83700199.638314337</v>
      </c>
      <c r="F4" s="107">
        <f>SUM(F8:F198)</f>
        <v>1355558.3616856665</v>
      </c>
      <c r="G4" s="93">
        <f>C4*(1+B5)</f>
        <v>2907363.7784142969</v>
      </c>
      <c r="H4" s="96">
        <f>SUM(H8:H198)</f>
        <v>4262922.140099965</v>
      </c>
      <c r="J4" s="78"/>
      <c r="K4" s="61"/>
      <c r="L4" s="127"/>
      <c r="M4" s="61"/>
      <c r="N4" s="35">
        <f>SUM(N8:N236)</f>
        <v>56286961</v>
      </c>
      <c r="O4" s="35"/>
      <c r="P4" s="204">
        <f>SUM(P8:P236)</f>
        <v>2907363.7784142969</v>
      </c>
      <c r="R4" s="127"/>
      <c r="T4" s="117">
        <f>SUM(T8:T159)</f>
        <v>1355558.3616856674</v>
      </c>
      <c r="U4" s="114">
        <f>SUM(U8:U159)</f>
        <v>2907363.7784142965</v>
      </c>
      <c r="V4" s="113">
        <f>SUM(V8:V159)</f>
        <v>4262922.1400999641</v>
      </c>
    </row>
    <row r="5" spans="1:25">
      <c r="A5" s="41" t="s">
        <v>761</v>
      </c>
      <c r="B5" s="185">
        <v>5.3150000000000003E-2</v>
      </c>
      <c r="J5" s="29"/>
      <c r="K5" s="28"/>
      <c r="L5" s="29"/>
      <c r="M5" s="28"/>
      <c r="N5" s="32"/>
    </row>
    <row r="6" spans="1:25" s="27" customFormat="1">
      <c r="C6" s="72"/>
      <c r="D6" s="73"/>
      <c r="F6" s="108"/>
      <c r="G6" s="94"/>
      <c r="H6" s="97"/>
      <c r="I6" s="60"/>
      <c r="J6" s="78"/>
      <c r="L6" s="126"/>
      <c r="N6" s="62"/>
      <c r="P6" s="207"/>
      <c r="Q6" s="63"/>
      <c r="R6" s="126"/>
      <c r="T6" s="129"/>
      <c r="U6" s="94"/>
      <c r="V6" s="97"/>
      <c r="W6" s="63"/>
    </row>
    <row r="7" spans="1:25" s="27" customFormat="1" ht="66">
      <c r="A7" s="76" t="s">
        <v>38</v>
      </c>
      <c r="B7" s="76" t="s">
        <v>39</v>
      </c>
      <c r="C7" s="89" t="s">
        <v>762</v>
      </c>
      <c r="D7" s="74" t="s">
        <v>763</v>
      </c>
      <c r="E7" s="74" t="s">
        <v>764</v>
      </c>
      <c r="F7" s="109" t="s">
        <v>765</v>
      </c>
      <c r="G7" s="89" t="s">
        <v>766</v>
      </c>
      <c r="H7" s="98" t="s">
        <v>767</v>
      </c>
      <c r="I7" s="60"/>
      <c r="J7" s="78" t="s">
        <v>38</v>
      </c>
      <c r="K7" s="78" t="s">
        <v>39</v>
      </c>
      <c r="L7" s="36" t="s">
        <v>47</v>
      </c>
      <c r="M7" s="83" t="s">
        <v>744</v>
      </c>
      <c r="N7" s="81" t="s">
        <v>49</v>
      </c>
      <c r="O7" s="88" t="s">
        <v>768</v>
      </c>
      <c r="P7" s="205" t="s">
        <v>769</v>
      </c>
      <c r="Q7" s="63"/>
      <c r="R7" s="36" t="s">
        <v>47</v>
      </c>
      <c r="S7" s="83" t="s">
        <v>48</v>
      </c>
      <c r="T7" s="109" t="s">
        <v>765</v>
      </c>
      <c r="U7" s="89" t="s">
        <v>770</v>
      </c>
      <c r="V7" s="98" t="s">
        <v>771</v>
      </c>
      <c r="W7" s="63"/>
    </row>
    <row r="8" spans="1:25">
      <c r="A8" s="41" t="s">
        <v>51</v>
      </c>
      <c r="B8" s="39" t="s">
        <v>52</v>
      </c>
      <c r="C8" s="93">
        <f>INDEX('BCF 2020-21'!$E$6:$E$196,MATCH(A8,'BCF 2020-21'!$A$6:$A$196,0))</f>
        <v>5553.2325168245679</v>
      </c>
      <c r="D8" s="43">
        <v>170233</v>
      </c>
      <c r="E8" s="43">
        <f t="shared" ref="E8:E71" si="0">D8-F8</f>
        <v>167402.30098161934</v>
      </c>
      <c r="F8" s="107">
        <f>INDEX('RNF revised'!$R$8:$R$198,MATCH($A8,'RNF revised'!$P$8:$P$198,0))</f>
        <v>2830.699018380662</v>
      </c>
      <c r="G8" s="93">
        <f t="shared" ref="G8:G71" si="1">$G$4*$E8/$E$4</f>
        <v>5814.7936133999156</v>
      </c>
      <c r="H8" s="96">
        <f t="shared" ref="H8:H71" si="2">F8+G8</f>
        <v>8645.4926317805766</v>
      </c>
      <c r="J8" s="155" t="s">
        <v>51</v>
      </c>
      <c r="K8" s="156" t="s">
        <v>52</v>
      </c>
      <c r="L8" s="155" t="s">
        <v>69</v>
      </c>
      <c r="M8" s="155" t="s">
        <v>70</v>
      </c>
      <c r="N8" s="156">
        <v>106803</v>
      </c>
      <c r="O8" s="25">
        <f>N8/SUMIF($J$8:$J$236,J8,$N$8:$N$236)</f>
        <v>1</v>
      </c>
      <c r="P8" s="208">
        <f>INDEX(G$8:G$198,MATCH($J8,$A$8:$A$198,0))*$O8</f>
        <v>5814.7936133999156</v>
      </c>
      <c r="R8" s="121" t="s">
        <v>53</v>
      </c>
      <c r="S8" s="75" t="s">
        <v>54</v>
      </c>
      <c r="T8" s="118">
        <f>INDEX('RNF revised'!$F$8:$F$159,MATCH(R8,'RNF revised'!$A$8:$A$159,0))</f>
        <v>2830.425241624861</v>
      </c>
      <c r="U8" s="93">
        <f>SUMIF($L$8:$L$236,R8,$P$8:$P$236)</f>
        <v>5207.7281171992008</v>
      </c>
      <c r="V8" s="96">
        <f>T8+U8</f>
        <v>8038.1533588240618</v>
      </c>
      <c r="W8" s="119"/>
      <c r="Y8" s="130"/>
    </row>
    <row r="9" spans="1:25">
      <c r="A9" s="41" t="s">
        <v>55</v>
      </c>
      <c r="B9" s="39" t="s">
        <v>56</v>
      </c>
      <c r="C9" s="93">
        <f>INDEX('BCF 2020-21'!$E$6:$E$196,MATCH(A9,'BCF 2020-21'!$A$6:$A$196,0))</f>
        <v>17023.358330201543</v>
      </c>
      <c r="D9" s="43">
        <v>523532</v>
      </c>
      <c r="E9" s="43">
        <f t="shared" si="0"/>
        <v>515236.18234924134</v>
      </c>
      <c r="F9" s="107">
        <f>INDEX('RNF revised'!$R$8:$R$198,MATCH($A9,'RNF revised'!$P$8:$P$198,0))</f>
        <v>8295.8176507586541</v>
      </c>
      <c r="G9" s="93">
        <f t="shared" si="1"/>
        <v>17896.958673500438</v>
      </c>
      <c r="H9" s="96">
        <f t="shared" si="2"/>
        <v>26192.776324259092</v>
      </c>
      <c r="J9" s="155" t="s">
        <v>55</v>
      </c>
      <c r="K9" s="156" t="s">
        <v>56</v>
      </c>
      <c r="L9" s="155" t="s">
        <v>229</v>
      </c>
      <c r="M9" s="155" t="s">
        <v>230</v>
      </c>
      <c r="N9" s="156">
        <v>275861</v>
      </c>
      <c r="O9" s="25">
        <f t="shared" ref="O9:O72" si="3">N9/SUMIF($J$8:$J$236,J9,$N$8:$N$236)</f>
        <v>1</v>
      </c>
      <c r="P9" s="208">
        <f t="shared" ref="P9:P72" si="4">INDEX(G$8:G$198,MATCH($J9,$A$8:$A$198,0))*$O9</f>
        <v>17896.958673500438</v>
      </c>
      <c r="R9" s="121" t="s">
        <v>57</v>
      </c>
      <c r="S9" s="75" t="s">
        <v>58</v>
      </c>
      <c r="T9" s="118">
        <f>INDEX('RNF revised'!$F$8:$F$159,MATCH(R9,'RNF revised'!$A$8:$A$159,0))</f>
        <v>4280.9514297308569</v>
      </c>
      <c r="U9" s="93">
        <f t="shared" ref="U9:U72" si="5">SUMIF($L$8:$L$236,R9,$P$8:$P$236)</f>
        <v>8446.6412586262049</v>
      </c>
      <c r="V9" s="96">
        <f t="shared" ref="V9:V72" si="6">T9+U9</f>
        <v>12727.592688357061</v>
      </c>
      <c r="Y9" s="130"/>
    </row>
    <row r="10" spans="1:25">
      <c r="A10" s="41" t="s">
        <v>59</v>
      </c>
      <c r="B10" s="39" t="s">
        <v>60</v>
      </c>
      <c r="C10" s="93">
        <f>INDEX('BCF 2020-21'!$E$6:$E$196,MATCH(A10,'BCF 2020-21'!$A$6:$A$196,0))</f>
        <v>13074.706585389311</v>
      </c>
      <c r="D10" s="43">
        <v>402377</v>
      </c>
      <c r="E10" s="43">
        <f t="shared" si="0"/>
        <v>394731.58941711468</v>
      </c>
      <c r="F10" s="107">
        <f>INDEX('RNF revised'!$R$8:$R$198,MATCH($A10,'RNF revised'!$P$8:$P$198,0))</f>
        <v>7645.4105828853117</v>
      </c>
      <c r="G10" s="93">
        <f t="shared" si="1"/>
        <v>13711.177873247136</v>
      </c>
      <c r="H10" s="96">
        <f t="shared" si="2"/>
        <v>21356.588456132449</v>
      </c>
      <c r="J10" s="155" t="s">
        <v>59</v>
      </c>
      <c r="K10" s="156" t="s">
        <v>60</v>
      </c>
      <c r="L10" s="155" t="s">
        <v>229</v>
      </c>
      <c r="M10" s="155" t="s">
        <v>230</v>
      </c>
      <c r="N10" s="156">
        <v>254233</v>
      </c>
      <c r="O10" s="25">
        <f t="shared" si="3"/>
        <v>1</v>
      </c>
      <c r="P10" s="208">
        <f t="shared" si="4"/>
        <v>13711.177873247136</v>
      </c>
      <c r="R10" s="121" t="s">
        <v>61</v>
      </c>
      <c r="S10" s="75" t="s">
        <v>62</v>
      </c>
      <c r="T10" s="118">
        <f>INDEX('RNF revised'!$F$8:$F$159,MATCH(R10,'RNF revised'!$A$8:$A$159,0))</f>
        <v>4067.9458453084817</v>
      </c>
      <c r="U10" s="93">
        <f t="shared" si="5"/>
        <v>8217.1715748374518</v>
      </c>
      <c r="V10" s="96">
        <f t="shared" si="6"/>
        <v>12285.117420145933</v>
      </c>
      <c r="Y10" s="130"/>
    </row>
    <row r="11" spans="1:25">
      <c r="A11" s="41" t="s">
        <v>63</v>
      </c>
      <c r="B11" s="39" t="s">
        <v>64</v>
      </c>
      <c r="C11" s="93">
        <f>INDEX('BCF 2020-21'!$E$6:$E$196,MATCH(A11,'BCF 2020-21'!$A$6:$A$196,0))</f>
        <v>15339.345078256598</v>
      </c>
      <c r="D11" s="43">
        <v>473423</v>
      </c>
      <c r="E11" s="43">
        <f t="shared" si="0"/>
        <v>465818.53200902208</v>
      </c>
      <c r="F11" s="107">
        <f>INDEX('RNF revised'!$R$8:$R$198,MATCH($A11,'RNF revised'!$P$8:$P$198,0))</f>
        <v>7604.4679909779315</v>
      </c>
      <c r="G11" s="93">
        <f t="shared" si="1"/>
        <v>16180.414540579062</v>
      </c>
      <c r="H11" s="96">
        <f t="shared" si="2"/>
        <v>23784.882531556992</v>
      </c>
      <c r="J11" s="155" t="s">
        <v>63</v>
      </c>
      <c r="K11" s="156" t="s">
        <v>64</v>
      </c>
      <c r="L11" s="155" t="s">
        <v>53</v>
      </c>
      <c r="M11" s="155" t="s">
        <v>54</v>
      </c>
      <c r="N11" s="156">
        <v>93663</v>
      </c>
      <c r="O11" s="25">
        <f t="shared" si="3"/>
        <v>0.32185381308610328</v>
      </c>
      <c r="P11" s="208">
        <f t="shared" si="4"/>
        <v>5207.7281171992008</v>
      </c>
      <c r="R11" s="121" t="s">
        <v>65</v>
      </c>
      <c r="S11" s="75" t="s">
        <v>66</v>
      </c>
      <c r="T11" s="118">
        <f>INDEX('RNF revised'!$F$8:$F$159,MATCH(R11,'RNF revised'!$A$8:$A$159,0))</f>
        <v>4774.0427493530706</v>
      </c>
      <c r="U11" s="93">
        <f t="shared" si="5"/>
        <v>10972.686423379861</v>
      </c>
      <c r="V11" s="96">
        <f t="shared" si="6"/>
        <v>15746.729172732932</v>
      </c>
      <c r="Y11" s="130"/>
    </row>
    <row r="12" spans="1:25">
      <c r="A12" s="41" t="s">
        <v>67</v>
      </c>
      <c r="B12" s="39" t="s">
        <v>68</v>
      </c>
      <c r="C12" s="93">
        <f>INDEX('BCF 2020-21'!$E$6:$E$196,MATCH(A12,'BCF 2020-21'!$A$6:$A$196,0))</f>
        <v>17257.999748630853</v>
      </c>
      <c r="D12" s="43">
        <v>530091</v>
      </c>
      <c r="E12" s="43">
        <f t="shared" si="0"/>
        <v>521497.5946425976</v>
      </c>
      <c r="F12" s="107">
        <f>INDEX('RNF revised'!$R$8:$R$198,MATCH($A12,'RNF revised'!$P$8:$P$198,0))</f>
        <v>8593.4053574024056</v>
      </c>
      <c r="G12" s="93">
        <f t="shared" si="1"/>
        <v>18114.451623124049</v>
      </c>
      <c r="H12" s="96">
        <f t="shared" si="2"/>
        <v>26707.856980526456</v>
      </c>
      <c r="J12" s="155" t="s">
        <v>63</v>
      </c>
      <c r="K12" s="156" t="s">
        <v>64</v>
      </c>
      <c r="L12" s="155" t="s">
        <v>65</v>
      </c>
      <c r="M12" s="155" t="s">
        <v>66</v>
      </c>
      <c r="N12" s="156">
        <v>197348</v>
      </c>
      <c r="O12" s="25">
        <f t="shared" si="3"/>
        <v>0.67814618691389672</v>
      </c>
      <c r="P12" s="208">
        <f t="shared" si="4"/>
        <v>10972.686423379861</v>
      </c>
      <c r="R12" s="121" t="s">
        <v>69</v>
      </c>
      <c r="S12" s="75" t="s">
        <v>70</v>
      </c>
      <c r="T12" s="118">
        <f>INDEX('RNF revised'!$F$8:$F$159,MATCH(R12,'RNF revised'!$A$8:$A$159,0))</f>
        <v>2830.699018380662</v>
      </c>
      <c r="U12" s="93">
        <f t="shared" si="5"/>
        <v>5814.7936133999156</v>
      </c>
      <c r="V12" s="96">
        <f t="shared" si="6"/>
        <v>8645.4926317805766</v>
      </c>
      <c r="Y12" s="130"/>
    </row>
    <row r="13" spans="1:25">
      <c r="A13" s="41" t="s">
        <v>71</v>
      </c>
      <c r="B13" s="39" t="s">
        <v>72</v>
      </c>
      <c r="C13" s="93">
        <f>INDEX('BCF 2020-21'!$E$6:$E$196,MATCH(A13,'BCF 2020-21'!$A$6:$A$196,0))</f>
        <v>15868.661399833469</v>
      </c>
      <c r="D13" s="43">
        <v>488084</v>
      </c>
      <c r="E13" s="43">
        <f t="shared" si="0"/>
        <v>479735.10272496066</v>
      </c>
      <c r="F13" s="107">
        <f>INDEX('RNF revised'!$R$8:$R$198,MATCH($A13,'RNF revised'!$P$8:$P$198,0))</f>
        <v>8348.8972750393386</v>
      </c>
      <c r="G13" s="93">
        <f t="shared" si="1"/>
        <v>16663.812833463657</v>
      </c>
      <c r="H13" s="96">
        <f t="shared" si="2"/>
        <v>25012.710108502994</v>
      </c>
      <c r="J13" s="155" t="s">
        <v>67</v>
      </c>
      <c r="K13" s="156" t="s">
        <v>68</v>
      </c>
      <c r="L13" s="155" t="s">
        <v>265</v>
      </c>
      <c r="M13" s="155" t="s">
        <v>266</v>
      </c>
      <c r="N13" s="156">
        <v>322434</v>
      </c>
      <c r="O13" s="25">
        <f t="shared" si="3"/>
        <v>1</v>
      </c>
      <c r="P13" s="208">
        <f t="shared" si="4"/>
        <v>18114.451623124049</v>
      </c>
      <c r="R13" s="121" t="s">
        <v>73</v>
      </c>
      <c r="S13" s="75" t="s">
        <v>74</v>
      </c>
      <c r="T13" s="118">
        <f>INDEX('RNF revised'!$F$8:$F$159,MATCH(R13,'RNF revised'!$A$8:$A$159,0))</f>
        <v>3609.9197556570934</v>
      </c>
      <c r="U13" s="93">
        <f t="shared" si="5"/>
        <v>7821.5568771983853</v>
      </c>
      <c r="V13" s="96">
        <f t="shared" si="6"/>
        <v>11431.47663285548</v>
      </c>
      <c r="Y13" s="130"/>
    </row>
    <row r="14" spans="1:25">
      <c r="A14" s="41" t="s">
        <v>75</v>
      </c>
      <c r="B14" s="39" t="s">
        <v>76</v>
      </c>
      <c r="C14" s="93">
        <f>INDEX('BCF 2020-21'!$E$6:$E$196,MATCH(A14,'BCF 2020-21'!$A$6:$A$196,0))</f>
        <v>9234.1061552400588</v>
      </c>
      <c r="D14" s="43">
        <v>283799</v>
      </c>
      <c r="E14" s="43">
        <f t="shared" si="0"/>
        <v>278629.46249886137</v>
      </c>
      <c r="F14" s="107">
        <f>INDEX('RNF revised'!$R$8:$R$198,MATCH($A14,'RNF revised'!$P$8:$P$198,0))</f>
        <v>5169.5375011386386</v>
      </c>
      <c r="G14" s="93">
        <f t="shared" si="1"/>
        <v>9678.318694205549</v>
      </c>
      <c r="H14" s="96">
        <f t="shared" si="2"/>
        <v>14847.856195344188</v>
      </c>
      <c r="J14" s="155" t="s">
        <v>71</v>
      </c>
      <c r="K14" s="155" t="s">
        <v>72</v>
      </c>
      <c r="L14" s="155" t="s">
        <v>57</v>
      </c>
      <c r="M14" s="155" t="s">
        <v>58</v>
      </c>
      <c r="N14" s="156">
        <v>140980</v>
      </c>
      <c r="O14" s="25">
        <f t="shared" si="3"/>
        <v>0.50688526947830148</v>
      </c>
      <c r="P14" s="208">
        <f t="shared" si="4"/>
        <v>8446.6412586262049</v>
      </c>
      <c r="R14" s="121" t="s">
        <v>77</v>
      </c>
      <c r="S14" s="75" t="s">
        <v>78</v>
      </c>
      <c r="T14" s="118">
        <f>INDEX('RNF revised'!$F$8:$F$159,MATCH(R14,'RNF revised'!$A$8:$A$159,0))</f>
        <v>4652.599741525557</v>
      </c>
      <c r="U14" s="93">
        <f t="shared" si="5"/>
        <v>11092.952312714309</v>
      </c>
      <c r="V14" s="96">
        <f t="shared" si="6"/>
        <v>15745.552054239866</v>
      </c>
      <c r="Y14" s="130"/>
    </row>
    <row r="15" spans="1:25">
      <c r="A15" s="41" t="s">
        <v>79</v>
      </c>
      <c r="B15" s="39" t="s">
        <v>80</v>
      </c>
      <c r="C15" s="93">
        <f>INDEX('BCF 2020-21'!$E$6:$E$196,MATCH(A15,'BCF 2020-21'!$A$6:$A$196,0))</f>
        <v>16453.163404069284</v>
      </c>
      <c r="D15" s="43">
        <v>505010</v>
      </c>
      <c r="E15" s="43">
        <f t="shared" si="0"/>
        <v>496154.94159375288</v>
      </c>
      <c r="F15" s="107">
        <f>INDEX('RNF revised'!$R$8:$R$198,MATCH($A15,'RNF revised'!$P$8:$P$198,0))</f>
        <v>8855.0584062471007</v>
      </c>
      <c r="G15" s="93">
        <f t="shared" si="1"/>
        <v>17234.163262504604</v>
      </c>
      <c r="H15" s="96">
        <f t="shared" si="2"/>
        <v>26089.221668751707</v>
      </c>
      <c r="J15" s="155" t="s">
        <v>71</v>
      </c>
      <c r="K15" s="155" t="s">
        <v>72</v>
      </c>
      <c r="L15" s="155" t="s">
        <v>61</v>
      </c>
      <c r="M15" s="155" t="s">
        <v>62</v>
      </c>
      <c r="N15" s="156">
        <v>137150</v>
      </c>
      <c r="O15" s="25">
        <f t="shared" si="3"/>
        <v>0.49311473052169846</v>
      </c>
      <c r="P15" s="208">
        <f t="shared" si="4"/>
        <v>8217.1715748374518</v>
      </c>
      <c r="R15" s="121" t="s">
        <v>81</v>
      </c>
      <c r="S15" s="75" t="s">
        <v>82</v>
      </c>
      <c r="T15" s="118">
        <f>INDEX('RNF revised'!$F$8:$F$159,MATCH(R15,'RNF revised'!$A$8:$A$159,0))</f>
        <v>4317.546659890073</v>
      </c>
      <c r="U15" s="93">
        <f t="shared" si="5"/>
        <v>9003.1655089914875</v>
      </c>
      <c r="V15" s="96">
        <f t="shared" si="6"/>
        <v>13320.712168881561</v>
      </c>
      <c r="Y15" s="130"/>
    </row>
    <row r="16" spans="1:25">
      <c r="A16" s="41" t="s">
        <v>83</v>
      </c>
      <c r="B16" s="39" t="s">
        <v>84</v>
      </c>
      <c r="C16" s="93">
        <f>INDEX('BCF 2020-21'!$E$6:$E$196,MATCH(A16,'BCF 2020-21'!$A$6:$A$196,0))</f>
        <v>8535.5244549624458</v>
      </c>
      <c r="D16" s="43">
        <v>263510</v>
      </c>
      <c r="E16" s="43">
        <f t="shared" si="0"/>
        <v>259192.45334010993</v>
      </c>
      <c r="F16" s="107">
        <f>INDEX('RNF revised'!$R$8:$R$198,MATCH($A16,'RNF revised'!$P$8:$P$198,0))</f>
        <v>4317.546659890073</v>
      </c>
      <c r="G16" s="93">
        <f t="shared" si="1"/>
        <v>9003.1655089914875</v>
      </c>
      <c r="H16" s="96">
        <f t="shared" si="2"/>
        <v>13320.712168881561</v>
      </c>
      <c r="J16" s="155" t="s">
        <v>75</v>
      </c>
      <c r="K16" s="155" t="s">
        <v>76</v>
      </c>
      <c r="L16" s="155" t="s">
        <v>361</v>
      </c>
      <c r="M16" s="155" t="s">
        <v>362</v>
      </c>
      <c r="N16" s="156">
        <v>150976</v>
      </c>
      <c r="O16" s="25">
        <f t="shared" si="3"/>
        <v>1</v>
      </c>
      <c r="P16" s="208">
        <f t="shared" si="4"/>
        <v>9678.318694205549</v>
      </c>
      <c r="R16" s="121" t="s">
        <v>85</v>
      </c>
      <c r="S16" s="75" t="s">
        <v>86</v>
      </c>
      <c r="T16" s="118">
        <f>INDEX('RNF revised'!$F$8:$F$159,MATCH(R16,'RNF revised'!$A$8:$A$159,0))</f>
        <v>5104.1557353683993</v>
      </c>
      <c r="U16" s="93">
        <f t="shared" si="5"/>
        <v>10965.17602903061</v>
      </c>
      <c r="V16" s="96">
        <f t="shared" si="6"/>
        <v>16069.331764399009</v>
      </c>
      <c r="Y16" s="130"/>
    </row>
    <row r="17" spans="1:25">
      <c r="A17" s="41" t="s">
        <v>87</v>
      </c>
      <c r="B17" s="39" t="s">
        <v>88</v>
      </c>
      <c r="C17" s="93">
        <f>INDEX('BCF 2020-21'!$E$6:$E$196,MATCH(A17,'BCF 2020-21'!$A$6:$A$196,0))</f>
        <v>10427.366068358691</v>
      </c>
      <c r="D17" s="43">
        <v>320781</v>
      </c>
      <c r="E17" s="43">
        <f t="shared" si="0"/>
        <v>315676.84426463163</v>
      </c>
      <c r="F17" s="107">
        <f>INDEX('RNF revised'!$R$8:$R$198,MATCH($A17,'RNF revised'!$P$8:$P$198,0))</f>
        <v>5104.1557353683993</v>
      </c>
      <c r="G17" s="93">
        <f t="shared" si="1"/>
        <v>10965.17602903061</v>
      </c>
      <c r="H17" s="96">
        <f t="shared" si="2"/>
        <v>16069.331764399009</v>
      </c>
      <c r="J17" s="155" t="s">
        <v>79</v>
      </c>
      <c r="K17" s="155" t="s">
        <v>80</v>
      </c>
      <c r="L17" s="155" t="s">
        <v>365</v>
      </c>
      <c r="M17" s="155" t="s">
        <v>366</v>
      </c>
      <c r="N17" s="156">
        <v>277705</v>
      </c>
      <c r="O17" s="25">
        <f t="shared" si="3"/>
        <v>1</v>
      </c>
      <c r="P17" s="208">
        <f t="shared" si="4"/>
        <v>17234.163262504604</v>
      </c>
      <c r="R17" s="121" t="s">
        <v>89</v>
      </c>
      <c r="S17" s="75" t="s">
        <v>90</v>
      </c>
      <c r="T17" s="118">
        <f>INDEX('RNF revised'!$F$8:$F$159,MATCH(R17,'RNF revised'!$A$8:$A$159,0))</f>
        <v>8206.4546209206528</v>
      </c>
      <c r="U17" s="93">
        <f t="shared" si="5"/>
        <v>15490.673250524533</v>
      </c>
      <c r="V17" s="96">
        <f t="shared" si="6"/>
        <v>23697.127871445184</v>
      </c>
      <c r="Y17" s="130"/>
    </row>
    <row r="18" spans="1:25">
      <c r="A18" s="41" t="s">
        <v>91</v>
      </c>
      <c r="B18" s="39" t="s">
        <v>92</v>
      </c>
      <c r="C18" s="93">
        <f>INDEX('BCF 2020-21'!$E$6:$E$196,MATCH(A18,'BCF 2020-21'!$A$6:$A$196,0))</f>
        <v>15230.787864222881</v>
      </c>
      <c r="D18" s="43">
        <v>468196</v>
      </c>
      <c r="E18" s="43">
        <f t="shared" si="0"/>
        <v>460344.47877195134</v>
      </c>
      <c r="F18" s="107">
        <f>INDEX('RNF revised'!$R$8:$R$198,MATCH($A18,'RNF revised'!$P$8:$P$198,0))</f>
        <v>7851.5212280486876</v>
      </c>
      <c r="G18" s="93">
        <f t="shared" si="1"/>
        <v>15990.270859066433</v>
      </c>
      <c r="H18" s="96">
        <f t="shared" si="2"/>
        <v>23841.792087115122</v>
      </c>
      <c r="J18" s="155" t="s">
        <v>83</v>
      </c>
      <c r="K18" s="155" t="s">
        <v>84</v>
      </c>
      <c r="L18" s="155" t="s">
        <v>81</v>
      </c>
      <c r="M18" s="155" t="s">
        <v>82</v>
      </c>
      <c r="N18" s="156">
        <v>149696</v>
      </c>
      <c r="O18" s="25">
        <f t="shared" si="3"/>
        <v>1</v>
      </c>
      <c r="P18" s="208">
        <f t="shared" si="4"/>
        <v>9003.1655089914875</v>
      </c>
      <c r="R18" s="121" t="s">
        <v>93</v>
      </c>
      <c r="S18" s="75" t="s">
        <v>94</v>
      </c>
      <c r="T18" s="118">
        <f>INDEX('RNF revised'!$F$8:$F$159,MATCH(R18,'RNF revised'!$A$8:$A$159,0))</f>
        <v>8167.0598417231395</v>
      </c>
      <c r="U18" s="93">
        <f t="shared" si="5"/>
        <v>16255.532914219026</v>
      </c>
      <c r="V18" s="96">
        <f t="shared" si="6"/>
        <v>24422.592755942165</v>
      </c>
      <c r="Y18" s="130"/>
    </row>
    <row r="19" spans="1:25">
      <c r="A19" s="41" t="s">
        <v>95</v>
      </c>
      <c r="B19" s="39" t="s">
        <v>96</v>
      </c>
      <c r="C19" s="93">
        <f>INDEX('BCF 2020-21'!$E$6:$E$196,MATCH(A19,'BCF 2020-21'!$A$6:$A$196,0))</f>
        <v>9732.1607423734677</v>
      </c>
      <c r="D19" s="43">
        <v>299449</v>
      </c>
      <c r="E19" s="43">
        <f t="shared" si="0"/>
        <v>294836.0857740498</v>
      </c>
      <c r="F19" s="107">
        <f>INDEX('RNF revised'!$R$8:$R$198,MATCH($A19,'RNF revised'!$P$8:$P$198,0))</f>
        <v>4612.9142259502014</v>
      </c>
      <c r="G19" s="93">
        <f t="shared" si="1"/>
        <v>10241.262984473648</v>
      </c>
      <c r="H19" s="96">
        <f t="shared" si="2"/>
        <v>14854.177210423848</v>
      </c>
      <c r="J19" s="155" t="s">
        <v>87</v>
      </c>
      <c r="K19" s="155" t="s">
        <v>88</v>
      </c>
      <c r="L19" s="155" t="s">
        <v>85</v>
      </c>
      <c r="M19" s="155" t="s">
        <v>86</v>
      </c>
      <c r="N19" s="156">
        <v>139446</v>
      </c>
      <c r="O19" s="25">
        <f t="shared" si="3"/>
        <v>1</v>
      </c>
      <c r="P19" s="208">
        <f t="shared" si="4"/>
        <v>10965.17602903061</v>
      </c>
      <c r="R19" s="121" t="s">
        <v>97</v>
      </c>
      <c r="S19" s="75" t="s">
        <v>98</v>
      </c>
      <c r="T19" s="118">
        <f>INDEX('RNF revised'!$F$8:$F$159,MATCH(R19,'RNF revised'!$A$8:$A$159,0))</f>
        <v>4403.9256491483357</v>
      </c>
      <c r="U19" s="93">
        <f t="shared" si="5"/>
        <v>8840.5209856928122</v>
      </c>
      <c r="V19" s="96">
        <f t="shared" si="6"/>
        <v>13244.446634841148</v>
      </c>
      <c r="Y19" s="130"/>
    </row>
    <row r="20" spans="1:25">
      <c r="A20" s="41" t="s">
        <v>99</v>
      </c>
      <c r="B20" s="39" t="s">
        <v>100</v>
      </c>
      <c r="C20" s="93">
        <f>INDEX('BCF 2020-21'!$E$6:$E$196,MATCH(A20,'BCF 2020-21'!$A$6:$A$196,0))</f>
        <v>8992.6530411363528</v>
      </c>
      <c r="D20" s="43">
        <v>277209</v>
      </c>
      <c r="E20" s="43">
        <f t="shared" si="0"/>
        <v>272646.89884782804</v>
      </c>
      <c r="F20" s="107">
        <f>INDEX('RNF revised'!$R$8:$R$198,MATCH($A20,'RNF revised'!$P$8:$P$198,0))</f>
        <v>4562.1011521719674</v>
      </c>
      <c r="G20" s="93">
        <f t="shared" si="1"/>
        <v>9470.5116765851253</v>
      </c>
      <c r="H20" s="96">
        <f t="shared" si="2"/>
        <v>14032.612828757094</v>
      </c>
      <c r="J20" s="155" t="s">
        <v>91</v>
      </c>
      <c r="K20" s="155" t="s">
        <v>92</v>
      </c>
      <c r="L20" s="155" t="s">
        <v>277</v>
      </c>
      <c r="M20" s="155" t="s">
        <v>278</v>
      </c>
      <c r="N20" s="156">
        <v>287550</v>
      </c>
      <c r="O20" s="25">
        <f t="shared" si="3"/>
        <v>1</v>
      </c>
      <c r="P20" s="208">
        <f t="shared" si="4"/>
        <v>15990.270859066433</v>
      </c>
      <c r="R20" s="121" t="s">
        <v>101</v>
      </c>
      <c r="S20" s="75" t="s">
        <v>102</v>
      </c>
      <c r="T20" s="118">
        <f>INDEX('RNF revised'!$F$8:$F$159,MATCH(R20,'RNF revised'!$A$8:$A$159,0))</f>
        <v>4297.7923344173214</v>
      </c>
      <c r="U20" s="93">
        <f t="shared" si="5"/>
        <v>8979.2242529704927</v>
      </c>
      <c r="V20" s="96">
        <f t="shared" si="6"/>
        <v>13277.016587387814</v>
      </c>
      <c r="Y20" s="130"/>
    </row>
    <row r="21" spans="1:25">
      <c r="A21" s="41" t="s">
        <v>103</v>
      </c>
      <c r="B21" s="39" t="s">
        <v>104</v>
      </c>
      <c r="C21" s="93">
        <f>INDEX('BCF 2020-21'!$E$6:$E$196,MATCH(A21,'BCF 2020-21'!$A$6:$A$196,0))</f>
        <v>12672.567662852674</v>
      </c>
      <c r="D21" s="43">
        <v>389909</v>
      </c>
      <c r="E21" s="43">
        <f t="shared" si="0"/>
        <v>383569.76342371869</v>
      </c>
      <c r="F21" s="107">
        <f>INDEX('RNF revised'!$R$8:$R$198,MATCH($A21,'RNF revised'!$P$8:$P$198,0))</f>
        <v>6339.2365762812988</v>
      </c>
      <c r="G21" s="93">
        <f t="shared" si="1"/>
        <v>13323.466867366718</v>
      </c>
      <c r="H21" s="96">
        <f t="shared" si="2"/>
        <v>19662.703443648017</v>
      </c>
      <c r="J21" s="155" t="s">
        <v>95</v>
      </c>
      <c r="K21" s="155" t="s">
        <v>96</v>
      </c>
      <c r="L21" s="155" t="s">
        <v>281</v>
      </c>
      <c r="M21" s="155" t="s">
        <v>282</v>
      </c>
      <c r="N21" s="156">
        <v>190990</v>
      </c>
      <c r="O21" s="25">
        <f t="shared" si="3"/>
        <v>1</v>
      </c>
      <c r="P21" s="208">
        <f t="shared" si="4"/>
        <v>10241.262984473648</v>
      </c>
      <c r="R21" s="121" t="s">
        <v>105</v>
      </c>
      <c r="S21" s="75" t="s">
        <v>106</v>
      </c>
      <c r="T21" s="118">
        <f>INDEX('RNF revised'!$F$8:$F$159,MATCH(R21,'RNF revised'!$A$8:$A$159,0))</f>
        <v>4133.3263996771475</v>
      </c>
      <c r="U21" s="93">
        <f t="shared" si="5"/>
        <v>9197.8249846682484</v>
      </c>
      <c r="V21" s="96">
        <f t="shared" si="6"/>
        <v>13331.151384345396</v>
      </c>
      <c r="Y21" s="130"/>
    </row>
    <row r="22" spans="1:25">
      <c r="A22" s="41" t="s">
        <v>107</v>
      </c>
      <c r="B22" s="39" t="s">
        <v>108</v>
      </c>
      <c r="C22" s="93">
        <f>INDEX('BCF 2020-21'!$E$6:$E$196,MATCH(A22,'BCF 2020-21'!$A$6:$A$196,0))</f>
        <v>20232.421050451088</v>
      </c>
      <c r="D22" s="43">
        <v>619181</v>
      </c>
      <c r="E22" s="43">
        <f t="shared" si="0"/>
        <v>609401.35672630055</v>
      </c>
      <c r="F22" s="107">
        <f>INDEX('RNF revised'!$R$8:$R$198,MATCH($A22,'RNF revised'!$P$8:$P$198,0))</f>
        <v>9779.6432736994302</v>
      </c>
      <c r="G22" s="93">
        <f t="shared" si="1"/>
        <v>21167.828018555221</v>
      </c>
      <c r="H22" s="96">
        <f t="shared" si="2"/>
        <v>30947.471292254653</v>
      </c>
      <c r="J22" s="155" t="s">
        <v>99</v>
      </c>
      <c r="K22" s="155" t="s">
        <v>100</v>
      </c>
      <c r="L22" s="155" t="s">
        <v>597</v>
      </c>
      <c r="M22" s="155" t="s">
        <v>598</v>
      </c>
      <c r="N22" s="156">
        <v>178547</v>
      </c>
      <c r="O22" s="25">
        <f t="shared" si="3"/>
        <v>1</v>
      </c>
      <c r="P22" s="208">
        <f t="shared" si="4"/>
        <v>9470.5116765851253</v>
      </c>
      <c r="R22" s="121" t="s">
        <v>109</v>
      </c>
      <c r="S22" s="75" t="s">
        <v>110</v>
      </c>
      <c r="T22" s="118">
        <f>INDEX('RNF revised'!$F$8:$F$159,MATCH(R22,'RNF revised'!$A$8:$A$159,0))</f>
        <v>6487.3013451064953</v>
      </c>
      <c r="U22" s="93">
        <f t="shared" si="5"/>
        <v>13439.720199644544</v>
      </c>
      <c r="V22" s="96">
        <f t="shared" si="6"/>
        <v>19927.021544751038</v>
      </c>
      <c r="Y22" s="130"/>
    </row>
    <row r="23" spans="1:25">
      <c r="A23" s="41" t="s">
        <v>111</v>
      </c>
      <c r="B23" s="39" t="s">
        <v>112</v>
      </c>
      <c r="C23" s="93">
        <f>INDEX('BCF 2020-21'!$E$6:$E$196,MATCH(A23,'BCF 2020-21'!$A$6:$A$196,0))</f>
        <v>9484.6395164273763</v>
      </c>
      <c r="D23" s="43">
        <v>290895</v>
      </c>
      <c r="E23" s="43">
        <f t="shared" si="0"/>
        <v>286668.39205191989</v>
      </c>
      <c r="F23" s="107">
        <f>INDEX('RNF revised'!$R$8:$R$198,MATCH($A23,'RNF revised'!$P$8:$P$198,0))</f>
        <v>4226.6079480801236</v>
      </c>
      <c r="G23" s="93">
        <f t="shared" si="1"/>
        <v>9957.5544989083119</v>
      </c>
      <c r="H23" s="96">
        <f t="shared" si="2"/>
        <v>14184.162446988435</v>
      </c>
      <c r="J23" s="155" t="s">
        <v>103</v>
      </c>
      <c r="K23" s="155" t="s">
        <v>104</v>
      </c>
      <c r="L23" s="155" t="s">
        <v>289</v>
      </c>
      <c r="M23" s="155" t="s">
        <v>290</v>
      </c>
      <c r="N23" s="156">
        <v>237110</v>
      </c>
      <c r="O23" s="25">
        <f t="shared" si="3"/>
        <v>1</v>
      </c>
      <c r="P23" s="208">
        <f t="shared" si="4"/>
        <v>13323.466867366718</v>
      </c>
      <c r="R23" s="121" t="s">
        <v>113</v>
      </c>
      <c r="S23" s="75" t="s">
        <v>114</v>
      </c>
      <c r="T23" s="118">
        <f>INDEX('RNF revised'!$F$8:$F$159,MATCH(R23,'RNF revised'!$A$8:$A$159,0))</f>
        <v>8888.7256788011364</v>
      </c>
      <c r="U23" s="93">
        <f t="shared" si="5"/>
        <v>17739.054529927962</v>
      </c>
      <c r="V23" s="96">
        <f t="shared" si="6"/>
        <v>26627.780208729098</v>
      </c>
      <c r="Y23" s="130"/>
    </row>
    <row r="24" spans="1:25">
      <c r="A24" s="41" t="s">
        <v>115</v>
      </c>
      <c r="B24" s="39" t="s">
        <v>116</v>
      </c>
      <c r="C24" s="93">
        <f>INDEX('BCF 2020-21'!$E$6:$E$196,MATCH(A24,'BCF 2020-21'!$A$6:$A$196,0))</f>
        <v>11989.317266315813</v>
      </c>
      <c r="D24" s="43">
        <v>369351</v>
      </c>
      <c r="E24" s="43">
        <f t="shared" si="0"/>
        <v>363090.81464485376</v>
      </c>
      <c r="F24" s="107">
        <f>INDEX('RNF revised'!$R$8:$R$198,MATCH($A24,'RNF revised'!$P$8:$P$198,0))</f>
        <v>6260.1853551462136</v>
      </c>
      <c r="G24" s="93">
        <f t="shared" si="1"/>
        <v>12612.121444572542</v>
      </c>
      <c r="H24" s="96">
        <f t="shared" si="2"/>
        <v>18872.306799718754</v>
      </c>
      <c r="J24" s="155" t="s">
        <v>107</v>
      </c>
      <c r="K24" s="155" t="s">
        <v>108</v>
      </c>
      <c r="L24" s="155" t="s">
        <v>597</v>
      </c>
      <c r="M24" s="155" t="s">
        <v>598</v>
      </c>
      <c r="N24" s="156">
        <v>382746</v>
      </c>
      <c r="O24" s="25">
        <f t="shared" si="3"/>
        <v>1</v>
      </c>
      <c r="P24" s="208">
        <f t="shared" si="4"/>
        <v>21167.828018555221</v>
      </c>
      <c r="R24" s="121" t="s">
        <v>117</v>
      </c>
      <c r="S24" s="75" t="s">
        <v>118</v>
      </c>
      <c r="T24" s="118">
        <f>INDEX('RNF revised'!$F$8:$F$159,MATCH(R24,'RNF revised'!$A$8:$A$159,0))</f>
        <v>766.57007063560604</v>
      </c>
      <c r="U24" s="93">
        <f t="shared" si="5"/>
        <v>1726.3491399305683</v>
      </c>
      <c r="V24" s="96">
        <f t="shared" si="6"/>
        <v>2492.9192105661741</v>
      </c>
      <c r="Y24" s="130"/>
    </row>
    <row r="25" spans="1:25">
      <c r="A25" s="41" t="s">
        <v>119</v>
      </c>
      <c r="B25" s="39" t="s">
        <v>120</v>
      </c>
      <c r="C25" s="93">
        <f>INDEX('BCF 2020-21'!$E$6:$E$196,MATCH(A25,'BCF 2020-21'!$A$6:$A$196,0))</f>
        <v>9740.1516944827381</v>
      </c>
      <c r="D25" s="43">
        <v>298555</v>
      </c>
      <c r="E25" s="43">
        <f t="shared" si="0"/>
        <v>293347.01405040995</v>
      </c>
      <c r="F25" s="107">
        <f>INDEX('RNF revised'!$R$8:$R$198,MATCH($A25,'RNF revised'!$P$8:$P$198,0))</f>
        <v>5207.9859495900319</v>
      </c>
      <c r="G25" s="93">
        <f t="shared" si="1"/>
        <v>10189.539413783505</v>
      </c>
      <c r="H25" s="96">
        <f t="shared" si="2"/>
        <v>15397.525363373537</v>
      </c>
      <c r="J25" s="155" t="s">
        <v>111</v>
      </c>
      <c r="K25" s="155" t="s">
        <v>112</v>
      </c>
      <c r="L25" s="155" t="s">
        <v>233</v>
      </c>
      <c r="M25" s="155" t="s">
        <v>234</v>
      </c>
      <c r="N25" s="156">
        <v>198166</v>
      </c>
      <c r="O25" s="25">
        <f t="shared" si="3"/>
        <v>1</v>
      </c>
      <c r="P25" s="208">
        <f t="shared" si="4"/>
        <v>9957.5544989083119</v>
      </c>
      <c r="R25" s="121" t="s">
        <v>121</v>
      </c>
      <c r="S25" s="75" t="s">
        <v>122</v>
      </c>
      <c r="T25" s="118">
        <f>INDEX('RNF revised'!$F$8:$F$159,MATCH(R25,'RNF revised'!$A$8:$A$159,0))</f>
        <v>8754.8040233563534</v>
      </c>
      <c r="U25" s="93">
        <f t="shared" si="5"/>
        <v>17301.871483180556</v>
      </c>
      <c r="V25" s="96">
        <f t="shared" si="6"/>
        <v>26056.675506536907</v>
      </c>
      <c r="Y25" s="130"/>
    </row>
    <row r="26" spans="1:25">
      <c r="A26" s="41" t="s">
        <v>123</v>
      </c>
      <c r="B26" s="39" t="s">
        <v>124</v>
      </c>
      <c r="C26" s="93">
        <f>INDEX('BCF 2020-21'!$E$6:$E$196,MATCH(A26,'BCF 2020-21'!$A$6:$A$196,0))</f>
        <v>7462.9412817029197</v>
      </c>
      <c r="D26" s="43">
        <v>228785</v>
      </c>
      <c r="E26" s="43">
        <f t="shared" si="0"/>
        <v>225175.08024434291</v>
      </c>
      <c r="F26" s="107">
        <f>INDEX('RNF revised'!$R$8:$R$198,MATCH($A26,'RNF revised'!$P$8:$P$198,0))</f>
        <v>3609.9197556570934</v>
      </c>
      <c r="G26" s="93">
        <f t="shared" si="1"/>
        <v>7821.5568771983853</v>
      </c>
      <c r="H26" s="96">
        <f t="shared" si="2"/>
        <v>11431.47663285548</v>
      </c>
      <c r="J26" s="155" t="s">
        <v>115</v>
      </c>
      <c r="K26" s="155" t="s">
        <v>116</v>
      </c>
      <c r="L26" s="155" t="s">
        <v>293</v>
      </c>
      <c r="M26" s="155" t="s">
        <v>294</v>
      </c>
      <c r="N26" s="156">
        <v>222412</v>
      </c>
      <c r="O26" s="25">
        <f t="shared" si="3"/>
        <v>1</v>
      </c>
      <c r="P26" s="208">
        <f t="shared" si="4"/>
        <v>12612.121444572542</v>
      </c>
      <c r="R26" s="121" t="s">
        <v>125</v>
      </c>
      <c r="S26" s="75" t="s">
        <v>126</v>
      </c>
      <c r="T26" s="118">
        <f>INDEX('RNF revised'!$F$8:$F$159,MATCH(R26,'RNF revised'!$A$8:$A$159,0))</f>
        <v>4973.8464794182964</v>
      </c>
      <c r="U26" s="93">
        <f t="shared" si="5"/>
        <v>9347.5223078917516</v>
      </c>
      <c r="V26" s="96">
        <f t="shared" si="6"/>
        <v>14321.368787310048</v>
      </c>
      <c r="Y26" s="130"/>
    </row>
    <row r="27" spans="1:25">
      <c r="A27" s="41" t="s">
        <v>127</v>
      </c>
      <c r="B27" s="39" t="s">
        <v>128</v>
      </c>
      <c r="C27" s="93">
        <f>INDEX('BCF 2020-21'!$E$6:$E$196,MATCH(A27,'BCF 2020-21'!$A$6:$A$196,0))</f>
        <v>14751.903242602877</v>
      </c>
      <c r="D27" s="43">
        <v>455356</v>
      </c>
      <c r="E27" s="43">
        <f t="shared" si="0"/>
        <v>447913.60058004665</v>
      </c>
      <c r="F27" s="107">
        <f>INDEX('RNF revised'!$R$8:$R$198,MATCH($A27,'RNF revised'!$P$8:$P$198,0))</f>
        <v>7442.3994199533754</v>
      </c>
      <c r="G27" s="93">
        <f t="shared" si="1"/>
        <v>15558.478758865993</v>
      </c>
      <c r="H27" s="96">
        <f t="shared" si="2"/>
        <v>23000.878178819366</v>
      </c>
      <c r="J27" s="155" t="s">
        <v>119</v>
      </c>
      <c r="K27" s="155" t="s">
        <v>120</v>
      </c>
      <c r="L27" s="155" t="s">
        <v>597</v>
      </c>
      <c r="M27" s="155" t="s">
        <v>598</v>
      </c>
      <c r="N27" s="156">
        <v>203825</v>
      </c>
      <c r="O27" s="25">
        <f t="shared" si="3"/>
        <v>1</v>
      </c>
      <c r="P27" s="208">
        <f t="shared" si="4"/>
        <v>10189.539413783505</v>
      </c>
      <c r="R27" s="121" t="s">
        <v>129</v>
      </c>
      <c r="S27" s="75" t="s">
        <v>130</v>
      </c>
      <c r="T27" s="118">
        <f>INDEX('RNF revised'!$F$8:$F$159,MATCH(R27,'RNF revised'!$A$8:$A$159,0))</f>
        <v>4373.3171655695051</v>
      </c>
      <c r="U27" s="93">
        <f t="shared" si="5"/>
        <v>8623.9666148117267</v>
      </c>
      <c r="V27" s="96">
        <f t="shared" si="6"/>
        <v>12997.283780381233</v>
      </c>
      <c r="Y27" s="130"/>
    </row>
    <row r="28" spans="1:25">
      <c r="A28" s="41" t="s">
        <v>131</v>
      </c>
      <c r="B28" s="39" t="s">
        <v>132</v>
      </c>
      <c r="C28" s="93">
        <f>INDEX('BCF 2020-21'!$E$6:$E$196,MATCH(A28,'BCF 2020-21'!$A$6:$A$196,0))</f>
        <v>16754.156507574</v>
      </c>
      <c r="D28" s="43">
        <v>513300</v>
      </c>
      <c r="E28" s="43">
        <f t="shared" si="0"/>
        <v>504254.87031461491</v>
      </c>
      <c r="F28" s="107">
        <f>INDEX('RNF revised'!$R$8:$R$198,MATCH($A28,'RNF revised'!$P$8:$P$198,0))</f>
        <v>9045.1296853851036</v>
      </c>
      <c r="G28" s="93">
        <f t="shared" si="1"/>
        <v>17515.517900516625</v>
      </c>
      <c r="H28" s="96">
        <f t="shared" si="2"/>
        <v>26560.64758590173</v>
      </c>
      <c r="J28" s="155" t="s">
        <v>123</v>
      </c>
      <c r="K28" s="155" t="s">
        <v>124</v>
      </c>
      <c r="L28" s="155" t="s">
        <v>73</v>
      </c>
      <c r="M28" s="155" t="s">
        <v>74</v>
      </c>
      <c r="N28" s="156">
        <v>129410</v>
      </c>
      <c r="O28" s="25">
        <f t="shared" si="3"/>
        <v>1</v>
      </c>
      <c r="P28" s="208">
        <f t="shared" si="4"/>
        <v>7821.5568771983853</v>
      </c>
      <c r="R28" s="121" t="s">
        <v>133</v>
      </c>
      <c r="S28" s="75" t="s">
        <v>134</v>
      </c>
      <c r="T28" s="118">
        <f>INDEX('RNF revised'!$F$8:$F$159,MATCH(R28,'RNF revised'!$A$8:$A$159,0))</f>
        <v>7522.7601661903218</v>
      </c>
      <c r="U28" s="93">
        <f t="shared" si="5"/>
        <v>14883.387057865564</v>
      </c>
      <c r="V28" s="96">
        <f t="shared" si="6"/>
        <v>22406.147224055887</v>
      </c>
      <c r="Y28" s="130"/>
    </row>
    <row r="29" spans="1:25">
      <c r="A29" s="41" t="s">
        <v>135</v>
      </c>
      <c r="B29" s="39" t="s">
        <v>136</v>
      </c>
      <c r="C29" s="93">
        <f>INDEX('BCF 2020-21'!$E$6:$E$196,MATCH(A29,'BCF 2020-21'!$A$6:$A$196,0))</f>
        <v>10110.65371456635</v>
      </c>
      <c r="D29" s="43">
        <v>310771</v>
      </c>
      <c r="E29" s="43">
        <f t="shared" si="0"/>
        <v>305252.43226586113</v>
      </c>
      <c r="F29" s="107">
        <f>INDEX('RNF revised'!$R$8:$R$198,MATCH($A29,'RNF revised'!$P$8:$P$198,0))</f>
        <v>5518.5677341388509</v>
      </c>
      <c r="G29" s="93">
        <f t="shared" si="1"/>
        <v>10603.079427260749</v>
      </c>
      <c r="H29" s="96">
        <f t="shared" si="2"/>
        <v>16121.6471613996</v>
      </c>
      <c r="J29" s="155" t="s">
        <v>127</v>
      </c>
      <c r="K29" s="155" t="s">
        <v>128</v>
      </c>
      <c r="L29" s="155" t="s">
        <v>297</v>
      </c>
      <c r="M29" s="155" t="s">
        <v>298</v>
      </c>
      <c r="N29" s="156">
        <v>258834</v>
      </c>
      <c r="O29" s="25">
        <f t="shared" si="3"/>
        <v>1</v>
      </c>
      <c r="P29" s="208">
        <f t="shared" si="4"/>
        <v>15558.478758865993</v>
      </c>
      <c r="R29" s="121" t="s">
        <v>137</v>
      </c>
      <c r="S29" s="75" t="s">
        <v>138</v>
      </c>
      <c r="T29" s="118">
        <f>INDEX('RNF revised'!$F$8:$F$159,MATCH(R29,'RNF revised'!$A$8:$A$159,0))</f>
        <v>4121.7599374453557</v>
      </c>
      <c r="U29" s="93">
        <f t="shared" si="5"/>
        <v>9223.8671256235866</v>
      </c>
      <c r="V29" s="96">
        <f t="shared" si="6"/>
        <v>13345.627063068943</v>
      </c>
      <c r="Y29" s="130"/>
    </row>
    <row r="30" spans="1:25">
      <c r="A30" s="41" t="s">
        <v>139</v>
      </c>
      <c r="B30" s="39" t="s">
        <v>140</v>
      </c>
      <c r="C30" s="93">
        <f>INDEX('BCF 2020-21'!$E$6:$E$196,MATCH(A30,'BCF 2020-21'!$A$6:$A$196,0))</f>
        <v>18070.743691684362</v>
      </c>
      <c r="D30" s="43">
        <v>555308</v>
      </c>
      <c r="E30" s="43">
        <f t="shared" si="0"/>
        <v>546327.21788359236</v>
      </c>
      <c r="F30" s="107">
        <f>INDEX('RNF revised'!$R$8:$R$198,MATCH($A30,'RNF revised'!$P$8:$P$198,0))</f>
        <v>8980.7821164076449</v>
      </c>
      <c r="G30" s="93">
        <f t="shared" si="1"/>
        <v>18976.919664472625</v>
      </c>
      <c r="H30" s="96">
        <f t="shared" si="2"/>
        <v>27957.70178088027</v>
      </c>
      <c r="J30" s="155" t="s">
        <v>131</v>
      </c>
      <c r="K30" s="155" t="s">
        <v>132</v>
      </c>
      <c r="L30" s="155" t="s">
        <v>561</v>
      </c>
      <c r="M30" s="155" t="s">
        <v>562</v>
      </c>
      <c r="N30" s="156">
        <v>319371</v>
      </c>
      <c r="O30" s="25">
        <f t="shared" si="3"/>
        <v>1</v>
      </c>
      <c r="P30" s="208">
        <f t="shared" si="4"/>
        <v>17515.517900516625</v>
      </c>
      <c r="R30" s="121" t="s">
        <v>141</v>
      </c>
      <c r="S30" s="75" t="s">
        <v>142</v>
      </c>
      <c r="T30" s="118">
        <f>INDEX('RNF revised'!$F$8:$F$159,MATCH(R30,'RNF revised'!$A$8:$A$159,0))</f>
        <v>11456.534807329705</v>
      </c>
      <c r="U30" s="93">
        <f t="shared" si="5"/>
        <v>22326.320150462408</v>
      </c>
      <c r="V30" s="96">
        <f t="shared" si="6"/>
        <v>33782.854957792115</v>
      </c>
      <c r="Y30" s="130"/>
    </row>
    <row r="31" spans="1:25">
      <c r="A31" s="41" t="s">
        <v>143</v>
      </c>
      <c r="B31" s="39" t="s">
        <v>144</v>
      </c>
      <c r="C31" s="93">
        <f>INDEX('BCF 2020-21'!$E$6:$E$196,MATCH(A31,'BCF 2020-21'!$A$6:$A$196,0))</f>
        <v>8592.8512665866747</v>
      </c>
      <c r="D31" s="43">
        <v>264715</v>
      </c>
      <c r="E31" s="43">
        <f t="shared" si="0"/>
        <v>260748.17468268203</v>
      </c>
      <c r="F31" s="107">
        <f>INDEX('RNF revised'!$R$8:$R$198,MATCH($A31,'RNF revised'!$P$8:$P$198,0))</f>
        <v>3966.8253173179555</v>
      </c>
      <c r="G31" s="93">
        <f t="shared" si="1"/>
        <v>9057.2041839318717</v>
      </c>
      <c r="H31" s="96">
        <f t="shared" si="2"/>
        <v>13024.029501249828</v>
      </c>
      <c r="J31" s="155" t="s">
        <v>135</v>
      </c>
      <c r="K31" s="155" t="s">
        <v>136</v>
      </c>
      <c r="L31" s="155" t="s">
        <v>317</v>
      </c>
      <c r="M31" s="155" t="s">
        <v>318</v>
      </c>
      <c r="N31" s="156">
        <v>150862</v>
      </c>
      <c r="O31" s="25">
        <f t="shared" si="3"/>
        <v>1</v>
      </c>
      <c r="P31" s="208">
        <f t="shared" si="4"/>
        <v>10603.079427260749</v>
      </c>
      <c r="R31" s="121" t="s">
        <v>145</v>
      </c>
      <c r="S31" s="75" t="s">
        <v>146</v>
      </c>
      <c r="T31" s="118">
        <f>INDEX('RNF revised'!$F$8:$F$159,MATCH(R31,'RNF revised'!$A$8:$A$159,0))</f>
        <v>5218.5919964899331</v>
      </c>
      <c r="U31" s="93">
        <f t="shared" si="5"/>
        <v>10361.584198173932</v>
      </c>
      <c r="V31" s="96">
        <f t="shared" si="6"/>
        <v>15580.176194663865</v>
      </c>
      <c r="Y31" s="130"/>
    </row>
    <row r="32" spans="1:25">
      <c r="A32" s="41" t="s">
        <v>147</v>
      </c>
      <c r="B32" s="39" t="s">
        <v>148</v>
      </c>
      <c r="C32" s="93">
        <f>INDEX('BCF 2020-21'!$E$6:$E$196,MATCH(A32,'BCF 2020-21'!$A$6:$A$196,0))</f>
        <v>8909.4192287918104</v>
      </c>
      <c r="D32" s="43">
        <v>273416</v>
      </c>
      <c r="E32" s="43">
        <f t="shared" si="0"/>
        <v>268423.4393117408</v>
      </c>
      <c r="F32" s="107">
        <f>INDEX('RNF revised'!$R$8:$R$198,MATCH($A32,'RNF revised'!$P$8:$P$198,0))</f>
        <v>4992.560688259221</v>
      </c>
      <c r="G32" s="93">
        <f t="shared" si="1"/>
        <v>9323.8079252454736</v>
      </c>
      <c r="H32" s="96">
        <f t="shared" si="2"/>
        <v>14316.368613504696</v>
      </c>
      <c r="J32" s="155" t="s">
        <v>139</v>
      </c>
      <c r="K32" s="155" t="s">
        <v>140</v>
      </c>
      <c r="L32" s="155" t="s">
        <v>561</v>
      </c>
      <c r="M32" s="155" t="s">
        <v>562</v>
      </c>
      <c r="N32" s="156">
        <v>180641</v>
      </c>
      <c r="O32" s="25">
        <f t="shared" si="3"/>
        <v>0.54296114170293597</v>
      </c>
      <c r="P32" s="208">
        <f t="shared" si="4"/>
        <v>10303.729967026953</v>
      </c>
      <c r="R32" s="121" t="s">
        <v>149</v>
      </c>
      <c r="S32" s="75" t="s">
        <v>150</v>
      </c>
      <c r="T32" s="118">
        <f>INDEX('RNF revised'!$F$8:$F$159,MATCH(R32,'RNF revised'!$A$8:$A$159,0))</f>
        <v>5281.2868735682887</v>
      </c>
      <c r="U32" s="93">
        <f t="shared" si="5"/>
        <v>13736.282963236803</v>
      </c>
      <c r="V32" s="96">
        <f t="shared" si="6"/>
        <v>19017.569836805091</v>
      </c>
      <c r="Y32" s="130"/>
    </row>
    <row r="33" spans="1:25">
      <c r="A33" s="41" t="s">
        <v>151</v>
      </c>
      <c r="B33" s="39" t="s">
        <v>152</v>
      </c>
      <c r="C33" s="93">
        <f>INDEX('BCF 2020-21'!$E$6:$E$196,MATCH(A33,'BCF 2020-21'!$A$6:$A$196,0))</f>
        <v>6755.3507780656928</v>
      </c>
      <c r="D33" s="43">
        <v>207523</v>
      </c>
      <c r="E33" s="43">
        <f t="shared" si="0"/>
        <v>203902.76563725795</v>
      </c>
      <c r="F33" s="107">
        <f>INDEX('RNF revised'!$R$8:$R$198,MATCH($A33,'RNF revised'!$P$8:$P$198,0))</f>
        <v>3620.2343627420601</v>
      </c>
      <c r="G33" s="93">
        <f t="shared" si="1"/>
        <v>7082.6535383900809</v>
      </c>
      <c r="H33" s="96">
        <f t="shared" si="2"/>
        <v>10702.887901132141</v>
      </c>
      <c r="J33" s="155" t="s">
        <v>139</v>
      </c>
      <c r="K33" s="155" t="s">
        <v>140</v>
      </c>
      <c r="L33" s="155" t="s">
        <v>597</v>
      </c>
      <c r="M33" s="155" t="s">
        <v>598</v>
      </c>
      <c r="N33" s="156">
        <v>146038</v>
      </c>
      <c r="O33" s="25">
        <f t="shared" si="3"/>
        <v>0.43895327866881478</v>
      </c>
      <c r="P33" s="208">
        <f t="shared" si="4"/>
        <v>8329.9811057549632</v>
      </c>
      <c r="R33" s="121" t="s">
        <v>153</v>
      </c>
      <c r="S33" s="75" t="s">
        <v>154</v>
      </c>
      <c r="T33" s="118">
        <f>INDEX('RNF revised'!$F$8:$F$159,MATCH(R33,'RNF revised'!$A$8:$A$159,0))</f>
        <v>7252.8271875850205</v>
      </c>
      <c r="U33" s="93">
        <f t="shared" si="5"/>
        <v>13614.497565171619</v>
      </c>
      <c r="V33" s="96">
        <f t="shared" si="6"/>
        <v>20867.324752756642</v>
      </c>
      <c r="Y33" s="130"/>
    </row>
    <row r="34" spans="1:25">
      <c r="A34" s="41" t="s">
        <v>155</v>
      </c>
      <c r="B34" s="39" t="s">
        <v>156</v>
      </c>
      <c r="C34" s="93">
        <f>INDEX('BCF 2020-21'!$E$6:$E$196,MATCH(A34,'BCF 2020-21'!$A$6:$A$196,0))</f>
        <v>15308.847070456404</v>
      </c>
      <c r="D34" s="43">
        <v>471167</v>
      </c>
      <c r="E34" s="43">
        <f t="shared" si="0"/>
        <v>463919.19407194061</v>
      </c>
      <c r="F34" s="107">
        <f>INDEX('RNF revised'!$R$8:$R$198,MATCH($A34,'RNF revised'!$P$8:$P$198,0))</f>
        <v>7247.8059280593816</v>
      </c>
      <c r="G34" s="93">
        <f t="shared" si="1"/>
        <v>16114.440189919198</v>
      </c>
      <c r="H34" s="96">
        <f t="shared" si="2"/>
        <v>23362.246117978579</v>
      </c>
      <c r="J34" s="155" t="s">
        <v>139</v>
      </c>
      <c r="K34" s="155" t="s">
        <v>140</v>
      </c>
      <c r="L34" s="155" t="s">
        <v>619</v>
      </c>
      <c r="M34" s="155" t="s">
        <v>620</v>
      </c>
      <c r="N34" s="156">
        <v>6017</v>
      </c>
      <c r="O34" s="25">
        <f t="shared" si="3"/>
        <v>1.8085579628249214E-2</v>
      </c>
      <c r="P34" s="208">
        <f t="shared" si="4"/>
        <v>343.20859169070803</v>
      </c>
      <c r="R34" s="121" t="s">
        <v>157</v>
      </c>
      <c r="S34" s="75" t="s">
        <v>158</v>
      </c>
      <c r="T34" s="118">
        <f>INDEX('RNF revised'!$F$8:$F$159,MATCH(R34,'RNF revised'!$A$8:$A$159,0))</f>
        <v>4679.9507662709884</v>
      </c>
      <c r="U34" s="93">
        <f t="shared" si="5"/>
        <v>7078.0843045423335</v>
      </c>
      <c r="V34" s="96">
        <f t="shared" si="6"/>
        <v>11758.035070813323</v>
      </c>
      <c r="Y34" s="130"/>
    </row>
    <row r="35" spans="1:25">
      <c r="A35" s="41" t="s">
        <v>159</v>
      </c>
      <c r="B35" s="39" t="s">
        <v>160</v>
      </c>
      <c r="C35" s="93">
        <f>INDEX('BCF 2020-21'!$E$6:$E$196,MATCH(A35,'BCF 2020-21'!$A$6:$A$196,0))</f>
        <v>11129.810976680616</v>
      </c>
      <c r="D35" s="43">
        <v>341791</v>
      </c>
      <c r="E35" s="43">
        <f t="shared" si="0"/>
        <v>336352.63795269659</v>
      </c>
      <c r="F35" s="107">
        <f>INDEX('RNF revised'!$R$8:$R$198,MATCH($A35,'RNF revised'!$P$8:$P$198,0))</f>
        <v>5438.3620473034198</v>
      </c>
      <c r="G35" s="93">
        <f t="shared" si="1"/>
        <v>11683.35894757087</v>
      </c>
      <c r="H35" s="96">
        <f t="shared" si="2"/>
        <v>17121.720994874289</v>
      </c>
      <c r="J35" s="155" t="s">
        <v>143</v>
      </c>
      <c r="K35" s="155" t="s">
        <v>144</v>
      </c>
      <c r="L35" s="155" t="s">
        <v>233</v>
      </c>
      <c r="M35" s="155" t="s">
        <v>234</v>
      </c>
      <c r="N35" s="156">
        <v>185986</v>
      </c>
      <c r="O35" s="25">
        <f t="shared" si="3"/>
        <v>1</v>
      </c>
      <c r="P35" s="208">
        <f t="shared" si="4"/>
        <v>9057.2041839318717</v>
      </c>
      <c r="R35" s="121" t="s">
        <v>161</v>
      </c>
      <c r="S35" s="75" t="s">
        <v>162</v>
      </c>
      <c r="T35" s="118">
        <f>INDEX('RNF revised'!$F$8:$F$159,MATCH(R35,'RNF revised'!$A$8:$A$159,0))</f>
        <v>4344.8783022103144</v>
      </c>
      <c r="U35" s="93">
        <f t="shared" si="5"/>
        <v>10512.7178365577</v>
      </c>
      <c r="V35" s="96">
        <f t="shared" si="6"/>
        <v>14857.596138768014</v>
      </c>
      <c r="Y35" s="130"/>
    </row>
    <row r="36" spans="1:25">
      <c r="A36" s="41" t="s">
        <v>163</v>
      </c>
      <c r="B36" s="39" t="s">
        <v>164</v>
      </c>
      <c r="C36" s="93">
        <f>INDEX('BCF 2020-21'!$E$6:$E$196,MATCH(A36,'BCF 2020-21'!$A$6:$A$196,0))</f>
        <v>13036.366704387656</v>
      </c>
      <c r="D36" s="43">
        <v>401027</v>
      </c>
      <c r="E36" s="43">
        <f t="shared" si="0"/>
        <v>393651.99310327345</v>
      </c>
      <c r="F36" s="107">
        <f>INDEX('RNF revised'!$R$8:$R$198,MATCH($A36,'RNF revised'!$P$8:$P$198,0))</f>
        <v>7375.0068967265433</v>
      </c>
      <c r="G36" s="93">
        <f t="shared" si="1"/>
        <v>13673.677613609345</v>
      </c>
      <c r="H36" s="96">
        <f t="shared" si="2"/>
        <v>21048.684510335886</v>
      </c>
      <c r="J36" s="155" t="s">
        <v>147</v>
      </c>
      <c r="K36" s="155" t="s">
        <v>148</v>
      </c>
      <c r="L36" s="155" t="s">
        <v>329</v>
      </c>
      <c r="M36" s="155" t="s">
        <v>330</v>
      </c>
      <c r="N36" s="156">
        <v>160226</v>
      </c>
      <c r="O36" s="25">
        <f t="shared" si="3"/>
        <v>1</v>
      </c>
      <c r="P36" s="208">
        <f t="shared" si="4"/>
        <v>9323.8079252454736</v>
      </c>
      <c r="R36" s="121" t="s">
        <v>165</v>
      </c>
      <c r="S36" s="75" t="s">
        <v>166</v>
      </c>
      <c r="T36" s="118">
        <f>INDEX('RNF revised'!$F$8:$F$159,MATCH(R36,'RNF revised'!$A$8:$A$159,0))</f>
        <v>4482.7248987559578</v>
      </c>
      <c r="U36" s="93">
        <f t="shared" si="5"/>
        <v>9247.456946247099</v>
      </c>
      <c r="V36" s="96">
        <f t="shared" si="6"/>
        <v>13730.181845003057</v>
      </c>
      <c r="Y36" s="130"/>
    </row>
    <row r="37" spans="1:25">
      <c r="A37" s="41" t="s">
        <v>167</v>
      </c>
      <c r="B37" s="39" t="s">
        <v>168</v>
      </c>
      <c r="C37" s="93">
        <f>INDEX('BCF 2020-21'!$E$6:$E$196,MATCH(A37,'BCF 2020-21'!$A$6:$A$196,0))</f>
        <v>11440.470094859296</v>
      </c>
      <c r="D37" s="43">
        <v>351747</v>
      </c>
      <c r="E37" s="43">
        <f t="shared" si="0"/>
        <v>346405.50889099017</v>
      </c>
      <c r="F37" s="107">
        <f>INDEX('RNF revised'!$R$8:$R$198,MATCH($A37,'RNF revised'!$P$8:$P$198,0))</f>
        <v>5341.491109009803</v>
      </c>
      <c r="G37" s="93">
        <f t="shared" si="1"/>
        <v>12032.549904836993</v>
      </c>
      <c r="H37" s="96">
        <f t="shared" si="2"/>
        <v>17374.041013846796</v>
      </c>
      <c r="J37" s="155" t="s">
        <v>151</v>
      </c>
      <c r="K37" s="155" t="s">
        <v>152</v>
      </c>
      <c r="L37" s="155" t="s">
        <v>329</v>
      </c>
      <c r="M37" s="155" t="s">
        <v>330</v>
      </c>
      <c r="N37" s="156">
        <v>116184</v>
      </c>
      <c r="O37" s="25">
        <f t="shared" si="3"/>
        <v>1</v>
      </c>
      <c r="P37" s="208">
        <f t="shared" si="4"/>
        <v>7082.6535383900809</v>
      </c>
      <c r="R37" s="121" t="s">
        <v>169</v>
      </c>
      <c r="S37" s="75" t="s">
        <v>170</v>
      </c>
      <c r="T37" s="118">
        <f>INDEX('RNF revised'!$F$8:$F$159,MATCH(R37,'RNF revised'!$A$8:$A$159,0))</f>
        <v>4451.4537785159628</v>
      </c>
      <c r="U37" s="93">
        <f t="shared" si="5"/>
        <v>11036.824901804288</v>
      </c>
      <c r="V37" s="96">
        <f t="shared" si="6"/>
        <v>15488.278680320251</v>
      </c>
      <c r="Y37" s="130"/>
    </row>
    <row r="38" spans="1:25">
      <c r="A38" s="41" t="s">
        <v>171</v>
      </c>
      <c r="B38" s="39" t="s">
        <v>172</v>
      </c>
      <c r="C38" s="93">
        <f>INDEX('BCF 2020-21'!$E$6:$E$196,MATCH(A38,'BCF 2020-21'!$A$6:$A$196,0))</f>
        <v>4982.9212165258177</v>
      </c>
      <c r="D38" s="43">
        <v>153765</v>
      </c>
      <c r="E38" s="43">
        <f t="shared" si="0"/>
        <v>151170.63997533839</v>
      </c>
      <c r="F38" s="107">
        <f>INDEX('RNF revised'!$R$8:$R$198,MATCH($A38,'RNF revised'!$P$8:$P$198,0))</f>
        <v>2594.3600246616097</v>
      </c>
      <c r="G38" s="93">
        <f t="shared" si="1"/>
        <v>5250.9796263713979</v>
      </c>
      <c r="H38" s="96">
        <f t="shared" si="2"/>
        <v>7845.3396510330076</v>
      </c>
      <c r="J38" s="155" t="s">
        <v>155</v>
      </c>
      <c r="K38" s="155" t="s">
        <v>156</v>
      </c>
      <c r="L38" s="155" t="s">
        <v>301</v>
      </c>
      <c r="M38" s="155" t="s">
        <v>302</v>
      </c>
      <c r="N38" s="156">
        <v>293423</v>
      </c>
      <c r="O38" s="25">
        <f t="shared" si="3"/>
        <v>1</v>
      </c>
      <c r="P38" s="208">
        <f t="shared" si="4"/>
        <v>16114.440189919198</v>
      </c>
      <c r="R38" s="121" t="s">
        <v>173</v>
      </c>
      <c r="S38" s="75" t="s">
        <v>174</v>
      </c>
      <c r="T38" s="118">
        <f>INDEX('RNF revised'!$F$8:$F$159,MATCH(R38,'RNF revised'!$A$8:$A$159,0))</f>
        <v>4654.0861312572706</v>
      </c>
      <c r="U38" s="93">
        <f t="shared" si="5"/>
        <v>9657.493105041638</v>
      </c>
      <c r="V38" s="96">
        <f t="shared" si="6"/>
        <v>14311.579236298909</v>
      </c>
      <c r="Y38" s="130"/>
    </row>
    <row r="39" spans="1:25">
      <c r="A39" s="41" t="s">
        <v>175</v>
      </c>
      <c r="B39" s="39" t="s">
        <v>176</v>
      </c>
      <c r="C39" s="93">
        <f>INDEX('BCF 2020-21'!$E$6:$E$196,MATCH(A39,'BCF 2020-21'!$A$6:$A$196,0))</f>
        <v>10540.250433454672</v>
      </c>
      <c r="D39" s="43">
        <v>324008</v>
      </c>
      <c r="E39" s="43">
        <f t="shared" si="0"/>
        <v>319355.40025847446</v>
      </c>
      <c r="F39" s="107">
        <f>INDEX('RNF revised'!$R$8:$R$198,MATCH($A39,'RNF revised'!$P$8:$P$198,0))</f>
        <v>4652.599741525557</v>
      </c>
      <c r="G39" s="93">
        <f t="shared" si="1"/>
        <v>11092.952312714309</v>
      </c>
      <c r="H39" s="96">
        <f t="shared" si="2"/>
        <v>15745.552054239866</v>
      </c>
      <c r="J39" s="155" t="s">
        <v>159</v>
      </c>
      <c r="K39" s="155" t="s">
        <v>160</v>
      </c>
      <c r="L39" s="155" t="s">
        <v>325</v>
      </c>
      <c r="M39" s="155" t="s">
        <v>326</v>
      </c>
      <c r="N39" s="156">
        <v>180585</v>
      </c>
      <c r="O39" s="25">
        <f t="shared" si="3"/>
        <v>1</v>
      </c>
      <c r="P39" s="208">
        <f t="shared" si="4"/>
        <v>11683.35894757087</v>
      </c>
      <c r="R39" s="121" t="s">
        <v>177</v>
      </c>
      <c r="S39" s="75" t="s">
        <v>178</v>
      </c>
      <c r="T39" s="118">
        <f>INDEX('RNF revised'!$F$8:$F$159,MATCH(R39,'RNF revised'!$A$8:$A$159,0))</f>
        <v>3695.0510012937866</v>
      </c>
      <c r="U39" s="93">
        <f t="shared" si="5"/>
        <v>8377.0415733699847</v>
      </c>
      <c r="V39" s="96">
        <f t="shared" si="6"/>
        <v>12072.092574663771</v>
      </c>
      <c r="Y39" s="130"/>
    </row>
    <row r="40" spans="1:25">
      <c r="A40" s="41" t="s">
        <v>179</v>
      </c>
      <c r="B40" s="39" t="s">
        <v>180</v>
      </c>
      <c r="C40" s="93">
        <f>INDEX('BCF 2020-21'!$E$6:$E$196,MATCH(A40,'BCF 2020-21'!$A$6:$A$196,0))</f>
        <v>12863.986350019766</v>
      </c>
      <c r="D40" s="43">
        <v>394325</v>
      </c>
      <c r="E40" s="43">
        <f t="shared" si="0"/>
        <v>388632.27330355137</v>
      </c>
      <c r="F40" s="107">
        <f>INDEX('RNF revised'!$R$8:$R$198,MATCH($A40,'RNF revised'!$P$8:$P$198,0))</f>
        <v>5692.7266964486407</v>
      </c>
      <c r="G40" s="93">
        <f t="shared" si="1"/>
        <v>13499.31540675004</v>
      </c>
      <c r="H40" s="96">
        <f t="shared" si="2"/>
        <v>19192.042103198681</v>
      </c>
      <c r="J40" s="155" t="s">
        <v>163</v>
      </c>
      <c r="K40" s="155" t="s">
        <v>164</v>
      </c>
      <c r="L40" s="155" t="s">
        <v>305</v>
      </c>
      <c r="M40" s="155" t="s">
        <v>306</v>
      </c>
      <c r="N40" s="156">
        <v>226493</v>
      </c>
      <c r="O40" s="25">
        <f t="shared" si="3"/>
        <v>0.87091589345658549</v>
      </c>
      <c r="P40" s="208">
        <f t="shared" si="4"/>
        <v>11908.623155693895</v>
      </c>
      <c r="R40" s="121" t="s">
        <v>181</v>
      </c>
      <c r="S40" s="75" t="s">
        <v>182</v>
      </c>
      <c r="T40" s="118">
        <f>INDEX('RNF revised'!$F$8:$F$159,MATCH(R40,'RNF revised'!$A$8:$A$159,0))</f>
        <v>5636.1366797316268</v>
      </c>
      <c r="U40" s="93">
        <f t="shared" si="5"/>
        <v>14707.50418970423</v>
      </c>
      <c r="V40" s="96">
        <f t="shared" si="6"/>
        <v>20343.640869435858</v>
      </c>
      <c r="Y40" s="130"/>
    </row>
    <row r="41" spans="1:25">
      <c r="A41" s="41" t="s">
        <v>183</v>
      </c>
      <c r="B41" s="39" t="s">
        <v>184</v>
      </c>
      <c r="C41" s="93">
        <f>INDEX('BCF 2020-21'!$E$6:$E$196,MATCH(A41,'BCF 2020-21'!$A$6:$A$196,0))</f>
        <v>5595.3432694260391</v>
      </c>
      <c r="D41" s="43">
        <v>171812</v>
      </c>
      <c r="E41" s="43">
        <f t="shared" si="0"/>
        <v>168891.33746128375</v>
      </c>
      <c r="F41" s="107">
        <f>INDEX('RNF revised'!$R$8:$R$198,MATCH($A41,'RNF revised'!$P$8:$P$198,0))</f>
        <v>2920.6625387162426</v>
      </c>
      <c r="G41" s="93">
        <f t="shared" si="1"/>
        <v>5866.5159598748478</v>
      </c>
      <c r="H41" s="96">
        <f t="shared" si="2"/>
        <v>8787.1784985910908</v>
      </c>
      <c r="J41" s="155" t="s">
        <v>163</v>
      </c>
      <c r="K41" s="155" t="s">
        <v>164</v>
      </c>
      <c r="L41" s="155" t="s">
        <v>565</v>
      </c>
      <c r="M41" s="155" t="s">
        <v>566</v>
      </c>
      <c r="N41" s="156">
        <v>33570</v>
      </c>
      <c r="O41" s="25">
        <f t="shared" si="3"/>
        <v>0.12908410654341448</v>
      </c>
      <c r="P41" s="208">
        <f t="shared" si="4"/>
        <v>1765.0544579154503</v>
      </c>
      <c r="R41" s="121" t="s">
        <v>185</v>
      </c>
      <c r="S41" s="75" t="s">
        <v>186</v>
      </c>
      <c r="T41" s="118">
        <f>INDEX('RNF revised'!$F$8:$F$159,MATCH(R41,'RNF revised'!$A$8:$A$159,0))</f>
        <v>2043.7071400048442</v>
      </c>
      <c r="U41" s="93">
        <f t="shared" si="5"/>
        <v>5709.5306188299337</v>
      </c>
      <c r="V41" s="96">
        <f t="shared" si="6"/>
        <v>7753.2377588347781</v>
      </c>
      <c r="Y41" s="130"/>
    </row>
    <row r="42" spans="1:25">
      <c r="A42" s="41" t="s">
        <v>187</v>
      </c>
      <c r="B42" s="39" t="s">
        <v>188</v>
      </c>
      <c r="C42" s="93">
        <f>INDEX('BCF 2020-21'!$E$6:$E$196,MATCH(A42,'BCF 2020-21'!$A$6:$A$196,0))</f>
        <v>17147.4547239565</v>
      </c>
      <c r="D42" s="43">
        <v>527014</v>
      </c>
      <c r="E42" s="43">
        <f t="shared" si="0"/>
        <v>518020.87088791601</v>
      </c>
      <c r="F42" s="107">
        <f>INDEX('RNF revised'!$R$8:$R$198,MATCH($A42,'RNF revised'!$P$8:$P$198,0))</f>
        <v>8993.1291120839924</v>
      </c>
      <c r="G42" s="93">
        <f t="shared" si="1"/>
        <v>17993.686072317803</v>
      </c>
      <c r="H42" s="96">
        <f t="shared" si="2"/>
        <v>26986.815184401796</v>
      </c>
      <c r="J42" s="155" t="s">
        <v>167</v>
      </c>
      <c r="K42" s="155" t="s">
        <v>168</v>
      </c>
      <c r="L42" s="155" t="s">
        <v>309</v>
      </c>
      <c r="M42" s="155" t="s">
        <v>310</v>
      </c>
      <c r="N42" s="156">
        <v>237354</v>
      </c>
      <c r="O42" s="25">
        <f t="shared" si="3"/>
        <v>1</v>
      </c>
      <c r="P42" s="208">
        <f t="shared" si="4"/>
        <v>12032.549904836993</v>
      </c>
      <c r="R42" s="121" t="s">
        <v>189</v>
      </c>
      <c r="S42" s="75" t="s">
        <v>190</v>
      </c>
      <c r="T42" s="118">
        <f>INDEX('RNF revised'!$F$8:$F$159,MATCH(R42,'RNF revised'!$A$8:$A$159,0))</f>
        <v>2829.1496357670821</v>
      </c>
      <c r="U42" s="93">
        <f t="shared" si="5"/>
        <v>7273.1370348470664</v>
      </c>
      <c r="V42" s="96">
        <f t="shared" si="6"/>
        <v>10102.286670614149</v>
      </c>
      <c r="Y42" s="130"/>
    </row>
    <row r="43" spans="1:25">
      <c r="A43" s="41" t="s">
        <v>191</v>
      </c>
      <c r="B43" s="39" t="s">
        <v>192</v>
      </c>
      <c r="C43" s="93">
        <f>INDEX('BCF 2020-21'!$E$6:$E$196,MATCH(A43,'BCF 2020-21'!$A$6:$A$196,0))</f>
        <v>9751.1261223284728</v>
      </c>
      <c r="D43" s="43">
        <v>300206</v>
      </c>
      <c r="E43" s="43">
        <f t="shared" si="0"/>
        <v>295240.44442298304</v>
      </c>
      <c r="F43" s="107">
        <f>INDEX('RNF revised'!$R$8:$R$198,MATCH($A43,'RNF revised'!$P$8:$P$198,0))</f>
        <v>4965.5555770169412</v>
      </c>
      <c r="G43" s="93">
        <f t="shared" si="1"/>
        <v>10255.30856255443</v>
      </c>
      <c r="H43" s="96">
        <f t="shared" si="2"/>
        <v>15220.864139571371</v>
      </c>
      <c r="J43" s="155" t="s">
        <v>171</v>
      </c>
      <c r="K43" s="155" t="s">
        <v>172</v>
      </c>
      <c r="L43" s="155" t="s">
        <v>237</v>
      </c>
      <c r="M43" s="155" t="s">
        <v>238</v>
      </c>
      <c r="N43" s="156">
        <v>107402</v>
      </c>
      <c r="O43" s="25">
        <f t="shared" si="3"/>
        <v>1</v>
      </c>
      <c r="P43" s="208">
        <f t="shared" si="4"/>
        <v>5250.9796263713979</v>
      </c>
      <c r="R43" s="121" t="s">
        <v>193</v>
      </c>
      <c r="S43" s="75" t="s">
        <v>194</v>
      </c>
      <c r="T43" s="118">
        <f>INDEX('RNF revised'!$F$8:$F$159,MATCH(R43,'RNF revised'!$A$8:$A$159,0))</f>
        <v>3216.6394459494168</v>
      </c>
      <c r="U43" s="93">
        <f t="shared" si="5"/>
        <v>7425.9899621177556</v>
      </c>
      <c r="V43" s="96">
        <f t="shared" si="6"/>
        <v>10642.629408067172</v>
      </c>
      <c r="Y43" s="130"/>
    </row>
    <row r="44" spans="1:25">
      <c r="A44" s="41" t="s">
        <v>195</v>
      </c>
      <c r="B44" s="39" t="s">
        <v>196</v>
      </c>
      <c r="C44" s="93">
        <f>INDEX('BCF 2020-21'!$E$6:$E$196,MATCH(A44,'BCF 2020-21'!$A$6:$A$196,0))</f>
        <v>7781.1175797063606</v>
      </c>
      <c r="D44" s="43">
        <v>239165</v>
      </c>
      <c r="E44" s="43">
        <f t="shared" si="0"/>
        <v>235399.03979403607</v>
      </c>
      <c r="F44" s="107">
        <f>INDEX('RNF revised'!$R$8:$R$198,MATCH($A44,'RNF revised'!$P$8:$P$198,0))</f>
        <v>3765.9602059639401</v>
      </c>
      <c r="G44" s="93">
        <f t="shared" si="1"/>
        <v>8176.6906737149729</v>
      </c>
      <c r="H44" s="96">
        <f t="shared" si="2"/>
        <v>11942.650879678913</v>
      </c>
      <c r="J44" s="155" t="s">
        <v>175</v>
      </c>
      <c r="K44" s="155" t="s">
        <v>176</v>
      </c>
      <c r="L44" s="155" t="s">
        <v>77</v>
      </c>
      <c r="M44" s="155" t="s">
        <v>78</v>
      </c>
      <c r="N44" s="156">
        <v>210014</v>
      </c>
      <c r="O44" s="25">
        <f t="shared" si="3"/>
        <v>1</v>
      </c>
      <c r="P44" s="208">
        <f t="shared" si="4"/>
        <v>11092.952312714309</v>
      </c>
      <c r="R44" s="121" t="s">
        <v>197</v>
      </c>
      <c r="S44" s="75" t="s">
        <v>198</v>
      </c>
      <c r="T44" s="118">
        <f>INDEX('RNF revised'!$F$8:$F$159,MATCH(R44,'RNF revised'!$A$8:$A$159,0))</f>
        <v>2911.3601922080434</v>
      </c>
      <c r="U44" s="93">
        <f t="shared" si="5"/>
        <v>6966.9887082653422</v>
      </c>
      <c r="V44" s="96">
        <f t="shared" si="6"/>
        <v>9878.3489004733856</v>
      </c>
      <c r="Y44" s="130"/>
    </row>
    <row r="45" spans="1:25">
      <c r="A45" s="41" t="s">
        <v>199</v>
      </c>
      <c r="B45" s="39" t="s">
        <v>200</v>
      </c>
      <c r="C45" s="93">
        <f>INDEX('BCF 2020-21'!$E$6:$E$196,MATCH(A45,'BCF 2020-21'!$A$6:$A$196,0))</f>
        <v>14094.511666093755</v>
      </c>
      <c r="D45" s="43">
        <v>434493</v>
      </c>
      <c r="E45" s="43">
        <f t="shared" si="0"/>
        <v>427498.31400809565</v>
      </c>
      <c r="F45" s="107">
        <f>INDEX('RNF revised'!$R$8:$R$198,MATCH($A45,'RNF revised'!$P$8:$P$198,0))</f>
        <v>6994.6859919043372</v>
      </c>
      <c r="G45" s="93">
        <f t="shared" si="1"/>
        <v>14849.34467123273</v>
      </c>
      <c r="H45" s="96">
        <f t="shared" si="2"/>
        <v>21844.030663137066</v>
      </c>
      <c r="J45" s="155" t="s">
        <v>179</v>
      </c>
      <c r="K45" s="155" t="s">
        <v>180</v>
      </c>
      <c r="L45" s="155" t="s">
        <v>237</v>
      </c>
      <c r="M45" s="155" t="s">
        <v>238</v>
      </c>
      <c r="N45" s="156">
        <v>235669</v>
      </c>
      <c r="O45" s="25">
        <f t="shared" si="3"/>
        <v>1</v>
      </c>
      <c r="P45" s="208">
        <f t="shared" si="4"/>
        <v>13499.31540675004</v>
      </c>
      <c r="R45" s="121" t="s">
        <v>201</v>
      </c>
      <c r="S45" s="75" t="s">
        <v>202</v>
      </c>
      <c r="T45" s="118">
        <f>INDEX('RNF revised'!$F$8:$F$159,MATCH(R45,'RNF revised'!$A$8:$A$159,0))</f>
        <v>2691.1055807648231</v>
      </c>
      <c r="U45" s="93">
        <f t="shared" si="5"/>
        <v>7054.7172589288057</v>
      </c>
      <c r="V45" s="96">
        <f t="shared" si="6"/>
        <v>9745.8228396936283</v>
      </c>
      <c r="Y45" s="130"/>
    </row>
    <row r="46" spans="1:25">
      <c r="A46" s="41" t="s">
        <v>203</v>
      </c>
      <c r="B46" s="39" t="s">
        <v>204</v>
      </c>
      <c r="C46" s="93">
        <f>INDEX('BCF 2020-21'!$E$6:$E$196,MATCH(A46,'BCF 2020-21'!$A$6:$A$196,0))</f>
        <v>5916.2503779757499</v>
      </c>
      <c r="D46" s="43">
        <v>182114</v>
      </c>
      <c r="E46" s="43">
        <f t="shared" si="0"/>
        <v>179288.73249027916</v>
      </c>
      <c r="F46" s="107">
        <f>INDEX('RNF revised'!$R$8:$R$198,MATCH($A46,'RNF revised'!$P$8:$P$198,0))</f>
        <v>2825.2675097208353</v>
      </c>
      <c r="G46" s="93">
        <f t="shared" si="1"/>
        <v>6227.6741151455863</v>
      </c>
      <c r="H46" s="96">
        <f t="shared" si="2"/>
        <v>9052.941624866422</v>
      </c>
      <c r="J46" s="155" t="s">
        <v>183</v>
      </c>
      <c r="K46" s="155" t="s">
        <v>184</v>
      </c>
      <c r="L46" s="155" t="s">
        <v>597</v>
      </c>
      <c r="M46" s="155" t="s">
        <v>598</v>
      </c>
      <c r="N46" s="156">
        <v>114306</v>
      </c>
      <c r="O46" s="25">
        <f t="shared" si="3"/>
        <v>1</v>
      </c>
      <c r="P46" s="208">
        <f t="shared" si="4"/>
        <v>5866.5159598748478</v>
      </c>
      <c r="R46" s="121" t="s">
        <v>205</v>
      </c>
      <c r="S46" s="75" t="s">
        <v>206</v>
      </c>
      <c r="T46" s="118">
        <f>INDEX('RNF revised'!$F$8:$F$159,MATCH(R46,'RNF revised'!$A$8:$A$159,0))</f>
        <v>2268.2392104070577</v>
      </c>
      <c r="U46" s="93">
        <f t="shared" si="5"/>
        <v>7854.6666851751033</v>
      </c>
      <c r="V46" s="96">
        <f t="shared" si="6"/>
        <v>10122.90589558216</v>
      </c>
      <c r="Y46" s="130"/>
    </row>
    <row r="47" spans="1:25">
      <c r="A47" s="41" t="s">
        <v>207</v>
      </c>
      <c r="B47" s="39" t="s">
        <v>208</v>
      </c>
      <c r="C47" s="93">
        <f>INDEX('BCF 2020-21'!$E$6:$E$196,MATCH(A47,'BCF 2020-21'!$A$6:$A$196,0))</f>
        <v>16278.174337192218</v>
      </c>
      <c r="D47" s="43">
        <v>500436</v>
      </c>
      <c r="E47" s="43">
        <f t="shared" si="0"/>
        <v>492172.22666145669</v>
      </c>
      <c r="F47" s="107">
        <f>INDEX('RNF revised'!$R$8:$R$198,MATCH($A47,'RNF revised'!$P$8:$P$198,0))</f>
        <v>8263.7733385432966</v>
      </c>
      <c r="G47" s="93">
        <f t="shared" si="1"/>
        <v>17095.8218823891</v>
      </c>
      <c r="H47" s="96">
        <f t="shared" si="2"/>
        <v>25359.595220932395</v>
      </c>
      <c r="J47" s="155" t="s">
        <v>187</v>
      </c>
      <c r="K47" s="155" t="s">
        <v>188</v>
      </c>
      <c r="L47" s="155" t="s">
        <v>313</v>
      </c>
      <c r="M47" s="155" t="s">
        <v>314</v>
      </c>
      <c r="N47" s="156">
        <v>328662</v>
      </c>
      <c r="O47" s="25">
        <f t="shared" si="3"/>
        <v>1</v>
      </c>
      <c r="P47" s="208">
        <f t="shared" si="4"/>
        <v>17993.686072317803</v>
      </c>
      <c r="R47" s="121" t="s">
        <v>209</v>
      </c>
      <c r="S47" s="75" t="s">
        <v>210</v>
      </c>
      <c r="T47" s="118">
        <f>INDEX('RNF revised'!$F$8:$F$159,MATCH(R47,'RNF revised'!$A$8:$A$159,0))</f>
        <v>5128.9700852171627</v>
      </c>
      <c r="U47" s="93">
        <f t="shared" si="5"/>
        <v>12463.865735393481</v>
      </c>
      <c r="V47" s="96">
        <f t="shared" si="6"/>
        <v>17592.835820610642</v>
      </c>
      <c r="Y47" s="130"/>
    </row>
    <row r="48" spans="1:25">
      <c r="A48" s="41" t="s">
        <v>211</v>
      </c>
      <c r="B48" s="39" t="s">
        <v>212</v>
      </c>
      <c r="C48" s="93">
        <f>INDEX('BCF 2020-21'!$E$6:$E$196,MATCH(A48,'BCF 2020-21'!$A$6:$A$196,0))</f>
        <v>10547.123566686449</v>
      </c>
      <c r="D48" s="43">
        <v>324043</v>
      </c>
      <c r="E48" s="43">
        <f t="shared" si="0"/>
        <v>318843.20895594382</v>
      </c>
      <c r="F48" s="107">
        <f>INDEX('RNF revised'!$R$8:$R$198,MATCH($A48,'RNF revised'!$P$8:$P$198,0))</f>
        <v>5199.7910440561882</v>
      </c>
      <c r="G48" s="93">
        <f t="shared" si="1"/>
        <v>11075.161119299823</v>
      </c>
      <c r="H48" s="96">
        <f t="shared" si="2"/>
        <v>16274.952163356011</v>
      </c>
      <c r="J48" s="155" t="s">
        <v>191</v>
      </c>
      <c r="K48" s="155" t="s">
        <v>192</v>
      </c>
      <c r="L48" s="155" t="s">
        <v>597</v>
      </c>
      <c r="M48" s="155" t="s">
        <v>598</v>
      </c>
      <c r="N48" s="156">
        <v>194337</v>
      </c>
      <c r="O48" s="25">
        <f t="shared" si="3"/>
        <v>1</v>
      </c>
      <c r="P48" s="208">
        <f t="shared" si="4"/>
        <v>10255.30856255443</v>
      </c>
      <c r="R48" s="121" t="s">
        <v>213</v>
      </c>
      <c r="S48" s="75" t="s">
        <v>214</v>
      </c>
      <c r="T48" s="118">
        <f>INDEX('RNF revised'!$F$8:$F$159,MATCH(R48,'RNF revised'!$A$8:$A$159,0))</f>
        <v>6939.6689780041434</v>
      </c>
      <c r="U48" s="93">
        <f t="shared" si="5"/>
        <v>14567.015555800883</v>
      </c>
      <c r="V48" s="96">
        <f t="shared" si="6"/>
        <v>21506.684533805026</v>
      </c>
      <c r="Y48" s="130"/>
    </row>
    <row r="49" spans="1:25">
      <c r="A49" s="41" t="s">
        <v>215</v>
      </c>
      <c r="B49" s="39" t="s">
        <v>216</v>
      </c>
      <c r="C49" s="93">
        <f>INDEX('BCF 2020-21'!$E$6:$E$196,MATCH(A49,'BCF 2020-21'!$A$6:$A$196,0))</f>
        <v>5978.341381492326</v>
      </c>
      <c r="D49" s="43">
        <v>183629</v>
      </c>
      <c r="E49" s="43">
        <f t="shared" si="0"/>
        <v>181551.39234219366</v>
      </c>
      <c r="F49" s="107">
        <f>INDEX('RNF revised'!$R$8:$R$198,MATCH($A49,'RNF revised'!$P$8:$P$198,0))</f>
        <v>2077.6076578063362</v>
      </c>
      <c r="G49" s="93">
        <f t="shared" si="1"/>
        <v>6306.2686146181677</v>
      </c>
      <c r="H49" s="96">
        <f t="shared" si="2"/>
        <v>8383.8762724245044</v>
      </c>
      <c r="J49" s="155" t="s">
        <v>195</v>
      </c>
      <c r="K49" s="155" t="s">
        <v>196</v>
      </c>
      <c r="L49" s="155" t="s">
        <v>397</v>
      </c>
      <c r="M49" s="155" t="s">
        <v>398</v>
      </c>
      <c r="N49" s="156">
        <v>109562</v>
      </c>
      <c r="O49" s="25">
        <f t="shared" si="3"/>
        <v>0.68183487152040922</v>
      </c>
      <c r="P49" s="208">
        <f t="shared" si="4"/>
        <v>5575.1528349745768</v>
      </c>
      <c r="R49" s="121" t="s">
        <v>217</v>
      </c>
      <c r="S49" s="75" t="s">
        <v>218</v>
      </c>
      <c r="T49" s="118">
        <f>INDEX('RNF revised'!$F$8:$F$159,MATCH(R49,'RNF revised'!$A$8:$A$159,0))</f>
        <v>5029.2184339797695</v>
      </c>
      <c r="U49" s="93">
        <f t="shared" si="5"/>
        <v>10884.622351513119</v>
      </c>
      <c r="V49" s="96">
        <f t="shared" si="6"/>
        <v>15913.840785492888</v>
      </c>
      <c r="Y49" s="130"/>
    </row>
    <row r="50" spans="1:25">
      <c r="A50" s="41" t="s">
        <v>219</v>
      </c>
      <c r="B50" s="39" t="s">
        <v>220</v>
      </c>
      <c r="C50" s="93">
        <f>INDEX('BCF 2020-21'!$E$6:$E$196,MATCH(A50,'BCF 2020-21'!$A$6:$A$196,0))</f>
        <v>16632.738819785987</v>
      </c>
      <c r="D50" s="43">
        <v>510744</v>
      </c>
      <c r="E50" s="43">
        <f t="shared" si="0"/>
        <v>502215.95823734422</v>
      </c>
      <c r="F50" s="107">
        <f>INDEX('RNF revised'!$R$8:$R$198,MATCH($A50,'RNF revised'!$P$8:$P$198,0))</f>
        <v>8528.041762655781</v>
      </c>
      <c r="G50" s="93">
        <f t="shared" si="1"/>
        <v>17444.695379824399</v>
      </c>
      <c r="H50" s="96">
        <f t="shared" si="2"/>
        <v>25972.737142480182</v>
      </c>
      <c r="J50" s="155" t="s">
        <v>195</v>
      </c>
      <c r="K50" s="155" t="s">
        <v>196</v>
      </c>
      <c r="L50" s="155" t="s">
        <v>619</v>
      </c>
      <c r="M50" s="155" t="s">
        <v>620</v>
      </c>
      <c r="N50" s="156">
        <v>51125</v>
      </c>
      <c r="O50" s="25">
        <f t="shared" si="3"/>
        <v>0.31816512847959078</v>
      </c>
      <c r="P50" s="208">
        <f t="shared" si="4"/>
        <v>2601.5378387403962</v>
      </c>
      <c r="R50" s="121" t="s">
        <v>221</v>
      </c>
      <c r="S50" s="75" t="s">
        <v>222</v>
      </c>
      <c r="T50" s="118">
        <f>INDEX('RNF revised'!$F$8:$F$159,MATCH(R50,'RNF revised'!$A$8:$A$159,0))</f>
        <v>6265.9891800888736</v>
      </c>
      <c r="U50" s="93">
        <f t="shared" si="5"/>
        <v>13300.584801762068</v>
      </c>
      <c r="V50" s="96">
        <f t="shared" si="6"/>
        <v>19566.573981850943</v>
      </c>
    </row>
    <row r="51" spans="1:25">
      <c r="A51" s="41" t="s">
        <v>223</v>
      </c>
      <c r="B51" s="39" t="s">
        <v>224</v>
      </c>
      <c r="C51" s="93">
        <f>INDEX('BCF 2020-21'!$E$6:$E$196,MATCH(A51,'BCF 2020-21'!$A$6:$A$196,0))</f>
        <v>14473.82399258097</v>
      </c>
      <c r="D51" s="43">
        <v>446972</v>
      </c>
      <c r="E51" s="43">
        <f t="shared" si="0"/>
        <v>439350.08427511953</v>
      </c>
      <c r="F51" s="107">
        <f>INDEX('RNF revised'!$R$8:$R$198,MATCH($A51,'RNF revised'!$P$8:$P$198,0))</f>
        <v>7621.9157248804795</v>
      </c>
      <c r="G51" s="93">
        <f t="shared" si="1"/>
        <v>15261.021199285591</v>
      </c>
      <c r="H51" s="96">
        <f t="shared" si="2"/>
        <v>22882.936924166072</v>
      </c>
      <c r="J51" s="155" t="s">
        <v>199</v>
      </c>
      <c r="K51" s="155" t="s">
        <v>200</v>
      </c>
      <c r="L51" s="155" t="s">
        <v>337</v>
      </c>
      <c r="M51" s="155" t="s">
        <v>338</v>
      </c>
      <c r="N51" s="156">
        <v>246866</v>
      </c>
      <c r="O51" s="25">
        <f t="shared" si="3"/>
        <v>1</v>
      </c>
      <c r="P51" s="208">
        <f t="shared" si="4"/>
        <v>14849.34467123273</v>
      </c>
      <c r="R51" s="121" t="s">
        <v>225</v>
      </c>
      <c r="S51" s="75" t="s">
        <v>226</v>
      </c>
      <c r="T51" s="118">
        <f>INDEX('RNF revised'!$F$8:$F$159,MATCH(R51,'RNF revised'!$A$8:$A$159,0))</f>
        <v>4328.8357111613404</v>
      </c>
      <c r="U51" s="93">
        <f t="shared" si="5"/>
        <v>8186.733542038749</v>
      </c>
      <c r="V51" s="96">
        <f t="shared" si="6"/>
        <v>12515.56925320009</v>
      </c>
    </row>
    <row r="52" spans="1:25">
      <c r="A52" s="41" t="s">
        <v>227</v>
      </c>
      <c r="B52" s="39" t="s">
        <v>228</v>
      </c>
      <c r="C52" s="93">
        <f>INDEX('BCF 2020-21'!$E$6:$E$196,MATCH(A52,'BCF 2020-21'!$A$6:$A$196,0))</f>
        <v>11204.893665535465</v>
      </c>
      <c r="D52" s="43">
        <v>345019</v>
      </c>
      <c r="E52" s="43">
        <f t="shared" si="0"/>
        <v>339128.52987702063</v>
      </c>
      <c r="F52" s="107">
        <f>INDEX('RNF revised'!$R$8:$R$198,MATCH($A52,'RNF revised'!$P$8:$P$198,0))</f>
        <v>5890.4701229794</v>
      </c>
      <c r="G52" s="93">
        <f t="shared" si="1"/>
        <v>11779.780792064037</v>
      </c>
      <c r="H52" s="96">
        <f t="shared" si="2"/>
        <v>17670.250915043438</v>
      </c>
      <c r="J52" s="155" t="s">
        <v>203</v>
      </c>
      <c r="K52" s="155" t="s">
        <v>204</v>
      </c>
      <c r="L52" s="155" t="s">
        <v>625</v>
      </c>
      <c r="M52" s="155" t="s">
        <v>626</v>
      </c>
      <c r="N52" s="156">
        <v>117459</v>
      </c>
      <c r="O52" s="25">
        <f t="shared" si="3"/>
        <v>1</v>
      </c>
      <c r="P52" s="208">
        <f t="shared" si="4"/>
        <v>6227.6741151455863</v>
      </c>
      <c r="R52" s="121" t="s">
        <v>229</v>
      </c>
      <c r="S52" s="75" t="s">
        <v>230</v>
      </c>
      <c r="T52" s="118">
        <f>INDEX('RNF revised'!$F$8:$F$159,MATCH(R52,'RNF revised'!$A$8:$A$159,0))</f>
        <v>15941.228233643966</v>
      </c>
      <c r="U52" s="93">
        <f t="shared" si="5"/>
        <v>31608.136546747573</v>
      </c>
      <c r="V52" s="96">
        <f t="shared" si="6"/>
        <v>47549.364780391537</v>
      </c>
    </row>
    <row r="53" spans="1:25">
      <c r="A53" s="41" t="s">
        <v>231</v>
      </c>
      <c r="B53" s="39" t="s">
        <v>232</v>
      </c>
      <c r="C53" s="93">
        <f>INDEX('BCF 2020-21'!$E$6:$E$196,MATCH(A53,'BCF 2020-21'!$A$6:$A$196,0))</f>
        <v>6943.7643594006513</v>
      </c>
      <c r="D53" s="43">
        <v>212520</v>
      </c>
      <c r="E53" s="43">
        <f t="shared" si="0"/>
        <v>209112.62921946522</v>
      </c>
      <c r="F53" s="107">
        <f>INDEX('RNF revised'!$R$8:$R$198,MATCH($A53,'RNF revised'!$P$8:$P$198,0))</f>
        <v>3407.3707805347804</v>
      </c>
      <c r="G53" s="93">
        <f t="shared" si="1"/>
        <v>7263.6204743692333</v>
      </c>
      <c r="H53" s="96">
        <f t="shared" si="2"/>
        <v>10670.991254904013</v>
      </c>
      <c r="J53" s="155" t="s">
        <v>207</v>
      </c>
      <c r="K53" s="155" t="s">
        <v>208</v>
      </c>
      <c r="L53" s="155" t="s">
        <v>397</v>
      </c>
      <c r="M53" s="155" t="s">
        <v>398</v>
      </c>
      <c r="N53" s="156">
        <v>343783</v>
      </c>
      <c r="O53" s="25">
        <f t="shared" si="3"/>
        <v>1</v>
      </c>
      <c r="P53" s="208">
        <f t="shared" si="4"/>
        <v>17095.8218823891</v>
      </c>
      <c r="R53" s="121" t="s">
        <v>233</v>
      </c>
      <c r="S53" s="75" t="s">
        <v>234</v>
      </c>
      <c r="T53" s="118">
        <f>INDEX('RNF revised'!$F$8:$F$159,MATCH(R53,'RNF revised'!$A$8:$A$159,0))</f>
        <v>8193.43326539808</v>
      </c>
      <c r="U53" s="93">
        <f t="shared" si="5"/>
        <v>19014.758682840184</v>
      </c>
      <c r="V53" s="96">
        <f t="shared" si="6"/>
        <v>27208.191948238265</v>
      </c>
    </row>
    <row r="54" spans="1:25">
      <c r="A54" s="41" t="s">
        <v>235</v>
      </c>
      <c r="B54" s="39" t="s">
        <v>236</v>
      </c>
      <c r="C54" s="93">
        <f>INDEX('BCF 2020-21'!$E$6:$E$196,MATCH(A54,'BCF 2020-21'!$A$6:$A$196,0))</f>
        <v>7278.1412260768629</v>
      </c>
      <c r="D54" s="43">
        <v>222900</v>
      </c>
      <c r="E54" s="43">
        <f t="shared" si="0"/>
        <v>219337.85645103001</v>
      </c>
      <c r="F54" s="107">
        <f>INDEX('RNF revised'!$R$8:$R$198,MATCH($A54,'RNF revised'!$P$8:$P$198,0))</f>
        <v>3562.1435489699843</v>
      </c>
      <c r="G54" s="93">
        <f t="shared" si="1"/>
        <v>7618.7983043812246</v>
      </c>
      <c r="H54" s="96">
        <f t="shared" si="2"/>
        <v>11180.941853351209</v>
      </c>
      <c r="J54" s="155" t="s">
        <v>211</v>
      </c>
      <c r="K54" s="155" t="s">
        <v>212</v>
      </c>
      <c r="L54" s="155" t="s">
        <v>401</v>
      </c>
      <c r="M54" s="155" t="s">
        <v>402</v>
      </c>
      <c r="N54" s="156">
        <v>211455</v>
      </c>
      <c r="O54" s="25">
        <f t="shared" si="3"/>
        <v>1</v>
      </c>
      <c r="P54" s="208">
        <f t="shared" si="4"/>
        <v>11075.161119299823</v>
      </c>
      <c r="R54" s="121" t="s">
        <v>237</v>
      </c>
      <c r="S54" s="75" t="s">
        <v>238</v>
      </c>
      <c r="T54" s="118">
        <f>INDEX('RNF revised'!$F$8:$F$159,MATCH(R54,'RNF revised'!$A$8:$A$159,0))</f>
        <v>8287.0867211102504</v>
      </c>
      <c r="U54" s="93">
        <f t="shared" si="5"/>
        <v>18750.295033121438</v>
      </c>
      <c r="V54" s="96">
        <f t="shared" si="6"/>
        <v>27037.38175423169</v>
      </c>
    </row>
    <row r="55" spans="1:25">
      <c r="A55" s="41" t="s">
        <v>239</v>
      </c>
      <c r="B55" s="39" t="s">
        <v>240</v>
      </c>
      <c r="C55" s="93">
        <f>INDEX('BCF 2020-21'!$E$6:$E$196,MATCH(A55,'BCF 2020-21'!$A$6:$A$196,0))</f>
        <v>14750.994646575411</v>
      </c>
      <c r="D55" s="43">
        <v>454168</v>
      </c>
      <c r="E55" s="43">
        <f t="shared" si="0"/>
        <v>445961.54537907935</v>
      </c>
      <c r="F55" s="107">
        <f>INDEX('RNF revised'!$R$8:$R$198,MATCH($A55,'RNF revised'!$P$8:$P$198,0))</f>
        <v>8206.4546209206528</v>
      </c>
      <c r="G55" s="93">
        <f t="shared" si="1"/>
        <v>15490.673250524533</v>
      </c>
      <c r="H55" s="96">
        <f t="shared" si="2"/>
        <v>23697.127871445184</v>
      </c>
      <c r="J55" s="155" t="s">
        <v>215</v>
      </c>
      <c r="K55" s="155" t="s">
        <v>216</v>
      </c>
      <c r="L55" s="155" t="s">
        <v>397</v>
      </c>
      <c r="M55" s="155" t="s">
        <v>398</v>
      </c>
      <c r="N55" s="156">
        <v>86431</v>
      </c>
      <c r="O55" s="25">
        <f t="shared" si="3"/>
        <v>1</v>
      </c>
      <c r="P55" s="208">
        <f t="shared" si="4"/>
        <v>6306.2686146181677</v>
      </c>
      <c r="R55" s="121" t="s">
        <v>241</v>
      </c>
      <c r="S55" s="75" t="s">
        <v>242</v>
      </c>
      <c r="T55" s="118">
        <f>INDEX('RNF revised'!$F$8:$F$159,MATCH(R55,'RNF revised'!$A$8:$A$159,0))</f>
        <v>7872.5378339618992</v>
      </c>
      <c r="U55" s="93">
        <f t="shared" si="5"/>
        <v>15443.430153300003</v>
      </c>
      <c r="V55" s="96">
        <f t="shared" si="6"/>
        <v>23315.967987261902</v>
      </c>
    </row>
    <row r="56" spans="1:25">
      <c r="A56" s="41" t="s">
        <v>243</v>
      </c>
      <c r="B56" s="39" t="s">
        <v>244</v>
      </c>
      <c r="C56" s="93">
        <f>INDEX('BCF 2020-21'!$E$6:$E$196,MATCH(A56,'BCF 2020-21'!$A$6:$A$196,0))</f>
        <v>8442.9328465823419</v>
      </c>
      <c r="D56" s="43">
        <v>258914</v>
      </c>
      <c r="E56" s="43">
        <f t="shared" si="0"/>
        <v>254510.07435085168</v>
      </c>
      <c r="F56" s="107">
        <f>INDEX('RNF revised'!$R$8:$R$198,MATCH($A56,'RNF revised'!$P$8:$P$198,0))</f>
        <v>4403.9256491483357</v>
      </c>
      <c r="G56" s="93">
        <f t="shared" si="1"/>
        <v>8840.5209856928122</v>
      </c>
      <c r="H56" s="96">
        <f t="shared" si="2"/>
        <v>13244.446634841148</v>
      </c>
      <c r="J56" s="155" t="s">
        <v>219</v>
      </c>
      <c r="K56" s="155" t="s">
        <v>220</v>
      </c>
      <c r="L56" s="155" t="s">
        <v>341</v>
      </c>
      <c r="M56" s="155" t="s">
        <v>342</v>
      </c>
      <c r="N56" s="156">
        <v>311890</v>
      </c>
      <c r="O56" s="25">
        <f t="shared" si="3"/>
        <v>1</v>
      </c>
      <c r="P56" s="208">
        <f t="shared" si="4"/>
        <v>17444.695379824399</v>
      </c>
      <c r="R56" s="121" t="s">
        <v>245</v>
      </c>
      <c r="S56" s="75" t="s">
        <v>246</v>
      </c>
      <c r="T56" s="118">
        <f>INDEX('RNF revised'!$F$8:$F$159,MATCH(R56,'RNF revised'!$A$8:$A$159,0))</f>
        <v>15777.479448635801</v>
      </c>
      <c r="U56" s="93">
        <f t="shared" si="5"/>
        <v>30186.793718683613</v>
      </c>
      <c r="V56" s="96">
        <f t="shared" si="6"/>
        <v>45964.273167319414</v>
      </c>
    </row>
    <row r="57" spans="1:25">
      <c r="A57" s="41" t="s">
        <v>247</v>
      </c>
      <c r="B57" s="39" t="s">
        <v>248</v>
      </c>
      <c r="C57" s="93">
        <f>INDEX('BCF 2020-21'!$E$6:$E$196,MATCH(A57,'BCF 2020-21'!$A$6:$A$196,0))</f>
        <v>9167.1781344718547</v>
      </c>
      <c r="D57" s="43">
        <v>281994</v>
      </c>
      <c r="E57" s="43">
        <f t="shared" si="0"/>
        <v>277379.56272498611</v>
      </c>
      <c r="F57" s="107">
        <f>INDEX('RNF revised'!$R$8:$R$198,MATCH($A57,'RNF revised'!$P$8:$P$198,0))</f>
        <v>4614.4372750139064</v>
      </c>
      <c r="G57" s="93">
        <f t="shared" si="1"/>
        <v>9634.902867900284</v>
      </c>
      <c r="H57" s="96">
        <f t="shared" si="2"/>
        <v>14249.34014291419</v>
      </c>
      <c r="J57" s="155" t="s">
        <v>223</v>
      </c>
      <c r="K57" s="155" t="s">
        <v>224</v>
      </c>
      <c r="L57" s="155" t="s">
        <v>93</v>
      </c>
      <c r="M57" s="155" t="s">
        <v>94</v>
      </c>
      <c r="N57" s="156">
        <v>318400</v>
      </c>
      <c r="O57" s="25">
        <f t="shared" si="3"/>
        <v>1</v>
      </c>
      <c r="P57" s="208">
        <f t="shared" si="4"/>
        <v>15261.021199285591</v>
      </c>
      <c r="R57" s="121" t="s">
        <v>249</v>
      </c>
      <c r="S57" s="75" t="s">
        <v>250</v>
      </c>
      <c r="T57" s="118">
        <f>INDEX('RNF revised'!$F$8:$F$159,MATCH(R57,'RNF revised'!$A$8:$A$159,0))</f>
        <v>71.511457736397006</v>
      </c>
      <c r="U57" s="93">
        <f t="shared" si="5"/>
        <v>117.86871899959681</v>
      </c>
      <c r="V57" s="96">
        <f t="shared" si="6"/>
        <v>189.38017673599381</v>
      </c>
    </row>
    <row r="58" spans="1:25">
      <c r="A58" s="41" t="s">
        <v>251</v>
      </c>
      <c r="B58" s="39" t="s">
        <v>252</v>
      </c>
      <c r="C58" s="93">
        <f>INDEX('BCF 2020-21'!$E$6:$E$196,MATCH(A58,'BCF 2020-21'!$A$6:$A$196,0))</f>
        <v>8522.7248683447542</v>
      </c>
      <c r="D58" s="43">
        <v>262801</v>
      </c>
      <c r="E58" s="43">
        <f t="shared" si="0"/>
        <v>258503.20766558268</v>
      </c>
      <c r="F58" s="107">
        <f>INDEX('RNF revised'!$R$8:$R$198,MATCH($A58,'RNF revised'!$P$8:$P$198,0))</f>
        <v>4297.7923344173214</v>
      </c>
      <c r="G58" s="93">
        <f t="shared" si="1"/>
        <v>8979.2242529704927</v>
      </c>
      <c r="H58" s="96">
        <f t="shared" si="2"/>
        <v>13277.016587387814</v>
      </c>
      <c r="J58" s="155" t="s">
        <v>227</v>
      </c>
      <c r="K58" s="155" t="s">
        <v>228</v>
      </c>
      <c r="L58" s="155" t="s">
        <v>405</v>
      </c>
      <c r="M58" s="155" t="s">
        <v>406</v>
      </c>
      <c r="N58" s="156">
        <v>246604</v>
      </c>
      <c r="O58" s="25">
        <f t="shared" si="3"/>
        <v>1</v>
      </c>
      <c r="P58" s="208">
        <f t="shared" si="4"/>
        <v>11779.780792064037</v>
      </c>
      <c r="R58" s="121" t="s">
        <v>253</v>
      </c>
      <c r="S58" s="75" t="s">
        <v>254</v>
      </c>
      <c r="T58" s="118">
        <f>INDEX('RNF revised'!$F$8:$F$159,MATCH(R58,'RNF revised'!$A$8:$A$159,0))</f>
        <v>10296.955780939075</v>
      </c>
      <c r="U58" s="93">
        <f t="shared" si="5"/>
        <v>23897.432729346365</v>
      </c>
      <c r="V58" s="96">
        <f t="shared" si="6"/>
        <v>34194.38851028544</v>
      </c>
    </row>
    <row r="59" spans="1:25">
      <c r="A59" s="41" t="s">
        <v>255</v>
      </c>
      <c r="B59" s="39" t="s">
        <v>256</v>
      </c>
      <c r="C59" s="93">
        <f>INDEX('BCF 2020-21'!$E$6:$E$196,MATCH(A59,'BCF 2020-21'!$A$6:$A$196,0))</f>
        <v>13399.659820845587</v>
      </c>
      <c r="D59" s="43">
        <v>412589</v>
      </c>
      <c r="E59" s="43">
        <f t="shared" si="0"/>
        <v>404990.60355371266</v>
      </c>
      <c r="F59" s="107">
        <f>INDEX('RNF revised'!$R$8:$R$198,MATCH($A59,'RNF revised'!$P$8:$P$198,0))</f>
        <v>7598.3964462873419</v>
      </c>
      <c r="G59" s="93">
        <f t="shared" si="1"/>
        <v>14067.529306479943</v>
      </c>
      <c r="H59" s="96">
        <f t="shared" si="2"/>
        <v>21665.925752767285</v>
      </c>
      <c r="J59" s="155" t="s">
        <v>231</v>
      </c>
      <c r="K59" s="155" t="s">
        <v>232</v>
      </c>
      <c r="L59" s="155" t="s">
        <v>619</v>
      </c>
      <c r="M59" s="155" t="s">
        <v>620</v>
      </c>
      <c r="N59" s="156">
        <v>153843</v>
      </c>
      <c r="O59" s="25">
        <f t="shared" si="3"/>
        <v>1</v>
      </c>
      <c r="P59" s="208">
        <f t="shared" si="4"/>
        <v>7263.6204743692333</v>
      </c>
      <c r="R59" s="121" t="s">
        <v>257</v>
      </c>
      <c r="S59" s="75" t="s">
        <v>258</v>
      </c>
      <c r="T59" s="118">
        <f>INDEX('RNF revised'!$F$8:$F$159,MATCH(R59,'RNF revised'!$A$8:$A$159,0))</f>
        <v>3506.446678783328</v>
      </c>
      <c r="U59" s="93">
        <f t="shared" si="5"/>
        <v>8505.0794832138254</v>
      </c>
      <c r="V59" s="96">
        <f t="shared" si="6"/>
        <v>12011.526161997153</v>
      </c>
    </row>
    <row r="60" spans="1:25">
      <c r="A60" s="41" t="s">
        <v>259</v>
      </c>
      <c r="B60" s="39" t="s">
        <v>260</v>
      </c>
      <c r="C60" s="93">
        <f>INDEX('BCF 2020-21'!$E$6:$E$196,MATCH(A60,'BCF 2020-21'!$A$6:$A$196,0))</f>
        <v>6057.7334110901484</v>
      </c>
      <c r="D60" s="43">
        <v>185765</v>
      </c>
      <c r="E60" s="43">
        <f t="shared" si="0"/>
        <v>183249.89821619971</v>
      </c>
      <c r="F60" s="107">
        <f>INDEX('RNF revised'!$R$8:$R$198,MATCH($A60,'RNF revised'!$P$8:$P$198,0))</f>
        <v>2515.1017838002904</v>
      </c>
      <c r="G60" s="93">
        <f t="shared" si="1"/>
        <v>6365.2669739631629</v>
      </c>
      <c r="H60" s="96">
        <f t="shared" si="2"/>
        <v>8880.3687577634537</v>
      </c>
      <c r="J60" s="155" t="s">
        <v>235</v>
      </c>
      <c r="K60" s="155" t="s">
        <v>236</v>
      </c>
      <c r="L60" s="155" t="s">
        <v>619</v>
      </c>
      <c r="M60" s="155" t="s">
        <v>620</v>
      </c>
      <c r="N60" s="156">
        <v>160831</v>
      </c>
      <c r="O60" s="25">
        <f t="shared" si="3"/>
        <v>1</v>
      </c>
      <c r="P60" s="208">
        <f t="shared" si="4"/>
        <v>7618.7983043812246</v>
      </c>
      <c r="R60" s="121" t="s">
        <v>261</v>
      </c>
      <c r="S60" s="75" t="s">
        <v>262</v>
      </c>
      <c r="T60" s="118">
        <f>INDEX('RNF revised'!$F$8:$F$159,MATCH(R60,'RNF revised'!$A$8:$A$159,0))</f>
        <v>4891.1489395444496</v>
      </c>
      <c r="U60" s="93">
        <f t="shared" si="5"/>
        <v>14166.690803214829</v>
      </c>
      <c r="V60" s="96">
        <f t="shared" si="6"/>
        <v>19057.839742759279</v>
      </c>
    </row>
    <row r="61" spans="1:25">
      <c r="A61" s="41" t="s">
        <v>263</v>
      </c>
      <c r="B61" s="39" t="s">
        <v>264</v>
      </c>
      <c r="C61" s="93">
        <f>INDEX('BCF 2020-21'!$E$6:$E$196,MATCH(A61,'BCF 2020-21'!$A$6:$A$196,0))</f>
        <v>28312.36592069926</v>
      </c>
      <c r="D61" s="43">
        <v>870846</v>
      </c>
      <c r="E61" s="43">
        <f t="shared" si="0"/>
        <v>855566.23942500039</v>
      </c>
      <c r="F61" s="107">
        <f>INDEX('RNF revised'!$R$8:$R$198,MATCH($A61,'RNF revised'!$P$8:$P$198,0))</f>
        <v>15279.760574999607</v>
      </c>
      <c r="G61" s="93">
        <f t="shared" si="1"/>
        <v>29718.475048890279</v>
      </c>
      <c r="H61" s="96">
        <f t="shared" si="2"/>
        <v>44998.235623889886</v>
      </c>
      <c r="J61" s="155" t="s">
        <v>239</v>
      </c>
      <c r="K61" s="155" t="s">
        <v>240</v>
      </c>
      <c r="L61" s="155" t="s">
        <v>89</v>
      </c>
      <c r="M61" s="155" t="s">
        <v>90</v>
      </c>
      <c r="N61" s="156">
        <v>259778</v>
      </c>
      <c r="O61" s="25">
        <f t="shared" si="3"/>
        <v>1</v>
      </c>
      <c r="P61" s="208">
        <f t="shared" si="4"/>
        <v>15490.673250524533</v>
      </c>
      <c r="R61" s="121" t="s">
        <v>265</v>
      </c>
      <c r="S61" s="75" t="s">
        <v>266</v>
      </c>
      <c r="T61" s="118">
        <f>INDEX('RNF revised'!$F$8:$F$159,MATCH(R61,'RNF revised'!$A$8:$A$159,0))</f>
        <v>8593.4053574024056</v>
      </c>
      <c r="U61" s="93">
        <f t="shared" si="5"/>
        <v>18114.451623124049</v>
      </c>
      <c r="V61" s="96">
        <f t="shared" si="6"/>
        <v>26707.856980526456</v>
      </c>
    </row>
    <row r="62" spans="1:25">
      <c r="A62" s="41" t="s">
        <v>267</v>
      </c>
      <c r="B62" s="39" t="s">
        <v>268</v>
      </c>
      <c r="C62" s="93">
        <f>INDEX('BCF 2020-21'!$E$6:$E$196,MATCH(A62,'BCF 2020-21'!$A$6:$A$196,0))</f>
        <v>15222.921273817268</v>
      </c>
      <c r="D62" s="43">
        <v>467856</v>
      </c>
      <c r="E62" s="43">
        <f t="shared" si="0"/>
        <v>460238.86238434579</v>
      </c>
      <c r="F62" s="107">
        <f>INDEX('RNF revised'!$R$8:$R$198,MATCH($A62,'RNF revised'!$P$8:$P$198,0))</f>
        <v>7617.1376156542192</v>
      </c>
      <c r="G62" s="93">
        <f t="shared" si="1"/>
        <v>15986.602226720772</v>
      </c>
      <c r="H62" s="96">
        <f t="shared" si="2"/>
        <v>23603.739842374991</v>
      </c>
      <c r="J62" s="155" t="s">
        <v>243</v>
      </c>
      <c r="K62" s="155" t="s">
        <v>244</v>
      </c>
      <c r="L62" s="155" t="s">
        <v>97</v>
      </c>
      <c r="M62" s="155" t="s">
        <v>98</v>
      </c>
      <c r="N62" s="156">
        <v>159563</v>
      </c>
      <c r="O62" s="25">
        <f t="shared" si="3"/>
        <v>1</v>
      </c>
      <c r="P62" s="208">
        <f t="shared" si="4"/>
        <v>8840.5209856928122</v>
      </c>
      <c r="R62" s="121" t="s">
        <v>269</v>
      </c>
      <c r="S62" s="75" t="s">
        <v>270</v>
      </c>
      <c r="T62" s="118">
        <f>INDEX('RNF revised'!$F$8:$F$159,MATCH(R62,'RNF revised'!$A$8:$A$159,0))</f>
        <v>9870.4927795062995</v>
      </c>
      <c r="U62" s="93">
        <f t="shared" si="5"/>
        <v>20947.292662304095</v>
      </c>
      <c r="V62" s="96">
        <f t="shared" si="6"/>
        <v>30817.785441810396</v>
      </c>
    </row>
    <row r="63" spans="1:25">
      <c r="A63" s="41" t="s">
        <v>271</v>
      </c>
      <c r="B63" s="39" t="s">
        <v>272</v>
      </c>
      <c r="C63" s="93">
        <f>INDEX('BCF 2020-21'!$E$6:$E$196,MATCH(A63,'BCF 2020-21'!$A$6:$A$196,0))</f>
        <v>19079.181642482923</v>
      </c>
      <c r="D63" s="43">
        <v>587803</v>
      </c>
      <c r="E63" s="43">
        <f t="shared" si="0"/>
        <v>578489.88764186529</v>
      </c>
      <c r="F63" s="107">
        <f>INDEX('RNF revised'!$R$8:$R$198,MATCH($A63,'RNF revised'!$P$8:$P$198,0))</f>
        <v>9313.1123581346965</v>
      </c>
      <c r="G63" s="93">
        <f t="shared" si="1"/>
        <v>20094.104348336863</v>
      </c>
      <c r="H63" s="96">
        <f t="shared" si="2"/>
        <v>29407.216706471561</v>
      </c>
      <c r="J63" s="155" t="s">
        <v>247</v>
      </c>
      <c r="K63" s="155" t="s">
        <v>248</v>
      </c>
      <c r="L63" s="155" t="s">
        <v>405</v>
      </c>
      <c r="M63" s="155" t="s">
        <v>406</v>
      </c>
      <c r="N63" s="156">
        <v>193183</v>
      </c>
      <c r="O63" s="25">
        <f t="shared" si="3"/>
        <v>1</v>
      </c>
      <c r="P63" s="208">
        <f t="shared" si="4"/>
        <v>9634.902867900284</v>
      </c>
      <c r="R63" s="121" t="s">
        <v>273</v>
      </c>
      <c r="S63" s="75" t="s">
        <v>274</v>
      </c>
      <c r="T63" s="118">
        <f>INDEX('RNF revised'!$F$8:$F$159,MATCH(R63,'RNF revised'!$A$8:$A$159,0))</f>
        <v>9653.2133299312518</v>
      </c>
      <c r="U63" s="93">
        <f t="shared" si="5"/>
        <v>20055.897086298311</v>
      </c>
      <c r="V63" s="96">
        <f t="shared" si="6"/>
        <v>29709.110416229563</v>
      </c>
    </row>
    <row r="64" spans="1:25">
      <c r="A64" s="41" t="s">
        <v>275</v>
      </c>
      <c r="B64" s="39" t="s">
        <v>276</v>
      </c>
      <c r="C64" s="93">
        <f>INDEX('BCF 2020-21'!$E$6:$E$196,MATCH(A64,'BCF 2020-21'!$A$6:$A$196,0))</f>
        <v>13060.633682044145</v>
      </c>
      <c r="D64" s="43">
        <v>403910</v>
      </c>
      <c r="E64" s="43">
        <f t="shared" si="0"/>
        <v>397924.50479482207</v>
      </c>
      <c r="F64" s="107">
        <f>INDEX('RNF revised'!$R$8:$R$198,MATCH($A64,'RNF revised'!$P$8:$P$198,0))</f>
        <v>5985.4952051779055</v>
      </c>
      <c r="G64" s="93">
        <f t="shared" si="1"/>
        <v>13822.085213454233</v>
      </c>
      <c r="H64" s="96">
        <f t="shared" si="2"/>
        <v>19807.58041863214</v>
      </c>
      <c r="J64" s="155" t="s">
        <v>251</v>
      </c>
      <c r="K64" s="155" t="s">
        <v>252</v>
      </c>
      <c r="L64" s="155" t="s">
        <v>101</v>
      </c>
      <c r="M64" s="155" t="s">
        <v>102</v>
      </c>
      <c r="N64" s="156">
        <v>172292</v>
      </c>
      <c r="O64" s="25">
        <f t="shared" si="3"/>
        <v>1</v>
      </c>
      <c r="P64" s="208">
        <f t="shared" si="4"/>
        <v>8979.2242529704927</v>
      </c>
      <c r="R64" s="121" t="s">
        <v>615</v>
      </c>
      <c r="S64" s="75" t="s">
        <v>616</v>
      </c>
      <c r="T64" s="118">
        <f>INDEX('RNF revised'!$F$8:$F$159,MATCH(R64,'RNF revised'!$A$8:$A$159,0))</f>
        <v>7094.5068803547119</v>
      </c>
      <c r="U64" s="93">
        <f t="shared" si="5"/>
        <v>17089.293021717443</v>
      </c>
      <c r="V64" s="96">
        <f t="shared" si="6"/>
        <v>24183.799902072155</v>
      </c>
    </row>
    <row r="65" spans="1:22">
      <c r="A65" s="41" t="s">
        <v>279</v>
      </c>
      <c r="B65" s="39" t="s">
        <v>280</v>
      </c>
      <c r="C65" s="93">
        <f>INDEX('BCF 2020-21'!$E$6:$E$196,MATCH(A65,'BCF 2020-21'!$A$6:$A$196,0))</f>
        <v>3786.4372587676785</v>
      </c>
      <c r="D65" s="43">
        <v>117333</v>
      </c>
      <c r="E65" s="43">
        <f t="shared" si="0"/>
        <v>115861.6906914853</v>
      </c>
      <c r="F65" s="107">
        <f>INDEX('RNF revised'!$R$8:$R$198,MATCH($A65,'RNF revised'!$P$8:$P$198,0))</f>
        <v>1471.3093085146988</v>
      </c>
      <c r="G65" s="93">
        <f t="shared" si="1"/>
        <v>4024.5075194309206</v>
      </c>
      <c r="H65" s="96">
        <f t="shared" si="2"/>
        <v>5495.8168279456195</v>
      </c>
      <c r="J65" s="155" t="s">
        <v>255</v>
      </c>
      <c r="K65" s="155" t="s">
        <v>256</v>
      </c>
      <c r="L65" s="155" t="s">
        <v>345</v>
      </c>
      <c r="M65" s="155" t="s">
        <v>346</v>
      </c>
      <c r="N65" s="156">
        <v>265411</v>
      </c>
      <c r="O65" s="25">
        <f t="shared" si="3"/>
        <v>1</v>
      </c>
      <c r="P65" s="208">
        <f t="shared" si="4"/>
        <v>14067.529306479943</v>
      </c>
      <c r="R65" s="121" t="s">
        <v>621</v>
      </c>
      <c r="S65" s="75" t="s">
        <v>622</v>
      </c>
      <c r="T65" s="118">
        <f>INDEX('RNF revised'!$F$8:$F$159,MATCH(R65,'RNF revised'!$A$8:$A$159,0))</f>
        <v>8252.1509237846349</v>
      </c>
      <c r="U65" s="93">
        <f t="shared" si="5"/>
        <v>19215.881371365791</v>
      </c>
      <c r="V65" s="96">
        <f t="shared" si="6"/>
        <v>27468.032295150428</v>
      </c>
    </row>
    <row r="66" spans="1:22">
      <c r="A66" s="41" t="s">
        <v>283</v>
      </c>
      <c r="B66" s="39" t="s">
        <v>284</v>
      </c>
      <c r="C66" s="93">
        <f>INDEX('BCF 2020-21'!$E$6:$E$196,MATCH(A66,'BCF 2020-21'!$A$6:$A$196,0))</f>
        <v>13874.495223362464</v>
      </c>
      <c r="D66" s="43">
        <v>428003</v>
      </c>
      <c r="E66" s="43">
        <f t="shared" si="0"/>
        <v>421469.12353445223</v>
      </c>
      <c r="F66" s="107">
        <f>INDEX('RNF revised'!$R$8:$R$198,MATCH($A66,'RNF revised'!$P$8:$P$198,0))</f>
        <v>6533.876465547788</v>
      </c>
      <c r="G66" s="93">
        <f t="shared" si="1"/>
        <v>14639.918050125754</v>
      </c>
      <c r="H66" s="96">
        <f t="shared" si="2"/>
        <v>21173.794515673544</v>
      </c>
      <c r="J66" s="155" t="s">
        <v>259</v>
      </c>
      <c r="K66" s="155" t="s">
        <v>260</v>
      </c>
      <c r="L66" s="155" t="s">
        <v>619</v>
      </c>
      <c r="M66" s="155" t="s">
        <v>620</v>
      </c>
      <c r="N66" s="156">
        <v>113557</v>
      </c>
      <c r="O66" s="25">
        <f t="shared" si="3"/>
        <v>1</v>
      </c>
      <c r="P66" s="208">
        <f t="shared" si="4"/>
        <v>6365.2669739631629</v>
      </c>
      <c r="R66" s="121" t="s">
        <v>277</v>
      </c>
      <c r="S66" s="75" t="s">
        <v>278</v>
      </c>
      <c r="T66" s="118">
        <f>INDEX('RNF revised'!$F$8:$F$159,MATCH(R66,'RNF revised'!$A$8:$A$159,0))</f>
        <v>7851.5212280486876</v>
      </c>
      <c r="U66" s="93">
        <f t="shared" si="5"/>
        <v>15990.270859066433</v>
      </c>
      <c r="V66" s="96">
        <f t="shared" si="6"/>
        <v>23841.792087115122</v>
      </c>
    </row>
    <row r="67" spans="1:22">
      <c r="A67" s="41" t="s">
        <v>287</v>
      </c>
      <c r="B67" s="39" t="s">
        <v>288</v>
      </c>
      <c r="C67" s="93">
        <f>INDEX('BCF 2020-21'!$E$6:$E$196,MATCH(A67,'BCF 2020-21'!$A$6:$A$196,0))</f>
        <v>16809.639594359658</v>
      </c>
      <c r="D67" s="43">
        <v>519579</v>
      </c>
      <c r="E67" s="43">
        <f t="shared" si="0"/>
        <v>510690.27432119887</v>
      </c>
      <c r="F67" s="107">
        <f>INDEX('RNF revised'!$R$8:$R$198,MATCH($A67,'RNF revised'!$P$8:$P$198,0))</f>
        <v>8888.7256788011364</v>
      </c>
      <c r="G67" s="93">
        <f t="shared" si="1"/>
        <v>17739.054529927962</v>
      </c>
      <c r="H67" s="96">
        <f t="shared" si="2"/>
        <v>26627.780208729098</v>
      </c>
      <c r="J67" s="155" t="s">
        <v>263</v>
      </c>
      <c r="K67" s="155" t="s">
        <v>264</v>
      </c>
      <c r="L67" s="155" t="s">
        <v>349</v>
      </c>
      <c r="M67" s="155" t="s">
        <v>350</v>
      </c>
      <c r="N67" s="156">
        <v>584853</v>
      </c>
      <c r="O67" s="25">
        <f t="shared" si="3"/>
        <v>1</v>
      </c>
      <c r="P67" s="208">
        <f t="shared" si="4"/>
        <v>29718.475048890279</v>
      </c>
      <c r="R67" s="121" t="s">
        <v>281</v>
      </c>
      <c r="S67" s="75" t="s">
        <v>282</v>
      </c>
      <c r="T67" s="118">
        <f>INDEX('RNF revised'!$F$8:$F$159,MATCH(R67,'RNF revised'!$A$8:$A$159,0))</f>
        <v>4612.9142259502014</v>
      </c>
      <c r="U67" s="93">
        <f t="shared" si="5"/>
        <v>10241.262984473648</v>
      </c>
      <c r="V67" s="96">
        <f t="shared" si="6"/>
        <v>14854.177210423848</v>
      </c>
    </row>
    <row r="68" spans="1:22">
      <c r="A68" s="41" t="s">
        <v>291</v>
      </c>
      <c r="B68" s="39" t="s">
        <v>292</v>
      </c>
      <c r="C68" s="93">
        <f>INDEX('BCF 2020-21'!$E$6:$E$196,MATCH(A68,'BCF 2020-21'!$A$6:$A$196,0))</f>
        <v>10516.822549871693</v>
      </c>
      <c r="D68" s="43">
        <v>325119</v>
      </c>
      <c r="E68" s="43">
        <f t="shared" si="0"/>
        <v>319054.937345371</v>
      </c>
      <c r="F68" s="107">
        <f>INDEX('RNF revised'!$R$8:$R$198,MATCH($A68,'RNF revised'!$P$8:$P$198,0))</f>
        <v>6064.0626546290114</v>
      </c>
      <c r="G68" s="93">
        <f t="shared" si="1"/>
        <v>11082.515599372064</v>
      </c>
      <c r="H68" s="96">
        <f t="shared" si="2"/>
        <v>17146.578254001077</v>
      </c>
      <c r="J68" s="155" t="s">
        <v>267</v>
      </c>
      <c r="K68" s="155" t="s">
        <v>268</v>
      </c>
      <c r="L68" s="155" t="s">
        <v>93</v>
      </c>
      <c r="M68" s="155" t="s">
        <v>94</v>
      </c>
      <c r="N68" s="156">
        <v>22773</v>
      </c>
      <c r="O68" s="25">
        <f t="shared" si="3"/>
        <v>6.2209073624860681E-2</v>
      </c>
      <c r="P68" s="208">
        <f t="shared" si="4"/>
        <v>994.51171493343418</v>
      </c>
      <c r="R68" s="121" t="s">
        <v>285</v>
      </c>
      <c r="S68" s="75" t="s">
        <v>286</v>
      </c>
      <c r="T68" s="118">
        <f>INDEX('RNF revised'!$F$8:$F$159,MATCH(R68,'RNF revised'!$A$8:$A$159,0))</f>
        <v>15058.27517955686</v>
      </c>
      <c r="U68" s="93">
        <f t="shared" si="5"/>
        <v>32206.418240781175</v>
      </c>
      <c r="V68" s="96">
        <f t="shared" si="6"/>
        <v>47264.693420338037</v>
      </c>
    </row>
    <row r="69" spans="1:22">
      <c r="A69" s="41" t="s">
        <v>295</v>
      </c>
      <c r="B69" s="39" t="s">
        <v>296</v>
      </c>
      <c r="C69" s="93">
        <f>INDEX('BCF 2020-21'!$E$6:$E$196,MATCH(A69,'BCF 2020-21'!$A$6:$A$196,0))</f>
        <v>9972.4351264634224</v>
      </c>
      <c r="D69" s="43">
        <v>307679</v>
      </c>
      <c r="E69" s="43">
        <f t="shared" si="0"/>
        <v>302830.6640178113</v>
      </c>
      <c r="F69" s="107">
        <f>INDEX('RNF revised'!$R$8:$R$198,MATCH($A69,'RNF revised'!$P$8:$P$198,0))</f>
        <v>4848.3359821886752</v>
      </c>
      <c r="G69" s="93">
        <f t="shared" si="1"/>
        <v>10518.958226660041</v>
      </c>
      <c r="H69" s="96">
        <f t="shared" si="2"/>
        <v>15367.294208848716</v>
      </c>
      <c r="J69" s="155" t="s">
        <v>267</v>
      </c>
      <c r="K69" s="155" t="s">
        <v>268</v>
      </c>
      <c r="L69" s="155" t="s">
        <v>105</v>
      </c>
      <c r="M69" s="155" t="s">
        <v>106</v>
      </c>
      <c r="N69" s="156">
        <v>210618</v>
      </c>
      <c r="O69" s="25">
        <f t="shared" si="3"/>
        <v>0.5753458336065036</v>
      </c>
      <c r="P69" s="208">
        <f t="shared" si="4"/>
        <v>9197.8249846682484</v>
      </c>
      <c r="R69" s="121" t="s">
        <v>289</v>
      </c>
      <c r="S69" s="75" t="s">
        <v>290</v>
      </c>
      <c r="T69" s="118">
        <f>INDEX('RNF revised'!$F$8:$F$159,MATCH(R69,'RNF revised'!$A$8:$A$159,0))</f>
        <v>6339.2365762812988</v>
      </c>
      <c r="U69" s="93">
        <f t="shared" si="5"/>
        <v>13323.466867366718</v>
      </c>
      <c r="V69" s="96">
        <f t="shared" si="6"/>
        <v>19662.703443648017</v>
      </c>
    </row>
    <row r="70" spans="1:22">
      <c r="A70" s="41" t="s">
        <v>299</v>
      </c>
      <c r="B70" s="39" t="s">
        <v>300</v>
      </c>
      <c r="C70" s="93">
        <f>INDEX('BCF 2020-21'!$E$6:$E$196,MATCH(A70,'BCF 2020-21'!$A$6:$A$196,0))</f>
        <v>12024.775699627071</v>
      </c>
      <c r="D70" s="43">
        <v>372619</v>
      </c>
      <c r="E70" s="43">
        <f t="shared" si="0"/>
        <v>367378.533228888</v>
      </c>
      <c r="F70" s="107">
        <f>INDEX('RNF revised'!$R$8:$R$198,MATCH($A70,'RNF revised'!$P$8:$P$198,0))</f>
        <v>5240.4667711119819</v>
      </c>
      <c r="G70" s="93">
        <f t="shared" si="1"/>
        <v>12761.057262612678</v>
      </c>
      <c r="H70" s="96">
        <f t="shared" si="2"/>
        <v>18001.524033724658</v>
      </c>
      <c r="J70" s="155" t="s">
        <v>267</v>
      </c>
      <c r="K70" s="155" t="s">
        <v>268</v>
      </c>
      <c r="L70" s="155" t="s">
        <v>619</v>
      </c>
      <c r="M70" s="155" t="s">
        <v>620</v>
      </c>
      <c r="N70" s="156">
        <v>132681</v>
      </c>
      <c r="O70" s="25">
        <f t="shared" si="3"/>
        <v>0.36244509276863568</v>
      </c>
      <c r="P70" s="208">
        <f t="shared" si="4"/>
        <v>5794.2655271190879</v>
      </c>
      <c r="R70" s="121" t="s">
        <v>293</v>
      </c>
      <c r="S70" s="75" t="s">
        <v>294</v>
      </c>
      <c r="T70" s="118">
        <f>INDEX('RNF revised'!$F$8:$F$159,MATCH(R70,'RNF revised'!$A$8:$A$159,0))</f>
        <v>6260.1853551462136</v>
      </c>
      <c r="U70" s="93">
        <f t="shared" si="5"/>
        <v>12612.121444572542</v>
      </c>
      <c r="V70" s="96">
        <f t="shared" si="6"/>
        <v>18872.306799718754</v>
      </c>
    </row>
    <row r="71" spans="1:22">
      <c r="A71" s="41" t="s">
        <v>303</v>
      </c>
      <c r="B71" s="39" t="s">
        <v>304</v>
      </c>
      <c r="C71" s="93">
        <f>INDEX('BCF 2020-21'!$E$6:$E$196,MATCH(A71,'BCF 2020-21'!$A$6:$A$196,0))</f>
        <v>29843.744478351538</v>
      </c>
      <c r="D71" s="43">
        <v>920403</v>
      </c>
      <c r="E71" s="43">
        <f t="shared" si="0"/>
        <v>906875.19734466379</v>
      </c>
      <c r="F71" s="107">
        <f>INDEX('RNF revised'!$R$8:$R$198,MATCH($A71,'RNF revised'!$P$8:$P$198,0))</f>
        <v>13527.802655336185</v>
      </c>
      <c r="G71" s="93">
        <f t="shared" si="1"/>
        <v>31500.714594416138</v>
      </c>
      <c r="H71" s="96">
        <f t="shared" si="2"/>
        <v>45028.517249752324</v>
      </c>
      <c r="J71" s="155" t="s">
        <v>271</v>
      </c>
      <c r="K71" s="155" t="s">
        <v>272</v>
      </c>
      <c r="L71" s="155" t="s">
        <v>413</v>
      </c>
      <c r="M71" s="155" t="s">
        <v>414</v>
      </c>
      <c r="N71" s="156">
        <v>348312</v>
      </c>
      <c r="O71" s="25">
        <f t="shared" si="3"/>
        <v>1</v>
      </c>
      <c r="P71" s="208">
        <f t="shared" si="4"/>
        <v>20094.104348336863</v>
      </c>
      <c r="R71" s="121" t="s">
        <v>297</v>
      </c>
      <c r="S71" s="75" t="s">
        <v>298</v>
      </c>
      <c r="T71" s="118">
        <f>INDEX('RNF revised'!$F$8:$F$159,MATCH(R71,'RNF revised'!$A$8:$A$159,0))</f>
        <v>7442.3994199533754</v>
      </c>
      <c r="U71" s="93">
        <f t="shared" si="5"/>
        <v>15558.478758865993</v>
      </c>
      <c r="V71" s="96">
        <f t="shared" si="6"/>
        <v>23000.878178819366</v>
      </c>
    </row>
    <row r="72" spans="1:22">
      <c r="A72" s="41" t="s">
        <v>307</v>
      </c>
      <c r="B72" s="39" t="s">
        <v>308</v>
      </c>
      <c r="C72" s="93">
        <f>INDEX('BCF 2020-21'!$E$6:$E$196,MATCH(A72,'BCF 2020-21'!$A$6:$A$196,0))</f>
        <v>6524.7889668698326</v>
      </c>
      <c r="D72" s="43">
        <v>201300</v>
      </c>
      <c r="E72" s="43">
        <f t="shared" ref="E72:E135" si="7">D72-F72</f>
        <v>198349.5354650355</v>
      </c>
      <c r="F72" s="107">
        <f>INDEX('RNF revised'!$R$8:$R$198,MATCH($A72,'RNF revised'!$P$8:$P$198,0))</f>
        <v>2950.4645349645111</v>
      </c>
      <c r="G72" s="93">
        <f t="shared" ref="G72:G135" si="8">$G$4*$E72/$E$4</f>
        <v>6889.7596107090958</v>
      </c>
      <c r="H72" s="96">
        <f t="shared" ref="H72:H135" si="9">F72+G72</f>
        <v>9840.2241456736065</v>
      </c>
      <c r="J72" s="155" t="s">
        <v>275</v>
      </c>
      <c r="K72" s="155" t="s">
        <v>276</v>
      </c>
      <c r="L72" s="155" t="s">
        <v>605</v>
      </c>
      <c r="M72" s="155" t="s">
        <v>606</v>
      </c>
      <c r="N72" s="156">
        <v>239519</v>
      </c>
      <c r="O72" s="25">
        <f t="shared" si="3"/>
        <v>1</v>
      </c>
      <c r="P72" s="208">
        <f t="shared" si="4"/>
        <v>13822.085213454233</v>
      </c>
      <c r="R72" s="121" t="s">
        <v>301</v>
      </c>
      <c r="S72" s="75" t="s">
        <v>302</v>
      </c>
      <c r="T72" s="118">
        <f>INDEX('RNF revised'!$F$8:$F$159,MATCH(R72,'RNF revised'!$A$8:$A$159,0))</f>
        <v>7247.8059280593816</v>
      </c>
      <c r="U72" s="93">
        <f t="shared" si="5"/>
        <v>16114.440189919198</v>
      </c>
      <c r="V72" s="96">
        <f t="shared" si="6"/>
        <v>23362.246117978579</v>
      </c>
    </row>
    <row r="73" spans="1:22">
      <c r="A73" s="41" t="s">
        <v>311</v>
      </c>
      <c r="B73" s="39" t="s">
        <v>312</v>
      </c>
      <c r="C73" s="93">
        <f>INDEX('BCF 2020-21'!$E$6:$E$196,MATCH(A73,'BCF 2020-21'!$A$6:$A$196,0))</f>
        <v>16421.003307088267</v>
      </c>
      <c r="D73" s="43">
        <v>506859</v>
      </c>
      <c r="E73" s="43">
        <f t="shared" si="7"/>
        <v>498104.19597664365</v>
      </c>
      <c r="F73" s="107">
        <f>INDEX('RNF revised'!$R$8:$R$198,MATCH($A73,'RNF revised'!$P$8:$P$198,0))</f>
        <v>8754.8040233563534</v>
      </c>
      <c r="G73" s="93">
        <f t="shared" si="8"/>
        <v>17301.871483180556</v>
      </c>
      <c r="H73" s="96">
        <f t="shared" si="9"/>
        <v>26056.675506536907</v>
      </c>
      <c r="J73" s="155" t="s">
        <v>279</v>
      </c>
      <c r="K73" s="155" t="s">
        <v>280</v>
      </c>
      <c r="L73" s="155" t="s">
        <v>615</v>
      </c>
      <c r="M73" s="155" t="s">
        <v>616</v>
      </c>
      <c r="N73" s="156">
        <v>72218</v>
      </c>
      <c r="O73" s="25">
        <f t="shared" ref="O73:O136" si="10">N73/SUMIF($J$8:$J$236,J73,$N$8:$N$236)</f>
        <v>1</v>
      </c>
      <c r="P73" s="208">
        <f t="shared" ref="P73:P136" si="11">INDEX(G$8:G$198,MATCH($J73,$A$8:$A$198,0))*$O73</f>
        <v>4024.5075194309206</v>
      </c>
      <c r="R73" s="121" t="s">
        <v>305</v>
      </c>
      <c r="S73" s="75" t="s">
        <v>306</v>
      </c>
      <c r="T73" s="118">
        <f>INDEX('RNF revised'!$F$8:$F$159,MATCH(R73,'RNF revised'!$A$8:$A$159,0))</f>
        <v>6518.1811826379781</v>
      </c>
      <c r="U73" s="93">
        <f t="shared" ref="U73:U136" si="12">SUMIF($L$8:$L$236,R73,$P$8:$P$236)</f>
        <v>11908.623155693895</v>
      </c>
      <c r="V73" s="96">
        <f t="shared" ref="V73:V136" si="13">T73+U73</f>
        <v>18426.804338331873</v>
      </c>
    </row>
    <row r="74" spans="1:22">
      <c r="A74" s="41" t="s">
        <v>315</v>
      </c>
      <c r="B74" s="39" t="s">
        <v>316</v>
      </c>
      <c r="C74" s="93">
        <f>INDEX('BCF 2020-21'!$E$6:$E$196,MATCH(A74,'BCF 2020-21'!$A$6:$A$196,0))</f>
        <v>7035.2842363020218</v>
      </c>
      <c r="D74" s="43">
        <v>217772</v>
      </c>
      <c r="E74" s="43">
        <f t="shared" si="7"/>
        <v>214084.23202319219</v>
      </c>
      <c r="F74" s="107">
        <f>INDEX('RNF revised'!$R$8:$R$198,MATCH($A74,'RNF revised'!$P$8:$P$198,0))</f>
        <v>3687.767976807816</v>
      </c>
      <c r="G74" s="93">
        <f t="shared" si="8"/>
        <v>7436.3113159046006</v>
      </c>
      <c r="H74" s="96">
        <f t="shared" si="9"/>
        <v>11124.079292712417</v>
      </c>
      <c r="J74" s="155" t="s">
        <v>283</v>
      </c>
      <c r="K74" s="155" t="s">
        <v>284</v>
      </c>
      <c r="L74" s="155" t="s">
        <v>117</v>
      </c>
      <c r="M74" s="155" t="s">
        <v>118</v>
      </c>
      <c r="N74" s="156">
        <v>39927</v>
      </c>
      <c r="O74" s="25">
        <f t="shared" si="10"/>
        <v>0.11792068330025518</v>
      </c>
      <c r="P74" s="208">
        <f t="shared" si="11"/>
        <v>1726.3491399305683</v>
      </c>
      <c r="R74" s="121" t="s">
        <v>309</v>
      </c>
      <c r="S74" s="75" t="s">
        <v>310</v>
      </c>
      <c r="T74" s="118">
        <f>INDEX('RNF revised'!$F$8:$F$159,MATCH(R74,'RNF revised'!$A$8:$A$159,0))</f>
        <v>5341.491109009803</v>
      </c>
      <c r="U74" s="93">
        <f t="shared" si="12"/>
        <v>12032.549904836993</v>
      </c>
      <c r="V74" s="96">
        <f t="shared" si="13"/>
        <v>17374.041013846796</v>
      </c>
    </row>
    <row r="75" spans="1:22">
      <c r="A75" s="41" t="s">
        <v>319</v>
      </c>
      <c r="B75" s="39" t="s">
        <v>320</v>
      </c>
      <c r="C75" s="93">
        <f>INDEX('BCF 2020-21'!$E$6:$E$196,MATCH(A75,'BCF 2020-21'!$A$6:$A$196,0))</f>
        <v>4417.0307341070938</v>
      </c>
      <c r="D75" s="43">
        <v>136429</v>
      </c>
      <c r="E75" s="43">
        <f t="shared" si="7"/>
        <v>133686.13883196693</v>
      </c>
      <c r="F75" s="107">
        <f>INDEX('RNF revised'!$R$8:$R$198,MATCH($A75,'RNF revised'!$P$8:$P$198,0))</f>
        <v>2742.8611680330669</v>
      </c>
      <c r="G75" s="93">
        <f t="shared" si="8"/>
        <v>4643.6476782094487</v>
      </c>
      <c r="H75" s="96">
        <f t="shared" si="9"/>
        <v>7386.5088462425156</v>
      </c>
      <c r="J75" s="155" t="s">
        <v>283</v>
      </c>
      <c r="K75" s="155" t="s">
        <v>284</v>
      </c>
      <c r="L75" s="155" t="s">
        <v>601</v>
      </c>
      <c r="M75" s="155" t="s">
        <v>602</v>
      </c>
      <c r="N75" s="156">
        <v>298665</v>
      </c>
      <c r="O75" s="25">
        <f t="shared" si="10"/>
        <v>0.88207931669974482</v>
      </c>
      <c r="P75" s="208">
        <f t="shared" si="11"/>
        <v>12913.568910195187</v>
      </c>
      <c r="R75" s="121" t="s">
        <v>313</v>
      </c>
      <c r="S75" s="75" t="s">
        <v>314</v>
      </c>
      <c r="T75" s="118">
        <f>INDEX('RNF revised'!$F$8:$F$159,MATCH(R75,'RNF revised'!$A$8:$A$159,0))</f>
        <v>8993.1291120839924</v>
      </c>
      <c r="U75" s="93">
        <f t="shared" si="12"/>
        <v>17993.686072317803</v>
      </c>
      <c r="V75" s="96">
        <f t="shared" si="13"/>
        <v>26986.815184401796</v>
      </c>
    </row>
    <row r="76" spans="1:22">
      <c r="A76" s="41" t="s">
        <v>323</v>
      </c>
      <c r="B76" s="39" t="s">
        <v>324</v>
      </c>
      <c r="C76" s="93">
        <f>INDEX('BCF 2020-21'!$E$6:$E$196,MATCH(A76,'BCF 2020-21'!$A$6:$A$196,0))</f>
        <v>5443.9296171215256</v>
      </c>
      <c r="D76" s="43">
        <v>167868</v>
      </c>
      <c r="E76" s="43">
        <f t="shared" si="7"/>
        <v>165001.24068076035</v>
      </c>
      <c r="F76" s="107">
        <f>INDEX('RNF revised'!$R$8:$R$198,MATCH($A76,'RNF revised'!$P$8:$P$198,0))</f>
        <v>2866.7593192396325</v>
      </c>
      <c r="G76" s="93">
        <f t="shared" si="8"/>
        <v>5731.3917125840135</v>
      </c>
      <c r="H76" s="96">
        <f t="shared" si="9"/>
        <v>8598.1510318236469</v>
      </c>
      <c r="J76" s="155" t="s">
        <v>287</v>
      </c>
      <c r="K76" s="155" t="s">
        <v>288</v>
      </c>
      <c r="L76" s="155" t="s">
        <v>113</v>
      </c>
      <c r="M76" s="155" t="s">
        <v>114</v>
      </c>
      <c r="N76" s="156">
        <v>354224</v>
      </c>
      <c r="O76" s="25">
        <f t="shared" si="10"/>
        <v>1</v>
      </c>
      <c r="P76" s="208">
        <f t="shared" si="11"/>
        <v>17739.054529927962</v>
      </c>
      <c r="R76" s="121" t="s">
        <v>317</v>
      </c>
      <c r="S76" s="75" t="s">
        <v>318</v>
      </c>
      <c r="T76" s="118">
        <f>INDEX('RNF revised'!$F$8:$F$159,MATCH(R76,'RNF revised'!$A$8:$A$159,0))</f>
        <v>5518.5677341388509</v>
      </c>
      <c r="U76" s="93">
        <f t="shared" si="12"/>
        <v>10603.079427260749</v>
      </c>
      <c r="V76" s="96">
        <f t="shared" si="13"/>
        <v>16121.6471613996</v>
      </c>
    </row>
    <row r="77" spans="1:22">
      <c r="A77" s="41" t="s">
        <v>327</v>
      </c>
      <c r="B77" s="39" t="s">
        <v>328</v>
      </c>
      <c r="C77" s="93">
        <f>INDEX('BCF 2020-21'!$E$6:$E$196,MATCH(A77,'BCF 2020-21'!$A$6:$A$196,0))</f>
        <v>6058.3523472648449</v>
      </c>
      <c r="D77" s="43">
        <v>187405</v>
      </c>
      <c r="E77" s="43">
        <f t="shared" si="7"/>
        <v>184233.81382463573</v>
      </c>
      <c r="F77" s="107">
        <f>INDEX('RNF revised'!$R$8:$R$198,MATCH($A77,'RNF revised'!$P$8:$P$198,0))</f>
        <v>3171.186175364277</v>
      </c>
      <c r="G77" s="93">
        <f t="shared" si="8"/>
        <v>6399.4437216094602</v>
      </c>
      <c r="H77" s="96">
        <f t="shared" si="9"/>
        <v>9570.6298969737363</v>
      </c>
      <c r="J77" s="155" t="s">
        <v>291</v>
      </c>
      <c r="K77" s="155" t="s">
        <v>292</v>
      </c>
      <c r="L77" s="155" t="s">
        <v>605</v>
      </c>
      <c r="M77" s="155" t="s">
        <v>606</v>
      </c>
      <c r="N77" s="156">
        <v>242663</v>
      </c>
      <c r="O77" s="25">
        <f t="shared" si="10"/>
        <v>1</v>
      </c>
      <c r="P77" s="208">
        <f t="shared" si="11"/>
        <v>11082.515599372064</v>
      </c>
      <c r="R77" s="121" t="s">
        <v>321</v>
      </c>
      <c r="S77" s="75" t="s">
        <v>322</v>
      </c>
      <c r="T77" s="118">
        <f>INDEX('RNF revised'!$F$8:$F$159,MATCH(R77,'RNF revised'!$A$8:$A$159,0))</f>
        <v>16702.217377226592</v>
      </c>
      <c r="U77" s="93">
        <f t="shared" si="12"/>
        <v>31188.289586071354</v>
      </c>
      <c r="V77" s="96">
        <f t="shared" si="13"/>
        <v>47890.506963297943</v>
      </c>
    </row>
    <row r="78" spans="1:22">
      <c r="A78" s="41" t="s">
        <v>331</v>
      </c>
      <c r="B78" s="39" t="s">
        <v>332</v>
      </c>
      <c r="C78" s="93">
        <f>INDEX('BCF 2020-21'!$E$6:$E$196,MATCH(A78,'BCF 2020-21'!$A$6:$A$196,0))</f>
        <v>16167.46486227053</v>
      </c>
      <c r="D78" s="43">
        <v>500620</v>
      </c>
      <c r="E78" s="43">
        <f t="shared" si="7"/>
        <v>492751.2517942753</v>
      </c>
      <c r="F78" s="107">
        <f>INDEX('RNF revised'!$R$8:$R$198,MATCH($A78,'RNF revised'!$P$8:$P$198,0))</f>
        <v>7868.7482057246925</v>
      </c>
      <c r="G78" s="93">
        <f t="shared" si="8"/>
        <v>17115.934578717457</v>
      </c>
      <c r="H78" s="96">
        <f t="shared" si="9"/>
        <v>24984.68278444215</v>
      </c>
      <c r="J78" s="155" t="s">
        <v>295</v>
      </c>
      <c r="K78" s="155" t="s">
        <v>296</v>
      </c>
      <c r="L78" s="155" t="s">
        <v>625</v>
      </c>
      <c r="M78" s="155" t="s">
        <v>626</v>
      </c>
      <c r="N78" s="156">
        <v>201567</v>
      </c>
      <c r="O78" s="25">
        <f t="shared" si="10"/>
        <v>1</v>
      </c>
      <c r="P78" s="208">
        <f t="shared" si="11"/>
        <v>10518.958226660041</v>
      </c>
      <c r="R78" s="121" t="s">
        <v>325</v>
      </c>
      <c r="S78" s="75" t="s">
        <v>326</v>
      </c>
      <c r="T78" s="118">
        <f>INDEX('RNF revised'!$F$8:$F$159,MATCH(R78,'RNF revised'!$A$8:$A$159,0))</f>
        <v>5438.3620473034198</v>
      </c>
      <c r="U78" s="93">
        <f t="shared" si="12"/>
        <v>11683.35894757087</v>
      </c>
      <c r="V78" s="96">
        <f t="shared" si="13"/>
        <v>17121.720994874289</v>
      </c>
    </row>
    <row r="79" spans="1:22">
      <c r="A79" s="41" t="s">
        <v>335</v>
      </c>
      <c r="B79" s="39" t="s">
        <v>336</v>
      </c>
      <c r="C79" s="93">
        <f>INDEX('BCF 2020-21'!$E$6:$E$196,MATCH(A79,'BCF 2020-21'!$A$6:$A$196,0))</f>
        <v>6333.5315263222137</v>
      </c>
      <c r="D79" s="43">
        <v>194849</v>
      </c>
      <c r="E79" s="43">
        <f t="shared" si="7"/>
        <v>191719.40365691143</v>
      </c>
      <c r="F79" s="107">
        <f>INDEX('RNF revised'!$R$8:$R$198,MATCH($A79,'RNF revised'!$P$8:$P$198,0))</f>
        <v>3129.5963430885731</v>
      </c>
      <c r="G79" s="93">
        <f t="shared" si="8"/>
        <v>6659.4590242308223</v>
      </c>
      <c r="H79" s="96">
        <f t="shared" si="9"/>
        <v>9789.0553673193954</v>
      </c>
      <c r="J79" s="155" t="s">
        <v>299</v>
      </c>
      <c r="K79" s="155" t="s">
        <v>300</v>
      </c>
      <c r="L79" s="155" t="s">
        <v>209</v>
      </c>
      <c r="M79" s="155" t="s">
        <v>210</v>
      </c>
      <c r="N79" s="156">
        <v>269457</v>
      </c>
      <c r="O79" s="25">
        <f t="shared" si="10"/>
        <v>0.97671105762608657</v>
      </c>
      <c r="P79" s="208">
        <f t="shared" si="11"/>
        <v>12463.865735393481</v>
      </c>
      <c r="R79" s="121" t="s">
        <v>329</v>
      </c>
      <c r="S79" s="75" t="s">
        <v>330</v>
      </c>
      <c r="T79" s="118">
        <f>INDEX('RNF revised'!$F$8:$F$159,MATCH(R79,'RNF revised'!$A$8:$A$159,0))</f>
        <v>8612.7950510012815</v>
      </c>
      <c r="U79" s="93">
        <f t="shared" si="12"/>
        <v>16406.461463635555</v>
      </c>
      <c r="V79" s="96">
        <f t="shared" si="13"/>
        <v>25019.256514636836</v>
      </c>
    </row>
    <row r="80" spans="1:22">
      <c r="A80" s="41" t="s">
        <v>339</v>
      </c>
      <c r="B80" s="39" t="s">
        <v>340</v>
      </c>
      <c r="C80" s="93">
        <f>INDEX('BCF 2020-21'!$E$6:$E$196,MATCH(A80,'BCF 2020-21'!$A$6:$A$196,0))</f>
        <v>22768.374998275936</v>
      </c>
      <c r="D80" s="43">
        <v>704768</v>
      </c>
      <c r="E80" s="43">
        <f t="shared" si="7"/>
        <v>693628.35914575064</v>
      </c>
      <c r="F80" s="107">
        <f>INDEX('RNF revised'!$R$8:$R$198,MATCH($A80,'RNF revised'!$P$8:$P$198,0))</f>
        <v>11139.640854249392</v>
      </c>
      <c r="G80" s="93">
        <f t="shared" si="8"/>
        <v>24093.490526612466</v>
      </c>
      <c r="H80" s="96">
        <f t="shared" si="9"/>
        <v>35233.131380861858</v>
      </c>
      <c r="J80" s="155" t="s">
        <v>299</v>
      </c>
      <c r="K80" s="155" t="s">
        <v>300</v>
      </c>
      <c r="L80" s="155" t="s">
        <v>553</v>
      </c>
      <c r="M80" s="155" t="s">
        <v>554</v>
      </c>
      <c r="N80" s="156">
        <v>6425</v>
      </c>
      <c r="O80" s="25">
        <f t="shared" si="10"/>
        <v>2.3288942373913483E-2</v>
      </c>
      <c r="P80" s="208">
        <f t="shared" si="11"/>
        <v>297.19152721919681</v>
      </c>
      <c r="R80" s="121" t="s">
        <v>333</v>
      </c>
      <c r="S80" s="75" t="s">
        <v>334</v>
      </c>
      <c r="T80" s="118">
        <f>INDEX('RNF revised'!$F$8:$F$159,MATCH(R80,'RNF revised'!$A$8:$A$159,0))</f>
        <v>10168.777380358237</v>
      </c>
      <c r="U80" s="93">
        <f t="shared" si="12"/>
        <v>19835.580058144147</v>
      </c>
      <c r="V80" s="96">
        <f t="shared" si="13"/>
        <v>30004.357438502382</v>
      </c>
    </row>
    <row r="81" spans="1:22">
      <c r="A81" s="41" t="s">
        <v>343</v>
      </c>
      <c r="B81" s="39" t="s">
        <v>344</v>
      </c>
      <c r="C81" s="93">
        <f>INDEX('BCF 2020-21'!$E$6:$E$196,MATCH(A81,'BCF 2020-21'!$A$6:$A$196,0))</f>
        <v>15817.818835785441</v>
      </c>
      <c r="D81" s="43">
        <v>487875</v>
      </c>
      <c r="E81" s="43">
        <f t="shared" si="7"/>
        <v>479054.71729874745</v>
      </c>
      <c r="F81" s="107">
        <f>INDEX('RNF revised'!$R$8:$R$198,MATCH($A81,'RNF revised'!$P$8:$P$198,0))</f>
        <v>8820.2827012525395</v>
      </c>
      <c r="G81" s="93">
        <f t="shared" si="8"/>
        <v>16640.17934212097</v>
      </c>
      <c r="H81" s="96">
        <f t="shared" si="9"/>
        <v>25460.462043373511</v>
      </c>
      <c r="J81" s="155" t="s">
        <v>303</v>
      </c>
      <c r="K81" s="155" t="s">
        <v>304</v>
      </c>
      <c r="L81" s="155" t="s">
        <v>615</v>
      </c>
      <c r="M81" s="155" t="s">
        <v>616</v>
      </c>
      <c r="N81" s="156">
        <v>258951</v>
      </c>
      <c r="O81" s="25">
        <f t="shared" si="10"/>
        <v>0.38998585845503247</v>
      </c>
      <c r="P81" s="208">
        <f t="shared" si="11"/>
        <v>12284.833223050347</v>
      </c>
      <c r="R81" s="121" t="s">
        <v>337</v>
      </c>
      <c r="S81" s="75" t="s">
        <v>338</v>
      </c>
      <c r="T81" s="118">
        <f>INDEX('RNF revised'!$F$8:$F$159,MATCH(R81,'RNF revised'!$A$8:$A$159,0))</f>
        <v>6994.6859919043372</v>
      </c>
      <c r="U81" s="93">
        <f t="shared" si="12"/>
        <v>14849.34467123273</v>
      </c>
      <c r="V81" s="96">
        <f t="shared" si="13"/>
        <v>21844.030663137066</v>
      </c>
    </row>
    <row r="82" spans="1:22">
      <c r="A82" s="41" t="s">
        <v>347</v>
      </c>
      <c r="B82" s="39" t="s">
        <v>348</v>
      </c>
      <c r="C82" s="93">
        <f>INDEX('BCF 2020-21'!$E$6:$E$196,MATCH(A82,'BCF 2020-21'!$A$6:$A$196,0))</f>
        <v>6122.6882955285791</v>
      </c>
      <c r="D82" s="43">
        <v>189726</v>
      </c>
      <c r="E82" s="43">
        <f t="shared" si="7"/>
        <v>186770.42554448708</v>
      </c>
      <c r="F82" s="107">
        <f>INDEX('RNF revised'!$R$8:$R$198,MATCH($A82,'RNF revised'!$P$8:$P$198,0))</f>
        <v>2955.5744555129295</v>
      </c>
      <c r="G82" s="93">
        <f t="shared" si="8"/>
        <v>6487.5540614421634</v>
      </c>
      <c r="H82" s="96">
        <f t="shared" si="9"/>
        <v>9443.1285169550938</v>
      </c>
      <c r="J82" s="155" t="s">
        <v>303</v>
      </c>
      <c r="K82" s="155" t="s">
        <v>304</v>
      </c>
      <c r="L82" s="155" t="s">
        <v>621</v>
      </c>
      <c r="M82" s="155" t="s">
        <v>622</v>
      </c>
      <c r="N82" s="156">
        <v>405050</v>
      </c>
      <c r="O82" s="25">
        <f t="shared" si="10"/>
        <v>0.61001414154496758</v>
      </c>
      <c r="P82" s="208">
        <f t="shared" si="11"/>
        <v>19215.881371365791</v>
      </c>
      <c r="R82" s="121" t="s">
        <v>341</v>
      </c>
      <c r="S82" s="75" t="s">
        <v>342</v>
      </c>
      <c r="T82" s="118">
        <f>INDEX('RNF revised'!$F$8:$F$159,MATCH(R82,'RNF revised'!$A$8:$A$159,0))</f>
        <v>8528.041762655781</v>
      </c>
      <c r="U82" s="93">
        <f t="shared" si="12"/>
        <v>17444.695379824399</v>
      </c>
      <c r="V82" s="96">
        <f t="shared" si="13"/>
        <v>25972.737142480182</v>
      </c>
    </row>
    <row r="83" spans="1:22">
      <c r="A83" s="41" t="s">
        <v>351</v>
      </c>
      <c r="B83" s="39" t="s">
        <v>352</v>
      </c>
      <c r="C83" s="93">
        <f>INDEX('BCF 2020-21'!$E$6:$E$196,MATCH(A83,'BCF 2020-21'!$A$6:$A$196,0))</f>
        <v>8892.096331165556</v>
      </c>
      <c r="D83" s="43">
        <v>274080</v>
      </c>
      <c r="E83" s="43">
        <f t="shared" si="7"/>
        <v>269106.15352058172</v>
      </c>
      <c r="F83" s="107">
        <f>INDEX('RNF revised'!$R$8:$R$198,MATCH($A83,'RNF revised'!$P$8:$P$198,0))</f>
        <v>4973.8464794182964</v>
      </c>
      <c r="G83" s="93">
        <f t="shared" si="8"/>
        <v>9347.5223078917516</v>
      </c>
      <c r="H83" s="96">
        <f t="shared" si="9"/>
        <v>14321.368787310048</v>
      </c>
      <c r="J83" s="155" t="s">
        <v>307</v>
      </c>
      <c r="K83" s="155" t="s">
        <v>308</v>
      </c>
      <c r="L83" s="155" t="s">
        <v>625</v>
      </c>
      <c r="M83" s="155" t="s">
        <v>626</v>
      </c>
      <c r="N83" s="156">
        <v>122664</v>
      </c>
      <c r="O83" s="25">
        <f t="shared" si="10"/>
        <v>1</v>
      </c>
      <c r="P83" s="208">
        <f t="shared" si="11"/>
        <v>6889.7596107090958</v>
      </c>
      <c r="R83" s="121" t="s">
        <v>345</v>
      </c>
      <c r="S83" s="75" t="s">
        <v>346</v>
      </c>
      <c r="T83" s="118">
        <f>INDEX('RNF revised'!$F$8:$F$159,MATCH(R83,'RNF revised'!$A$8:$A$159,0))</f>
        <v>7598.3964462873419</v>
      </c>
      <c r="U83" s="93">
        <f t="shared" si="12"/>
        <v>14067.529306479943</v>
      </c>
      <c r="V83" s="96">
        <f t="shared" si="13"/>
        <v>21665.925752767285</v>
      </c>
    </row>
    <row r="84" spans="1:22">
      <c r="A84" s="41" t="s">
        <v>355</v>
      </c>
      <c r="B84" s="39" t="s">
        <v>356</v>
      </c>
      <c r="C84" s="93">
        <f>INDEX('BCF 2020-21'!$E$6:$E$196,MATCH(A84,'BCF 2020-21'!$A$6:$A$196,0))</f>
        <v>10676.125119663064</v>
      </c>
      <c r="D84" s="43">
        <v>327386</v>
      </c>
      <c r="E84" s="43">
        <f t="shared" si="7"/>
        <v>322391.20108330791</v>
      </c>
      <c r="F84" s="107">
        <f>INDEX('RNF revised'!$R$8:$R$198,MATCH($A84,'RNF revised'!$P$8:$P$198,0))</f>
        <v>4994.7989166921088</v>
      </c>
      <c r="G84" s="93">
        <f t="shared" si="8"/>
        <v>11198.402208828546</v>
      </c>
      <c r="H84" s="96">
        <f t="shared" si="9"/>
        <v>16193.201125520654</v>
      </c>
      <c r="J84" s="155" t="s">
        <v>311</v>
      </c>
      <c r="K84" s="155" t="s">
        <v>312</v>
      </c>
      <c r="L84" s="155" t="s">
        <v>121</v>
      </c>
      <c r="M84" s="155" t="s">
        <v>122</v>
      </c>
      <c r="N84" s="156">
        <v>332900</v>
      </c>
      <c r="O84" s="25">
        <f t="shared" si="10"/>
        <v>1</v>
      </c>
      <c r="P84" s="208">
        <f t="shared" si="11"/>
        <v>17301.871483180556</v>
      </c>
      <c r="R84" s="121" t="s">
        <v>349</v>
      </c>
      <c r="S84" s="75" t="s">
        <v>350</v>
      </c>
      <c r="T84" s="118">
        <f>INDEX('RNF revised'!$F$8:$F$159,MATCH(R84,'RNF revised'!$A$8:$A$159,0))</f>
        <v>15279.760574999607</v>
      </c>
      <c r="U84" s="93">
        <f t="shared" si="12"/>
        <v>29718.475048890279</v>
      </c>
      <c r="V84" s="96">
        <f t="shared" si="13"/>
        <v>44998.235623889886</v>
      </c>
    </row>
    <row r="85" spans="1:22">
      <c r="A85" s="41" t="s">
        <v>359</v>
      </c>
      <c r="B85" s="39" t="s">
        <v>360</v>
      </c>
      <c r="C85" s="93">
        <f>INDEX('BCF 2020-21'!$E$6:$E$196,MATCH(A85,'BCF 2020-21'!$A$6:$A$196,0))</f>
        <v>8842.1443339003799</v>
      </c>
      <c r="D85" s="43">
        <v>272397</v>
      </c>
      <c r="E85" s="43">
        <f t="shared" si="7"/>
        <v>268135.24918006768</v>
      </c>
      <c r="F85" s="107">
        <f>INDEX('RNF revised'!$R$8:$R$198,MATCH($A85,'RNF revised'!$P$8:$P$198,0))</f>
        <v>4261.7508199322983</v>
      </c>
      <c r="G85" s="93">
        <f t="shared" si="8"/>
        <v>9313.7975124418772</v>
      </c>
      <c r="H85" s="96">
        <f t="shared" si="9"/>
        <v>13575.548332374176</v>
      </c>
      <c r="J85" s="155" t="s">
        <v>315</v>
      </c>
      <c r="K85" s="155" t="s">
        <v>316</v>
      </c>
      <c r="L85" s="155" t="s">
        <v>625</v>
      </c>
      <c r="M85" s="155" t="s">
        <v>626</v>
      </c>
      <c r="N85" s="156">
        <v>153317</v>
      </c>
      <c r="O85" s="25">
        <f t="shared" si="10"/>
        <v>1</v>
      </c>
      <c r="P85" s="208">
        <f t="shared" si="11"/>
        <v>7436.3113159046006</v>
      </c>
      <c r="R85" s="121" t="s">
        <v>353</v>
      </c>
      <c r="S85" s="75" t="s">
        <v>354</v>
      </c>
      <c r="T85" s="118">
        <f>INDEX('RNF revised'!$F$8:$F$159,MATCH(R85,'RNF revised'!$A$8:$A$159,0))</f>
        <v>8476.9315188328328</v>
      </c>
      <c r="U85" s="93">
        <f t="shared" si="12"/>
        <v>16953.871733492928</v>
      </c>
      <c r="V85" s="96">
        <f t="shared" si="13"/>
        <v>25430.803252325761</v>
      </c>
    </row>
    <row r="86" spans="1:22">
      <c r="A86" s="41" t="s">
        <v>363</v>
      </c>
      <c r="B86" s="39" t="s">
        <v>364</v>
      </c>
      <c r="C86" s="93">
        <f>INDEX('BCF 2020-21'!$E$6:$E$196,MATCH(A86,'BCF 2020-21'!$A$6:$A$196,0))</f>
        <v>7680.5195289417734</v>
      </c>
      <c r="D86" s="43">
        <v>237765</v>
      </c>
      <c r="E86" s="43">
        <f t="shared" si="7"/>
        <v>233579.55416544931</v>
      </c>
      <c r="F86" s="107">
        <f>INDEX('RNF revised'!$R$8:$R$198,MATCH($A86,'RNF revised'!$P$8:$P$198,0))</f>
        <v>4185.4458345506746</v>
      </c>
      <c r="G86" s="93">
        <f t="shared" si="8"/>
        <v>8113.4900286178599</v>
      </c>
      <c r="H86" s="96">
        <f t="shared" si="9"/>
        <v>12298.935863168535</v>
      </c>
      <c r="J86" s="155" t="s">
        <v>319</v>
      </c>
      <c r="K86" s="155" t="s">
        <v>320</v>
      </c>
      <c r="L86" s="155" t="s">
        <v>625</v>
      </c>
      <c r="M86" s="155" t="s">
        <v>626</v>
      </c>
      <c r="N86" s="156">
        <v>114033</v>
      </c>
      <c r="O86" s="25">
        <f t="shared" si="10"/>
        <v>1</v>
      </c>
      <c r="P86" s="208">
        <f t="shared" si="11"/>
        <v>4643.6476782094487</v>
      </c>
      <c r="R86" s="121" t="s">
        <v>357</v>
      </c>
      <c r="S86" s="75" t="s">
        <v>358</v>
      </c>
      <c r="T86" s="118">
        <f>INDEX('RNF revised'!$F$8:$F$159,MATCH(R86,'RNF revised'!$A$8:$A$159,0))</f>
        <v>5823.6870828724104</v>
      </c>
      <c r="U86" s="93">
        <f t="shared" si="12"/>
        <v>12467.500354457299</v>
      </c>
      <c r="V86" s="96">
        <f t="shared" si="13"/>
        <v>18291.187437329711</v>
      </c>
    </row>
    <row r="87" spans="1:22">
      <c r="A87" s="41" t="s">
        <v>367</v>
      </c>
      <c r="B87" s="39" t="s">
        <v>368</v>
      </c>
      <c r="C87" s="93">
        <f>INDEX('BCF 2020-21'!$E$6:$E$196,MATCH(A87,'BCF 2020-21'!$A$6:$A$196,0))</f>
        <v>26075.929590576336</v>
      </c>
      <c r="D87" s="43">
        <v>810831</v>
      </c>
      <c r="E87" s="43">
        <f t="shared" si="7"/>
        <v>795472.97452578507</v>
      </c>
      <c r="F87" s="107">
        <f>INDEX('RNF revised'!$R$8:$R$198,MATCH($A87,'RNF revised'!$P$8:$P$198,0))</f>
        <v>15358.025474214879</v>
      </c>
      <c r="G87" s="93">
        <f t="shared" si="8"/>
        <v>27631.108681192181</v>
      </c>
      <c r="H87" s="96">
        <f t="shared" si="9"/>
        <v>42989.13415540706</v>
      </c>
      <c r="J87" s="155" t="s">
        <v>323</v>
      </c>
      <c r="K87" s="155" t="s">
        <v>324</v>
      </c>
      <c r="L87" s="155" t="s">
        <v>625</v>
      </c>
      <c r="M87" s="155" t="s">
        <v>626</v>
      </c>
      <c r="N87" s="156">
        <v>119184</v>
      </c>
      <c r="O87" s="25">
        <f t="shared" si="10"/>
        <v>1</v>
      </c>
      <c r="P87" s="208">
        <f t="shared" si="11"/>
        <v>5731.3917125840135</v>
      </c>
      <c r="R87" s="121" t="s">
        <v>361</v>
      </c>
      <c r="S87" s="75" t="s">
        <v>362</v>
      </c>
      <c r="T87" s="118">
        <f>INDEX('RNF revised'!$F$8:$F$159,MATCH(R87,'RNF revised'!$A$8:$A$159,0))</f>
        <v>5169.5375011386386</v>
      </c>
      <c r="U87" s="93">
        <f t="shared" si="12"/>
        <v>9678.318694205549</v>
      </c>
      <c r="V87" s="96">
        <f t="shared" si="13"/>
        <v>14847.856195344188</v>
      </c>
    </row>
    <row r="88" spans="1:22">
      <c r="A88" s="41" t="s">
        <v>371</v>
      </c>
      <c r="B88" s="39" t="s">
        <v>372</v>
      </c>
      <c r="C88" s="93">
        <f>INDEX('BCF 2020-21'!$E$6:$E$196,MATCH(A88,'BCF 2020-21'!$A$6:$A$196,0))</f>
        <v>14607.99531383491</v>
      </c>
      <c r="D88" s="43">
        <v>452474</v>
      </c>
      <c r="E88" s="43">
        <f t="shared" si="7"/>
        <v>444601.46216603811</v>
      </c>
      <c r="F88" s="107">
        <f>INDEX('RNF revised'!$R$8:$R$198,MATCH($A88,'RNF revised'!$P$8:$P$198,0))</f>
        <v>7872.5378339618992</v>
      </c>
      <c r="G88" s="93">
        <f t="shared" si="8"/>
        <v>15443.430153300003</v>
      </c>
      <c r="H88" s="96">
        <f t="shared" si="9"/>
        <v>23315.967987261902</v>
      </c>
      <c r="J88" s="155" t="s">
        <v>327</v>
      </c>
      <c r="K88" s="155" t="s">
        <v>328</v>
      </c>
      <c r="L88" s="155" t="s">
        <v>605</v>
      </c>
      <c r="M88" s="155" t="s">
        <v>606</v>
      </c>
      <c r="N88" s="156">
        <v>126900</v>
      </c>
      <c r="O88" s="25">
        <f t="shared" si="10"/>
        <v>1</v>
      </c>
      <c r="P88" s="208">
        <f t="shared" si="11"/>
        <v>6399.4437216094602</v>
      </c>
      <c r="R88" s="121" t="s">
        <v>365</v>
      </c>
      <c r="S88" s="75" t="s">
        <v>366</v>
      </c>
      <c r="T88" s="118">
        <f>INDEX('RNF revised'!$F$8:$F$159,MATCH(R88,'RNF revised'!$A$8:$A$159,0))</f>
        <v>8855.0584062471007</v>
      </c>
      <c r="U88" s="93">
        <f t="shared" si="12"/>
        <v>17234.163262504604</v>
      </c>
      <c r="V88" s="96">
        <f t="shared" si="13"/>
        <v>26089.221668751707</v>
      </c>
    </row>
    <row r="89" spans="1:22">
      <c r="A89" s="41" t="s">
        <v>375</v>
      </c>
      <c r="B89" s="39" t="s">
        <v>376</v>
      </c>
      <c r="C89" s="93">
        <f>INDEX('BCF 2020-21'!$E$6:$E$196,MATCH(A89,'BCF 2020-21'!$A$6:$A$196,0))</f>
        <v>9718.8545405444838</v>
      </c>
      <c r="D89" s="43">
        <v>301727</v>
      </c>
      <c r="E89" s="43">
        <f t="shared" si="7"/>
        <v>296567.59561991948</v>
      </c>
      <c r="F89" s="107">
        <f>INDEX('RNF revised'!$R$8:$R$198,MATCH($A89,'RNF revised'!$P$8:$P$198,0))</f>
        <v>5159.4043800805457</v>
      </c>
      <c r="G89" s="93">
        <f t="shared" si="8"/>
        <v>10301.407751506495</v>
      </c>
      <c r="H89" s="96">
        <f t="shared" si="9"/>
        <v>15460.812131587041</v>
      </c>
      <c r="J89" s="155" t="s">
        <v>331</v>
      </c>
      <c r="K89" s="155" t="s">
        <v>332</v>
      </c>
      <c r="L89" s="155" t="s">
        <v>601</v>
      </c>
      <c r="M89" s="155" t="s">
        <v>602</v>
      </c>
      <c r="N89" s="156">
        <v>407490</v>
      </c>
      <c r="O89" s="25">
        <f t="shared" si="10"/>
        <v>1</v>
      </c>
      <c r="P89" s="208">
        <f t="shared" si="11"/>
        <v>17115.934578717457</v>
      </c>
      <c r="R89" s="121" t="s">
        <v>369</v>
      </c>
      <c r="S89" s="75" t="s">
        <v>370</v>
      </c>
      <c r="T89" s="118">
        <f>INDEX('RNF revised'!$F$8:$F$159,MATCH(R89,'RNF revised'!$A$8:$A$159,0))</f>
        <v>31631.363205966754</v>
      </c>
      <c r="U89" s="93">
        <f t="shared" si="12"/>
        <v>61536.199216089772</v>
      </c>
      <c r="V89" s="96">
        <f t="shared" si="13"/>
        <v>93167.562422056522</v>
      </c>
    </row>
    <row r="90" spans="1:22">
      <c r="A90" s="41" t="s">
        <v>379</v>
      </c>
      <c r="B90" s="39" t="s">
        <v>380</v>
      </c>
      <c r="C90" s="93">
        <f>INDEX('BCF 2020-21'!$E$6:$E$196,MATCH(A90,'BCF 2020-21'!$A$6:$A$196,0))</f>
        <v>12427.758068860951</v>
      </c>
      <c r="D90" s="43">
        <v>382918</v>
      </c>
      <c r="E90" s="43">
        <f t="shared" si="7"/>
        <v>376937.45854258956</v>
      </c>
      <c r="F90" s="107">
        <f>INDEX('RNF revised'!$R$8:$R$198,MATCH($A90,'RNF revised'!$P$8:$P$198,0))</f>
        <v>5980.5414574104643</v>
      </c>
      <c r="G90" s="93">
        <f t="shared" si="8"/>
        <v>13093.090798228068</v>
      </c>
      <c r="H90" s="96">
        <f t="shared" si="9"/>
        <v>19073.632255638531</v>
      </c>
      <c r="J90" s="155" t="s">
        <v>335</v>
      </c>
      <c r="K90" s="155" t="s">
        <v>336</v>
      </c>
      <c r="L90" s="155" t="s">
        <v>637</v>
      </c>
      <c r="M90" s="155" t="s">
        <v>638</v>
      </c>
      <c r="N90" s="156">
        <v>137595</v>
      </c>
      <c r="O90" s="25">
        <f t="shared" si="10"/>
        <v>1</v>
      </c>
      <c r="P90" s="208">
        <f t="shared" si="11"/>
        <v>6659.4590242308223</v>
      </c>
      <c r="R90" s="121" t="s">
        <v>373</v>
      </c>
      <c r="S90" s="75" t="s">
        <v>374</v>
      </c>
      <c r="T90" s="118">
        <f>INDEX('RNF revised'!$F$8:$F$159,MATCH(R90,'RNF revised'!$A$8:$A$159,0))</f>
        <v>8760.6454017478172</v>
      </c>
      <c r="U90" s="93">
        <f t="shared" si="12"/>
        <v>18630.712685318926</v>
      </c>
      <c r="V90" s="96">
        <f t="shared" si="13"/>
        <v>27391.358087066743</v>
      </c>
    </row>
    <row r="91" spans="1:22">
      <c r="A91" s="41" t="s">
        <v>383</v>
      </c>
      <c r="B91" s="39" t="s">
        <v>384</v>
      </c>
      <c r="C91" s="93">
        <f>INDEX('BCF 2020-21'!$E$6:$E$196,MATCH(A91,'BCF 2020-21'!$A$6:$A$196,0))</f>
        <v>13656.58230522817</v>
      </c>
      <c r="D91" s="43">
        <v>424431</v>
      </c>
      <c r="E91" s="43">
        <f t="shared" si="7"/>
        <v>417437.5559124577</v>
      </c>
      <c r="F91" s="107">
        <f>INDEX('RNF revised'!$R$8:$R$198,MATCH($A91,'RNF revised'!$P$8:$P$198,0))</f>
        <v>6993.4440875422915</v>
      </c>
      <c r="G91" s="93">
        <f t="shared" si="8"/>
        <v>14499.879750037288</v>
      </c>
      <c r="H91" s="96">
        <f t="shared" si="9"/>
        <v>21493.323837579577</v>
      </c>
      <c r="J91" s="155" t="s">
        <v>339</v>
      </c>
      <c r="K91" s="155" t="s">
        <v>340</v>
      </c>
      <c r="L91" s="155" t="s">
        <v>373</v>
      </c>
      <c r="M91" s="155" t="s">
        <v>374</v>
      </c>
      <c r="N91" s="156">
        <v>371521</v>
      </c>
      <c r="O91" s="25">
        <f t="shared" si="10"/>
        <v>0.77326747922806671</v>
      </c>
      <c r="P91" s="208">
        <f t="shared" si="11"/>
        <v>18630.712685318926</v>
      </c>
      <c r="R91" s="121" t="s">
        <v>377</v>
      </c>
      <c r="S91" s="75" t="s">
        <v>378</v>
      </c>
      <c r="T91" s="118">
        <f>INDEX('RNF revised'!$F$8:$F$159,MATCH(R91,'RNF revised'!$A$8:$A$159,0))</f>
        <v>8820.2827012525395</v>
      </c>
      <c r="U91" s="93">
        <f t="shared" si="12"/>
        <v>16640.17934212097</v>
      </c>
      <c r="V91" s="96">
        <f t="shared" si="13"/>
        <v>25460.462043373511</v>
      </c>
    </row>
    <row r="92" spans="1:22">
      <c r="A92" s="41" t="s">
        <v>387</v>
      </c>
      <c r="B92" s="39" t="s">
        <v>388</v>
      </c>
      <c r="C92" s="93">
        <f>INDEX('BCF 2020-21'!$E$6:$E$196,MATCH(A92,'BCF 2020-21'!$A$6:$A$196,0))</f>
        <v>6600.6848788967764</v>
      </c>
      <c r="D92" s="43">
        <v>204190</v>
      </c>
      <c r="E92" s="43">
        <f t="shared" si="7"/>
        <v>200612.03174869306</v>
      </c>
      <c r="F92" s="107">
        <f>INDEX('RNF revised'!$R$8:$R$198,MATCH($A92,'RNF revised'!$P$8:$P$198,0))</f>
        <v>3577.9682513069315</v>
      </c>
      <c r="G92" s="93">
        <f t="shared" si="8"/>
        <v>6968.3484285652949</v>
      </c>
      <c r="H92" s="96">
        <f t="shared" si="9"/>
        <v>10546.316679872227</v>
      </c>
      <c r="J92" s="155" t="s">
        <v>339</v>
      </c>
      <c r="K92" s="155" t="s">
        <v>340</v>
      </c>
      <c r="L92" s="155" t="s">
        <v>649</v>
      </c>
      <c r="M92" s="155" t="s">
        <v>650</v>
      </c>
      <c r="N92" s="156">
        <v>108935</v>
      </c>
      <c r="O92" s="25">
        <f t="shared" si="10"/>
        <v>0.22673252077193334</v>
      </c>
      <c r="P92" s="208">
        <f t="shared" si="11"/>
        <v>5462.7778412935404</v>
      </c>
      <c r="R92" s="121" t="s">
        <v>381</v>
      </c>
      <c r="S92" s="75" t="s">
        <v>382</v>
      </c>
      <c r="T92" s="118">
        <f>INDEX('RNF revised'!$F$8:$F$159,MATCH(R92,'RNF revised'!$A$8:$A$159,0))</f>
        <v>10437.392354050655</v>
      </c>
      <c r="U92" s="93">
        <f t="shared" si="12"/>
        <v>17933.060341764078</v>
      </c>
      <c r="V92" s="96">
        <f t="shared" si="13"/>
        <v>28370.452695814733</v>
      </c>
    </row>
    <row r="93" spans="1:22">
      <c r="A93" s="41" t="s">
        <v>391</v>
      </c>
      <c r="B93" s="39" t="s">
        <v>392</v>
      </c>
      <c r="C93" s="93">
        <f>INDEX('BCF 2020-21'!$E$6:$E$196,MATCH(A93,'BCF 2020-21'!$A$6:$A$196,0))</f>
        <v>14653.283697796844</v>
      </c>
      <c r="D93" s="43">
        <v>450021</v>
      </c>
      <c r="E93" s="43">
        <f t="shared" si="7"/>
        <v>442310.00233000936</v>
      </c>
      <c r="F93" s="107">
        <f>INDEX('RNF revised'!$R$8:$R$198,MATCH($A93,'RNF revised'!$P$8:$P$198,0))</f>
        <v>7710.9976699906128</v>
      </c>
      <c r="G93" s="93">
        <f t="shared" si="8"/>
        <v>15363.83527352971</v>
      </c>
      <c r="H93" s="96">
        <f t="shared" si="9"/>
        <v>23074.832943520323</v>
      </c>
      <c r="J93" s="155" t="s">
        <v>343</v>
      </c>
      <c r="K93" s="155" t="s">
        <v>344</v>
      </c>
      <c r="L93" s="155" t="s">
        <v>377</v>
      </c>
      <c r="M93" s="155" t="s">
        <v>378</v>
      </c>
      <c r="N93" s="156">
        <v>321596</v>
      </c>
      <c r="O93" s="25">
        <f t="shared" si="10"/>
        <v>1</v>
      </c>
      <c r="P93" s="208">
        <f t="shared" si="11"/>
        <v>16640.17934212097</v>
      </c>
      <c r="R93" s="121" t="s">
        <v>385</v>
      </c>
      <c r="S93" s="75" t="s">
        <v>386</v>
      </c>
      <c r="T93" s="118">
        <f>INDEX('RNF revised'!$F$8:$F$159,MATCH(R93,'RNF revised'!$A$8:$A$159,0))</f>
        <v>4915.9099877239451</v>
      </c>
      <c r="U93" s="93">
        <f t="shared" si="12"/>
        <v>11632.969807690775</v>
      </c>
      <c r="V93" s="96">
        <f t="shared" si="13"/>
        <v>16548.879795414719</v>
      </c>
    </row>
    <row r="94" spans="1:22">
      <c r="A94" s="41" t="s">
        <v>395</v>
      </c>
      <c r="B94" s="39" t="s">
        <v>396</v>
      </c>
      <c r="C94" s="93">
        <f>INDEX('BCF 2020-21'!$E$6:$E$196,MATCH(A94,'BCF 2020-21'!$A$6:$A$196,0))</f>
        <v>8129.5661580814913</v>
      </c>
      <c r="D94" s="43">
        <v>252649</v>
      </c>
      <c r="E94" s="43">
        <f t="shared" si="7"/>
        <v>248275.68283443048</v>
      </c>
      <c r="F94" s="107">
        <f>INDEX('RNF revised'!$R$8:$R$198,MATCH($A94,'RNF revised'!$P$8:$P$198,0))</f>
        <v>4373.3171655695051</v>
      </c>
      <c r="G94" s="93">
        <f t="shared" si="8"/>
        <v>8623.9666148117267</v>
      </c>
      <c r="H94" s="96">
        <f t="shared" si="9"/>
        <v>12997.283780381233</v>
      </c>
      <c r="J94" s="155" t="s">
        <v>347</v>
      </c>
      <c r="K94" s="155" t="s">
        <v>348</v>
      </c>
      <c r="L94" s="155" t="s">
        <v>637</v>
      </c>
      <c r="M94" s="155" t="s">
        <v>638</v>
      </c>
      <c r="N94" s="156">
        <v>129944</v>
      </c>
      <c r="O94" s="25">
        <f t="shared" si="10"/>
        <v>1</v>
      </c>
      <c r="P94" s="208">
        <f t="shared" si="11"/>
        <v>6487.5540614421634</v>
      </c>
      <c r="R94" s="121" t="s">
        <v>389</v>
      </c>
      <c r="S94" s="75" t="s">
        <v>390</v>
      </c>
      <c r="T94" s="118">
        <f>INDEX('RNF revised'!$F$8:$F$159,MATCH(R94,'RNF revised'!$A$8:$A$159,0))</f>
        <v>8087.1751763049087</v>
      </c>
      <c r="U94" s="93">
        <f t="shared" si="12"/>
        <v>15184.003702980037</v>
      </c>
      <c r="V94" s="96">
        <f t="shared" si="13"/>
        <v>23271.178879284947</v>
      </c>
    </row>
    <row r="95" spans="1:22">
      <c r="A95" s="41" t="s">
        <v>399</v>
      </c>
      <c r="B95" s="39" t="s">
        <v>400</v>
      </c>
      <c r="C95" s="93">
        <f>INDEX('BCF 2020-21'!$E$6:$E$196,MATCH(A95,'BCF 2020-21'!$A$6:$A$196,0))</f>
        <v>14424.740532676031</v>
      </c>
      <c r="D95" s="43">
        <v>445220</v>
      </c>
      <c r="E95" s="43">
        <f t="shared" si="7"/>
        <v>437132.82482369512</v>
      </c>
      <c r="F95" s="107">
        <f>INDEX('RNF revised'!$R$8:$R$198,MATCH($A95,'RNF revised'!$P$8:$P$198,0))</f>
        <v>8087.1751763049087</v>
      </c>
      <c r="G95" s="93">
        <f t="shared" si="8"/>
        <v>15184.003702980037</v>
      </c>
      <c r="H95" s="96">
        <f t="shared" si="9"/>
        <v>23271.178879284947</v>
      </c>
      <c r="J95" s="155" t="s">
        <v>351</v>
      </c>
      <c r="K95" s="155" t="s">
        <v>352</v>
      </c>
      <c r="L95" s="155" t="s">
        <v>125</v>
      </c>
      <c r="M95" s="155" t="s">
        <v>126</v>
      </c>
      <c r="N95" s="156">
        <v>192801</v>
      </c>
      <c r="O95" s="25">
        <f t="shared" si="10"/>
        <v>1</v>
      </c>
      <c r="P95" s="208">
        <f t="shared" si="11"/>
        <v>9347.5223078917516</v>
      </c>
      <c r="R95" s="121" t="s">
        <v>393</v>
      </c>
      <c r="S95" s="75" t="s">
        <v>394</v>
      </c>
      <c r="T95" s="118">
        <f>INDEX('RNF revised'!$F$8:$F$159,MATCH(R95,'RNF revised'!$A$8:$A$159,0))</f>
        <v>7774.5645202356345</v>
      </c>
      <c r="U95" s="93">
        <f t="shared" si="12"/>
        <v>14230.120091847893</v>
      </c>
      <c r="V95" s="96">
        <f t="shared" si="13"/>
        <v>22004.684612083529</v>
      </c>
    </row>
    <row r="96" spans="1:22">
      <c r="A96" s="41" t="s">
        <v>403</v>
      </c>
      <c r="B96" s="39" t="s">
        <v>404</v>
      </c>
      <c r="C96" s="93">
        <f>INDEX('BCF 2020-21'!$E$6:$E$196,MATCH(A96,'BCF 2020-21'!$A$6:$A$196,0))</f>
        <v>13465.218410824222</v>
      </c>
      <c r="D96" s="43">
        <v>417446</v>
      </c>
      <c r="E96" s="43">
        <f t="shared" si="7"/>
        <v>409671.43547976436</v>
      </c>
      <c r="F96" s="107">
        <f>INDEX('RNF revised'!$R$8:$R$198,MATCH($A96,'RNF revised'!$P$8:$P$198,0))</f>
        <v>7774.5645202356345</v>
      </c>
      <c r="G96" s="93">
        <f t="shared" si="8"/>
        <v>14230.120091847893</v>
      </c>
      <c r="H96" s="96">
        <f t="shared" si="9"/>
        <v>22004.684612083529</v>
      </c>
      <c r="J96" s="155" t="s">
        <v>355</v>
      </c>
      <c r="K96" s="155" t="s">
        <v>356</v>
      </c>
      <c r="L96" s="155" t="s">
        <v>637</v>
      </c>
      <c r="M96" s="155" t="s">
        <v>638</v>
      </c>
      <c r="N96" s="156">
        <v>219600</v>
      </c>
      <c r="O96" s="25">
        <f t="shared" si="10"/>
        <v>1</v>
      </c>
      <c r="P96" s="208">
        <f t="shared" si="11"/>
        <v>11198.402208828546</v>
      </c>
      <c r="R96" s="121" t="s">
        <v>397</v>
      </c>
      <c r="S96" s="75" t="s">
        <v>398</v>
      </c>
      <c r="T96" s="118">
        <f>INDEX('RNF revised'!$F$8:$F$159,MATCH(R96,'RNF revised'!$A$8:$A$159,0))</f>
        <v>12975.006086937243</v>
      </c>
      <c r="U96" s="93">
        <f t="shared" si="12"/>
        <v>28977.243331981845</v>
      </c>
      <c r="V96" s="96">
        <f t="shared" si="13"/>
        <v>41952.249418919091</v>
      </c>
    </row>
    <row r="97" spans="1:22">
      <c r="A97" s="41" t="s">
        <v>407</v>
      </c>
      <c r="B97" s="39" t="s">
        <v>408</v>
      </c>
      <c r="C97" s="93">
        <f>INDEX('BCF 2020-21'!$E$6:$E$196,MATCH(A97,'BCF 2020-21'!$A$6:$A$196,0))</f>
        <v>5487.1432598847205</v>
      </c>
      <c r="D97" s="43">
        <v>169689</v>
      </c>
      <c r="E97" s="43">
        <f t="shared" si="7"/>
        <v>167399.14683849437</v>
      </c>
      <c r="F97" s="107">
        <f>INDEX('RNF revised'!$R$8:$R$198,MATCH($A97,'RNF revised'!$P$8:$P$198,0))</f>
        <v>2289.853161505614</v>
      </c>
      <c r="G97" s="93">
        <f t="shared" si="8"/>
        <v>5814.6840528312068</v>
      </c>
      <c r="H97" s="96">
        <f t="shared" si="9"/>
        <v>8104.5372143368204</v>
      </c>
      <c r="J97" s="155" t="s">
        <v>359</v>
      </c>
      <c r="K97" s="155" t="s">
        <v>360</v>
      </c>
      <c r="L97" s="155" t="s">
        <v>649</v>
      </c>
      <c r="M97" s="155" t="s">
        <v>650</v>
      </c>
      <c r="N97" s="156">
        <v>195147</v>
      </c>
      <c r="O97" s="25">
        <f t="shared" si="10"/>
        <v>1</v>
      </c>
      <c r="P97" s="208">
        <f t="shared" si="11"/>
        <v>9313.7975124418772</v>
      </c>
      <c r="R97" s="121" t="s">
        <v>401</v>
      </c>
      <c r="S97" s="75" t="s">
        <v>402</v>
      </c>
      <c r="T97" s="118">
        <f>INDEX('RNF revised'!$F$8:$F$159,MATCH(R97,'RNF revised'!$A$8:$A$159,0))</f>
        <v>5199.7910440561882</v>
      </c>
      <c r="U97" s="93">
        <f t="shared" si="12"/>
        <v>11075.161119299823</v>
      </c>
      <c r="V97" s="96">
        <f t="shared" si="13"/>
        <v>16274.952163356011</v>
      </c>
    </row>
    <row r="98" spans="1:22">
      <c r="A98" s="41" t="s">
        <v>411</v>
      </c>
      <c r="B98" s="39" t="s">
        <v>412</v>
      </c>
      <c r="C98" s="93">
        <f>INDEX('BCF 2020-21'!$E$6:$E$196,MATCH(A98,'BCF 2020-21'!$A$6:$A$196,0))</f>
        <v>21441.667213273206</v>
      </c>
      <c r="D98" s="43">
        <v>661096</v>
      </c>
      <c r="E98" s="43">
        <f t="shared" si="7"/>
        <v>652698.40438167227</v>
      </c>
      <c r="F98" s="107">
        <f>INDEX('RNF revised'!$R$8:$R$198,MATCH($A98,'RNF revised'!$P$8:$P$198,0))</f>
        <v>8397.5956183277776</v>
      </c>
      <c r="G98" s="93">
        <f t="shared" si="8"/>
        <v>22671.770286428655</v>
      </c>
      <c r="H98" s="96">
        <f t="shared" si="9"/>
        <v>31069.365904756432</v>
      </c>
      <c r="J98" s="155" t="s">
        <v>363</v>
      </c>
      <c r="K98" s="155" t="s">
        <v>364</v>
      </c>
      <c r="L98" s="155" t="s">
        <v>657</v>
      </c>
      <c r="M98" s="155" t="s">
        <v>658</v>
      </c>
      <c r="N98" s="156">
        <v>185142</v>
      </c>
      <c r="O98" s="25">
        <f t="shared" si="10"/>
        <v>1</v>
      </c>
      <c r="P98" s="208">
        <f t="shared" si="11"/>
        <v>8113.4900286178599</v>
      </c>
      <c r="R98" s="121" t="s">
        <v>405</v>
      </c>
      <c r="S98" s="75" t="s">
        <v>406</v>
      </c>
      <c r="T98" s="118">
        <f>INDEX('RNF revised'!$F$8:$F$159,MATCH(R98,'RNF revised'!$A$8:$A$159,0))</f>
        <v>10504.907397993305</v>
      </c>
      <c r="U98" s="93">
        <f t="shared" si="12"/>
        <v>21414.683659964321</v>
      </c>
      <c r="V98" s="96">
        <f t="shared" si="13"/>
        <v>31919.591057957627</v>
      </c>
    </row>
    <row r="99" spans="1:22">
      <c r="A99" s="41" t="s">
        <v>415</v>
      </c>
      <c r="B99" s="39" t="s">
        <v>416</v>
      </c>
      <c r="C99" s="93">
        <f>INDEX('BCF 2020-21'!$E$6:$E$196,MATCH(A99,'BCF 2020-21'!$A$6:$A$196,0))</f>
        <v>38630.97035403375</v>
      </c>
      <c r="D99" s="43">
        <v>1193274</v>
      </c>
      <c r="E99" s="43">
        <f t="shared" si="7"/>
        <v>1174928.9365895856</v>
      </c>
      <c r="F99" s="107">
        <f>INDEX('RNF revised'!$R$8:$R$198,MATCH($A99,'RNF revised'!$P$8:$P$198,0))</f>
        <v>18345.063410414445</v>
      </c>
      <c r="G99" s="93">
        <f t="shared" si="8"/>
        <v>40811.680822893963</v>
      </c>
      <c r="H99" s="96">
        <f t="shared" si="9"/>
        <v>59156.744233308404</v>
      </c>
      <c r="J99" s="155" t="s">
        <v>367</v>
      </c>
      <c r="K99" s="155" t="s">
        <v>368</v>
      </c>
      <c r="L99" s="155" t="s">
        <v>369</v>
      </c>
      <c r="M99" s="155" t="s">
        <v>370</v>
      </c>
      <c r="N99" s="156">
        <v>177623</v>
      </c>
      <c r="O99" s="25">
        <f t="shared" si="10"/>
        <v>0.35098296095622566</v>
      </c>
      <c r="P99" s="208">
        <f t="shared" si="11"/>
        <v>9698.0483394281036</v>
      </c>
      <c r="R99" s="121" t="s">
        <v>409</v>
      </c>
      <c r="S99" s="75" t="s">
        <v>410</v>
      </c>
      <c r="T99" s="118">
        <f>INDEX('RNF revised'!$F$8:$F$159,MATCH(R99,'RNF revised'!$A$8:$A$159,0))</f>
        <v>18699.529048335815</v>
      </c>
      <c r="U99" s="93">
        <f t="shared" si="12"/>
        <v>42297.056533044517</v>
      </c>
      <c r="V99" s="96">
        <f t="shared" si="13"/>
        <v>60996.585581380335</v>
      </c>
    </row>
    <row r="100" spans="1:22">
      <c r="A100" s="41" t="s">
        <v>419</v>
      </c>
      <c r="B100" s="39" t="s">
        <v>420</v>
      </c>
      <c r="C100" s="93">
        <f>INDEX('BCF 2020-21'!$E$6:$E$196,MATCH(A100,'BCF 2020-21'!$A$6:$A$196,0))</f>
        <v>27395.973557542729</v>
      </c>
      <c r="D100" s="43">
        <v>842819</v>
      </c>
      <c r="E100" s="43">
        <f t="shared" si="7"/>
        <v>831595.51496403408</v>
      </c>
      <c r="F100" s="107">
        <f>INDEX('RNF revised'!$R$8:$R$198,MATCH($A100,'RNF revised'!$P$8:$P$198,0))</f>
        <v>11223.485035965967</v>
      </c>
      <c r="G100" s="93">
        <f t="shared" si="8"/>
        <v>28885.841239875317</v>
      </c>
      <c r="H100" s="96">
        <f t="shared" si="9"/>
        <v>40109.326275841282</v>
      </c>
      <c r="J100" s="155" t="s">
        <v>367</v>
      </c>
      <c r="K100" s="155" t="s">
        <v>368</v>
      </c>
      <c r="L100" s="155" t="s">
        <v>381</v>
      </c>
      <c r="M100" s="155" t="s">
        <v>382</v>
      </c>
      <c r="N100" s="156">
        <v>328450</v>
      </c>
      <c r="O100" s="25">
        <f t="shared" si="10"/>
        <v>0.64901703904377428</v>
      </c>
      <c r="P100" s="208">
        <f t="shared" si="11"/>
        <v>17933.060341764078</v>
      </c>
      <c r="R100" s="121" t="s">
        <v>413</v>
      </c>
      <c r="S100" s="75" t="s">
        <v>414</v>
      </c>
      <c r="T100" s="118">
        <f>INDEX('RNF revised'!$F$8:$F$159,MATCH(R100,'RNF revised'!$A$8:$A$159,0))</f>
        <v>9313.1123581346965</v>
      </c>
      <c r="U100" s="93">
        <f t="shared" si="12"/>
        <v>20094.104348336863</v>
      </c>
      <c r="V100" s="96">
        <f t="shared" si="13"/>
        <v>29407.216706471561</v>
      </c>
    </row>
    <row r="101" spans="1:22">
      <c r="A101" s="41" t="s">
        <v>423</v>
      </c>
      <c r="B101" s="39" t="s">
        <v>424</v>
      </c>
      <c r="C101" s="93">
        <f>INDEX('BCF 2020-21'!$E$6:$E$196,MATCH(A101,'BCF 2020-21'!$A$6:$A$196,0))</f>
        <v>18030.654901195514</v>
      </c>
      <c r="D101" s="43">
        <v>558447</v>
      </c>
      <c r="E101" s="43">
        <f t="shared" si="7"/>
        <v>548497.72770332801</v>
      </c>
      <c r="F101" s="107">
        <f>INDEX('RNF revised'!$R$8:$R$198,MATCH($A101,'RNF revised'!$P$8:$P$198,0))</f>
        <v>9949.2722966719866</v>
      </c>
      <c r="G101" s="93">
        <f t="shared" si="8"/>
        <v>19052.313291463492</v>
      </c>
      <c r="H101" s="96">
        <f t="shared" si="9"/>
        <v>29001.58558813548</v>
      </c>
      <c r="J101" s="155" t="s">
        <v>371</v>
      </c>
      <c r="K101" s="155" t="s">
        <v>372</v>
      </c>
      <c r="L101" s="155" t="s">
        <v>241</v>
      </c>
      <c r="M101" s="155" t="s">
        <v>242</v>
      </c>
      <c r="N101" s="156">
        <v>323136</v>
      </c>
      <c r="O101" s="25">
        <f t="shared" si="10"/>
        <v>1</v>
      </c>
      <c r="P101" s="208">
        <f t="shared" si="11"/>
        <v>15443.430153300003</v>
      </c>
      <c r="R101" s="121" t="s">
        <v>417</v>
      </c>
      <c r="S101" s="75" t="s">
        <v>418</v>
      </c>
      <c r="T101" s="118">
        <f>INDEX('RNF revised'!$F$8:$F$159,MATCH(R101,'RNF revised'!$A$8:$A$159,0))</f>
        <v>6400.9720233127782</v>
      </c>
      <c r="U101" s="93">
        <f t="shared" si="12"/>
        <v>11312.378816164433</v>
      </c>
      <c r="V101" s="96">
        <f t="shared" si="13"/>
        <v>17713.350839477211</v>
      </c>
    </row>
    <row r="102" spans="1:22">
      <c r="A102" s="41" t="s">
        <v>427</v>
      </c>
      <c r="B102" s="39" t="s">
        <v>428</v>
      </c>
      <c r="C102" s="93">
        <f>INDEX('BCF 2020-21'!$E$6:$E$196,MATCH(A102,'BCF 2020-21'!$A$6:$A$196,0))</f>
        <v>12299.594510101679</v>
      </c>
      <c r="D102" s="43">
        <v>379238</v>
      </c>
      <c r="E102" s="43">
        <f t="shared" si="7"/>
        <v>373789.76231543405</v>
      </c>
      <c r="F102" s="107">
        <f>INDEX('RNF revised'!$R$8:$R$198,MATCH($A102,'RNF revised'!$P$8:$P$198,0))</f>
        <v>5448.2376845659473</v>
      </c>
      <c r="G102" s="93">
        <f t="shared" si="8"/>
        <v>12983.754165390525</v>
      </c>
      <c r="H102" s="96">
        <f t="shared" si="9"/>
        <v>18431.991849956474</v>
      </c>
      <c r="J102" s="155" t="s">
        <v>375</v>
      </c>
      <c r="K102" s="155" t="s">
        <v>376</v>
      </c>
      <c r="L102" s="155" t="s">
        <v>637</v>
      </c>
      <c r="M102" s="155" t="s">
        <v>638</v>
      </c>
      <c r="N102" s="156">
        <v>226837</v>
      </c>
      <c r="O102" s="25">
        <f t="shared" si="10"/>
        <v>1</v>
      </c>
      <c r="P102" s="208">
        <f t="shared" si="11"/>
        <v>10301.407751506495</v>
      </c>
      <c r="R102" s="121" t="s">
        <v>421</v>
      </c>
      <c r="S102" s="75" t="s">
        <v>422</v>
      </c>
      <c r="T102" s="118">
        <f>INDEX('RNF revised'!$F$8:$F$159,MATCH(R102,'RNF revised'!$A$8:$A$159,0))</f>
        <v>275.57689854014791</v>
      </c>
      <c r="U102" s="93">
        <f t="shared" si="12"/>
        <v>524.4034470452292</v>
      </c>
      <c r="V102" s="96">
        <f t="shared" si="13"/>
        <v>799.98034558537711</v>
      </c>
    </row>
    <row r="103" spans="1:22">
      <c r="A103" s="41" t="s">
        <v>431</v>
      </c>
      <c r="B103" s="39" t="s">
        <v>432</v>
      </c>
      <c r="C103" s="93">
        <f>INDEX('BCF 2020-21'!$E$6:$E$196,MATCH(A103,'BCF 2020-21'!$A$6:$A$196,0))</f>
        <v>29070.743041203983</v>
      </c>
      <c r="D103" s="43">
        <v>893513</v>
      </c>
      <c r="E103" s="43">
        <f t="shared" si="7"/>
        <v>881772.7987976505</v>
      </c>
      <c r="F103" s="107">
        <f>INDEX('RNF revised'!$R$8:$R$198,MATCH($A103,'RNF revised'!$P$8:$P$198,0))</f>
        <v>11740.201202349554</v>
      </c>
      <c r="G103" s="93">
        <f t="shared" si="8"/>
        <v>30628.77158111061</v>
      </c>
      <c r="H103" s="96">
        <f t="shared" si="9"/>
        <v>42368.972783460165</v>
      </c>
      <c r="J103" s="155" t="s">
        <v>379</v>
      </c>
      <c r="K103" s="155" t="s">
        <v>380</v>
      </c>
      <c r="L103" s="155" t="s">
        <v>649</v>
      </c>
      <c r="M103" s="155" t="s">
        <v>650</v>
      </c>
      <c r="N103" s="156">
        <v>273851</v>
      </c>
      <c r="O103" s="25">
        <f t="shared" si="10"/>
        <v>1</v>
      </c>
      <c r="P103" s="208">
        <f t="shared" si="11"/>
        <v>13093.090798228068</v>
      </c>
      <c r="R103" s="121" t="s">
        <v>425</v>
      </c>
      <c r="S103" s="75" t="s">
        <v>426</v>
      </c>
      <c r="T103" s="118">
        <f>INDEX('RNF revised'!$F$8:$F$159,MATCH(R103,'RNF revised'!$A$8:$A$159,0))</f>
        <v>5157.1170007969386</v>
      </c>
      <c r="U103" s="93">
        <f t="shared" si="12"/>
        <v>11360.258339157346</v>
      </c>
      <c r="V103" s="96">
        <f t="shared" si="13"/>
        <v>16517.375339954284</v>
      </c>
    </row>
    <row r="104" spans="1:22">
      <c r="A104" s="41" t="s">
        <v>435</v>
      </c>
      <c r="B104" s="39" t="s">
        <v>436</v>
      </c>
      <c r="C104" s="93">
        <f>INDEX('BCF 2020-21'!$E$6:$E$196,MATCH(A104,'BCF 2020-21'!$A$6:$A$196,0))</f>
        <v>10444.435777337434</v>
      </c>
      <c r="D104" s="43">
        <v>322191</v>
      </c>
      <c r="E104" s="43">
        <f t="shared" si="7"/>
        <v>317739.54622148402</v>
      </c>
      <c r="F104" s="107">
        <f>INDEX('RNF revised'!$R$8:$R$198,MATCH($A104,'RNF revised'!$P$8:$P$198,0))</f>
        <v>4451.4537785159628</v>
      </c>
      <c r="G104" s="93">
        <f t="shared" si="8"/>
        <v>11036.824901804288</v>
      </c>
      <c r="H104" s="96">
        <f t="shared" si="9"/>
        <v>15488.278680320251</v>
      </c>
      <c r="J104" s="155" t="s">
        <v>383</v>
      </c>
      <c r="K104" s="155" t="s">
        <v>384</v>
      </c>
      <c r="L104" s="155" t="s">
        <v>657</v>
      </c>
      <c r="M104" s="155" t="s">
        <v>658</v>
      </c>
      <c r="N104" s="156">
        <v>309353</v>
      </c>
      <c r="O104" s="25">
        <f t="shared" si="10"/>
        <v>1</v>
      </c>
      <c r="P104" s="208">
        <f t="shared" si="11"/>
        <v>14499.879750037288</v>
      </c>
      <c r="R104" s="121" t="s">
        <v>429</v>
      </c>
      <c r="S104" s="75" t="s">
        <v>430</v>
      </c>
      <c r="T104" s="118">
        <f>INDEX('RNF revised'!$F$8:$F$159,MATCH(R104,'RNF revised'!$A$8:$A$159,0))</f>
        <v>8175.6486788852053</v>
      </c>
      <c r="U104" s="93">
        <f t="shared" si="12"/>
        <v>19596.63939448824</v>
      </c>
      <c r="V104" s="96">
        <f t="shared" si="13"/>
        <v>27772.288073373446</v>
      </c>
    </row>
    <row r="105" spans="1:22">
      <c r="A105" s="41" t="s">
        <v>439</v>
      </c>
      <c r="B105" s="39" t="s">
        <v>440</v>
      </c>
      <c r="C105" s="93">
        <f>INDEX('BCF 2020-21'!$E$6:$E$196,MATCH(A105,'BCF 2020-21'!$A$6:$A$196,0))</f>
        <v>17120.775696414708</v>
      </c>
      <c r="D105" s="43">
        <v>527067</v>
      </c>
      <c r="E105" s="43">
        <f t="shared" si="7"/>
        <v>518178.12068351352</v>
      </c>
      <c r="F105" s="107">
        <f>INDEX('RNF revised'!$R$8:$R$198,MATCH($A105,'RNF revised'!$P$8:$P$198,0))</f>
        <v>8888.8793164864801</v>
      </c>
      <c r="G105" s="93">
        <f t="shared" si="8"/>
        <v>17999.148214127006</v>
      </c>
      <c r="H105" s="96">
        <f t="shared" si="9"/>
        <v>26888.027530613486</v>
      </c>
      <c r="J105" s="155" t="s">
        <v>387</v>
      </c>
      <c r="K105" s="155" t="s">
        <v>388</v>
      </c>
      <c r="L105" s="155" t="s">
        <v>637</v>
      </c>
      <c r="M105" s="155" t="s">
        <v>638</v>
      </c>
      <c r="N105" s="156">
        <v>157308</v>
      </c>
      <c r="O105" s="25">
        <f t="shared" si="10"/>
        <v>1</v>
      </c>
      <c r="P105" s="208">
        <f t="shared" si="11"/>
        <v>6968.3484285652949</v>
      </c>
      <c r="R105" s="121" t="s">
        <v>433</v>
      </c>
      <c r="S105" s="75" t="s">
        <v>434</v>
      </c>
      <c r="T105" s="118">
        <f>INDEX('RNF revised'!$F$8:$F$159,MATCH(R105,'RNF revised'!$A$8:$A$159,0))</f>
        <v>5243.608650401613</v>
      </c>
      <c r="U105" s="93">
        <f t="shared" si="12"/>
        <v>12223.104479637494</v>
      </c>
      <c r="V105" s="96">
        <f t="shared" si="13"/>
        <v>17466.713130039105</v>
      </c>
    </row>
    <row r="106" spans="1:22">
      <c r="A106" s="41" t="s">
        <v>443</v>
      </c>
      <c r="B106" s="39" t="s">
        <v>444</v>
      </c>
      <c r="C106" s="93">
        <f>INDEX('BCF 2020-21'!$E$6:$E$196,MATCH(A106,'BCF 2020-21'!$A$6:$A$196,0))</f>
        <v>17578.756575669875</v>
      </c>
      <c r="D106" s="43">
        <v>542751</v>
      </c>
      <c r="E106" s="43">
        <f t="shared" si="7"/>
        <v>535089.10744219914</v>
      </c>
      <c r="F106" s="107">
        <f>INDEX('RNF revised'!$R$8:$R$198,MATCH($A106,'RNF revised'!$P$8:$P$198,0))</f>
        <v>7661.8925578008357</v>
      </c>
      <c r="G106" s="93">
        <f t="shared" si="8"/>
        <v>18586.558884255686</v>
      </c>
      <c r="H106" s="96">
        <f t="shared" si="9"/>
        <v>26248.451442056521</v>
      </c>
      <c r="J106" s="155" t="s">
        <v>391</v>
      </c>
      <c r="K106" s="155" t="s">
        <v>392</v>
      </c>
      <c r="L106" s="155" t="s">
        <v>133</v>
      </c>
      <c r="M106" s="155" t="s">
        <v>134</v>
      </c>
      <c r="N106" s="156">
        <v>256375</v>
      </c>
      <c r="O106" s="25">
        <f t="shared" si="10"/>
        <v>0.96872862751321553</v>
      </c>
      <c r="P106" s="208">
        <f t="shared" si="11"/>
        <v>14883.387057865564</v>
      </c>
      <c r="R106" s="121" t="s">
        <v>437</v>
      </c>
      <c r="S106" s="75" t="s">
        <v>438</v>
      </c>
      <c r="T106" s="118">
        <f>INDEX('RNF revised'!$F$8:$F$159,MATCH(R106,'RNF revised'!$A$8:$A$159,0))</f>
        <v>7585.6864209693749</v>
      </c>
      <c r="U106" s="93">
        <f t="shared" si="12"/>
        <v>16866.848840399747</v>
      </c>
      <c r="V106" s="96">
        <f t="shared" si="13"/>
        <v>24452.535261369121</v>
      </c>
    </row>
    <row r="107" spans="1:22">
      <c r="A107" s="41" t="s">
        <v>447</v>
      </c>
      <c r="B107" s="39" t="s">
        <v>448</v>
      </c>
      <c r="C107" s="93">
        <f>INDEX('BCF 2020-21'!$E$6:$E$196,MATCH(A107,'BCF 2020-21'!$A$6:$A$196,0))</f>
        <v>8662.0624243154052</v>
      </c>
      <c r="D107" s="43">
        <v>267353</v>
      </c>
      <c r="E107" s="43">
        <f t="shared" si="7"/>
        <v>262810.03039854433</v>
      </c>
      <c r="F107" s="107">
        <f>INDEX('RNF revised'!$R$8:$R$198,MATCH($A107,'RNF revised'!$P$8:$P$198,0))</f>
        <v>4542.9696014556666</v>
      </c>
      <c r="G107" s="93">
        <f t="shared" si="8"/>
        <v>9128.823662147197</v>
      </c>
      <c r="H107" s="96">
        <f t="shared" si="9"/>
        <v>13671.793263602864</v>
      </c>
      <c r="J107" s="155" t="s">
        <v>391</v>
      </c>
      <c r="K107" s="155" t="s">
        <v>392</v>
      </c>
      <c r="L107" s="155" t="s">
        <v>637</v>
      </c>
      <c r="M107" s="155" t="s">
        <v>638</v>
      </c>
      <c r="N107" s="156">
        <v>8276</v>
      </c>
      <c r="O107" s="25">
        <f t="shared" si="10"/>
        <v>3.1271372486784479E-2</v>
      </c>
      <c r="P107" s="208">
        <f t="shared" si="11"/>
        <v>480.44821566414589</v>
      </c>
      <c r="R107" s="121" t="s">
        <v>441</v>
      </c>
      <c r="S107" s="75" t="s">
        <v>442</v>
      </c>
      <c r="T107" s="118">
        <f>INDEX('RNF revised'!$F$8:$F$159,MATCH(R107,'RNF revised'!$A$8:$A$159,0))</f>
        <v>6723.8820155670855</v>
      </c>
      <c r="U107" s="93">
        <f t="shared" si="12"/>
        <v>17446.750320034444</v>
      </c>
      <c r="V107" s="96">
        <f t="shared" si="13"/>
        <v>24170.632335601527</v>
      </c>
    </row>
    <row r="108" spans="1:22">
      <c r="A108" s="41" t="s">
        <v>451</v>
      </c>
      <c r="B108" s="39" t="s">
        <v>452</v>
      </c>
      <c r="C108" s="93">
        <f>INDEX('BCF 2020-21'!$E$6:$E$196,MATCH(A108,'BCF 2020-21'!$A$6:$A$196,0))</f>
        <v>9798.9045538948558</v>
      </c>
      <c r="D108" s="43">
        <v>302688</v>
      </c>
      <c r="E108" s="43">
        <f t="shared" si="7"/>
        <v>296975.00038042996</v>
      </c>
      <c r="F108" s="107">
        <f>INDEX('RNF revised'!$R$8:$R$198,MATCH($A108,'RNF revised'!$P$8:$P$198,0))</f>
        <v>5712.9996195700405</v>
      </c>
      <c r="G108" s="93">
        <f t="shared" si="8"/>
        <v>10315.559137631977</v>
      </c>
      <c r="H108" s="96">
        <f t="shared" si="9"/>
        <v>16028.558757202018</v>
      </c>
      <c r="J108" s="155" t="s">
        <v>395</v>
      </c>
      <c r="K108" s="155" t="s">
        <v>396</v>
      </c>
      <c r="L108" s="155" t="s">
        <v>129</v>
      </c>
      <c r="M108" s="155" t="s">
        <v>130</v>
      </c>
      <c r="N108" s="156">
        <v>179854</v>
      </c>
      <c r="O108" s="25">
        <f t="shared" si="10"/>
        <v>1</v>
      </c>
      <c r="P108" s="208">
        <f t="shared" si="11"/>
        <v>8623.9666148117267</v>
      </c>
      <c r="R108" s="121" t="s">
        <v>445</v>
      </c>
      <c r="S108" s="75" t="s">
        <v>446</v>
      </c>
      <c r="T108" s="118">
        <f>INDEX('RNF revised'!$F$8:$F$159,MATCH(R108,'RNF revised'!$A$8:$A$159,0))</f>
        <v>7262.1888989515128</v>
      </c>
      <c r="U108" s="93">
        <f t="shared" si="12"/>
        <v>13833.106989571514</v>
      </c>
      <c r="V108" s="96">
        <f t="shared" si="13"/>
        <v>21095.295888523025</v>
      </c>
    </row>
    <row r="109" spans="1:22">
      <c r="A109" s="41" t="s">
        <v>455</v>
      </c>
      <c r="B109" s="39" t="s">
        <v>456</v>
      </c>
      <c r="C109" s="93">
        <f>INDEX('BCF 2020-21'!$E$6:$E$196,MATCH(A109,'BCF 2020-21'!$A$6:$A$196,0))</f>
        <v>9813.1466195803623</v>
      </c>
      <c r="D109" s="43">
        <v>306278</v>
      </c>
      <c r="E109" s="43">
        <f t="shared" si="7"/>
        <v>300082.41272312857</v>
      </c>
      <c r="F109" s="107">
        <f>INDEX('RNF revised'!$R$8:$R$198,MATCH($A109,'RNF revised'!$P$8:$P$198,0))</f>
        <v>6195.5872768714535</v>
      </c>
      <c r="G109" s="93">
        <f t="shared" si="8"/>
        <v>10423.496491769707</v>
      </c>
      <c r="H109" s="96">
        <f t="shared" si="9"/>
        <v>16619.083768641161</v>
      </c>
      <c r="J109" s="155" t="s">
        <v>399</v>
      </c>
      <c r="K109" s="155" t="s">
        <v>400</v>
      </c>
      <c r="L109" s="155" t="s">
        <v>389</v>
      </c>
      <c r="M109" s="155" t="s">
        <v>390</v>
      </c>
      <c r="N109" s="156">
        <v>285478</v>
      </c>
      <c r="O109" s="25">
        <f t="shared" si="10"/>
        <v>1</v>
      </c>
      <c r="P109" s="208">
        <f t="shared" si="11"/>
        <v>15184.003702980037</v>
      </c>
      <c r="R109" s="121" t="s">
        <v>449</v>
      </c>
      <c r="S109" s="75" t="s">
        <v>450</v>
      </c>
      <c r="T109" s="118">
        <f>INDEX('RNF revised'!$F$8:$F$159,MATCH(R109,'RNF revised'!$A$8:$A$159,0))</f>
        <v>7914.9877679298952</v>
      </c>
      <c r="U109" s="93">
        <f t="shared" si="12"/>
        <v>19853.148885996732</v>
      </c>
      <c r="V109" s="96">
        <f t="shared" si="13"/>
        <v>27768.136653926627</v>
      </c>
    </row>
    <row r="110" spans="1:22">
      <c r="A110" s="41" t="s">
        <v>459</v>
      </c>
      <c r="B110" s="39" t="s">
        <v>460</v>
      </c>
      <c r="C110" s="93">
        <f>INDEX('BCF 2020-21'!$E$6:$E$196,MATCH(A110,'BCF 2020-21'!$A$6:$A$196,0))</f>
        <v>7927.10187073425</v>
      </c>
      <c r="D110" s="43">
        <v>244862</v>
      </c>
      <c r="E110" s="43">
        <f t="shared" si="7"/>
        <v>241166.94899870621</v>
      </c>
      <c r="F110" s="107">
        <f>INDEX('RNF revised'!$R$8:$R$198,MATCH($A110,'RNF revised'!$P$8:$P$198,0))</f>
        <v>3695.0510012937866</v>
      </c>
      <c r="G110" s="93">
        <f t="shared" si="8"/>
        <v>8377.0415733699847</v>
      </c>
      <c r="H110" s="96">
        <f t="shared" si="9"/>
        <v>12072.092574663771</v>
      </c>
      <c r="J110" s="155" t="s">
        <v>403</v>
      </c>
      <c r="K110" s="155" t="s">
        <v>404</v>
      </c>
      <c r="L110" s="155" t="s">
        <v>393</v>
      </c>
      <c r="M110" s="155" t="s">
        <v>394</v>
      </c>
      <c r="N110" s="156">
        <v>263357</v>
      </c>
      <c r="O110" s="25">
        <f t="shared" si="10"/>
        <v>1</v>
      </c>
      <c r="P110" s="208">
        <f t="shared" si="11"/>
        <v>14230.120091847893</v>
      </c>
      <c r="R110" s="121" t="s">
        <v>453</v>
      </c>
      <c r="S110" s="75" t="s">
        <v>454</v>
      </c>
      <c r="T110" s="118">
        <f>INDEX('RNF revised'!$F$8:$F$159,MATCH(R110,'RNF revised'!$A$8:$A$159,0))</f>
        <v>8006.6533136585758</v>
      </c>
      <c r="U110" s="93">
        <f t="shared" si="12"/>
        <v>19235.112709827183</v>
      </c>
      <c r="V110" s="96">
        <f t="shared" si="13"/>
        <v>27241.766023485758</v>
      </c>
    </row>
    <row r="111" spans="1:22">
      <c r="A111" s="41" t="s">
        <v>463</v>
      </c>
      <c r="B111" s="39" t="s">
        <v>464</v>
      </c>
      <c r="C111" s="93">
        <f>INDEX('BCF 2020-21'!$E$6:$E$196,MATCH(A111,'BCF 2020-21'!$A$6:$A$196,0))</f>
        <v>14706.479885286546</v>
      </c>
      <c r="D111" s="43">
        <v>453240</v>
      </c>
      <c r="E111" s="43">
        <f t="shared" si="7"/>
        <v>446279.19462291821</v>
      </c>
      <c r="F111" s="107">
        <f>INDEX('RNF revised'!$R$8:$R$198,MATCH($A111,'RNF revised'!$P$8:$P$198,0))</f>
        <v>6960.8053770817905</v>
      </c>
      <c r="G111" s="93">
        <f t="shared" si="8"/>
        <v>15501.706938732788</v>
      </c>
      <c r="H111" s="96">
        <f t="shared" si="9"/>
        <v>22462.51231581458</v>
      </c>
      <c r="J111" s="155" t="s">
        <v>407</v>
      </c>
      <c r="K111" s="155" t="s">
        <v>408</v>
      </c>
      <c r="L111" s="155" t="s">
        <v>657</v>
      </c>
      <c r="M111" s="155" t="s">
        <v>658</v>
      </c>
      <c r="N111" s="156">
        <v>101291</v>
      </c>
      <c r="O111" s="25">
        <f t="shared" si="10"/>
        <v>1</v>
      </c>
      <c r="P111" s="208">
        <f t="shared" si="11"/>
        <v>5814.6840528312068</v>
      </c>
      <c r="R111" s="121" t="s">
        <v>457</v>
      </c>
      <c r="S111" s="75" t="s">
        <v>458</v>
      </c>
      <c r="T111" s="118">
        <f>INDEX('RNF revised'!$F$8:$F$159,MATCH(R111,'RNF revised'!$A$8:$A$159,0))</f>
        <v>7334.9008556480812</v>
      </c>
      <c r="U111" s="93">
        <f t="shared" si="12"/>
        <v>16238.824525278689</v>
      </c>
      <c r="V111" s="96">
        <f t="shared" si="13"/>
        <v>23573.725380926771</v>
      </c>
    </row>
    <row r="112" spans="1:22">
      <c r="A112" s="41" t="s">
        <v>467</v>
      </c>
      <c r="B112" s="39" t="s">
        <v>468</v>
      </c>
      <c r="C112" s="93">
        <f>INDEX('BCF 2020-21'!$E$6:$E$196,MATCH(A112,'BCF 2020-21'!$A$6:$A$196,0))</f>
        <v>9169.4753310597262</v>
      </c>
      <c r="D112" s="43">
        <v>284616</v>
      </c>
      <c r="E112" s="43">
        <f t="shared" si="7"/>
        <v>280048.4603141658</v>
      </c>
      <c r="F112" s="107">
        <f>INDEX('RNF revised'!$R$8:$R$198,MATCH($A112,'RNF revised'!$P$8:$P$198,0))</f>
        <v>4567.5396858341937</v>
      </c>
      <c r="G112" s="93">
        <f t="shared" si="8"/>
        <v>9727.6082164252384</v>
      </c>
      <c r="H112" s="96">
        <f t="shared" si="9"/>
        <v>14295.147902259432</v>
      </c>
      <c r="J112" s="155" t="s">
        <v>411</v>
      </c>
      <c r="K112" s="155" t="s">
        <v>412</v>
      </c>
      <c r="L112" s="155" t="s">
        <v>257</v>
      </c>
      <c r="M112" s="155" t="s">
        <v>258</v>
      </c>
      <c r="N112" s="156">
        <v>173292</v>
      </c>
      <c r="O112" s="25">
        <f t="shared" si="10"/>
        <v>0.37513962852318483</v>
      </c>
      <c r="P112" s="208">
        <f t="shared" si="11"/>
        <v>8505.0794832138254</v>
      </c>
      <c r="R112" s="121" t="s">
        <v>461</v>
      </c>
      <c r="S112" s="75" t="s">
        <v>462</v>
      </c>
      <c r="T112" s="118">
        <f>INDEX('RNF revised'!$F$8:$F$159,MATCH(R112,'RNF revised'!$A$8:$A$159,0))</f>
        <v>7513.6152957056329</v>
      </c>
      <c r="U112" s="93">
        <f t="shared" si="12"/>
        <v>15033.827081471301</v>
      </c>
      <c r="V112" s="96">
        <f t="shared" si="13"/>
        <v>22547.442377176936</v>
      </c>
    </row>
    <row r="113" spans="1:22">
      <c r="A113" s="41" t="s">
        <v>471</v>
      </c>
      <c r="B113" s="39" t="s">
        <v>472</v>
      </c>
      <c r="C113" s="93">
        <f>INDEX('BCF 2020-21'!$E$6:$E$196,MATCH(A113,'BCF 2020-21'!$A$6:$A$196,0))</f>
        <v>11449.435970553008</v>
      </c>
      <c r="D113" s="43">
        <v>353959</v>
      </c>
      <c r="E113" s="43">
        <f t="shared" si="7"/>
        <v>348352.86084814684</v>
      </c>
      <c r="F113" s="107">
        <f>INDEX('RNF revised'!$R$8:$R$198,MATCH($A113,'RNF revised'!$P$8:$P$198,0))</f>
        <v>5606.1391518531345</v>
      </c>
      <c r="G113" s="93">
        <f t="shared" si="8"/>
        <v>12100.192043906274</v>
      </c>
      <c r="H113" s="96">
        <f t="shared" si="9"/>
        <v>17706.331195759409</v>
      </c>
      <c r="J113" s="155" t="s">
        <v>411</v>
      </c>
      <c r="K113" s="155" t="s">
        <v>412</v>
      </c>
      <c r="L113" s="155" t="s">
        <v>261</v>
      </c>
      <c r="M113" s="155" t="s">
        <v>262</v>
      </c>
      <c r="N113" s="156">
        <v>288648</v>
      </c>
      <c r="O113" s="25">
        <f t="shared" si="10"/>
        <v>0.62486037147681517</v>
      </c>
      <c r="P113" s="208">
        <f t="shared" si="11"/>
        <v>14166.690803214829</v>
      </c>
      <c r="R113" s="121" t="s">
        <v>465</v>
      </c>
      <c r="S113" s="75" t="s">
        <v>466</v>
      </c>
      <c r="T113" s="118">
        <f>INDEX('RNF revised'!$F$8:$F$159,MATCH(R113,'RNF revised'!$A$8:$A$159,0))</f>
        <v>7935.6821410243347</v>
      </c>
      <c r="U113" s="93">
        <f t="shared" si="12"/>
        <v>15165.137026371243</v>
      </c>
      <c r="V113" s="96">
        <f t="shared" si="13"/>
        <v>23100.819167395577</v>
      </c>
    </row>
    <row r="114" spans="1:22">
      <c r="A114" s="41" t="s">
        <v>475</v>
      </c>
      <c r="B114" s="39" t="s">
        <v>476</v>
      </c>
      <c r="C114" s="93">
        <f>INDEX('BCF 2020-21'!$E$6:$E$196,MATCH(A114,'BCF 2020-21'!$A$6:$A$196,0))</f>
        <v>10710.650144287674</v>
      </c>
      <c r="D114" s="43">
        <v>332208</v>
      </c>
      <c r="E114" s="43">
        <f t="shared" si="7"/>
        <v>327050.88299920305</v>
      </c>
      <c r="F114" s="107">
        <f>INDEX('RNF revised'!$R$8:$R$198,MATCH($A114,'RNF revised'!$P$8:$P$198,0))</f>
        <v>5157.1170007969386</v>
      </c>
      <c r="G114" s="93">
        <f t="shared" si="8"/>
        <v>11360.258339157346</v>
      </c>
      <c r="H114" s="96">
        <f t="shared" si="9"/>
        <v>16517.375339954284</v>
      </c>
      <c r="J114" s="155" t="s">
        <v>415</v>
      </c>
      <c r="K114" s="155" t="s">
        <v>416</v>
      </c>
      <c r="L114" s="155" t="s">
        <v>165</v>
      </c>
      <c r="M114" s="155" t="s">
        <v>166</v>
      </c>
      <c r="N114" s="156">
        <v>202259</v>
      </c>
      <c r="O114" s="25">
        <f t="shared" si="10"/>
        <v>0.22658848544800908</v>
      </c>
      <c r="P114" s="208">
        <f t="shared" si="11"/>
        <v>9247.456946247099</v>
      </c>
      <c r="R114" s="121" t="s">
        <v>469</v>
      </c>
      <c r="S114" s="75" t="s">
        <v>470</v>
      </c>
      <c r="T114" s="118">
        <f>INDEX('RNF revised'!$F$8:$F$159,MATCH(R114,'RNF revised'!$A$8:$A$159,0))</f>
        <v>5187.1633940452757</v>
      </c>
      <c r="U114" s="93">
        <f t="shared" si="12"/>
        <v>10187.136504385899</v>
      </c>
      <c r="V114" s="96">
        <f t="shared" si="13"/>
        <v>15374.299898431174</v>
      </c>
    </row>
    <row r="115" spans="1:22">
      <c r="A115" s="41" t="s">
        <v>479</v>
      </c>
      <c r="B115" s="39" t="s">
        <v>480</v>
      </c>
      <c r="C115" s="93">
        <f>INDEX('BCF 2020-21'!$E$6:$E$196,MATCH(A115,'BCF 2020-21'!$A$6:$A$196,0))</f>
        <v>18564.138003443863</v>
      </c>
      <c r="D115" s="43">
        <v>572344</v>
      </c>
      <c r="E115" s="43">
        <f t="shared" si="7"/>
        <v>564168.35132111481</v>
      </c>
      <c r="F115" s="107">
        <f>INDEX('RNF revised'!$R$8:$R$198,MATCH($A115,'RNF revised'!$P$8:$P$198,0))</f>
        <v>8175.6486788852053</v>
      </c>
      <c r="G115" s="93">
        <f t="shared" si="8"/>
        <v>19596.63939448824</v>
      </c>
      <c r="H115" s="96">
        <f t="shared" si="9"/>
        <v>27772.288073373446</v>
      </c>
      <c r="J115" s="155" t="s">
        <v>415</v>
      </c>
      <c r="K115" s="155" t="s">
        <v>416</v>
      </c>
      <c r="L115" s="155" t="s">
        <v>615</v>
      </c>
      <c r="M115" s="155" t="s">
        <v>616</v>
      </c>
      <c r="N115" s="156">
        <v>17059</v>
      </c>
      <c r="O115" s="25">
        <f t="shared" si="10"/>
        <v>1.9111006052920199E-2</v>
      </c>
      <c r="P115" s="208">
        <f t="shared" si="11"/>
        <v>779.95227923617369</v>
      </c>
      <c r="R115" s="121" t="s">
        <v>473</v>
      </c>
      <c r="S115" s="75" t="s">
        <v>474</v>
      </c>
      <c r="T115" s="118">
        <f>INDEX('RNF revised'!$F$8:$F$159,MATCH(R115,'RNF revised'!$A$8:$A$159,0))</f>
        <v>6485.2298484143748</v>
      </c>
      <c r="U115" s="93">
        <f t="shared" si="12"/>
        <v>14535.629965831267</v>
      </c>
      <c r="V115" s="96">
        <f t="shared" si="13"/>
        <v>21020.859814245643</v>
      </c>
    </row>
    <row r="116" spans="1:22">
      <c r="A116" s="41" t="s">
        <v>483</v>
      </c>
      <c r="B116" s="39" t="s">
        <v>484</v>
      </c>
      <c r="C116" s="93">
        <f>INDEX('BCF 2020-21'!$E$6:$E$196,MATCH(A116,'BCF 2020-21'!$A$6:$A$196,0))</f>
        <v>11574.313465160125</v>
      </c>
      <c r="D116" s="43">
        <v>357135</v>
      </c>
      <c r="E116" s="43">
        <f t="shared" si="7"/>
        <v>351891.39134959842</v>
      </c>
      <c r="F116" s="107">
        <f>INDEX('RNF revised'!$R$8:$R$198,MATCH($A116,'RNF revised'!$P$8:$P$198,0))</f>
        <v>5243.608650401613</v>
      </c>
      <c r="G116" s="93">
        <f t="shared" si="8"/>
        <v>12223.104479637494</v>
      </c>
      <c r="H116" s="96">
        <f t="shared" si="9"/>
        <v>17466.713130039105</v>
      </c>
      <c r="J116" s="155" t="s">
        <v>415</v>
      </c>
      <c r="K116" s="155" t="s">
        <v>416</v>
      </c>
      <c r="L116" s="155" t="s">
        <v>557</v>
      </c>
      <c r="M116" s="155" t="s">
        <v>558</v>
      </c>
      <c r="N116" s="156">
        <v>653537</v>
      </c>
      <c r="O116" s="25">
        <f t="shared" si="10"/>
        <v>0.73215015902499025</v>
      </c>
      <c r="P116" s="208">
        <f t="shared" si="11"/>
        <v>29880.27860455896</v>
      </c>
      <c r="R116" s="121" t="s">
        <v>477</v>
      </c>
      <c r="S116" s="75" t="s">
        <v>478</v>
      </c>
      <c r="T116" s="118">
        <f>INDEX('RNF revised'!$F$8:$F$159,MATCH(R116,'RNF revised'!$A$8:$A$159,0))</f>
        <v>5477.7459238867632</v>
      </c>
      <c r="U116" s="93">
        <f t="shared" si="12"/>
        <v>11610.852737303167</v>
      </c>
      <c r="V116" s="96">
        <f t="shared" si="13"/>
        <v>17088.598661189928</v>
      </c>
    </row>
    <row r="117" spans="1:22">
      <c r="A117" s="41" t="s">
        <v>487</v>
      </c>
      <c r="B117" s="39" t="s">
        <v>488</v>
      </c>
      <c r="C117" s="93">
        <f>INDEX('BCF 2020-21'!$E$6:$E$196,MATCH(A117,'BCF 2020-21'!$A$6:$A$196,0))</f>
        <v>15991.899707569502</v>
      </c>
      <c r="D117" s="43">
        <v>493166</v>
      </c>
      <c r="E117" s="43">
        <f t="shared" si="7"/>
        <v>485580.31357903063</v>
      </c>
      <c r="F117" s="107">
        <f>INDEX('RNF revised'!$R$8:$R$198,MATCH($A117,'RNF revised'!$P$8:$P$198,0))</f>
        <v>7585.6864209693749</v>
      </c>
      <c r="G117" s="93">
        <f t="shared" si="8"/>
        <v>16866.848840399747</v>
      </c>
      <c r="H117" s="96">
        <f t="shared" si="9"/>
        <v>24452.535261369121</v>
      </c>
      <c r="J117" s="155" t="s">
        <v>415</v>
      </c>
      <c r="K117" s="155" t="s">
        <v>416</v>
      </c>
      <c r="L117" s="155" t="s">
        <v>589</v>
      </c>
      <c r="M117" s="155" t="s">
        <v>590</v>
      </c>
      <c r="N117" s="156">
        <v>19772</v>
      </c>
      <c r="O117" s="25">
        <f t="shared" si="10"/>
        <v>2.2150349474080438E-2</v>
      </c>
      <c r="P117" s="208">
        <f t="shared" si="11"/>
        <v>903.99299285172799</v>
      </c>
      <c r="R117" s="121" t="s">
        <v>481</v>
      </c>
      <c r="S117" s="75" t="s">
        <v>482</v>
      </c>
      <c r="T117" s="118">
        <f>INDEX('RNF revised'!$F$8:$F$159,MATCH(R117,'RNF revised'!$A$8:$A$159,0))</f>
        <v>5680.2583478722136</v>
      </c>
      <c r="U117" s="93">
        <f t="shared" si="12"/>
        <v>14716.843798525075</v>
      </c>
      <c r="V117" s="96">
        <f t="shared" si="13"/>
        <v>20397.102146397287</v>
      </c>
    </row>
    <row r="118" spans="1:22">
      <c r="A118" s="41" t="s">
        <v>491</v>
      </c>
      <c r="B118" s="39" t="s">
        <v>492</v>
      </c>
      <c r="C118" s="93">
        <f>INDEX('BCF 2020-21'!$E$6:$E$196,MATCH(A118,'BCF 2020-21'!$A$6:$A$196,0))</f>
        <v>16517.415372177089</v>
      </c>
      <c r="D118" s="43">
        <v>508999</v>
      </c>
      <c r="E118" s="43">
        <f t="shared" si="7"/>
        <v>502275.1179844329</v>
      </c>
      <c r="F118" s="107">
        <f>INDEX('RNF revised'!$R$8:$R$198,MATCH($A118,'RNF revised'!$P$8:$P$198,0))</f>
        <v>6723.8820155670855</v>
      </c>
      <c r="G118" s="93">
        <f t="shared" si="8"/>
        <v>17446.750320034444</v>
      </c>
      <c r="H118" s="96">
        <f t="shared" si="9"/>
        <v>24170.632335601527</v>
      </c>
      <c r="J118" s="155" t="s">
        <v>419</v>
      </c>
      <c r="K118" s="155" t="s">
        <v>420</v>
      </c>
      <c r="L118" s="155" t="s">
        <v>589</v>
      </c>
      <c r="M118" s="155" t="s">
        <v>590</v>
      </c>
      <c r="N118" s="156">
        <v>571713</v>
      </c>
      <c r="O118" s="25">
        <f t="shared" si="10"/>
        <v>1</v>
      </c>
      <c r="P118" s="208">
        <f t="shared" si="11"/>
        <v>28885.841239875317</v>
      </c>
      <c r="R118" s="121" t="s">
        <v>485</v>
      </c>
      <c r="S118" s="75" t="s">
        <v>486</v>
      </c>
      <c r="T118" s="118">
        <f>INDEX('RNF revised'!$F$8:$F$159,MATCH(R118,'RNF revised'!$A$8:$A$159,0))</f>
        <v>5880.3419117011099</v>
      </c>
      <c r="U118" s="93">
        <f t="shared" si="12"/>
        <v>14604.714875682284</v>
      </c>
      <c r="V118" s="96">
        <f t="shared" si="13"/>
        <v>20485.056787383393</v>
      </c>
    </row>
    <row r="119" spans="1:22">
      <c r="A119" s="41" t="s">
        <v>495</v>
      </c>
      <c r="B119" s="39" t="s">
        <v>496</v>
      </c>
      <c r="C119" s="93">
        <f>INDEX('BCF 2020-21'!$E$6:$E$196,MATCH(A119,'BCF 2020-21'!$A$6:$A$196,0))</f>
        <v>13288.730392305086</v>
      </c>
      <c r="D119" s="43">
        <v>405504</v>
      </c>
      <c r="E119" s="43">
        <f t="shared" si="7"/>
        <v>398241.81110104849</v>
      </c>
      <c r="F119" s="107">
        <f>INDEX('RNF revised'!$R$8:$R$198,MATCH($A119,'RNF revised'!$P$8:$P$198,0))</f>
        <v>7262.1888989515128</v>
      </c>
      <c r="G119" s="93">
        <f t="shared" si="8"/>
        <v>13833.106989571514</v>
      </c>
      <c r="H119" s="96">
        <f t="shared" si="9"/>
        <v>21095.295888523025</v>
      </c>
      <c r="J119" s="155" t="s">
        <v>423</v>
      </c>
      <c r="K119" s="155" t="s">
        <v>424</v>
      </c>
      <c r="L119" s="155" t="s">
        <v>641</v>
      </c>
      <c r="M119" s="155" t="s">
        <v>642</v>
      </c>
      <c r="N119" s="156">
        <v>411211</v>
      </c>
      <c r="O119" s="25">
        <f t="shared" si="10"/>
        <v>1</v>
      </c>
      <c r="P119" s="208">
        <f t="shared" si="11"/>
        <v>19052.313291463492</v>
      </c>
      <c r="R119" s="121" t="s">
        <v>489</v>
      </c>
      <c r="S119" s="75" t="s">
        <v>490</v>
      </c>
      <c r="T119" s="118">
        <f>INDEX('RNF revised'!$F$8:$F$159,MATCH(R119,'RNF revised'!$A$8:$A$159,0))</f>
        <v>5644.4420489252961</v>
      </c>
      <c r="U119" s="93">
        <f t="shared" si="12"/>
        <v>13723.16050918662</v>
      </c>
      <c r="V119" s="96">
        <f t="shared" si="13"/>
        <v>19367.602558111917</v>
      </c>
    </row>
    <row r="120" spans="1:22">
      <c r="A120" s="41" t="s">
        <v>499</v>
      </c>
      <c r="B120" s="39" t="s">
        <v>500</v>
      </c>
      <c r="C120" s="93">
        <f>INDEX('BCF 2020-21'!$E$6:$E$196,MATCH(A120,'BCF 2020-21'!$A$6:$A$196,0))</f>
        <v>14832.181054643925</v>
      </c>
      <c r="D120" s="43">
        <v>459898</v>
      </c>
      <c r="E120" s="43">
        <f t="shared" si="7"/>
        <v>451686.74096043553</v>
      </c>
      <c r="F120" s="107">
        <f>INDEX('RNF revised'!$R$8:$R$198,MATCH($A120,'RNF revised'!$P$8:$P$198,0))</f>
        <v>8211.259039564482</v>
      </c>
      <c r="G120" s="93">
        <f t="shared" si="8"/>
        <v>15689.540473416473</v>
      </c>
      <c r="H120" s="96">
        <f t="shared" si="9"/>
        <v>23900.799512980957</v>
      </c>
      <c r="J120" s="155" t="s">
        <v>427</v>
      </c>
      <c r="K120" s="155" t="s">
        <v>428</v>
      </c>
      <c r="L120" s="155" t="s">
        <v>609</v>
      </c>
      <c r="M120" s="155" t="s">
        <v>610</v>
      </c>
      <c r="N120" s="156">
        <v>99336</v>
      </c>
      <c r="O120" s="25">
        <f t="shared" si="10"/>
        <v>0.45615307963943447</v>
      </c>
      <c r="P120" s="208">
        <f t="shared" si="11"/>
        <v>5922.5794478242233</v>
      </c>
      <c r="R120" s="121" t="s">
        <v>493</v>
      </c>
      <c r="S120" s="75" t="s">
        <v>494</v>
      </c>
      <c r="T120" s="118">
        <f>INDEX('RNF revised'!$F$8:$F$159,MATCH(R120,'RNF revised'!$A$8:$A$159,0))</f>
        <v>7262.9060486835233</v>
      </c>
      <c r="U120" s="93">
        <f t="shared" si="12"/>
        <v>13601.396653144788</v>
      </c>
      <c r="V120" s="96">
        <f t="shared" si="13"/>
        <v>20864.30270182831</v>
      </c>
    </row>
    <row r="121" spans="1:22">
      <c r="A121" s="41" t="s">
        <v>503</v>
      </c>
      <c r="B121" s="39" t="s">
        <v>504</v>
      </c>
      <c r="C121" s="93">
        <f>INDEX('BCF 2020-21'!$E$6:$E$196,MATCH(A121,'BCF 2020-21'!$A$6:$A$196,0))</f>
        <v>18785.036173244807</v>
      </c>
      <c r="D121" s="43">
        <v>579468</v>
      </c>
      <c r="E121" s="43">
        <f t="shared" si="7"/>
        <v>571553.01223207009</v>
      </c>
      <c r="F121" s="107">
        <f>INDEX('RNF revised'!$R$8:$R$198,MATCH($A121,'RNF revised'!$P$8:$P$198,0))</f>
        <v>7914.9877679298952</v>
      </c>
      <c r="G121" s="93">
        <f t="shared" si="8"/>
        <v>19853.148885996732</v>
      </c>
      <c r="H121" s="96">
        <f t="shared" si="9"/>
        <v>27768.136653926627</v>
      </c>
      <c r="J121" s="155" t="s">
        <v>427</v>
      </c>
      <c r="K121" s="155" t="s">
        <v>428</v>
      </c>
      <c r="L121" s="155" t="s">
        <v>641</v>
      </c>
      <c r="M121" s="155" t="s">
        <v>642</v>
      </c>
      <c r="N121" s="156">
        <v>118433</v>
      </c>
      <c r="O121" s="25">
        <f t="shared" si="10"/>
        <v>0.54384692036056559</v>
      </c>
      <c r="P121" s="208">
        <f t="shared" si="11"/>
        <v>7061.1747175663022</v>
      </c>
      <c r="R121" s="121" t="s">
        <v>497</v>
      </c>
      <c r="S121" s="75" t="s">
        <v>498</v>
      </c>
      <c r="T121" s="118">
        <f>INDEX('RNF revised'!$F$8:$F$159,MATCH(R121,'RNF revised'!$A$8:$A$159,0))</f>
        <v>4895.8576574639073</v>
      </c>
      <c r="U121" s="93">
        <f t="shared" si="12"/>
        <v>9153.0452762287969</v>
      </c>
      <c r="V121" s="96">
        <f t="shared" si="13"/>
        <v>14048.902933692705</v>
      </c>
    </row>
    <row r="122" spans="1:22">
      <c r="A122" s="41" t="s">
        <v>507</v>
      </c>
      <c r="B122" s="39" t="s">
        <v>508</v>
      </c>
      <c r="C122" s="93">
        <f>INDEX('BCF 2020-21'!$E$6:$E$196,MATCH(A122,'BCF 2020-21'!$A$6:$A$196,0))</f>
        <v>18339.295203859107</v>
      </c>
      <c r="D122" s="43">
        <v>561767</v>
      </c>
      <c r="E122" s="43">
        <f t="shared" si="7"/>
        <v>553760.34668634145</v>
      </c>
      <c r="F122" s="107">
        <f>INDEX('RNF revised'!$R$8:$R$198,MATCH($A122,'RNF revised'!$P$8:$P$198,0))</f>
        <v>8006.6533136585758</v>
      </c>
      <c r="G122" s="93">
        <f t="shared" si="8"/>
        <v>19235.112709827183</v>
      </c>
      <c r="H122" s="96">
        <f t="shared" si="9"/>
        <v>27241.766023485758</v>
      </c>
      <c r="J122" s="155" t="s">
        <v>431</v>
      </c>
      <c r="K122" s="155" t="s">
        <v>432</v>
      </c>
      <c r="L122" s="155" t="s">
        <v>589</v>
      </c>
      <c r="M122" s="155" t="s">
        <v>590</v>
      </c>
      <c r="N122" s="156">
        <v>598034</v>
      </c>
      <c r="O122" s="25">
        <f t="shared" si="10"/>
        <v>1</v>
      </c>
      <c r="P122" s="208">
        <f t="shared" si="11"/>
        <v>30628.77158111061</v>
      </c>
      <c r="R122" s="121" t="s">
        <v>501</v>
      </c>
      <c r="S122" s="75" t="s">
        <v>502</v>
      </c>
      <c r="T122" s="118">
        <f>INDEX('RNF revised'!$F$8:$F$159,MATCH(R122,'RNF revised'!$A$8:$A$159,0))</f>
        <v>3237.4065031383147</v>
      </c>
      <c r="U122" s="93">
        <f t="shared" si="12"/>
        <v>9087.5080406838697</v>
      </c>
      <c r="V122" s="96">
        <f t="shared" si="13"/>
        <v>12324.914543822184</v>
      </c>
    </row>
    <row r="123" spans="1:22">
      <c r="A123" s="41" t="s">
        <v>511</v>
      </c>
      <c r="B123" s="39" t="s">
        <v>512</v>
      </c>
      <c r="C123" s="93">
        <f>INDEX('BCF 2020-21'!$E$6:$E$196,MATCH(A123,'BCF 2020-21'!$A$6:$A$196,0))</f>
        <v>15397.538916810761</v>
      </c>
      <c r="D123" s="43">
        <v>474835</v>
      </c>
      <c r="E123" s="43">
        <f t="shared" si="7"/>
        <v>467500.0991443519</v>
      </c>
      <c r="F123" s="107">
        <f>INDEX('RNF revised'!$R$8:$R$198,MATCH($A123,'RNF revised'!$P$8:$P$198,0))</f>
        <v>7334.9008556480812</v>
      </c>
      <c r="G123" s="93">
        <f t="shared" si="8"/>
        <v>16238.824525278689</v>
      </c>
      <c r="H123" s="96">
        <f t="shared" si="9"/>
        <v>23573.725380926771</v>
      </c>
      <c r="J123" s="155" t="s">
        <v>435</v>
      </c>
      <c r="K123" s="155" t="s">
        <v>436</v>
      </c>
      <c r="L123" s="155" t="s">
        <v>169</v>
      </c>
      <c r="M123" s="155" t="s">
        <v>170</v>
      </c>
      <c r="N123" s="156">
        <v>213052</v>
      </c>
      <c r="O123" s="25">
        <f t="shared" si="10"/>
        <v>1</v>
      </c>
      <c r="P123" s="208">
        <f t="shared" si="11"/>
        <v>11036.824901804288</v>
      </c>
      <c r="R123" s="121" t="s">
        <v>505</v>
      </c>
      <c r="S123" s="75" t="s">
        <v>506</v>
      </c>
      <c r="T123" s="118">
        <f>INDEX('RNF revised'!$F$8:$F$159,MATCH(R123,'RNF revised'!$A$8:$A$159,0))</f>
        <v>8522.6001467838487</v>
      </c>
      <c r="U123" s="93">
        <f t="shared" si="12"/>
        <v>18597.371765039683</v>
      </c>
      <c r="V123" s="96">
        <f t="shared" si="13"/>
        <v>27119.97191182353</v>
      </c>
    </row>
    <row r="124" spans="1:22">
      <c r="A124" s="41" t="s">
        <v>515</v>
      </c>
      <c r="B124" s="39" t="s">
        <v>516</v>
      </c>
      <c r="C124" s="93">
        <f>INDEX('BCF 2020-21'!$E$6:$E$196,MATCH(A124,'BCF 2020-21'!$A$6:$A$196,0))</f>
        <v>13053.998757770902</v>
      </c>
      <c r="D124" s="43">
        <v>400721</v>
      </c>
      <c r="E124" s="43">
        <f t="shared" si="7"/>
        <v>395076.55795107468</v>
      </c>
      <c r="F124" s="107">
        <f>INDEX('RNF revised'!$R$8:$R$198,MATCH($A124,'RNF revised'!$P$8:$P$198,0))</f>
        <v>5644.4420489252961</v>
      </c>
      <c r="G124" s="93">
        <f t="shared" si="8"/>
        <v>13723.16050918662</v>
      </c>
      <c r="H124" s="96">
        <f t="shared" si="9"/>
        <v>19367.602558111917</v>
      </c>
      <c r="J124" s="155" t="s">
        <v>439</v>
      </c>
      <c r="K124" s="155" t="s">
        <v>440</v>
      </c>
      <c r="L124" s="155" t="s">
        <v>577</v>
      </c>
      <c r="M124" s="155" t="s">
        <v>578</v>
      </c>
      <c r="N124" s="156">
        <v>395918</v>
      </c>
      <c r="O124" s="25">
        <f t="shared" si="10"/>
        <v>1</v>
      </c>
      <c r="P124" s="208">
        <f t="shared" si="11"/>
        <v>17999.148214127006</v>
      </c>
      <c r="R124" s="121" t="s">
        <v>509</v>
      </c>
      <c r="S124" s="75" t="s">
        <v>510</v>
      </c>
      <c r="T124" s="118">
        <f>INDEX('RNF revised'!$F$8:$F$159,MATCH(R124,'RNF revised'!$A$8:$A$159,0))</f>
        <v>7726.0163907424121</v>
      </c>
      <c r="U124" s="93">
        <f t="shared" si="12"/>
        <v>16854.541030810567</v>
      </c>
      <c r="V124" s="96">
        <f t="shared" si="13"/>
        <v>24580.557421552978</v>
      </c>
    </row>
    <row r="125" spans="1:22">
      <c r="A125" s="41" t="s">
        <v>519</v>
      </c>
      <c r="B125" s="39" t="s">
        <v>520</v>
      </c>
      <c r="C125" s="93">
        <f>INDEX('BCF 2020-21'!$E$6:$E$196,MATCH(A125,'BCF 2020-21'!$A$6:$A$196,0))</f>
        <v>14213.105558913325</v>
      </c>
      <c r="D125" s="43">
        <v>440323</v>
      </c>
      <c r="E125" s="43">
        <f t="shared" si="7"/>
        <v>432809.38470429438</v>
      </c>
      <c r="F125" s="107">
        <f>INDEX('RNF revised'!$R$8:$R$198,MATCH($A125,'RNF revised'!$P$8:$P$198,0))</f>
        <v>7513.6152957056329</v>
      </c>
      <c r="G125" s="93">
        <f t="shared" si="8"/>
        <v>15033.827081471301</v>
      </c>
      <c r="H125" s="96">
        <f t="shared" si="9"/>
        <v>22547.442377176936</v>
      </c>
      <c r="J125" s="155" t="s">
        <v>443</v>
      </c>
      <c r="K125" s="155" t="s">
        <v>444</v>
      </c>
      <c r="L125" s="155" t="s">
        <v>577</v>
      </c>
      <c r="M125" s="155" t="s">
        <v>578</v>
      </c>
      <c r="N125" s="156">
        <v>341267</v>
      </c>
      <c r="O125" s="25">
        <f t="shared" si="10"/>
        <v>1</v>
      </c>
      <c r="P125" s="208">
        <f t="shared" si="11"/>
        <v>18586.558884255686</v>
      </c>
      <c r="R125" s="121" t="s">
        <v>513</v>
      </c>
      <c r="S125" s="75" t="s">
        <v>514</v>
      </c>
      <c r="T125" s="118">
        <f>INDEX('RNF revised'!$F$8:$F$159,MATCH(R125,'RNF revised'!$A$8:$A$159,0))</f>
        <v>4224.3147719257722</v>
      </c>
      <c r="U125" s="93">
        <f t="shared" si="12"/>
        <v>10026.65348493212</v>
      </c>
      <c r="V125" s="96">
        <f t="shared" si="13"/>
        <v>14250.968256857892</v>
      </c>
    </row>
    <row r="126" spans="1:22">
      <c r="A126" s="41" t="s">
        <v>523</v>
      </c>
      <c r="B126" s="39" t="s">
        <v>524</v>
      </c>
      <c r="C126" s="93">
        <f>INDEX('BCF 2020-21'!$E$6:$E$196,MATCH(A126,'BCF 2020-21'!$A$6:$A$196,0))</f>
        <v>9731.9457885708143</v>
      </c>
      <c r="D126" s="43">
        <v>298465</v>
      </c>
      <c r="E126" s="43">
        <f t="shared" si="7"/>
        <v>293277.83660595474</v>
      </c>
      <c r="F126" s="107">
        <f>INDEX('RNF revised'!$R$8:$R$198,MATCH($A126,'RNF revised'!$P$8:$P$198,0))</f>
        <v>5187.1633940452757</v>
      </c>
      <c r="G126" s="93">
        <f t="shared" si="8"/>
        <v>10187.136504385899</v>
      </c>
      <c r="H126" s="96">
        <f t="shared" si="9"/>
        <v>15374.299898431174</v>
      </c>
      <c r="J126" s="155" t="s">
        <v>447</v>
      </c>
      <c r="K126" s="155" t="s">
        <v>448</v>
      </c>
      <c r="L126" s="155" t="s">
        <v>609</v>
      </c>
      <c r="M126" s="155" t="s">
        <v>610</v>
      </c>
      <c r="N126" s="156">
        <v>174729</v>
      </c>
      <c r="O126" s="25">
        <f t="shared" si="10"/>
        <v>1</v>
      </c>
      <c r="P126" s="208">
        <f t="shared" si="11"/>
        <v>9128.823662147197</v>
      </c>
      <c r="R126" s="121" t="s">
        <v>517</v>
      </c>
      <c r="S126" s="75" t="s">
        <v>518</v>
      </c>
      <c r="T126" s="118">
        <f>INDEX('RNF revised'!$F$8:$F$159,MATCH(R126,'RNF revised'!$A$8:$A$159,0))</f>
        <v>8293.8305936745983</v>
      </c>
      <c r="U126" s="93">
        <f t="shared" si="12"/>
        <v>17516.049321293089</v>
      </c>
      <c r="V126" s="96">
        <f t="shared" si="13"/>
        <v>25809.879914967685</v>
      </c>
    </row>
    <row r="127" spans="1:22">
      <c r="A127" s="41" t="s">
        <v>527</v>
      </c>
      <c r="B127" s="39" t="s">
        <v>528</v>
      </c>
      <c r="C127" s="93">
        <f>INDEX('BCF 2020-21'!$E$6:$E$196,MATCH(A127,'BCF 2020-21'!$A$6:$A$196,0))</f>
        <v>13734.872875616054</v>
      </c>
      <c r="D127" s="43">
        <v>424952</v>
      </c>
      <c r="E127" s="43">
        <f t="shared" si="7"/>
        <v>418466.77015158563</v>
      </c>
      <c r="F127" s="107">
        <f>INDEX('RNF revised'!$R$8:$R$198,MATCH($A127,'RNF revised'!$P$8:$P$198,0))</f>
        <v>6485.2298484143748</v>
      </c>
      <c r="G127" s="93">
        <f t="shared" si="8"/>
        <v>14535.629965831267</v>
      </c>
      <c r="H127" s="96">
        <f t="shared" si="9"/>
        <v>21020.859814245643</v>
      </c>
      <c r="J127" s="155" t="s">
        <v>451</v>
      </c>
      <c r="K127" s="155" t="s">
        <v>452</v>
      </c>
      <c r="L127" s="155" t="s">
        <v>609</v>
      </c>
      <c r="M127" s="155" t="s">
        <v>610</v>
      </c>
      <c r="N127" s="156">
        <v>219730</v>
      </c>
      <c r="O127" s="25">
        <f t="shared" si="10"/>
        <v>1</v>
      </c>
      <c r="P127" s="208">
        <f t="shared" si="11"/>
        <v>10315.559137631977</v>
      </c>
      <c r="R127" s="121" t="s">
        <v>521</v>
      </c>
      <c r="S127" s="75" t="s">
        <v>522</v>
      </c>
      <c r="T127" s="118">
        <f>INDEX('RNF revised'!$F$8:$F$159,MATCH(R127,'RNF revised'!$A$8:$A$159,0))</f>
        <v>6303.2119162635991</v>
      </c>
      <c r="U127" s="93">
        <f t="shared" si="12"/>
        <v>14189.109777785039</v>
      </c>
      <c r="V127" s="96">
        <f t="shared" si="13"/>
        <v>20492.321694048638</v>
      </c>
    </row>
    <row r="128" spans="1:22">
      <c r="A128" s="41" t="s">
        <v>531</v>
      </c>
      <c r="B128" s="39" t="s">
        <v>532</v>
      </c>
      <c r="C128" s="93">
        <f>INDEX('BCF 2020-21'!$E$6:$E$196,MATCH(A128,'BCF 2020-21'!$A$6:$A$196,0))</f>
        <v>11069.887623546938</v>
      </c>
      <c r="D128" s="43">
        <v>339743</v>
      </c>
      <c r="E128" s="43">
        <f t="shared" si="7"/>
        <v>334265.25407611323</v>
      </c>
      <c r="F128" s="107">
        <f>INDEX('RNF revised'!$R$8:$R$198,MATCH($A128,'RNF revised'!$P$8:$P$198,0))</f>
        <v>5477.7459238867632</v>
      </c>
      <c r="G128" s="93">
        <f t="shared" si="8"/>
        <v>11610.852737303167</v>
      </c>
      <c r="H128" s="96">
        <f t="shared" si="9"/>
        <v>17088.598661189928</v>
      </c>
      <c r="J128" s="155" t="s">
        <v>455</v>
      </c>
      <c r="K128" s="155" t="s">
        <v>456</v>
      </c>
      <c r="L128" s="155" t="s">
        <v>609</v>
      </c>
      <c r="M128" s="155" t="s">
        <v>610</v>
      </c>
      <c r="N128" s="156">
        <v>238291</v>
      </c>
      <c r="O128" s="25">
        <f t="shared" si="10"/>
        <v>1</v>
      </c>
      <c r="P128" s="208">
        <f t="shared" si="11"/>
        <v>10423.496491769707</v>
      </c>
      <c r="R128" s="121" t="s">
        <v>525</v>
      </c>
      <c r="S128" s="75" t="s">
        <v>526</v>
      </c>
      <c r="T128" s="118">
        <f>INDEX('RNF revised'!$F$8:$F$159,MATCH(R128,'RNF revised'!$A$8:$A$159,0))</f>
        <v>3732.5414572164395</v>
      </c>
      <c r="U128" s="93">
        <f t="shared" si="12"/>
        <v>9381.3304920911469</v>
      </c>
      <c r="V128" s="96">
        <f t="shared" si="13"/>
        <v>13113.871949307586</v>
      </c>
    </row>
    <row r="129" spans="1:22">
      <c r="A129" s="41" t="s">
        <v>535</v>
      </c>
      <c r="B129" s="39" t="s">
        <v>536</v>
      </c>
      <c r="C129" s="93">
        <f>INDEX('BCF 2020-21'!$E$6:$E$196,MATCH(A129,'BCF 2020-21'!$A$6:$A$196,0))</f>
        <v>13898.770712003958</v>
      </c>
      <c r="D129" s="43">
        <v>429364</v>
      </c>
      <c r="E129" s="43">
        <f t="shared" si="7"/>
        <v>423683.74165212776</v>
      </c>
      <c r="F129" s="107">
        <f>INDEX('RNF revised'!$R$8:$R$198,MATCH($A129,'RNF revised'!$P$8:$P$198,0))</f>
        <v>5680.2583478722136</v>
      </c>
      <c r="G129" s="93">
        <f t="shared" si="8"/>
        <v>14716.843798525075</v>
      </c>
      <c r="H129" s="96">
        <f t="shared" si="9"/>
        <v>20397.102146397287</v>
      </c>
      <c r="J129" s="155" t="s">
        <v>459</v>
      </c>
      <c r="K129" s="155" t="s">
        <v>460</v>
      </c>
      <c r="L129" s="155" t="s">
        <v>177</v>
      </c>
      <c r="M129" s="155" t="s">
        <v>178</v>
      </c>
      <c r="N129" s="156">
        <v>174341</v>
      </c>
      <c r="O129" s="25">
        <f t="shared" si="10"/>
        <v>1</v>
      </c>
      <c r="P129" s="208">
        <f t="shared" si="11"/>
        <v>8377.0415733699847</v>
      </c>
      <c r="R129" s="121" t="s">
        <v>529</v>
      </c>
      <c r="S129" s="75" t="s">
        <v>530</v>
      </c>
      <c r="T129" s="118">
        <f>INDEX('RNF revised'!$F$8:$F$159,MATCH(R129,'RNF revised'!$A$8:$A$159,0))</f>
        <v>8871.2681707133324</v>
      </c>
      <c r="U129" s="93">
        <f t="shared" si="12"/>
        <v>16295.222130995608</v>
      </c>
      <c r="V129" s="96">
        <f t="shared" si="13"/>
        <v>25166.490301708938</v>
      </c>
    </row>
    <row r="130" spans="1:22">
      <c r="A130" s="41" t="s">
        <v>539</v>
      </c>
      <c r="B130" s="39" t="s">
        <v>540</v>
      </c>
      <c r="C130" s="93">
        <f>INDEX('BCF 2020-21'!$E$6:$E$196,MATCH(A130,'BCF 2020-21'!$A$6:$A$196,0))</f>
        <v>13817.73698403518</v>
      </c>
      <c r="D130" s="43">
        <v>426336</v>
      </c>
      <c r="E130" s="43">
        <f t="shared" si="7"/>
        <v>420455.65808829886</v>
      </c>
      <c r="F130" s="107">
        <f>INDEX('RNF revised'!$R$8:$R$198,MATCH($A130,'RNF revised'!$P$8:$P$198,0))</f>
        <v>5880.3419117011099</v>
      </c>
      <c r="G130" s="93">
        <f t="shared" si="8"/>
        <v>14604.714875682284</v>
      </c>
      <c r="H130" s="96">
        <f t="shared" si="9"/>
        <v>20485.056787383393</v>
      </c>
      <c r="J130" s="155" t="s">
        <v>463</v>
      </c>
      <c r="K130" s="155" t="s">
        <v>464</v>
      </c>
      <c r="L130" s="155" t="s">
        <v>577</v>
      </c>
      <c r="M130" s="155" t="s">
        <v>578</v>
      </c>
      <c r="N130" s="156">
        <v>310040</v>
      </c>
      <c r="O130" s="25">
        <f t="shared" si="10"/>
        <v>1</v>
      </c>
      <c r="P130" s="208">
        <f t="shared" si="11"/>
        <v>15501.706938732788</v>
      </c>
      <c r="R130" s="121" t="s">
        <v>533</v>
      </c>
      <c r="S130" s="75" t="s">
        <v>534</v>
      </c>
      <c r="T130" s="118">
        <f>INDEX('RNF revised'!$F$8:$F$159,MATCH(R130,'RNF revised'!$A$8:$A$159,0))</f>
        <v>4164.2886125156856</v>
      </c>
      <c r="U130" s="93">
        <f t="shared" si="12"/>
        <v>9874.2005203791214</v>
      </c>
      <c r="V130" s="96">
        <f t="shared" si="13"/>
        <v>14038.489132894807</v>
      </c>
    </row>
    <row r="131" spans="1:22">
      <c r="A131" s="41" t="s">
        <v>543</v>
      </c>
      <c r="B131" s="39" t="s">
        <v>544</v>
      </c>
      <c r="C131" s="93">
        <f>INDEX('BCF 2020-21'!$E$6:$E$196,MATCH(A131,'BCF 2020-21'!$A$6:$A$196,0))</f>
        <v>12986.106148546334</v>
      </c>
      <c r="D131" s="43">
        <v>398834</v>
      </c>
      <c r="E131" s="43">
        <f t="shared" si="7"/>
        <v>391571.09395131649</v>
      </c>
      <c r="F131" s="107">
        <f>INDEX('RNF revised'!$R$8:$R$198,MATCH($A131,'RNF revised'!$P$8:$P$198,0))</f>
        <v>7262.9060486835233</v>
      </c>
      <c r="G131" s="93">
        <f t="shared" si="8"/>
        <v>13601.396653144788</v>
      </c>
      <c r="H131" s="96">
        <f t="shared" si="9"/>
        <v>20864.30270182831</v>
      </c>
      <c r="J131" s="155" t="s">
        <v>467</v>
      </c>
      <c r="K131" s="155" t="s">
        <v>468</v>
      </c>
      <c r="L131" s="155" t="s">
        <v>609</v>
      </c>
      <c r="M131" s="155" t="s">
        <v>610</v>
      </c>
      <c r="N131" s="156">
        <v>175674</v>
      </c>
      <c r="O131" s="25">
        <f t="shared" si="10"/>
        <v>1</v>
      </c>
      <c r="P131" s="208">
        <f t="shared" si="11"/>
        <v>9727.6082164252384</v>
      </c>
      <c r="R131" s="121" t="s">
        <v>537</v>
      </c>
      <c r="S131" s="75" t="s">
        <v>538</v>
      </c>
      <c r="T131" s="118">
        <f>INDEX('RNF revised'!$F$8:$F$159,MATCH(R131,'RNF revised'!$A$8:$A$159,0))</f>
        <v>8274.3536791623683</v>
      </c>
      <c r="U131" s="93">
        <f t="shared" si="12"/>
        <v>14870.6837782085</v>
      </c>
      <c r="V131" s="96">
        <f t="shared" si="13"/>
        <v>23145.037457370869</v>
      </c>
    </row>
    <row r="132" spans="1:22">
      <c r="A132" s="41" t="s">
        <v>547</v>
      </c>
      <c r="B132" s="39" t="s">
        <v>548</v>
      </c>
      <c r="C132" s="93">
        <f>INDEX('BCF 2020-21'!$E$6:$E$196,MATCH(A132,'BCF 2020-21'!$A$6:$A$196,0))</f>
        <v>8666.6821897314676</v>
      </c>
      <c r="D132" s="43">
        <v>264858</v>
      </c>
      <c r="E132" s="43">
        <f t="shared" si="7"/>
        <v>261620.59349686169</v>
      </c>
      <c r="F132" s="107">
        <f>INDEX('RNF revised'!$R$8:$R$198,MATCH($A132,'RNF revised'!$P$8:$P$198,0))</f>
        <v>3237.4065031383147</v>
      </c>
      <c r="G132" s="93">
        <f t="shared" si="8"/>
        <v>9087.5080406838697</v>
      </c>
      <c r="H132" s="96">
        <f t="shared" si="9"/>
        <v>12324.914543822184</v>
      </c>
      <c r="J132" s="155" t="s">
        <v>471</v>
      </c>
      <c r="K132" s="155" t="s">
        <v>472</v>
      </c>
      <c r="L132" s="155" t="s">
        <v>641</v>
      </c>
      <c r="M132" s="155" t="s">
        <v>642</v>
      </c>
      <c r="N132" s="156">
        <v>231706</v>
      </c>
      <c r="O132" s="25">
        <f t="shared" si="10"/>
        <v>1</v>
      </c>
      <c r="P132" s="208">
        <f t="shared" si="11"/>
        <v>12100.192043906274</v>
      </c>
      <c r="R132" s="121" t="s">
        <v>541</v>
      </c>
      <c r="S132" s="75" t="s">
        <v>542</v>
      </c>
      <c r="T132" s="118">
        <f>INDEX('RNF revised'!$F$8:$F$159,MATCH(R132,'RNF revised'!$A$8:$A$159,0))</f>
        <v>6149.1058877871737</v>
      </c>
      <c r="U132" s="93">
        <f t="shared" si="12"/>
        <v>14219.263828001425</v>
      </c>
      <c r="V132" s="96">
        <f t="shared" si="13"/>
        <v>20368.369715788598</v>
      </c>
    </row>
    <row r="133" spans="1:22">
      <c r="A133" s="41" t="s">
        <v>551</v>
      </c>
      <c r="B133" s="39" t="s">
        <v>552</v>
      </c>
      <c r="C133" s="93">
        <f>INDEX('BCF 2020-21'!$E$6:$E$196,MATCH(A133,'BCF 2020-21'!$A$6:$A$196,0))</f>
        <v>17649.633059856165</v>
      </c>
      <c r="D133" s="43">
        <v>543923</v>
      </c>
      <c r="E133" s="43">
        <f t="shared" si="7"/>
        <v>535400.39985321613</v>
      </c>
      <c r="F133" s="107">
        <f>INDEX('RNF revised'!$R$8:$R$198,MATCH($A133,'RNF revised'!$P$8:$P$198,0))</f>
        <v>8522.6001467838487</v>
      </c>
      <c r="G133" s="93">
        <f t="shared" si="8"/>
        <v>18597.371765039683</v>
      </c>
      <c r="H133" s="96">
        <f t="shared" si="9"/>
        <v>27119.97191182353</v>
      </c>
      <c r="J133" s="155" t="s">
        <v>475</v>
      </c>
      <c r="K133" s="155" t="s">
        <v>476</v>
      </c>
      <c r="L133" s="155" t="s">
        <v>425</v>
      </c>
      <c r="M133" s="155" t="s">
        <v>426</v>
      </c>
      <c r="N133" s="156">
        <v>212906</v>
      </c>
      <c r="O133" s="25">
        <f t="shared" si="10"/>
        <v>1</v>
      </c>
      <c r="P133" s="208">
        <f t="shared" si="11"/>
        <v>11360.258339157346</v>
      </c>
      <c r="R133" s="121" t="s">
        <v>545</v>
      </c>
      <c r="S133" s="75" t="s">
        <v>546</v>
      </c>
      <c r="T133" s="118">
        <f>INDEX('RNF revised'!$F$8:$F$159,MATCH(R133,'RNF revised'!$A$8:$A$159,0))</f>
        <v>7328.2393583907879</v>
      </c>
      <c r="U133" s="93">
        <f t="shared" si="12"/>
        <v>16842.097996203272</v>
      </c>
      <c r="V133" s="96">
        <f t="shared" si="13"/>
        <v>24170.337354594059</v>
      </c>
    </row>
    <row r="134" spans="1:22">
      <c r="A134" s="41" t="s">
        <v>555</v>
      </c>
      <c r="B134" s="39" t="s">
        <v>556</v>
      </c>
      <c r="C134" s="93">
        <f>INDEX('BCF 2020-21'!$E$6:$E$196,MATCH(A134,'BCF 2020-21'!$A$6:$A$196,0))</f>
        <v>15950.979732219112</v>
      </c>
      <c r="D134" s="43">
        <v>492952</v>
      </c>
      <c r="E134" s="43">
        <f t="shared" si="7"/>
        <v>485225.98360925762</v>
      </c>
      <c r="F134" s="107">
        <f>INDEX('RNF revised'!$R$8:$R$198,MATCH($A134,'RNF revised'!$P$8:$P$198,0))</f>
        <v>7726.0163907424121</v>
      </c>
      <c r="G134" s="93">
        <f t="shared" si="8"/>
        <v>16854.541030810567</v>
      </c>
      <c r="H134" s="96">
        <f t="shared" si="9"/>
        <v>24580.557421552978</v>
      </c>
      <c r="J134" s="155" t="s">
        <v>479</v>
      </c>
      <c r="K134" s="155" t="s">
        <v>480</v>
      </c>
      <c r="L134" s="155" t="s">
        <v>429</v>
      </c>
      <c r="M134" s="155" t="s">
        <v>430</v>
      </c>
      <c r="N134" s="156">
        <v>395869</v>
      </c>
      <c r="O134" s="25">
        <f t="shared" si="10"/>
        <v>1</v>
      </c>
      <c r="P134" s="208">
        <f t="shared" si="11"/>
        <v>19596.63939448824</v>
      </c>
      <c r="R134" s="121" t="s">
        <v>549</v>
      </c>
      <c r="S134" s="75" t="s">
        <v>550</v>
      </c>
      <c r="T134" s="118">
        <f>INDEX('RNF revised'!$F$8:$F$159,MATCH(R134,'RNF revised'!$A$8:$A$159,0))</f>
        <v>7473.4149344611842</v>
      </c>
      <c r="U134" s="93">
        <f t="shared" si="12"/>
        <v>14586.191226717852</v>
      </c>
      <c r="V134" s="96">
        <f t="shared" si="13"/>
        <v>22059.606161179036</v>
      </c>
    </row>
    <row r="135" spans="1:22">
      <c r="A135" s="41" t="s">
        <v>559</v>
      </c>
      <c r="B135" s="39" t="s">
        <v>560</v>
      </c>
      <c r="C135" s="93">
        <f>INDEX('BCF 2020-21'!$E$6:$E$196,MATCH(A135,'BCF 2020-21'!$A$6:$A$196,0))</f>
        <v>16594.858533822902</v>
      </c>
      <c r="D135" s="43">
        <v>512564</v>
      </c>
      <c r="E135" s="43">
        <f t="shared" si="7"/>
        <v>504270.16940632538</v>
      </c>
      <c r="F135" s="107">
        <f>INDEX('RNF revised'!$R$8:$R$198,MATCH($A135,'RNF revised'!$P$8:$P$198,0))</f>
        <v>8293.8305936745983</v>
      </c>
      <c r="G135" s="93">
        <f t="shared" si="8"/>
        <v>17516.049321293089</v>
      </c>
      <c r="H135" s="96">
        <f t="shared" si="9"/>
        <v>25809.879914967685</v>
      </c>
      <c r="J135" s="155" t="s">
        <v>483</v>
      </c>
      <c r="K135" s="155" t="s">
        <v>484</v>
      </c>
      <c r="L135" s="155" t="s">
        <v>433</v>
      </c>
      <c r="M135" s="155" t="s">
        <v>434</v>
      </c>
      <c r="N135" s="156">
        <v>248287</v>
      </c>
      <c r="O135" s="25">
        <f t="shared" si="10"/>
        <v>1</v>
      </c>
      <c r="P135" s="208">
        <f t="shared" si="11"/>
        <v>12223.104479637494</v>
      </c>
      <c r="R135" s="121" t="s">
        <v>553</v>
      </c>
      <c r="S135" s="75" t="s">
        <v>554</v>
      </c>
      <c r="T135" s="118">
        <f>INDEX('RNF revised'!$F$8:$F$159,MATCH(R135,'RNF revised'!$A$8:$A$159,0))</f>
        <v>9439.8734188735598</v>
      </c>
      <c r="U135" s="93">
        <f t="shared" si="12"/>
        <v>24092.837512295344</v>
      </c>
      <c r="V135" s="96">
        <f t="shared" si="13"/>
        <v>33532.710931168906</v>
      </c>
    </row>
    <row r="136" spans="1:22">
      <c r="A136" s="41" t="s">
        <v>563</v>
      </c>
      <c r="B136" s="39" t="s">
        <v>564</v>
      </c>
      <c r="C136" s="93">
        <f>INDEX('BCF 2020-21'!$E$6:$E$196,MATCH(A136,'BCF 2020-21'!$A$6:$A$196,0))</f>
        <v>13438.507534626324</v>
      </c>
      <c r="D136" s="43">
        <v>414794</v>
      </c>
      <c r="E136" s="43">
        <f t="shared" ref="E136:E142" si="14">D136-F136</f>
        <v>408490.78808373638</v>
      </c>
      <c r="F136" s="107">
        <f>INDEX('RNF revised'!$R$8:$R$198,MATCH($A136,'RNF revised'!$P$8:$P$198,0))</f>
        <v>6303.2119162635991</v>
      </c>
      <c r="G136" s="93">
        <f t="shared" ref="G136:G198" si="15">$G$4*$E136/$E$4</f>
        <v>14189.109777785039</v>
      </c>
      <c r="H136" s="96">
        <f t="shared" ref="H136:H198" si="16">F136+G136</f>
        <v>20492.321694048638</v>
      </c>
      <c r="J136" s="155" t="s">
        <v>487</v>
      </c>
      <c r="K136" s="155" t="s">
        <v>488</v>
      </c>
      <c r="L136" s="155" t="s">
        <v>437</v>
      </c>
      <c r="M136" s="155" t="s">
        <v>438</v>
      </c>
      <c r="N136" s="156">
        <v>329771</v>
      </c>
      <c r="O136" s="25">
        <f t="shared" si="10"/>
        <v>1</v>
      </c>
      <c r="P136" s="208">
        <f t="shared" si="11"/>
        <v>16866.848840399747</v>
      </c>
      <c r="R136" s="121" t="s">
        <v>557</v>
      </c>
      <c r="S136" s="75" t="s">
        <v>558</v>
      </c>
      <c r="T136" s="118">
        <f>INDEX('RNF revised'!$F$8:$F$159,MATCH(R136,'RNF revised'!$A$8:$A$159,0))</f>
        <v>13126.642067603589</v>
      </c>
      <c r="U136" s="93">
        <f t="shared" si="12"/>
        <v>29880.27860455896</v>
      </c>
      <c r="V136" s="96">
        <f t="shared" si="13"/>
        <v>43006.920672162552</v>
      </c>
    </row>
    <row r="137" spans="1:22">
      <c r="A137" s="41" t="s">
        <v>567</v>
      </c>
      <c r="B137" s="39" t="s">
        <v>568</v>
      </c>
      <c r="C137" s="93">
        <f>INDEX('BCF 2020-21'!$E$6:$E$196,MATCH(A137,'BCF 2020-21'!$A$6:$A$196,0))</f>
        <v>8916.5012193307757</v>
      </c>
      <c r="D137" s="43">
        <v>273812</v>
      </c>
      <c r="E137" s="43">
        <f t="shared" si="14"/>
        <v>270079.45854278357</v>
      </c>
      <c r="F137" s="107">
        <f>INDEX('RNF revised'!$R$8:$R$198,MATCH($A137,'RNF revised'!$P$8:$P$198,0))</f>
        <v>3732.5414572164395</v>
      </c>
      <c r="G137" s="93">
        <f t="shared" si="15"/>
        <v>9381.3304920911469</v>
      </c>
      <c r="H137" s="96">
        <f t="shared" si="16"/>
        <v>13113.871949307586</v>
      </c>
      <c r="J137" s="155" t="s">
        <v>491</v>
      </c>
      <c r="K137" s="155" t="s">
        <v>492</v>
      </c>
      <c r="L137" s="155" t="s">
        <v>441</v>
      </c>
      <c r="M137" s="155" t="s">
        <v>442</v>
      </c>
      <c r="N137" s="156">
        <v>332336</v>
      </c>
      <c r="O137" s="25">
        <f t="shared" ref="O137:O200" si="17">N137/SUMIF($J$8:$J$236,J137,$N$8:$N$236)</f>
        <v>1</v>
      </c>
      <c r="P137" s="208">
        <f t="shared" ref="P137:P200" si="18">INDEX(G$8:G$198,MATCH($J137,$A$8:$A$198,0))*$O137</f>
        <v>17446.750320034444</v>
      </c>
      <c r="R137" s="121" t="s">
        <v>561</v>
      </c>
      <c r="S137" s="75" t="s">
        <v>562</v>
      </c>
      <c r="T137" s="118">
        <f>INDEX('RNF revised'!$F$8:$F$159,MATCH(R137,'RNF revised'!$A$8:$A$159,0))</f>
        <v>14161.189914703515</v>
      </c>
      <c r="U137" s="93">
        <f t="shared" ref="U137:U158" si="19">SUMIF($L$8:$L$236,R137,$P$8:$P$236)</f>
        <v>27819.247867543578</v>
      </c>
      <c r="V137" s="96">
        <f t="shared" ref="V137:V158" si="20">T137+U137</f>
        <v>41980.437782247092</v>
      </c>
    </row>
    <row r="138" spans="1:22">
      <c r="A138" s="41" t="s">
        <v>571</v>
      </c>
      <c r="B138" s="39" t="s">
        <v>572</v>
      </c>
      <c r="C138" s="93">
        <f>INDEX('BCF 2020-21'!$E$6:$E$196,MATCH(A138,'BCF 2020-21'!$A$6:$A$196,0))</f>
        <v>15459.683535370248</v>
      </c>
      <c r="D138" s="43">
        <v>477995</v>
      </c>
      <c r="E138" s="43">
        <f t="shared" si="14"/>
        <v>469123.73182928667</v>
      </c>
      <c r="F138" s="107">
        <f>INDEX('RNF revised'!$R$8:$R$198,MATCH($A138,'RNF revised'!$P$8:$P$198,0))</f>
        <v>8871.2681707133324</v>
      </c>
      <c r="G138" s="93">
        <f t="shared" si="15"/>
        <v>16295.222130995608</v>
      </c>
      <c r="H138" s="96">
        <f t="shared" si="16"/>
        <v>25166.490301708938</v>
      </c>
      <c r="J138" s="155" t="s">
        <v>495</v>
      </c>
      <c r="K138" s="155" t="s">
        <v>496</v>
      </c>
      <c r="L138" s="155" t="s">
        <v>445</v>
      </c>
      <c r="M138" s="155" t="s">
        <v>446</v>
      </c>
      <c r="N138" s="156">
        <v>270029</v>
      </c>
      <c r="O138" s="25">
        <f t="shared" si="17"/>
        <v>1</v>
      </c>
      <c r="P138" s="208">
        <f t="shared" si="18"/>
        <v>13833.106989571514</v>
      </c>
      <c r="R138" s="121" t="s">
        <v>565</v>
      </c>
      <c r="S138" s="75" t="s">
        <v>566</v>
      </c>
      <c r="T138" s="118">
        <f>INDEX('RNF revised'!$F$8:$F$159,MATCH(R138,'RNF revised'!$A$8:$A$159,0))</f>
        <v>20487.603805320425</v>
      </c>
      <c r="U138" s="93">
        <f t="shared" si="19"/>
        <v>41938.902149854919</v>
      </c>
      <c r="V138" s="96">
        <f t="shared" si="20"/>
        <v>62426.505955175344</v>
      </c>
    </row>
    <row r="139" spans="1:22">
      <c r="A139" s="41" t="s">
        <v>575</v>
      </c>
      <c r="B139" s="39" t="s">
        <v>576</v>
      </c>
      <c r="C139" s="93">
        <f>INDEX('BCF 2020-21'!$E$6:$E$196,MATCH(A139,'BCF 2020-21'!$A$6:$A$196,0))</f>
        <v>9536.7591573142126</v>
      </c>
      <c r="D139" s="43">
        <v>292882</v>
      </c>
      <c r="E139" s="43">
        <f t="shared" si="14"/>
        <v>288657.6852280742</v>
      </c>
      <c r="F139" s="107">
        <f>INDEX('RNF revised'!$R$8:$R$198,MATCH($A139,'RNF revised'!$P$8:$P$198,0))</f>
        <v>4224.3147719257722</v>
      </c>
      <c r="G139" s="93">
        <f t="shared" si="15"/>
        <v>10026.65348493212</v>
      </c>
      <c r="H139" s="96">
        <f t="shared" si="16"/>
        <v>14250.968256857892</v>
      </c>
      <c r="J139" s="155" t="s">
        <v>499</v>
      </c>
      <c r="K139" s="155" t="s">
        <v>500</v>
      </c>
      <c r="L139" s="155" t="s">
        <v>421</v>
      </c>
      <c r="M139" s="155" t="s">
        <v>422</v>
      </c>
      <c r="N139" s="156">
        <v>9721</v>
      </c>
      <c r="O139" s="25">
        <f t="shared" si="17"/>
        <v>3.342376074900031E-2</v>
      </c>
      <c r="P139" s="208">
        <f t="shared" si="18"/>
        <v>524.4034470452292</v>
      </c>
      <c r="R139" s="121" t="s">
        <v>569</v>
      </c>
      <c r="S139" s="75" t="s">
        <v>570</v>
      </c>
      <c r="T139" s="118">
        <f>INDEX('RNF revised'!$F$8:$F$159,MATCH(R139,'RNF revised'!$A$8:$A$159,0))</f>
        <v>20195.17873368437</v>
      </c>
      <c r="U139" s="93">
        <f t="shared" si="19"/>
        <v>41678.490972356267</v>
      </c>
      <c r="V139" s="96">
        <f t="shared" si="20"/>
        <v>61873.669706040637</v>
      </c>
    </row>
    <row r="140" spans="1:22">
      <c r="A140" s="41" t="s">
        <v>579</v>
      </c>
      <c r="B140" s="39" t="s">
        <v>580</v>
      </c>
      <c r="C140" s="93">
        <f>INDEX('BCF 2020-21'!$E$6:$E$196,MATCH(A140,'BCF 2020-21'!$A$6:$A$196,0))</f>
        <v>9374.8620829544543</v>
      </c>
      <c r="D140" s="43">
        <v>288433</v>
      </c>
      <c r="E140" s="43">
        <f t="shared" si="14"/>
        <v>284268.71138748433</v>
      </c>
      <c r="F140" s="107">
        <f>INDEX('RNF revised'!$R$8:$R$198,MATCH($A140,'RNF revised'!$P$8:$P$198,0))</f>
        <v>4164.2886125156856</v>
      </c>
      <c r="G140" s="93">
        <f t="shared" si="15"/>
        <v>9874.2005203791214</v>
      </c>
      <c r="H140" s="96">
        <f t="shared" si="16"/>
        <v>14038.489132894807</v>
      </c>
      <c r="J140" s="155" t="s">
        <v>499</v>
      </c>
      <c r="K140" s="155" t="s">
        <v>500</v>
      </c>
      <c r="L140" s="155" t="s">
        <v>465</v>
      </c>
      <c r="M140" s="155" t="s">
        <v>466</v>
      </c>
      <c r="N140" s="156">
        <v>281120</v>
      </c>
      <c r="O140" s="25">
        <f t="shared" si="17"/>
        <v>0.96657623925099967</v>
      </c>
      <c r="P140" s="208">
        <f t="shared" si="18"/>
        <v>15165.137026371243</v>
      </c>
      <c r="R140" s="121" t="s">
        <v>573</v>
      </c>
      <c r="S140" s="75" t="s">
        <v>574</v>
      </c>
      <c r="T140" s="118">
        <f>INDEX('RNF revised'!$F$8:$F$159,MATCH(R140,'RNF revised'!$A$8:$A$159,0))</f>
        <v>14604.169185400033</v>
      </c>
      <c r="U140" s="93">
        <f t="shared" si="19"/>
        <v>29840.729626121385</v>
      </c>
      <c r="V140" s="96">
        <f t="shared" si="20"/>
        <v>44444.898811521416</v>
      </c>
    </row>
    <row r="141" spans="1:22">
      <c r="A141" s="41" t="s">
        <v>583</v>
      </c>
      <c r="B141" s="39" t="s">
        <v>584</v>
      </c>
      <c r="C141" s="93">
        <f>INDEX('BCF 2020-21'!$E$6:$E$196,MATCH(A141,'BCF 2020-21'!$A$6:$A$196,0))</f>
        <v>14090.530740354863</v>
      </c>
      <c r="D141" s="43">
        <v>436387</v>
      </c>
      <c r="E141" s="43">
        <f t="shared" si="14"/>
        <v>428112.64632083761</v>
      </c>
      <c r="F141" s="107">
        <f>INDEX('RNF revised'!$R$8:$R$198,MATCH($A141,'RNF revised'!$P$8:$P$198,0))</f>
        <v>8274.3536791623683</v>
      </c>
      <c r="G141" s="93">
        <f t="shared" si="15"/>
        <v>14870.6837782085</v>
      </c>
      <c r="H141" s="96">
        <f t="shared" si="16"/>
        <v>23145.037457370869</v>
      </c>
      <c r="J141" s="155" t="s">
        <v>503</v>
      </c>
      <c r="K141" s="155" t="s">
        <v>504</v>
      </c>
      <c r="L141" s="155" t="s">
        <v>449</v>
      </c>
      <c r="M141" s="155" t="s">
        <v>450</v>
      </c>
      <c r="N141" s="156">
        <v>386710</v>
      </c>
      <c r="O141" s="25">
        <f t="shared" si="17"/>
        <v>1</v>
      </c>
      <c r="P141" s="208">
        <f t="shared" si="18"/>
        <v>19853.148885996732</v>
      </c>
      <c r="R141" s="121" t="s">
        <v>577</v>
      </c>
      <c r="S141" s="75" t="s">
        <v>578</v>
      </c>
      <c r="T141" s="118">
        <f>INDEX('RNF revised'!$F$8:$F$159,MATCH(R141,'RNF revised'!$A$8:$A$159,0))</f>
        <v>33434.249770000817</v>
      </c>
      <c r="U141" s="93">
        <f t="shared" si="19"/>
        <v>74920.805683376719</v>
      </c>
      <c r="V141" s="96">
        <f t="shared" si="20"/>
        <v>108355.05545337754</v>
      </c>
    </row>
    <row r="142" spans="1:22">
      <c r="A142" s="41" t="s">
        <v>587</v>
      </c>
      <c r="B142" s="39" t="s">
        <v>588</v>
      </c>
      <c r="C142" s="93">
        <f>INDEX('BCF 2020-21'!$E$6:$E$196,MATCH(A142,'BCF 2020-21'!$A$6:$A$196,0))</f>
        <v>13432.51754106447</v>
      </c>
      <c r="D142" s="43">
        <v>415508</v>
      </c>
      <c r="E142" s="43">
        <f t="shared" si="14"/>
        <v>409358.89411221282</v>
      </c>
      <c r="F142" s="107">
        <f>INDEX('RNF revised'!$R$8:$R$198,MATCH($A142,'RNF revised'!$P$8:$P$198,0))</f>
        <v>6149.1058877871737</v>
      </c>
      <c r="G142" s="93">
        <f t="shared" si="15"/>
        <v>14219.263828001425</v>
      </c>
      <c r="H142" s="96">
        <f t="shared" si="16"/>
        <v>20368.369715788598</v>
      </c>
      <c r="J142" s="155" t="s">
        <v>507</v>
      </c>
      <c r="K142" s="155" t="s">
        <v>508</v>
      </c>
      <c r="L142" s="155" t="s">
        <v>453</v>
      </c>
      <c r="M142" s="155" t="s">
        <v>454</v>
      </c>
      <c r="N142" s="156">
        <v>341806</v>
      </c>
      <c r="O142" s="25">
        <f t="shared" si="17"/>
        <v>1</v>
      </c>
      <c r="P142" s="208">
        <f t="shared" si="18"/>
        <v>19235.112709827183</v>
      </c>
      <c r="R142" s="121" t="s">
        <v>581</v>
      </c>
      <c r="S142" s="75" t="s">
        <v>582</v>
      </c>
      <c r="T142" s="118">
        <f>INDEX('RNF revised'!$F$8:$F$159,MATCH(R142,'RNF revised'!$A$8:$A$159,0))</f>
        <v>14289.755963788142</v>
      </c>
      <c r="U142" s="93">
        <f t="shared" si="19"/>
        <v>30157.635454908421</v>
      </c>
      <c r="V142" s="96">
        <f t="shared" si="20"/>
        <v>44447.391418696563</v>
      </c>
    </row>
    <row r="143" spans="1:22">
      <c r="A143" s="41" t="s">
        <v>591</v>
      </c>
      <c r="B143" s="39" t="s">
        <v>592</v>
      </c>
      <c r="C143" s="93">
        <f>INDEX('BCF 2020-21'!$E$6:$E$196,MATCH(A143,'BCF 2020-21'!$A$6:$A$196,0))</f>
        <v>16040.611260449778</v>
      </c>
      <c r="D143" s="43">
        <v>492196</v>
      </c>
      <c r="E143" s="43">
        <f t="shared" ref="E143:E198" si="21">D143-F143</f>
        <v>484867.7606416092</v>
      </c>
      <c r="F143" s="107">
        <f>INDEX('RNF revised'!$R$8:$R$198,MATCH($A143,'RNF revised'!$P$8:$P$198,0))</f>
        <v>7328.2393583907879</v>
      </c>
      <c r="G143" s="93">
        <f t="shared" si="15"/>
        <v>16842.097996203272</v>
      </c>
      <c r="H143" s="96">
        <f t="shared" si="16"/>
        <v>24170.337354594059</v>
      </c>
      <c r="J143" s="155" t="s">
        <v>511</v>
      </c>
      <c r="K143" s="155" t="s">
        <v>512</v>
      </c>
      <c r="L143" s="155" t="s">
        <v>457</v>
      </c>
      <c r="M143" s="155" t="s">
        <v>458</v>
      </c>
      <c r="N143" s="156">
        <v>333794</v>
      </c>
      <c r="O143" s="25">
        <f t="shared" si="17"/>
        <v>1</v>
      </c>
      <c r="P143" s="208">
        <f t="shared" si="18"/>
        <v>16238.824525278689</v>
      </c>
      <c r="R143" s="121" t="s">
        <v>585</v>
      </c>
      <c r="S143" s="75" t="s">
        <v>586</v>
      </c>
      <c r="T143" s="118">
        <f>INDEX('RNF revised'!$F$8:$F$159,MATCH(R143,'RNF revised'!$A$8:$A$159,0))</f>
        <v>26854.157487103075</v>
      </c>
      <c r="U143" s="93">
        <f t="shared" si="19"/>
        <v>65878.419931534489</v>
      </c>
      <c r="V143" s="96">
        <f t="shared" si="20"/>
        <v>92732.577418637564</v>
      </c>
    </row>
    <row r="144" spans="1:22">
      <c r="A144" s="41" t="s">
        <v>595</v>
      </c>
      <c r="B144" s="39" t="s">
        <v>596</v>
      </c>
      <c r="C144" s="93">
        <f>INDEX('BCF 2020-21'!$E$6:$E$196,MATCH(A144,'BCF 2020-21'!$A$6:$A$196,0))</f>
        <v>12920.633888492641</v>
      </c>
      <c r="D144" s="43">
        <v>390750</v>
      </c>
      <c r="E144" s="43">
        <f t="shared" si="21"/>
        <v>383815.51708366204</v>
      </c>
      <c r="F144" s="107">
        <f>INDEX('RNF revised'!$R$8:$R$198,MATCH($A144,'RNF revised'!$P$8:$P$198,0))</f>
        <v>6934.4829163379818</v>
      </c>
      <c r="G144" s="93">
        <f t="shared" si="15"/>
        <v>13332.003230391172</v>
      </c>
      <c r="H144" s="96">
        <f t="shared" si="16"/>
        <v>20266.486146729156</v>
      </c>
      <c r="J144" s="155" t="s">
        <v>515</v>
      </c>
      <c r="K144" s="155" t="s">
        <v>516</v>
      </c>
      <c r="L144" s="155" t="s">
        <v>489</v>
      </c>
      <c r="M144" s="155" t="s">
        <v>490</v>
      </c>
      <c r="N144" s="156">
        <v>271523</v>
      </c>
      <c r="O144" s="25">
        <f t="shared" si="17"/>
        <v>1</v>
      </c>
      <c r="P144" s="208">
        <f t="shared" si="18"/>
        <v>13723.16050918662</v>
      </c>
      <c r="R144" s="121" t="s">
        <v>589</v>
      </c>
      <c r="S144" s="75" t="s">
        <v>590</v>
      </c>
      <c r="T144" s="118">
        <f>INDEX('RNF revised'!$F$8:$F$159,MATCH(R144,'RNF revised'!$A$8:$A$159,0))</f>
        <v>23351.836842081953</v>
      </c>
      <c r="U144" s="93">
        <f t="shared" si="19"/>
        <v>60418.605813837654</v>
      </c>
      <c r="V144" s="96">
        <f t="shared" si="20"/>
        <v>83770.442655919614</v>
      </c>
    </row>
    <row r="145" spans="1:22">
      <c r="A145" s="41" t="s">
        <v>599</v>
      </c>
      <c r="B145" s="39" t="s">
        <v>600</v>
      </c>
      <c r="C145" s="93">
        <f>INDEX('BCF 2020-21'!$E$6:$E$196,MATCH(A145,'BCF 2020-21'!$A$6:$A$196,0))</f>
        <v>9939.9641664775736</v>
      </c>
      <c r="D145" s="43">
        <v>305049</v>
      </c>
      <c r="E145" s="43">
        <f t="shared" si="21"/>
        <v>299614.21032441291</v>
      </c>
      <c r="F145" s="107">
        <f>INDEX('RNF revised'!$R$8:$R$198,MATCH($A145,'RNF revised'!$P$8:$P$198,0))</f>
        <v>5434.7896755871097</v>
      </c>
      <c r="G145" s="93">
        <f t="shared" si="15"/>
        <v>10407.233272555479</v>
      </c>
      <c r="H145" s="96">
        <f t="shared" si="16"/>
        <v>15842.022948142589</v>
      </c>
      <c r="J145" s="155" t="s">
        <v>519</v>
      </c>
      <c r="K145" s="155" t="s">
        <v>520</v>
      </c>
      <c r="L145" s="155" t="s">
        <v>461</v>
      </c>
      <c r="M145" s="155" t="s">
        <v>462</v>
      </c>
      <c r="N145" s="156">
        <v>287942</v>
      </c>
      <c r="O145" s="25">
        <f t="shared" si="17"/>
        <v>1</v>
      </c>
      <c r="P145" s="208">
        <f t="shared" si="18"/>
        <v>15033.827081471301</v>
      </c>
      <c r="R145" s="121" t="s">
        <v>593</v>
      </c>
      <c r="S145" s="75" t="s">
        <v>594</v>
      </c>
      <c r="T145" s="118">
        <f>INDEX('RNF revised'!$F$8:$F$159,MATCH(R145,'RNF revised'!$A$8:$A$159,0))</f>
        <v>34817.703075739373</v>
      </c>
      <c r="U145" s="93">
        <f t="shared" si="19"/>
        <v>77730.262294199172</v>
      </c>
      <c r="V145" s="96">
        <f t="shared" si="20"/>
        <v>112547.96536993855</v>
      </c>
    </row>
    <row r="146" spans="1:22">
      <c r="A146" s="41" t="s">
        <v>603</v>
      </c>
      <c r="B146" s="39" t="s">
        <v>604</v>
      </c>
      <c r="C146" s="93">
        <f>INDEX('BCF 2020-21'!$E$6:$E$196,MATCH(A146,'BCF 2020-21'!$A$6:$A$196,0))</f>
        <v>5614.6887002203084</v>
      </c>
      <c r="D146" s="43">
        <v>173910</v>
      </c>
      <c r="E146" s="43">
        <f t="shared" si="21"/>
        <v>171047.36445059165</v>
      </c>
      <c r="F146" s="107">
        <f>INDEX('RNF revised'!$R$8:$R$198,MATCH($A146,'RNF revised'!$P$8:$P$198,0))</f>
        <v>2862.6355494083623</v>
      </c>
      <c r="G146" s="93">
        <f t="shared" si="15"/>
        <v>5941.406519289093</v>
      </c>
      <c r="H146" s="96">
        <f t="shared" si="16"/>
        <v>8804.0420686974558</v>
      </c>
      <c r="J146" s="155" t="s">
        <v>523</v>
      </c>
      <c r="K146" s="155" t="s">
        <v>524</v>
      </c>
      <c r="L146" s="155" t="s">
        <v>469</v>
      </c>
      <c r="M146" s="155" t="s">
        <v>470</v>
      </c>
      <c r="N146" s="156">
        <v>185143</v>
      </c>
      <c r="O146" s="25">
        <f t="shared" si="17"/>
        <v>1</v>
      </c>
      <c r="P146" s="208">
        <f t="shared" si="18"/>
        <v>10187.136504385899</v>
      </c>
      <c r="R146" s="121" t="s">
        <v>597</v>
      </c>
      <c r="S146" s="75" t="s">
        <v>598</v>
      </c>
      <c r="T146" s="118">
        <f>INDEX('RNF revised'!$F$8:$F$159,MATCH(R146,'RNF revised'!$A$8:$A$159,0))</f>
        <v>31167.403671404249</v>
      </c>
      <c r="U146" s="93">
        <f t="shared" si="19"/>
        <v>65279.684737108095</v>
      </c>
      <c r="V146" s="96">
        <f t="shared" si="20"/>
        <v>96447.08840851234</v>
      </c>
    </row>
    <row r="147" spans="1:22">
      <c r="A147" s="41" t="s">
        <v>607</v>
      </c>
      <c r="B147" s="39" t="s">
        <v>608</v>
      </c>
      <c r="C147" s="93">
        <f>INDEX('BCF 2020-21'!$E$6:$E$196,MATCH(A147,'BCF 2020-21'!$A$6:$A$196,0))</f>
        <v>13883.584044907255</v>
      </c>
      <c r="D147" s="43">
        <v>426310</v>
      </c>
      <c r="E147" s="43">
        <f t="shared" si="21"/>
        <v>419370.33102199587</v>
      </c>
      <c r="F147" s="107">
        <f>INDEX('RNF revised'!$R$8:$R$198,MATCH($A147,'RNF revised'!$P$8:$P$198,0))</f>
        <v>6939.6689780041434</v>
      </c>
      <c r="G147" s="93">
        <f t="shared" si="15"/>
        <v>14567.015555800883</v>
      </c>
      <c r="H147" s="96">
        <f t="shared" si="16"/>
        <v>21506.684533805026</v>
      </c>
      <c r="J147" s="155" t="s">
        <v>527</v>
      </c>
      <c r="K147" s="155" t="s">
        <v>528</v>
      </c>
      <c r="L147" s="155" t="s">
        <v>473</v>
      </c>
      <c r="M147" s="155" t="s">
        <v>474</v>
      </c>
      <c r="N147" s="156">
        <v>268647</v>
      </c>
      <c r="O147" s="25">
        <f t="shared" si="17"/>
        <v>1</v>
      </c>
      <c r="P147" s="208">
        <f t="shared" si="18"/>
        <v>14535.629965831267</v>
      </c>
      <c r="R147" s="121" t="s">
        <v>601</v>
      </c>
      <c r="S147" s="75" t="s">
        <v>602</v>
      </c>
      <c r="T147" s="118">
        <f>INDEX('RNF revised'!$F$8:$F$159,MATCH(R147,'RNF revised'!$A$8:$A$159,0))</f>
        <v>13636.054600636875</v>
      </c>
      <c r="U147" s="93">
        <f t="shared" si="19"/>
        <v>30029.503488912644</v>
      </c>
      <c r="V147" s="96">
        <f t="shared" si="20"/>
        <v>43665.558089549522</v>
      </c>
    </row>
    <row r="148" spans="1:22">
      <c r="A148" s="41" t="s">
        <v>611</v>
      </c>
      <c r="B148" s="39" t="s">
        <v>612</v>
      </c>
      <c r="C148" s="93">
        <f>INDEX('BCF 2020-21'!$E$6:$E$196,MATCH(A148,'BCF 2020-21'!$A$6:$A$196,0))</f>
        <v>10110.078788751593</v>
      </c>
      <c r="D148" s="43">
        <v>311744</v>
      </c>
      <c r="E148" s="43">
        <f t="shared" si="21"/>
        <v>307016.50814787514</v>
      </c>
      <c r="F148" s="107">
        <f>INDEX('RNF revised'!$R$8:$R$198,MATCH($A148,'RNF revised'!$P$8:$P$198,0))</f>
        <v>4727.4918521248701</v>
      </c>
      <c r="G148" s="93">
        <f t="shared" si="15"/>
        <v>10664.355390088846</v>
      </c>
      <c r="H148" s="96">
        <f t="shared" si="16"/>
        <v>15391.847242213717</v>
      </c>
      <c r="J148" s="155" t="s">
        <v>531</v>
      </c>
      <c r="K148" s="155" t="s">
        <v>532</v>
      </c>
      <c r="L148" s="155" t="s">
        <v>477</v>
      </c>
      <c r="M148" s="155" t="s">
        <v>478</v>
      </c>
      <c r="N148" s="156">
        <v>251160</v>
      </c>
      <c r="O148" s="25">
        <f t="shared" si="17"/>
        <v>1</v>
      </c>
      <c r="P148" s="208">
        <f t="shared" si="18"/>
        <v>11610.852737303167</v>
      </c>
      <c r="R148" s="121" t="s">
        <v>605</v>
      </c>
      <c r="S148" s="75" t="s">
        <v>606</v>
      </c>
      <c r="T148" s="118">
        <f>INDEX('RNF revised'!$F$8:$F$159,MATCH(R148,'RNF revised'!$A$8:$A$159,0))</f>
        <v>19022.718874353792</v>
      </c>
      <c r="U148" s="93">
        <f t="shared" si="19"/>
        <v>39466.597373270793</v>
      </c>
      <c r="V148" s="96">
        <f t="shared" si="20"/>
        <v>58489.316247624585</v>
      </c>
    </row>
    <row r="149" spans="1:22">
      <c r="A149" s="41" t="s">
        <v>617</v>
      </c>
      <c r="B149" s="39" t="s">
        <v>618</v>
      </c>
      <c r="C149" s="93">
        <f>INDEX('BCF 2020-21'!$E$6:$E$196,MATCH(A149,'BCF 2020-21'!$A$6:$A$196,0))</f>
        <v>10162.54359325539</v>
      </c>
      <c r="D149" s="43">
        <v>313597</v>
      </c>
      <c r="E149" s="43">
        <f t="shared" si="21"/>
        <v>308523.12779016042</v>
      </c>
      <c r="F149" s="107">
        <f>INDEX('RNF revised'!$R$8:$R$198,MATCH($A149,'RNF revised'!$P$8:$P$198,0))</f>
        <v>5073.8722098395901</v>
      </c>
      <c r="G149" s="93">
        <f t="shared" si="15"/>
        <v>10716.688495562381</v>
      </c>
      <c r="H149" s="96">
        <f t="shared" si="16"/>
        <v>15790.560705401971</v>
      </c>
      <c r="J149" s="155" t="s">
        <v>535</v>
      </c>
      <c r="K149" s="155" t="s">
        <v>536</v>
      </c>
      <c r="L149" s="155" t="s">
        <v>481</v>
      </c>
      <c r="M149" s="155" t="s">
        <v>482</v>
      </c>
      <c r="N149" s="156">
        <v>259552</v>
      </c>
      <c r="O149" s="25">
        <f t="shared" si="17"/>
        <v>1</v>
      </c>
      <c r="P149" s="208">
        <f t="shared" si="18"/>
        <v>14716.843798525075</v>
      </c>
      <c r="R149" s="121" t="s">
        <v>609</v>
      </c>
      <c r="S149" s="75" t="s">
        <v>610</v>
      </c>
      <c r="T149" s="118">
        <f>INDEX('RNF revised'!$F$8:$F$159,MATCH(R149,'RNF revised'!$A$8:$A$159,0))</f>
        <v>23601.841053387794</v>
      </c>
      <c r="U149" s="93">
        <f t="shared" si="19"/>
        <v>45518.066955798342</v>
      </c>
      <c r="V149" s="96">
        <f t="shared" si="20"/>
        <v>69119.90800918614</v>
      </c>
    </row>
    <row r="150" spans="1:22">
      <c r="A150" s="41" t="s">
        <v>623</v>
      </c>
      <c r="B150" s="39" t="s">
        <v>624</v>
      </c>
      <c r="C150" s="93">
        <f>INDEX('BCF 2020-21'!$E$6:$E$196,MATCH(A150,'BCF 2020-21'!$A$6:$A$196,0))</f>
        <v>26620.069258324791</v>
      </c>
      <c r="D150" s="43">
        <v>819092</v>
      </c>
      <c r="E150" s="43">
        <f t="shared" si="21"/>
        <v>808071.13824948168</v>
      </c>
      <c r="F150" s="107">
        <f>INDEX('RNF revised'!$R$8:$R$198,MATCH($A150,'RNF revised'!$P$8:$P$198,0))</f>
        <v>11020.861750518294</v>
      </c>
      <c r="G150" s="93">
        <f t="shared" si="15"/>
        <v>28068.711518976121</v>
      </c>
      <c r="H150" s="96">
        <f t="shared" si="16"/>
        <v>39089.573269494416</v>
      </c>
      <c r="J150" s="155" t="s">
        <v>539</v>
      </c>
      <c r="K150" s="155" t="s">
        <v>540</v>
      </c>
      <c r="L150" s="155" t="s">
        <v>485</v>
      </c>
      <c r="M150" s="155" t="s">
        <v>486</v>
      </c>
      <c r="N150" s="156">
        <v>306870</v>
      </c>
      <c r="O150" s="25">
        <f t="shared" si="17"/>
        <v>1</v>
      </c>
      <c r="P150" s="208">
        <f t="shared" si="18"/>
        <v>14604.714875682284</v>
      </c>
      <c r="R150" s="121" t="s">
        <v>619</v>
      </c>
      <c r="S150" s="75" t="s">
        <v>620</v>
      </c>
      <c r="T150" s="118">
        <f>INDEX('RNF revised'!$F$8:$F$159,MATCH(R150,'RNF revised'!$A$8:$A$159,0))</f>
        <v>13688.885034695391</v>
      </c>
      <c r="U150" s="93">
        <f t="shared" si="19"/>
        <v>29986.697710263816</v>
      </c>
      <c r="V150" s="96">
        <f t="shared" si="20"/>
        <v>43675.582744959203</v>
      </c>
    </row>
    <row r="151" spans="1:22">
      <c r="A151" s="41" t="s">
        <v>627</v>
      </c>
      <c r="B151" s="39" t="s">
        <v>628</v>
      </c>
      <c r="C151" s="93">
        <f>INDEX('BCF 2020-21'!$E$6:$E$196,MATCH(A151,'BCF 2020-21'!$A$6:$A$196,0))</f>
        <v>6168.8323812637727</v>
      </c>
      <c r="D151" s="43">
        <v>188413</v>
      </c>
      <c r="E151" s="43">
        <f t="shared" si="21"/>
        <v>185985.4267256477</v>
      </c>
      <c r="F151" s="107">
        <f>INDEX('RNF revised'!$R$8:$R$198,MATCH($A151,'RNF revised'!$P$8:$P$198,0))</f>
        <v>2427.5732743522931</v>
      </c>
      <c r="G151" s="93">
        <f t="shared" si="15"/>
        <v>6460.286777231925</v>
      </c>
      <c r="H151" s="96">
        <f t="shared" si="16"/>
        <v>8887.860051584219</v>
      </c>
      <c r="J151" s="155" t="s">
        <v>543</v>
      </c>
      <c r="K151" s="155" t="s">
        <v>544</v>
      </c>
      <c r="L151" s="155" t="s">
        <v>493</v>
      </c>
      <c r="M151" s="155" t="s">
        <v>494</v>
      </c>
      <c r="N151" s="156">
        <v>242467</v>
      </c>
      <c r="O151" s="25">
        <f t="shared" si="17"/>
        <v>1</v>
      </c>
      <c r="P151" s="208">
        <f t="shared" si="18"/>
        <v>13601.396653144788</v>
      </c>
      <c r="R151" s="121" t="s">
        <v>625</v>
      </c>
      <c r="S151" s="75" t="s">
        <v>626</v>
      </c>
      <c r="T151" s="118">
        <f>INDEX('RNF revised'!$F$8:$F$159,MATCH(R151,'RNF revised'!$A$8:$A$159,0))</f>
        <v>19921.456490954537</v>
      </c>
      <c r="U151" s="93">
        <f t="shared" si="19"/>
        <v>41447.742659212789</v>
      </c>
      <c r="V151" s="96">
        <f t="shared" si="20"/>
        <v>61369.199150167326</v>
      </c>
    </row>
    <row r="152" spans="1:22">
      <c r="A152" s="41" t="s">
        <v>631</v>
      </c>
      <c r="B152" s="39" t="s">
        <v>632</v>
      </c>
      <c r="C152" s="93">
        <f>INDEX('BCF 2020-21'!$E$6:$E$196,MATCH(A152,'BCF 2020-21'!$A$6:$A$196,0))</f>
        <v>12258.622122345614</v>
      </c>
      <c r="D152" s="43">
        <v>380499</v>
      </c>
      <c r="E152" s="43">
        <f t="shared" si="21"/>
        <v>374600.56005634781</v>
      </c>
      <c r="F152" s="107">
        <f>INDEX('RNF revised'!$R$8:$R$198,MATCH($A152,'RNF revised'!$P$8:$P$198,0))</f>
        <v>5898.4399436521971</v>
      </c>
      <c r="G152" s="93">
        <f t="shared" si="15"/>
        <v>13011.917586669557</v>
      </c>
      <c r="H152" s="96">
        <f t="shared" si="16"/>
        <v>18910.357530321755</v>
      </c>
      <c r="J152" s="155" t="s">
        <v>547</v>
      </c>
      <c r="K152" s="155" t="s">
        <v>548</v>
      </c>
      <c r="L152" s="155" t="s">
        <v>501</v>
      </c>
      <c r="M152" s="155" t="s">
        <v>502</v>
      </c>
      <c r="N152" s="156">
        <v>177507</v>
      </c>
      <c r="O152" s="25">
        <f t="shared" si="17"/>
        <v>1</v>
      </c>
      <c r="P152" s="208">
        <f t="shared" si="18"/>
        <v>9087.5080406838697</v>
      </c>
      <c r="R152" s="121" t="s">
        <v>629</v>
      </c>
      <c r="S152" s="75" t="s">
        <v>630</v>
      </c>
      <c r="T152" s="118">
        <f>INDEX('RNF revised'!$F$8:$F$159,MATCH(R152,'RNF revised'!$A$8:$A$159,0))</f>
        <v>12943.066273028213</v>
      </c>
      <c r="U152" s="93">
        <f t="shared" si="19"/>
        <v>31255.092270280875</v>
      </c>
      <c r="V152" s="96">
        <f t="shared" si="20"/>
        <v>44198.158543309088</v>
      </c>
    </row>
    <row r="153" spans="1:22">
      <c r="A153" s="41" t="s">
        <v>635</v>
      </c>
      <c r="B153" s="39" t="s">
        <v>636</v>
      </c>
      <c r="C153" s="93">
        <f>INDEX('BCF 2020-21'!$E$6:$E$196,MATCH(A153,'BCF 2020-21'!$A$6:$A$196,0))</f>
        <v>8488.6666221559099</v>
      </c>
      <c r="D153" s="43">
        <v>260809</v>
      </c>
      <c r="E153" s="43">
        <f t="shared" si="21"/>
        <v>257266.97616863865</v>
      </c>
      <c r="F153" s="107">
        <f>INDEX('RNF revised'!$R$8:$R$198,MATCH($A153,'RNF revised'!$P$8:$P$198,0))</f>
        <v>3542.0238313613431</v>
      </c>
      <c r="G153" s="93">
        <f t="shared" si="15"/>
        <v>8936.2832003627191</v>
      </c>
      <c r="H153" s="96">
        <f t="shared" si="16"/>
        <v>12478.307031724062</v>
      </c>
      <c r="J153" s="155" t="s">
        <v>551</v>
      </c>
      <c r="K153" s="155" t="s">
        <v>552</v>
      </c>
      <c r="L153" s="155" t="s">
        <v>505</v>
      </c>
      <c r="M153" s="155" t="s">
        <v>506</v>
      </c>
      <c r="N153" s="156">
        <v>326034</v>
      </c>
      <c r="O153" s="25">
        <f t="shared" si="17"/>
        <v>1</v>
      </c>
      <c r="P153" s="208">
        <f t="shared" si="18"/>
        <v>18597.371765039683</v>
      </c>
      <c r="R153" s="121" t="s">
        <v>633</v>
      </c>
      <c r="S153" s="75" t="s">
        <v>634</v>
      </c>
      <c r="T153" s="118">
        <f>INDEX('RNF revised'!$F$8:$F$159,MATCH(R153,'RNF revised'!$A$8:$A$159,0))</f>
        <v>14106.658672834628</v>
      </c>
      <c r="U153" s="93">
        <f t="shared" si="19"/>
        <v>29080.735796944835</v>
      </c>
      <c r="V153" s="96">
        <f t="shared" si="20"/>
        <v>43187.394469779465</v>
      </c>
    </row>
    <row r="154" spans="1:22">
      <c r="A154" s="41" t="s">
        <v>639</v>
      </c>
      <c r="B154" s="39" t="s">
        <v>640</v>
      </c>
      <c r="C154" s="93">
        <f>INDEX('BCF 2020-21'!$E$6:$E$196,MATCH(A154,'BCF 2020-21'!$A$6:$A$196,0))</f>
        <v>9475.7805750370171</v>
      </c>
      <c r="D154" s="43">
        <v>290413</v>
      </c>
      <c r="E154" s="43">
        <f t="shared" si="21"/>
        <v>286434.0960706285</v>
      </c>
      <c r="F154" s="107">
        <f>INDEX('RNF revised'!$R$8:$R$198,MATCH($A154,'RNF revised'!$P$8:$P$198,0))</f>
        <v>3978.9039293715286</v>
      </c>
      <c r="G154" s="93">
        <f t="shared" si="15"/>
        <v>9949.4161234638304</v>
      </c>
      <c r="H154" s="96">
        <f t="shared" si="16"/>
        <v>13928.320052835359</v>
      </c>
      <c r="J154" s="155" t="s">
        <v>555</v>
      </c>
      <c r="K154" s="155" t="s">
        <v>556</v>
      </c>
      <c r="L154" s="155" t="s">
        <v>509</v>
      </c>
      <c r="M154" s="155" t="s">
        <v>510</v>
      </c>
      <c r="N154" s="156">
        <v>305842</v>
      </c>
      <c r="O154" s="25">
        <f t="shared" si="17"/>
        <v>1</v>
      </c>
      <c r="P154" s="208">
        <f t="shared" si="18"/>
        <v>16854.541030810567</v>
      </c>
      <c r="R154" s="121" t="s">
        <v>637</v>
      </c>
      <c r="S154" s="75" t="s">
        <v>638</v>
      </c>
      <c r="T154" s="118">
        <f>INDEX('RNF revised'!$F$8:$F$159,MATCH(R154,'RNF revised'!$A$8:$A$159,0))</f>
        <v>20005.579850481379</v>
      </c>
      <c r="U154" s="93">
        <f t="shared" si="19"/>
        <v>42095.619690237465</v>
      </c>
      <c r="V154" s="96">
        <f t="shared" si="20"/>
        <v>62101.199540718844</v>
      </c>
    </row>
    <row r="155" spans="1:22">
      <c r="A155" s="41" t="s">
        <v>643</v>
      </c>
      <c r="B155" s="39" t="s">
        <v>644</v>
      </c>
      <c r="C155" s="93">
        <f>INDEX('BCF 2020-21'!$E$6:$E$196,MATCH(A155,'BCF 2020-21'!$A$6:$A$196,0))</f>
        <v>10354.492772190786</v>
      </c>
      <c r="D155" s="43">
        <v>318673</v>
      </c>
      <c r="E155" s="43">
        <f t="shared" si="21"/>
        <v>313726.37034464901</v>
      </c>
      <c r="F155" s="107">
        <f>INDEX('RNF revised'!$R$8:$R$198,MATCH($A155,'RNF revised'!$P$8:$P$198,0))</f>
        <v>4946.6296553510092</v>
      </c>
      <c r="G155" s="93">
        <f t="shared" si="15"/>
        <v>10897.425447189664</v>
      </c>
      <c r="H155" s="96">
        <f t="shared" si="16"/>
        <v>15844.055102540673</v>
      </c>
      <c r="J155" s="155" t="s">
        <v>559</v>
      </c>
      <c r="K155" s="155" t="s">
        <v>560</v>
      </c>
      <c r="L155" s="155" t="s">
        <v>517</v>
      </c>
      <c r="M155" s="155" t="s">
        <v>518</v>
      </c>
      <c r="N155" s="156">
        <v>353134</v>
      </c>
      <c r="O155" s="25">
        <f t="shared" si="17"/>
        <v>1</v>
      </c>
      <c r="P155" s="208">
        <f t="shared" si="18"/>
        <v>17516.049321293089</v>
      </c>
      <c r="R155" s="121" t="s">
        <v>641</v>
      </c>
      <c r="S155" s="75" t="s">
        <v>642</v>
      </c>
      <c r="T155" s="118">
        <f>INDEX('RNF revised'!$F$8:$F$159,MATCH(R155,'RNF revised'!$A$8:$A$159,0))</f>
        <v>18420.90426343463</v>
      </c>
      <c r="U155" s="93">
        <f t="shared" si="19"/>
        <v>38213.68005293607</v>
      </c>
      <c r="V155" s="96">
        <f t="shared" si="20"/>
        <v>56634.584316370703</v>
      </c>
    </row>
    <row r="156" spans="1:22">
      <c r="A156" s="41" t="s">
        <v>647</v>
      </c>
      <c r="B156" s="39" t="s">
        <v>648</v>
      </c>
      <c r="C156" s="93">
        <f>INDEX('BCF 2020-21'!$E$6:$E$196,MATCH(A156,'BCF 2020-21'!$A$6:$A$196,0))</f>
        <v>13944.102374641063</v>
      </c>
      <c r="D156" s="43">
        <v>429051</v>
      </c>
      <c r="E156" s="43">
        <f t="shared" si="21"/>
        <v>423414.8633202684</v>
      </c>
      <c r="F156" s="107">
        <f>INDEX('RNF revised'!$R$8:$R$198,MATCH($A156,'RNF revised'!$P$8:$P$198,0))</f>
        <v>5636.1366797316268</v>
      </c>
      <c r="G156" s="93">
        <f t="shared" si="15"/>
        <v>14707.50418970423</v>
      </c>
      <c r="H156" s="96">
        <f t="shared" si="16"/>
        <v>20343.640869435858</v>
      </c>
      <c r="J156" s="155" t="s">
        <v>563</v>
      </c>
      <c r="K156" s="155" t="s">
        <v>564</v>
      </c>
      <c r="L156" s="155" t="s">
        <v>521</v>
      </c>
      <c r="M156" s="155" t="s">
        <v>522</v>
      </c>
      <c r="N156" s="156">
        <v>305222</v>
      </c>
      <c r="O156" s="25">
        <f t="shared" si="17"/>
        <v>1</v>
      </c>
      <c r="P156" s="208">
        <f t="shared" si="18"/>
        <v>14189.109777785039</v>
      </c>
      <c r="R156" s="121" t="s">
        <v>645</v>
      </c>
      <c r="S156" s="75" t="s">
        <v>646</v>
      </c>
      <c r="T156" s="118">
        <f>INDEX('RNF revised'!$F$8:$F$159,MATCH(R156,'RNF revised'!$A$8:$A$159,0))</f>
        <v>22562.349476462994</v>
      </c>
      <c r="U156" s="93">
        <f t="shared" si="19"/>
        <v>58107.568394799906</v>
      </c>
      <c r="V156" s="96">
        <f t="shared" si="20"/>
        <v>80669.917871262907</v>
      </c>
    </row>
    <row r="157" spans="1:22">
      <c r="A157" s="41" t="s">
        <v>651</v>
      </c>
      <c r="B157" s="39" t="s">
        <v>652</v>
      </c>
      <c r="C157" s="93">
        <f>INDEX('BCF 2020-21'!$E$6:$E$196,MATCH(A157,'BCF 2020-21'!$A$6:$A$196,0))</f>
        <v>10172.922479765326</v>
      </c>
      <c r="D157" s="43">
        <v>314159</v>
      </c>
      <c r="E157" s="43">
        <f t="shared" si="21"/>
        <v>308949.01125475526</v>
      </c>
      <c r="F157" s="107">
        <f>INDEX('RNF revised'!$R$8:$R$198,MATCH($A157,'RNF revised'!$P$8:$P$198,0))</f>
        <v>5209.9887452447429</v>
      </c>
      <c r="G157" s="93">
        <f t="shared" si="15"/>
        <v>10731.481747718755</v>
      </c>
      <c r="H157" s="96">
        <f t="shared" si="16"/>
        <v>15941.470492963497</v>
      </c>
      <c r="J157" s="155" t="s">
        <v>567</v>
      </c>
      <c r="K157" s="155" t="s">
        <v>568</v>
      </c>
      <c r="L157" s="155" t="s">
        <v>525</v>
      </c>
      <c r="M157" s="155" t="s">
        <v>526</v>
      </c>
      <c r="N157" s="156">
        <v>198019</v>
      </c>
      <c r="O157" s="25">
        <f t="shared" si="17"/>
        <v>1</v>
      </c>
      <c r="P157" s="208">
        <f t="shared" si="18"/>
        <v>9381.3304920911469</v>
      </c>
      <c r="R157" s="121" t="s">
        <v>649</v>
      </c>
      <c r="S157" s="75" t="s">
        <v>650</v>
      </c>
      <c r="T157" s="118">
        <f>INDEX('RNF revised'!$F$8:$F$159,MATCH(R157,'RNF revised'!$A$8:$A$159,0))</f>
        <v>12621.287729844338</v>
      </c>
      <c r="U157" s="93">
        <f t="shared" si="19"/>
        <v>27869.666151963487</v>
      </c>
      <c r="V157" s="96">
        <f t="shared" si="20"/>
        <v>40490.953881807829</v>
      </c>
    </row>
    <row r="158" spans="1:22">
      <c r="A158" s="41" t="s">
        <v>655</v>
      </c>
      <c r="B158" s="39" t="s">
        <v>656</v>
      </c>
      <c r="C158" s="93">
        <f>INDEX('BCF 2020-21'!$E$6:$E$196,MATCH(A158,'BCF 2020-21'!$A$6:$A$196,0))</f>
        <v>16462.303348570113</v>
      </c>
      <c r="D158" s="43">
        <v>504475</v>
      </c>
      <c r="E158" s="43">
        <f t="shared" si="21"/>
        <v>497859.99064308044</v>
      </c>
      <c r="F158" s="107">
        <f>INDEX('RNF revised'!$R$8:$R$198,MATCH($A158,'RNF revised'!$P$8:$P$198,0))</f>
        <v>6615.0093569195824</v>
      </c>
      <c r="G158" s="93">
        <f t="shared" si="15"/>
        <v>17293.388901963717</v>
      </c>
      <c r="H158" s="96">
        <f t="shared" si="16"/>
        <v>23908.398258883299</v>
      </c>
      <c r="J158" s="155" t="s">
        <v>571</v>
      </c>
      <c r="K158" s="155" t="s">
        <v>572</v>
      </c>
      <c r="L158" s="155" t="s">
        <v>529</v>
      </c>
      <c r="M158" s="155" t="s">
        <v>530</v>
      </c>
      <c r="N158" s="156">
        <v>318830</v>
      </c>
      <c r="O158" s="25">
        <f t="shared" si="17"/>
        <v>1</v>
      </c>
      <c r="P158" s="208">
        <f t="shared" si="18"/>
        <v>16295.222130995608</v>
      </c>
      <c r="R158" s="121" t="s">
        <v>653</v>
      </c>
      <c r="S158" s="75" t="s">
        <v>654</v>
      </c>
      <c r="T158" s="118">
        <f>INDEX('RNF revised'!$F$8:$F$159,MATCH(R158,'RNF revised'!$A$8:$A$159,0))</f>
        <v>18658.423770115329</v>
      </c>
      <c r="U158" s="93">
        <f t="shared" si="19"/>
        <v>45260.4800439268</v>
      </c>
      <c r="V158" s="96">
        <f t="shared" si="20"/>
        <v>63918.903814042133</v>
      </c>
    </row>
    <row r="159" spans="1:22">
      <c r="A159" s="41" t="s">
        <v>659</v>
      </c>
      <c r="B159" s="39" t="s">
        <v>660</v>
      </c>
      <c r="C159" s="93">
        <f>INDEX('BCF 2020-21'!$E$6:$E$196,MATCH(A159,'BCF 2020-21'!$A$6:$A$196,0))</f>
        <v>10696.42009579295</v>
      </c>
      <c r="D159" s="43">
        <v>328254</v>
      </c>
      <c r="E159" s="43">
        <f t="shared" si="21"/>
        <v>323566.3110046591</v>
      </c>
      <c r="F159" s="107">
        <f>INDEX('RNF revised'!$R$8:$R$198,MATCH($A159,'RNF revised'!$P$8:$P$198,0))</f>
        <v>4687.6889953409218</v>
      </c>
      <c r="G159" s="93">
        <f t="shared" si="15"/>
        <v>11239.220176237883</v>
      </c>
      <c r="H159" s="96">
        <f t="shared" si="16"/>
        <v>15926.909171578805</v>
      </c>
      <c r="J159" s="155" t="s">
        <v>575</v>
      </c>
      <c r="K159" s="155" t="s">
        <v>576</v>
      </c>
      <c r="L159" s="155" t="s">
        <v>513</v>
      </c>
      <c r="M159" s="155" t="s">
        <v>514</v>
      </c>
      <c r="N159" s="156">
        <v>206548</v>
      </c>
      <c r="O159" s="25">
        <f t="shared" si="17"/>
        <v>1</v>
      </c>
      <c r="P159" s="208">
        <f t="shared" si="18"/>
        <v>10026.65348493212</v>
      </c>
      <c r="R159" s="121" t="s">
        <v>657</v>
      </c>
      <c r="S159" s="75" t="s">
        <v>658</v>
      </c>
      <c r="T159" s="118">
        <f>INDEX('RNF revised'!$F$8:$F$159,MATCH(R159,'RNF revised'!$A$8:$A$159,0))</f>
        <v>13468.74308359858</v>
      </c>
      <c r="U159" s="93">
        <f t="shared" ref="U159" si="22">SUMIF($L$8:$L$236,R159,$P$8:$P$236)</f>
        <v>28428.053831486355</v>
      </c>
      <c r="V159" s="96">
        <f t="shared" ref="V159" si="23">T159+U159</f>
        <v>41896.796915084939</v>
      </c>
    </row>
    <row r="160" spans="1:22">
      <c r="A160" s="41" t="s">
        <v>661</v>
      </c>
      <c r="B160" s="39" t="s">
        <v>662</v>
      </c>
      <c r="C160" s="93">
        <f>INDEX('BCF 2020-21'!$E$6:$E$196,MATCH(A160,'BCF 2020-21'!$A$6:$A$196,0))</f>
        <v>4409.2857010571443</v>
      </c>
      <c r="D160" s="43">
        <v>134937</v>
      </c>
      <c r="E160" s="43">
        <f t="shared" si="21"/>
        <v>133115.69491066548</v>
      </c>
      <c r="F160" s="107">
        <f>INDEX('RNF revised'!$R$8:$R$198,MATCH($A160,'RNF revised'!$P$8:$P$198,0))</f>
        <v>1821.3050893345232</v>
      </c>
      <c r="G160" s="93">
        <f t="shared" si="15"/>
        <v>4623.8330540917623</v>
      </c>
      <c r="H160" s="96">
        <f t="shared" si="16"/>
        <v>6445.1381434262858</v>
      </c>
      <c r="J160" s="155" t="s">
        <v>579</v>
      </c>
      <c r="K160" s="155" t="s">
        <v>580</v>
      </c>
      <c r="L160" s="155" t="s">
        <v>533</v>
      </c>
      <c r="M160" s="155" t="s">
        <v>534</v>
      </c>
      <c r="N160" s="156">
        <v>206349</v>
      </c>
      <c r="O160" s="25">
        <f t="shared" si="17"/>
        <v>1</v>
      </c>
      <c r="P160" s="208">
        <f t="shared" si="18"/>
        <v>9874.2005203791214</v>
      </c>
    </row>
    <row r="161" spans="1:16">
      <c r="A161" s="41" t="s">
        <v>663</v>
      </c>
      <c r="B161" s="39" t="s">
        <v>664</v>
      </c>
      <c r="C161" s="93">
        <f>INDEX('BCF 2020-21'!$E$6:$E$196,MATCH(A161,'BCF 2020-21'!$A$6:$A$196,0))</f>
        <v>5552.5517690984116</v>
      </c>
      <c r="D161" s="43">
        <v>171460</v>
      </c>
      <c r="E161" s="43">
        <f t="shared" si="21"/>
        <v>168841.79537917138</v>
      </c>
      <c r="F161" s="107">
        <f>INDEX('RNF revised'!$R$8:$R$198,MATCH($A161,'RNF revised'!$P$8:$P$198,0))</f>
        <v>2618.2046208286201</v>
      </c>
      <c r="G161" s="93">
        <f t="shared" si="15"/>
        <v>5864.7950935488043</v>
      </c>
      <c r="H161" s="96">
        <f t="shared" si="16"/>
        <v>8482.9997143774235</v>
      </c>
      <c r="J161" s="155" t="s">
        <v>583</v>
      </c>
      <c r="K161" s="155" t="s">
        <v>584</v>
      </c>
      <c r="L161" s="155" t="s">
        <v>537</v>
      </c>
      <c r="M161" s="155" t="s">
        <v>538</v>
      </c>
      <c r="N161" s="156">
        <v>324745</v>
      </c>
      <c r="O161" s="25">
        <f t="shared" si="17"/>
        <v>1</v>
      </c>
      <c r="P161" s="208">
        <f t="shared" si="18"/>
        <v>14870.6837782085</v>
      </c>
    </row>
    <row r="162" spans="1:16">
      <c r="A162" s="41" t="s">
        <v>665</v>
      </c>
      <c r="B162" s="39" t="s">
        <v>666</v>
      </c>
      <c r="C162" s="93">
        <f>INDEX('BCF 2020-21'!$E$6:$E$196,MATCH(A162,'BCF 2020-21'!$A$6:$A$196,0))</f>
        <v>8100.4036985707125</v>
      </c>
      <c r="D162" s="43">
        <v>249362</v>
      </c>
      <c r="E162" s="43">
        <f t="shared" si="21"/>
        <v>246237.60783158659</v>
      </c>
      <c r="F162" s="107">
        <f>INDEX('RNF revised'!$R$8:$R$198,MATCH($A162,'RNF revised'!$P$8:$P$198,0))</f>
        <v>3124.3921684134179</v>
      </c>
      <c r="G162" s="93">
        <f t="shared" si="15"/>
        <v>8553.173170273185</v>
      </c>
      <c r="H162" s="96">
        <f t="shared" si="16"/>
        <v>11677.565338686603</v>
      </c>
      <c r="J162" s="155" t="s">
        <v>587</v>
      </c>
      <c r="K162" s="155" t="s">
        <v>588</v>
      </c>
      <c r="L162" s="155" t="s">
        <v>541</v>
      </c>
      <c r="M162" s="155" t="s">
        <v>542</v>
      </c>
      <c r="N162" s="156">
        <v>276983</v>
      </c>
      <c r="O162" s="25">
        <f t="shared" si="17"/>
        <v>1</v>
      </c>
      <c r="P162" s="208">
        <f t="shared" si="18"/>
        <v>14219.263828001425</v>
      </c>
    </row>
    <row r="163" spans="1:16">
      <c r="A163" s="41" t="s">
        <v>667</v>
      </c>
      <c r="B163" s="39" t="s">
        <v>668</v>
      </c>
      <c r="C163" s="93">
        <f>INDEX('BCF 2020-21'!$E$6:$E$196,MATCH(A163,'BCF 2020-21'!$A$6:$A$196,0))</f>
        <v>9699.7498022866694</v>
      </c>
      <c r="D163" s="43">
        <v>298165</v>
      </c>
      <c r="E163" s="43">
        <f t="shared" si="21"/>
        <v>293787.13806629693</v>
      </c>
      <c r="F163" s="107">
        <f>INDEX('RNF revised'!$R$8:$R$198,MATCH($A163,'RNF revised'!$P$8:$P$198,0))</f>
        <v>4377.8619337030632</v>
      </c>
      <c r="G163" s="93">
        <f t="shared" si="15"/>
        <v>10204.827317842628</v>
      </c>
      <c r="H163" s="96">
        <f t="shared" si="16"/>
        <v>14582.689251545691</v>
      </c>
      <c r="J163" s="155" t="s">
        <v>591</v>
      </c>
      <c r="K163" s="155" t="s">
        <v>592</v>
      </c>
      <c r="L163" s="155" t="s">
        <v>545</v>
      </c>
      <c r="M163" s="155" t="s">
        <v>546</v>
      </c>
      <c r="N163" s="156">
        <v>329677</v>
      </c>
      <c r="O163" s="25">
        <f t="shared" si="17"/>
        <v>1</v>
      </c>
      <c r="P163" s="208">
        <f t="shared" si="18"/>
        <v>16842.097996203272</v>
      </c>
    </row>
    <row r="164" spans="1:16">
      <c r="A164" s="41" t="s">
        <v>669</v>
      </c>
      <c r="B164" s="39" t="s">
        <v>670</v>
      </c>
      <c r="C164" s="93">
        <f>INDEX('BCF 2020-21'!$E$6:$E$196,MATCH(A164,'BCF 2020-21'!$A$6:$A$196,0))</f>
        <v>9235.4507535993598</v>
      </c>
      <c r="D164" s="43">
        <v>284618</v>
      </c>
      <c r="E164" s="43">
        <f t="shared" si="21"/>
        <v>280712.4460999454</v>
      </c>
      <c r="F164" s="107">
        <f>INDEX('RNF revised'!$R$8:$R$198,MATCH($A164,'RNF revised'!$P$8:$P$198,0))</f>
        <v>3905.5539000546114</v>
      </c>
      <c r="G164" s="93">
        <f t="shared" si="15"/>
        <v>9750.6720589405431</v>
      </c>
      <c r="H164" s="96">
        <f t="shared" si="16"/>
        <v>13656.225958995154</v>
      </c>
      <c r="J164" s="155" t="s">
        <v>595</v>
      </c>
      <c r="K164" s="155" t="s">
        <v>596</v>
      </c>
      <c r="L164" s="155" t="s">
        <v>497</v>
      </c>
      <c r="M164" s="155" t="s">
        <v>498</v>
      </c>
      <c r="N164" s="156">
        <v>156129</v>
      </c>
      <c r="O164" s="25">
        <f t="shared" si="17"/>
        <v>0.6865468840694422</v>
      </c>
      <c r="P164" s="208">
        <f t="shared" si="18"/>
        <v>9153.0452762287969</v>
      </c>
    </row>
    <row r="165" spans="1:16">
      <c r="A165" s="41" t="s">
        <v>671</v>
      </c>
      <c r="B165" s="39" t="s">
        <v>672</v>
      </c>
      <c r="C165" s="93">
        <f>INDEX('BCF 2020-21'!$E$6:$E$196,MATCH(A165,'BCF 2020-21'!$A$6:$A$196,0))</f>
        <v>7790.6228642634951</v>
      </c>
      <c r="D165" s="43">
        <v>240017</v>
      </c>
      <c r="E165" s="43">
        <f t="shared" si="21"/>
        <v>235688.16428883866</v>
      </c>
      <c r="F165" s="107">
        <f>INDEX('RNF revised'!$R$8:$R$198,MATCH($A165,'RNF revised'!$P$8:$P$198,0))</f>
        <v>4328.8357111613404</v>
      </c>
      <c r="G165" s="93">
        <f t="shared" si="15"/>
        <v>8186.733542038749</v>
      </c>
      <c r="H165" s="96">
        <f t="shared" si="16"/>
        <v>12515.56925320009</v>
      </c>
      <c r="J165" s="155" t="s">
        <v>595</v>
      </c>
      <c r="K165" s="155" t="s">
        <v>596</v>
      </c>
      <c r="L165" s="155" t="s">
        <v>549</v>
      </c>
      <c r="M165" s="155" t="s">
        <v>550</v>
      </c>
      <c r="N165" s="156">
        <v>71283</v>
      </c>
      <c r="O165" s="25">
        <f t="shared" si="17"/>
        <v>0.31345311593055775</v>
      </c>
      <c r="P165" s="208">
        <f t="shared" si="18"/>
        <v>4178.9579541623743</v>
      </c>
    </row>
    <row r="166" spans="1:16">
      <c r="A166" s="41" t="s">
        <v>673</v>
      </c>
      <c r="B166" s="39" t="s">
        <v>674</v>
      </c>
      <c r="C166" s="93">
        <f>INDEX('BCF 2020-21'!$E$6:$E$196,MATCH(A166,'BCF 2020-21'!$A$6:$A$196,0))</f>
        <v>28957.823025827031</v>
      </c>
      <c r="D166" s="43">
        <v>892146</v>
      </c>
      <c r="E166" s="43">
        <f t="shared" si="21"/>
        <v>879492.9081727193</v>
      </c>
      <c r="F166" s="107">
        <f>INDEX('RNF revised'!$R$8:$R$198,MATCH($A166,'RNF revised'!$P$8:$P$198,0))</f>
        <v>12653.091827280699</v>
      </c>
      <c r="G166" s="93">
        <f t="shared" si="15"/>
        <v>30549.578563049548</v>
      </c>
      <c r="H166" s="96">
        <f t="shared" si="16"/>
        <v>43202.670390330248</v>
      </c>
      <c r="J166" s="155" t="s">
        <v>599</v>
      </c>
      <c r="K166" s="155" t="s">
        <v>600</v>
      </c>
      <c r="L166" s="155" t="s">
        <v>549</v>
      </c>
      <c r="M166" s="155" t="s">
        <v>550</v>
      </c>
      <c r="N166" s="156">
        <v>190034</v>
      </c>
      <c r="O166" s="25">
        <f t="shared" si="17"/>
        <v>1</v>
      </c>
      <c r="P166" s="208">
        <f t="shared" si="18"/>
        <v>10407.233272555479</v>
      </c>
    </row>
    <row r="167" spans="1:16">
      <c r="A167" s="41" t="s">
        <v>675</v>
      </c>
      <c r="B167" s="39" t="s">
        <v>676</v>
      </c>
      <c r="C167" s="93">
        <f>INDEX('BCF 2020-21'!$E$6:$E$196,MATCH(A167,'BCF 2020-21'!$A$6:$A$196,0))</f>
        <v>10376.41209019799</v>
      </c>
      <c r="D167" s="43">
        <v>318387</v>
      </c>
      <c r="E167" s="43">
        <f t="shared" si="21"/>
        <v>313357.78156602022</v>
      </c>
      <c r="F167" s="107">
        <f>INDEX('RNF revised'!$R$8:$R$198,MATCH($A167,'RNF revised'!$P$8:$P$198,0))</f>
        <v>5029.2184339797695</v>
      </c>
      <c r="G167" s="93">
        <f t="shared" si="15"/>
        <v>10884.622351513119</v>
      </c>
      <c r="H167" s="96">
        <f t="shared" si="16"/>
        <v>15913.840785492888</v>
      </c>
      <c r="J167" s="155" t="s">
        <v>603</v>
      </c>
      <c r="K167" s="155" t="s">
        <v>604</v>
      </c>
      <c r="L167" s="155" t="s">
        <v>593</v>
      </c>
      <c r="M167" s="155" t="s">
        <v>594</v>
      </c>
      <c r="N167" s="156">
        <v>130032</v>
      </c>
      <c r="O167" s="25">
        <f t="shared" si="17"/>
        <v>1</v>
      </c>
      <c r="P167" s="208">
        <f t="shared" si="18"/>
        <v>5941.406519289093</v>
      </c>
    </row>
    <row r="168" spans="1:16">
      <c r="A168" s="41" t="s">
        <v>677</v>
      </c>
      <c r="B168" s="39" t="s">
        <v>678</v>
      </c>
      <c r="C168" s="93">
        <f>INDEX('BCF 2020-21'!$E$6:$E$196,MATCH(A168,'BCF 2020-21'!$A$6:$A$196,0))</f>
        <v>10032.473460964233</v>
      </c>
      <c r="D168" s="43">
        <v>308513</v>
      </c>
      <c r="E168" s="43">
        <f t="shared" si="21"/>
        <v>304284.42904946121</v>
      </c>
      <c r="F168" s="107">
        <f>INDEX('RNF revised'!$R$8:$R$198,MATCH($A168,'RNF revised'!$P$8:$P$198,0))</f>
        <v>4228.5709505388095</v>
      </c>
      <c r="G168" s="93">
        <f t="shared" si="15"/>
        <v>10569.455403651353</v>
      </c>
      <c r="H168" s="96">
        <f t="shared" si="16"/>
        <v>14798.026354190162</v>
      </c>
      <c r="J168" s="155" t="s">
        <v>607</v>
      </c>
      <c r="K168" s="155" t="s">
        <v>608</v>
      </c>
      <c r="L168" s="155" t="s">
        <v>213</v>
      </c>
      <c r="M168" s="155" t="s">
        <v>214</v>
      </c>
      <c r="N168" s="156">
        <v>290885</v>
      </c>
      <c r="O168" s="25">
        <f t="shared" si="17"/>
        <v>1</v>
      </c>
      <c r="P168" s="208">
        <f t="shared" si="18"/>
        <v>14567.015555800883</v>
      </c>
    </row>
    <row r="169" spans="1:16">
      <c r="A169" s="41" t="s">
        <v>679</v>
      </c>
      <c r="B169" s="39" t="s">
        <v>680</v>
      </c>
      <c r="C169" s="93">
        <f>INDEX('BCF 2020-21'!$E$6:$E$196,MATCH(A169,'BCF 2020-21'!$A$6:$A$196,0))</f>
        <v>12625.948153731315</v>
      </c>
      <c r="D169" s="43">
        <v>389177</v>
      </c>
      <c r="E169" s="43">
        <f t="shared" si="21"/>
        <v>382911.01081991114</v>
      </c>
      <c r="F169" s="107">
        <f>INDEX('RNF revised'!$R$8:$R$198,MATCH($A169,'RNF revised'!$P$8:$P$198,0))</f>
        <v>6265.9891800888736</v>
      </c>
      <c r="G169" s="93">
        <f t="shared" si="15"/>
        <v>13300.584801762068</v>
      </c>
      <c r="H169" s="96">
        <f t="shared" si="16"/>
        <v>19566.573981850943</v>
      </c>
      <c r="J169" s="155" t="s">
        <v>611</v>
      </c>
      <c r="K169" s="155" t="s">
        <v>612</v>
      </c>
      <c r="L169" s="155" t="s">
        <v>593</v>
      </c>
      <c r="M169" s="155" t="s">
        <v>594</v>
      </c>
      <c r="N169" s="156">
        <v>214741</v>
      </c>
      <c r="O169" s="25">
        <f t="shared" si="17"/>
        <v>1</v>
      </c>
      <c r="P169" s="208">
        <f t="shared" si="18"/>
        <v>10664.355390088846</v>
      </c>
    </row>
    <row r="170" spans="1:16">
      <c r="A170" s="41" t="s">
        <v>681</v>
      </c>
      <c r="B170" s="39" t="s">
        <v>682</v>
      </c>
      <c r="C170" s="93">
        <f>INDEX('BCF 2020-21'!$E$6:$E$196,MATCH(A170,'BCF 2020-21'!$A$6:$A$196,0))</f>
        <v>25524.353675616356</v>
      </c>
      <c r="D170" s="43">
        <v>786649</v>
      </c>
      <c r="E170" s="43">
        <f t="shared" si="21"/>
        <v>775561.93990382866</v>
      </c>
      <c r="F170" s="107">
        <f>INDEX('RNF revised'!$R$8:$R$198,MATCH($A170,'RNF revised'!$P$8:$P$198,0))</f>
        <v>11087.060096171363</v>
      </c>
      <c r="G170" s="93">
        <f t="shared" si="15"/>
        <v>26939.490010020818</v>
      </c>
      <c r="H170" s="96">
        <f t="shared" si="16"/>
        <v>38026.550106192182</v>
      </c>
      <c r="J170" s="155" t="s">
        <v>617</v>
      </c>
      <c r="K170" s="155" t="s">
        <v>618</v>
      </c>
      <c r="L170" s="155" t="s">
        <v>573</v>
      </c>
      <c r="M170" s="155" t="s">
        <v>574</v>
      </c>
      <c r="N170" s="156">
        <v>193596</v>
      </c>
      <c r="O170" s="25">
        <f t="shared" si="17"/>
        <v>1</v>
      </c>
      <c r="P170" s="208">
        <f t="shared" si="18"/>
        <v>10716.688495562381</v>
      </c>
    </row>
    <row r="171" spans="1:16">
      <c r="A171" s="41" t="s">
        <v>683</v>
      </c>
      <c r="B171" s="39" t="s">
        <v>684</v>
      </c>
      <c r="C171" s="93">
        <f>INDEX('BCF 2020-21'!$E$6:$E$196,MATCH(A171,'BCF 2020-21'!$A$6:$A$196,0))</f>
        <v>8774.5773017147822</v>
      </c>
      <c r="D171" s="43">
        <v>269668</v>
      </c>
      <c r="E171" s="43">
        <f t="shared" si="21"/>
        <v>265546.24006255466</v>
      </c>
      <c r="F171" s="107">
        <f>INDEX('RNF revised'!$R$8:$R$198,MATCH($A171,'RNF revised'!$P$8:$P$198,0))</f>
        <v>4121.7599374453557</v>
      </c>
      <c r="G171" s="93">
        <f t="shared" si="15"/>
        <v>9223.8671256235866</v>
      </c>
      <c r="H171" s="96">
        <f t="shared" si="16"/>
        <v>13345.627063068943</v>
      </c>
      <c r="J171" s="155" t="s">
        <v>623</v>
      </c>
      <c r="K171" s="155" t="s">
        <v>624</v>
      </c>
      <c r="L171" s="155" t="s">
        <v>653</v>
      </c>
      <c r="M171" s="155" t="s">
        <v>654</v>
      </c>
      <c r="N171" s="156">
        <v>510322</v>
      </c>
      <c r="O171" s="25">
        <f t="shared" si="17"/>
        <v>1</v>
      </c>
      <c r="P171" s="208">
        <f t="shared" si="18"/>
        <v>28068.711518976121</v>
      </c>
    </row>
    <row r="172" spans="1:16">
      <c r="A172" s="41" t="s">
        <v>685</v>
      </c>
      <c r="B172" s="39" t="s">
        <v>686</v>
      </c>
      <c r="C172" s="93">
        <f>INDEX('BCF 2020-21'!$E$6:$E$196,MATCH(A172,'BCF 2020-21'!$A$6:$A$196,0))</f>
        <v>38999.939861352213</v>
      </c>
      <c r="D172" s="43">
        <v>1199966</v>
      </c>
      <c r="E172" s="43">
        <f t="shared" si="21"/>
        <v>1180442.2938905624</v>
      </c>
      <c r="F172" s="107">
        <f>INDEX('RNF revised'!$R$8:$R$198,MATCH($A172,'RNF revised'!$P$8:$P$198,0))</f>
        <v>19523.706109437553</v>
      </c>
      <c r="G172" s="93">
        <f t="shared" si="15"/>
        <v>41003.18974860241</v>
      </c>
      <c r="H172" s="96">
        <f t="shared" si="16"/>
        <v>60526.895858039963</v>
      </c>
      <c r="J172" s="155" t="s">
        <v>627</v>
      </c>
      <c r="K172" s="155" t="s">
        <v>628</v>
      </c>
      <c r="L172" s="155" t="s">
        <v>653</v>
      </c>
      <c r="M172" s="155" t="s">
        <v>654</v>
      </c>
      <c r="N172" s="156">
        <v>112409</v>
      </c>
      <c r="O172" s="25">
        <f t="shared" si="17"/>
        <v>1</v>
      </c>
      <c r="P172" s="208">
        <f t="shared" si="18"/>
        <v>6460.286777231925</v>
      </c>
    </row>
    <row r="173" spans="1:16">
      <c r="A173" s="41" t="s">
        <v>687</v>
      </c>
      <c r="B173" s="39" t="s">
        <v>688</v>
      </c>
      <c r="C173" s="93">
        <f>INDEX('BCF 2020-21'!$E$6:$E$196,MATCH(A173,'BCF 2020-21'!$A$6:$A$196,0))</f>
        <v>28533.693967629391</v>
      </c>
      <c r="D173" s="43">
        <v>882499</v>
      </c>
      <c r="E173" s="43">
        <f t="shared" si="21"/>
        <v>868209.24403621187</v>
      </c>
      <c r="F173" s="107">
        <f>INDEX('RNF revised'!$R$8:$R$198,MATCH($A173,'RNF revised'!$P$8:$P$198,0))</f>
        <v>14289.755963788142</v>
      </c>
      <c r="G173" s="93">
        <f t="shared" si="15"/>
        <v>30157.635454908421</v>
      </c>
      <c r="H173" s="96">
        <f t="shared" si="16"/>
        <v>44447.391418696563</v>
      </c>
      <c r="J173" s="155" t="s">
        <v>631</v>
      </c>
      <c r="K173" s="155" t="s">
        <v>632</v>
      </c>
      <c r="L173" s="155" t="s">
        <v>593</v>
      </c>
      <c r="M173" s="155" t="s">
        <v>594</v>
      </c>
      <c r="N173" s="156">
        <v>267930</v>
      </c>
      <c r="O173" s="25">
        <f t="shared" si="17"/>
        <v>1</v>
      </c>
      <c r="P173" s="208">
        <f t="shared" si="18"/>
        <v>13011.917586669557</v>
      </c>
    </row>
    <row r="174" spans="1:16">
      <c r="A174" s="41" t="s">
        <v>689</v>
      </c>
      <c r="B174" s="39" t="s">
        <v>690</v>
      </c>
      <c r="C174" s="93">
        <f>INDEX('BCF 2020-21'!$E$6:$E$196,MATCH(A174,'BCF 2020-21'!$A$6:$A$196,0))</f>
        <v>28700.338993771078</v>
      </c>
      <c r="D174" s="43">
        <v>888291</v>
      </c>
      <c r="E174" s="43">
        <f t="shared" si="21"/>
        <v>872442.0090936278</v>
      </c>
      <c r="F174" s="107">
        <f>INDEX('RNF revised'!$R$8:$R$198,MATCH($A174,'RNF revised'!$P$8:$P$198,0))</f>
        <v>15848.990906372197</v>
      </c>
      <c r="G174" s="93">
        <f t="shared" si="15"/>
        <v>30304.662437683208</v>
      </c>
      <c r="H174" s="96">
        <f t="shared" si="16"/>
        <v>46153.653344055405</v>
      </c>
      <c r="J174" s="155" t="s">
        <v>635</v>
      </c>
      <c r="K174" s="155" t="s">
        <v>636</v>
      </c>
      <c r="L174" s="155" t="s">
        <v>645</v>
      </c>
      <c r="M174" s="155" t="s">
        <v>646</v>
      </c>
      <c r="N174" s="156">
        <v>187795</v>
      </c>
      <c r="O174" s="25">
        <f t="shared" si="17"/>
        <v>1</v>
      </c>
      <c r="P174" s="208">
        <f t="shared" si="18"/>
        <v>8936.2832003627191</v>
      </c>
    </row>
    <row r="175" spans="1:16">
      <c r="A175" s="41" t="s">
        <v>691</v>
      </c>
      <c r="B175" s="39" t="s">
        <v>692</v>
      </c>
      <c r="C175" s="93">
        <f>INDEX('BCF 2020-21'!$E$6:$E$196,MATCH(A175,'BCF 2020-21'!$A$6:$A$196,0))</f>
        <v>27427.295973264456</v>
      </c>
      <c r="D175" s="43">
        <v>851313</v>
      </c>
      <c r="E175" s="43">
        <f t="shared" si="21"/>
        <v>837206.34132716537</v>
      </c>
      <c r="F175" s="107">
        <f>INDEX('RNF revised'!$R$8:$R$198,MATCH($A175,'RNF revised'!$P$8:$P$198,0))</f>
        <v>14106.658672834628</v>
      </c>
      <c r="G175" s="93">
        <f t="shared" si="15"/>
        <v>29080.735796944835</v>
      </c>
      <c r="H175" s="96">
        <f t="shared" si="16"/>
        <v>43187.394469779465</v>
      </c>
      <c r="J175" s="155" t="s">
        <v>639</v>
      </c>
      <c r="K175" s="155" t="s">
        <v>640</v>
      </c>
      <c r="L175" s="155" t="s">
        <v>645</v>
      </c>
      <c r="M175" s="155" t="s">
        <v>646</v>
      </c>
      <c r="N175" s="156">
        <v>210958</v>
      </c>
      <c r="O175" s="25">
        <f t="shared" si="17"/>
        <v>1</v>
      </c>
      <c r="P175" s="208">
        <f t="shared" si="18"/>
        <v>9949.4161234638304</v>
      </c>
    </row>
    <row r="176" spans="1:16">
      <c r="A176" s="41" t="s">
        <v>693</v>
      </c>
      <c r="B176" s="39" t="s">
        <v>694</v>
      </c>
      <c r="C176" s="93">
        <f>INDEX('BCF 2020-21'!$E$6:$E$196,MATCH(A176,'BCF 2020-21'!$A$6:$A$196,0))</f>
        <v>10275.55197877723</v>
      </c>
      <c r="D176" s="43">
        <v>315858</v>
      </c>
      <c r="E176" s="43">
        <f t="shared" si="21"/>
        <v>311393.02257589967</v>
      </c>
      <c r="F176" s="107">
        <f>INDEX('RNF revised'!$R$8:$R$198,MATCH($A176,'RNF revised'!$P$8:$P$198,0))</f>
        <v>4464.9774241003206</v>
      </c>
      <c r="G176" s="93">
        <f t="shared" si="15"/>
        <v>10816.375571387453</v>
      </c>
      <c r="H176" s="96">
        <f t="shared" si="16"/>
        <v>15281.352995487774</v>
      </c>
      <c r="J176" s="155" t="s">
        <v>643</v>
      </c>
      <c r="K176" s="155" t="s">
        <v>644</v>
      </c>
      <c r="L176" s="155" t="s">
        <v>573</v>
      </c>
      <c r="M176" s="155" t="s">
        <v>574</v>
      </c>
      <c r="N176" s="156">
        <v>188741</v>
      </c>
      <c r="O176" s="25">
        <f t="shared" si="17"/>
        <v>1</v>
      </c>
      <c r="P176" s="208">
        <f t="shared" si="18"/>
        <v>10897.425447189664</v>
      </c>
    </row>
    <row r="177" spans="1:16">
      <c r="A177" s="41" t="s">
        <v>695</v>
      </c>
      <c r="B177" s="39" t="s">
        <v>696</v>
      </c>
      <c r="C177" s="93">
        <f>INDEX('BCF 2020-21'!$E$6:$E$196,MATCH(A177,'BCF 2020-21'!$A$6:$A$196,0))</f>
        <v>18927.624629738977</v>
      </c>
      <c r="D177" s="43">
        <v>581216</v>
      </c>
      <c r="E177" s="43">
        <f t="shared" si="21"/>
        <v>571047.22261964181</v>
      </c>
      <c r="F177" s="107">
        <f>INDEX('RNF revised'!$R$8:$R$198,MATCH($A177,'RNF revised'!$P$8:$P$198,0))</f>
        <v>10168.777380358237</v>
      </c>
      <c r="G177" s="93">
        <f t="shared" si="15"/>
        <v>19835.580058144147</v>
      </c>
      <c r="H177" s="96">
        <f t="shared" si="16"/>
        <v>30004.357438502382</v>
      </c>
      <c r="J177" s="155" t="s">
        <v>647</v>
      </c>
      <c r="K177" s="155" t="s">
        <v>648</v>
      </c>
      <c r="L177" s="155" t="s">
        <v>181</v>
      </c>
      <c r="M177" s="155" t="s">
        <v>182</v>
      </c>
      <c r="N177" s="156">
        <v>278556</v>
      </c>
      <c r="O177" s="25">
        <f t="shared" si="17"/>
        <v>1</v>
      </c>
      <c r="P177" s="208">
        <f t="shared" si="18"/>
        <v>14707.50418970423</v>
      </c>
    </row>
    <row r="178" spans="1:16">
      <c r="A178" s="41" t="s">
        <v>697</v>
      </c>
      <c r="B178" s="39" t="s">
        <v>698</v>
      </c>
      <c r="C178" s="93">
        <f>INDEX('BCF 2020-21'!$E$6:$E$196,MATCH(A178,'BCF 2020-21'!$A$6:$A$196,0))</f>
        <v>26990.701528864713</v>
      </c>
      <c r="D178" s="43">
        <v>828636</v>
      </c>
      <c r="E178" s="43">
        <f t="shared" si="21"/>
        <v>813758.09645785438</v>
      </c>
      <c r="F178" s="107">
        <f>INDEX('RNF revised'!$R$8:$R$198,MATCH($A178,'RNF revised'!$P$8:$P$198,0))</f>
        <v>14877.90354214561</v>
      </c>
      <c r="G178" s="93">
        <f t="shared" si="15"/>
        <v>28266.250549657361</v>
      </c>
      <c r="H178" s="96">
        <f t="shared" si="16"/>
        <v>43144.154091802971</v>
      </c>
      <c r="J178" s="155" t="s">
        <v>651</v>
      </c>
      <c r="K178" s="155" t="s">
        <v>652</v>
      </c>
      <c r="L178" s="155" t="s">
        <v>653</v>
      </c>
      <c r="M178" s="155" t="s">
        <v>654</v>
      </c>
      <c r="N178" s="156">
        <v>241249</v>
      </c>
      <c r="O178" s="25">
        <f t="shared" si="17"/>
        <v>1</v>
      </c>
      <c r="P178" s="208">
        <f t="shared" si="18"/>
        <v>10731.481747718755</v>
      </c>
    </row>
    <row r="179" spans="1:16">
      <c r="A179" s="41" t="s">
        <v>699</v>
      </c>
      <c r="B179" s="39" t="s">
        <v>700</v>
      </c>
      <c r="C179" s="93">
        <f>INDEX('BCF 2020-21'!$E$6:$E$196,MATCH(A179,'BCF 2020-21'!$A$6:$A$196,0))</f>
        <v>30529.517838054242</v>
      </c>
      <c r="D179" s="43">
        <v>942250</v>
      </c>
      <c r="E179" s="43">
        <f t="shared" si="21"/>
        <v>927191.7248204432</v>
      </c>
      <c r="F179" s="107">
        <f>INDEX('RNF revised'!$R$8:$R$198,MATCH($A179,'RNF revised'!$P$8:$P$198,0))</f>
        <v>15058.27517955686</v>
      </c>
      <c r="G179" s="93">
        <f t="shared" si="15"/>
        <v>32206.418240781175</v>
      </c>
      <c r="H179" s="96">
        <f t="shared" si="16"/>
        <v>47264.693420338037</v>
      </c>
      <c r="J179" s="155" t="s">
        <v>655</v>
      </c>
      <c r="K179" s="155" t="s">
        <v>656</v>
      </c>
      <c r="L179" s="155" t="s">
        <v>645</v>
      </c>
      <c r="M179" s="155" t="s">
        <v>646</v>
      </c>
      <c r="N179" s="156">
        <v>350722</v>
      </c>
      <c r="O179" s="25">
        <f t="shared" si="17"/>
        <v>1</v>
      </c>
      <c r="P179" s="208">
        <f t="shared" si="18"/>
        <v>17293.388901963717</v>
      </c>
    </row>
    <row r="180" spans="1:16">
      <c r="A180" s="41" t="s">
        <v>701</v>
      </c>
      <c r="B180" s="39" t="s">
        <v>702</v>
      </c>
      <c r="C180" s="93">
        <f>INDEX('BCF 2020-21'!$E$6:$E$196,MATCH(A180,'BCF 2020-21'!$A$6:$A$196,0))</f>
        <v>22916.513913220399</v>
      </c>
      <c r="D180" s="43">
        <v>706121</v>
      </c>
      <c r="E180" s="43">
        <f t="shared" si="21"/>
        <v>696622.74794316373</v>
      </c>
      <c r="F180" s="107">
        <f>INDEX('RNF revised'!$R$8:$R$198,MATCH($A180,'RNF revised'!$P$8:$P$198,0))</f>
        <v>9498.252056836247</v>
      </c>
      <c r="G180" s="93">
        <f t="shared" si="15"/>
        <v>24197.501957477718</v>
      </c>
      <c r="H180" s="96">
        <f t="shared" si="16"/>
        <v>33695.754014313963</v>
      </c>
      <c r="J180" s="155" t="s">
        <v>659</v>
      </c>
      <c r="K180" s="155" t="s">
        <v>660</v>
      </c>
      <c r="L180" s="155" t="s">
        <v>593</v>
      </c>
      <c r="M180" s="155" t="s">
        <v>594</v>
      </c>
      <c r="N180" s="156">
        <v>212933</v>
      </c>
      <c r="O180" s="25">
        <f t="shared" si="17"/>
        <v>1</v>
      </c>
      <c r="P180" s="208">
        <f t="shared" si="18"/>
        <v>11239.220176237883</v>
      </c>
    </row>
    <row r="181" spans="1:16">
      <c r="A181" s="41" t="s">
        <v>703</v>
      </c>
      <c r="B181" s="39" t="s">
        <v>704</v>
      </c>
      <c r="C181" s="93">
        <f>INDEX('BCF 2020-21'!$E$6:$E$196,MATCH(A181,'BCF 2020-21'!$A$6:$A$196,0))</f>
        <v>21467.398915770191</v>
      </c>
      <c r="D181" s="43">
        <v>657616</v>
      </c>
      <c r="E181" s="43">
        <f t="shared" si="21"/>
        <v>649301.97170787642</v>
      </c>
      <c r="F181" s="107">
        <f>INDEX('RNF revised'!$R$8:$R$198,MATCH($A181,'RNF revised'!$P$8:$P$198,0))</f>
        <v>8314.0282921235557</v>
      </c>
      <c r="G181" s="93">
        <f t="shared" si="15"/>
        <v>22553.793682139927</v>
      </c>
      <c r="H181" s="96">
        <f t="shared" si="16"/>
        <v>30867.821974263483</v>
      </c>
      <c r="J181" s="155" t="s">
        <v>661</v>
      </c>
      <c r="K181" s="155" t="s">
        <v>662</v>
      </c>
      <c r="L181" s="155" t="s">
        <v>645</v>
      </c>
      <c r="M181" s="155" t="s">
        <v>646</v>
      </c>
      <c r="N181" s="156">
        <v>96564</v>
      </c>
      <c r="O181" s="25">
        <f t="shared" si="17"/>
        <v>1</v>
      </c>
      <c r="P181" s="208">
        <f t="shared" si="18"/>
        <v>4623.8330540917623</v>
      </c>
    </row>
    <row r="182" spans="1:16">
      <c r="A182" s="41" t="s">
        <v>705</v>
      </c>
      <c r="B182" s="39" t="s">
        <v>706</v>
      </c>
      <c r="C182" s="93">
        <f>INDEX('BCF 2020-21'!$E$6:$E$196,MATCH(A182,'BCF 2020-21'!$A$6:$A$196,0))</f>
        <v>43958.358123342943</v>
      </c>
      <c r="D182" s="43">
        <v>1358464</v>
      </c>
      <c r="E182" s="43">
        <f t="shared" si="21"/>
        <v>1336507.5863226121</v>
      </c>
      <c r="F182" s="107">
        <f>INDEX('RNF revised'!$R$8:$R$198,MATCH($A182,'RNF revised'!$P$8:$P$198,0))</f>
        <v>21956.413677387925</v>
      </c>
      <c r="G182" s="93">
        <f t="shared" si="15"/>
        <v>46424.187311873146</v>
      </c>
      <c r="H182" s="96">
        <f t="shared" si="16"/>
        <v>68380.600989261075</v>
      </c>
      <c r="J182" s="155" t="s">
        <v>663</v>
      </c>
      <c r="K182" s="155" t="s">
        <v>664</v>
      </c>
      <c r="L182" s="155" t="s">
        <v>593</v>
      </c>
      <c r="M182" s="155" t="s">
        <v>594</v>
      </c>
      <c r="N182" s="156">
        <v>118929</v>
      </c>
      <c r="O182" s="25">
        <f t="shared" si="17"/>
        <v>1</v>
      </c>
      <c r="P182" s="208">
        <f t="shared" si="18"/>
        <v>5864.7950935488043</v>
      </c>
    </row>
    <row r="183" spans="1:16">
      <c r="A183" s="41" t="s">
        <v>707</v>
      </c>
      <c r="B183" s="39" t="s">
        <v>708</v>
      </c>
      <c r="C183" s="93">
        <f>INDEX('BCF 2020-21'!$E$6:$E$196,MATCH(A183,'BCF 2020-21'!$A$6:$A$196,0))</f>
        <v>19354.92837483573</v>
      </c>
      <c r="D183" s="43">
        <v>593631</v>
      </c>
      <c r="E183" s="43">
        <f t="shared" si="21"/>
        <v>585736.03006708308</v>
      </c>
      <c r="F183" s="107">
        <f>INDEX('RNF revised'!$R$8:$R$198,MATCH($A183,'RNF revised'!$P$8:$P$198,0))</f>
        <v>7894.9699329169389</v>
      </c>
      <c r="G183" s="93">
        <f t="shared" si="15"/>
        <v>20345.802338441365</v>
      </c>
      <c r="H183" s="96">
        <f t="shared" si="16"/>
        <v>28240.772271358303</v>
      </c>
      <c r="J183" s="155" t="s">
        <v>665</v>
      </c>
      <c r="K183" s="155" t="s">
        <v>666</v>
      </c>
      <c r="L183" s="155" t="s">
        <v>593</v>
      </c>
      <c r="M183" s="155" t="s">
        <v>594</v>
      </c>
      <c r="N183" s="156">
        <v>141922</v>
      </c>
      <c r="O183" s="25">
        <f t="shared" si="17"/>
        <v>1</v>
      </c>
      <c r="P183" s="208">
        <f t="shared" si="18"/>
        <v>8553.173170273185</v>
      </c>
    </row>
    <row r="184" spans="1:16">
      <c r="A184" s="41" t="s">
        <v>709</v>
      </c>
      <c r="B184" s="39" t="s">
        <v>710</v>
      </c>
      <c r="C184" s="93">
        <f>INDEX('BCF 2020-21'!$E$6:$E$196,MATCH(A184,'BCF 2020-21'!$A$6:$A$196,0))</f>
        <v>60129.952757664396</v>
      </c>
      <c r="D184" s="43">
        <v>1858899</v>
      </c>
      <c r="E184" s="43">
        <f t="shared" si="21"/>
        <v>1827272.3599264736</v>
      </c>
      <c r="F184" s="107">
        <f>INDEX('RNF revised'!$R$8:$R$198,MATCH($A184,'RNF revised'!$P$8:$P$198,0))</f>
        <v>31626.640073526476</v>
      </c>
      <c r="G184" s="93">
        <f t="shared" si="15"/>
        <v>63471.120684352441</v>
      </c>
      <c r="H184" s="96">
        <f t="shared" si="16"/>
        <v>95097.760757878918</v>
      </c>
      <c r="J184" s="155" t="s">
        <v>667</v>
      </c>
      <c r="K184" s="155" t="s">
        <v>668</v>
      </c>
      <c r="L184" s="155" t="s">
        <v>585</v>
      </c>
      <c r="M184" s="155" t="s">
        <v>586</v>
      </c>
      <c r="N184" s="156">
        <v>225387</v>
      </c>
      <c r="O184" s="25">
        <f t="shared" si="17"/>
        <v>1</v>
      </c>
      <c r="P184" s="208">
        <f t="shared" si="18"/>
        <v>10204.827317842628</v>
      </c>
    </row>
    <row r="185" spans="1:16">
      <c r="A185" s="41" t="s">
        <v>711</v>
      </c>
      <c r="B185" s="39" t="s">
        <v>712</v>
      </c>
      <c r="C185" s="93">
        <f>INDEX('BCF 2020-21'!$E$6:$E$196,MATCH(A185,'BCF 2020-21'!$A$6:$A$196,0))</f>
        <v>40299.216418147887</v>
      </c>
      <c r="D185" s="43">
        <v>1236391</v>
      </c>
      <c r="E185" s="43">
        <f t="shared" si="21"/>
        <v>1217691.4709516643</v>
      </c>
      <c r="F185" s="107">
        <f>INDEX('RNF revised'!$R$8:$R$198,MATCH($A185,'RNF revised'!$P$8:$P$198,0))</f>
        <v>18699.529048335815</v>
      </c>
      <c r="G185" s="93">
        <f t="shared" si="15"/>
        <v>42297.056533044517</v>
      </c>
      <c r="H185" s="96">
        <f t="shared" si="16"/>
        <v>60996.585581380335</v>
      </c>
      <c r="J185" s="155" t="s">
        <v>669</v>
      </c>
      <c r="K185" s="155" t="s">
        <v>670</v>
      </c>
      <c r="L185" s="155" t="s">
        <v>585</v>
      </c>
      <c r="M185" s="155" t="s">
        <v>586</v>
      </c>
      <c r="N185" s="156">
        <v>201071</v>
      </c>
      <c r="O185" s="25">
        <f t="shared" si="17"/>
        <v>1</v>
      </c>
      <c r="P185" s="208">
        <f t="shared" si="18"/>
        <v>9750.6720589405431</v>
      </c>
    </row>
    <row r="186" spans="1:16">
      <c r="A186" s="41" t="s">
        <v>713</v>
      </c>
      <c r="B186" s="39" t="s">
        <v>714</v>
      </c>
      <c r="C186" s="93">
        <f>INDEX('BCF 2020-21'!$E$6:$E$196,MATCH(A186,'BCF 2020-21'!$A$6:$A$196,0))</f>
        <v>51014.894881054577</v>
      </c>
      <c r="D186" s="43">
        <v>1569601</v>
      </c>
      <c r="E186" s="43">
        <f t="shared" si="21"/>
        <v>1543482.9205636617</v>
      </c>
      <c r="F186" s="107">
        <f>INDEX('RNF revised'!$R$8:$R$198,MATCH($A186,'RNF revised'!$P$8:$P$198,0))</f>
        <v>26118.079436338354</v>
      </c>
      <c r="G186" s="93">
        <f t="shared" si="15"/>
        <v>53613.567891584011</v>
      </c>
      <c r="H186" s="96">
        <f t="shared" si="16"/>
        <v>79731.647327922372</v>
      </c>
      <c r="J186" s="155" t="s">
        <v>671</v>
      </c>
      <c r="K186" s="155" t="s">
        <v>672</v>
      </c>
      <c r="L186" s="155" t="s">
        <v>225</v>
      </c>
      <c r="M186" s="155" t="s">
        <v>226</v>
      </c>
      <c r="N186" s="156">
        <v>141771</v>
      </c>
      <c r="O186" s="25">
        <f t="shared" si="17"/>
        <v>1</v>
      </c>
      <c r="P186" s="208">
        <f t="shared" si="18"/>
        <v>8186.733542038749</v>
      </c>
    </row>
    <row r="187" spans="1:16">
      <c r="A187" s="41" t="s">
        <v>715</v>
      </c>
      <c r="B187" s="39" t="s">
        <v>716</v>
      </c>
      <c r="C187" s="93">
        <f>INDEX('BCF 2020-21'!$E$6:$E$196,MATCH(A187,'BCF 2020-21'!$A$6:$A$196,0))</f>
        <v>59299.811504410492</v>
      </c>
      <c r="D187" s="43">
        <v>1827731</v>
      </c>
      <c r="E187" s="43">
        <f t="shared" si="21"/>
        <v>1795603.0433124597</v>
      </c>
      <c r="F187" s="107">
        <f>INDEX('RNF revised'!$R$8:$R$198,MATCH($A187,'RNF revised'!$P$8:$P$198,0))</f>
        <v>32127.95668754038</v>
      </c>
      <c r="G187" s="93">
        <f t="shared" si="15"/>
        <v>62371.072842070222</v>
      </c>
      <c r="H187" s="96">
        <f t="shared" si="16"/>
        <v>94499.029529610605</v>
      </c>
      <c r="J187" s="155" t="s">
        <v>673</v>
      </c>
      <c r="K187" s="155" t="s">
        <v>674</v>
      </c>
      <c r="L187" s="155" t="s">
        <v>629</v>
      </c>
      <c r="M187" s="155" t="s">
        <v>630</v>
      </c>
      <c r="N187" s="156">
        <v>676171</v>
      </c>
      <c r="O187" s="25">
        <f t="shared" si="17"/>
        <v>1</v>
      </c>
      <c r="P187" s="208">
        <f t="shared" si="18"/>
        <v>30549.578563049548</v>
      </c>
    </row>
    <row r="188" spans="1:16">
      <c r="A188" s="41" t="s">
        <v>717</v>
      </c>
      <c r="B188" s="39" t="s">
        <v>718</v>
      </c>
      <c r="C188" s="93">
        <f>INDEX('BCF 2020-21'!$E$6:$E$196,MATCH(A188,'BCF 2020-21'!$A$6:$A$196,0))</f>
        <v>29670.754877766864</v>
      </c>
      <c r="D188" s="43">
        <v>914583</v>
      </c>
      <c r="E188" s="43">
        <f t="shared" si="21"/>
        <v>897880.78262277343</v>
      </c>
      <c r="F188" s="107">
        <f>INDEX('RNF revised'!$R$8:$R$198,MATCH($A188,'RNF revised'!$P$8:$P$198,0))</f>
        <v>16702.217377226592</v>
      </c>
      <c r="G188" s="93">
        <f t="shared" si="15"/>
        <v>31188.289586071354</v>
      </c>
      <c r="H188" s="96">
        <f t="shared" si="16"/>
        <v>47890.506963297943</v>
      </c>
      <c r="J188" s="155" t="s">
        <v>675</v>
      </c>
      <c r="K188" s="155" t="s">
        <v>676</v>
      </c>
      <c r="L188" s="155" t="s">
        <v>217</v>
      </c>
      <c r="M188" s="155" t="s">
        <v>218</v>
      </c>
      <c r="N188" s="156">
        <v>214905</v>
      </c>
      <c r="O188" s="25">
        <f t="shared" si="17"/>
        <v>1</v>
      </c>
      <c r="P188" s="208">
        <f t="shared" si="18"/>
        <v>10884.622351513119</v>
      </c>
    </row>
    <row r="189" spans="1:16">
      <c r="A189" s="41" t="s">
        <v>719</v>
      </c>
      <c r="B189" s="39" t="s">
        <v>720</v>
      </c>
      <c r="C189" s="93">
        <f>INDEX('BCF 2020-21'!$E$6:$E$196,MATCH(A189,'BCF 2020-21'!$A$6:$A$196,0))</f>
        <v>11891.186966906696</v>
      </c>
      <c r="D189" s="43">
        <v>364751</v>
      </c>
      <c r="E189" s="43">
        <f t="shared" si="21"/>
        <v>358927.31291712757</v>
      </c>
      <c r="F189" s="107">
        <f>INDEX('RNF revised'!$R$8:$R$198,MATCH($A189,'RNF revised'!$P$8:$P$198,0))</f>
        <v>5823.6870828724104</v>
      </c>
      <c r="G189" s="93">
        <f t="shared" si="15"/>
        <v>12467.500354457299</v>
      </c>
      <c r="H189" s="96">
        <f t="shared" si="16"/>
        <v>18291.187437329711</v>
      </c>
      <c r="J189" s="155" t="s">
        <v>677</v>
      </c>
      <c r="K189" s="155" t="s">
        <v>678</v>
      </c>
      <c r="L189" s="155" t="s">
        <v>585</v>
      </c>
      <c r="M189" s="155" t="s">
        <v>586</v>
      </c>
      <c r="N189" s="156">
        <v>217701</v>
      </c>
      <c r="O189" s="25">
        <f t="shared" si="17"/>
        <v>1</v>
      </c>
      <c r="P189" s="208">
        <f t="shared" si="18"/>
        <v>10569.455403651353</v>
      </c>
    </row>
    <row r="190" spans="1:16">
      <c r="A190" s="41" t="s">
        <v>721</v>
      </c>
      <c r="B190" s="39" t="s">
        <v>722</v>
      </c>
      <c r="C190" s="93">
        <f>INDEX('BCF 2020-21'!$E$6:$E$196,MATCH(A190,'BCF 2020-21'!$A$6:$A$196,0))</f>
        <v>7714.6650552623387</v>
      </c>
      <c r="D190" s="43">
        <v>238794</v>
      </c>
      <c r="E190" s="43">
        <f t="shared" si="21"/>
        <v>234992.0251608174</v>
      </c>
      <c r="F190" s="107">
        <f>INDEX('RNF revised'!$R$8:$R$198,MATCH($A190,'RNF revised'!$P$8:$P$198,0))</f>
        <v>3801.9748391825988</v>
      </c>
      <c r="G190" s="93">
        <f t="shared" si="15"/>
        <v>8162.5528388350322</v>
      </c>
      <c r="H190" s="96">
        <f t="shared" si="16"/>
        <v>11964.527678017632</v>
      </c>
      <c r="J190" s="155" t="s">
        <v>679</v>
      </c>
      <c r="K190" s="155" t="s">
        <v>680</v>
      </c>
      <c r="L190" s="155" t="s">
        <v>221</v>
      </c>
      <c r="M190" s="155" t="s">
        <v>222</v>
      </c>
      <c r="N190" s="156">
        <v>252520</v>
      </c>
      <c r="O190" s="25">
        <f t="shared" si="17"/>
        <v>1</v>
      </c>
      <c r="P190" s="208">
        <f t="shared" si="18"/>
        <v>13300.584801762068</v>
      </c>
    </row>
    <row r="191" spans="1:16">
      <c r="A191" s="41" t="s">
        <v>723</v>
      </c>
      <c r="B191" s="39" t="s">
        <v>724</v>
      </c>
      <c r="C191" s="93">
        <f>INDEX('BCF 2020-21'!$E$6:$E$196,MATCH(A191,'BCF 2020-21'!$A$6:$A$196,0))</f>
        <v>13014.327519176511</v>
      </c>
      <c r="D191" s="43">
        <v>400873</v>
      </c>
      <c r="E191" s="43">
        <f t="shared" si="21"/>
        <v>394940.91382811073</v>
      </c>
      <c r="F191" s="107">
        <f>INDEX('RNF revised'!$R$8:$R$198,MATCH($A191,'RNF revised'!$P$8:$P$198,0))</f>
        <v>5932.0861718892738</v>
      </c>
      <c r="G191" s="93">
        <f t="shared" si="15"/>
        <v>13718.448850056002</v>
      </c>
      <c r="H191" s="96">
        <f t="shared" si="16"/>
        <v>19650.535021945274</v>
      </c>
      <c r="J191" s="155" t="s">
        <v>681</v>
      </c>
      <c r="K191" s="155" t="s">
        <v>682</v>
      </c>
      <c r="L191" s="155" t="s">
        <v>585</v>
      </c>
      <c r="M191" s="155" t="s">
        <v>586</v>
      </c>
      <c r="N191" s="156">
        <v>570799</v>
      </c>
      <c r="O191" s="25">
        <f t="shared" si="17"/>
        <v>1</v>
      </c>
      <c r="P191" s="208">
        <f t="shared" si="18"/>
        <v>26939.490010020818</v>
      </c>
    </row>
    <row r="192" spans="1:16">
      <c r="A192" s="41" t="s">
        <v>725</v>
      </c>
      <c r="B192" s="39" t="s">
        <v>726</v>
      </c>
      <c r="C192" s="93">
        <f>INDEX('BCF 2020-21'!$E$6:$E$196,MATCH(A192,'BCF 2020-21'!$A$6:$A$196,0))</f>
        <v>8663.3017241017897</v>
      </c>
      <c r="D192" s="43">
        <v>266401</v>
      </c>
      <c r="E192" s="43">
        <f t="shared" si="21"/>
        <v>262410.41365325754</v>
      </c>
      <c r="F192" s="107">
        <f>INDEX('RNF revised'!$R$8:$R$198,MATCH($A192,'RNF revised'!$P$8:$P$198,0))</f>
        <v>3990.5863467424383</v>
      </c>
      <c r="G192" s="93">
        <f t="shared" si="15"/>
        <v>9114.9427962052378</v>
      </c>
      <c r="H192" s="96">
        <f t="shared" si="16"/>
        <v>13105.529142947677</v>
      </c>
      <c r="J192" s="155" t="s">
        <v>683</v>
      </c>
      <c r="K192" s="155" t="s">
        <v>684</v>
      </c>
      <c r="L192" s="155" t="s">
        <v>137</v>
      </c>
      <c r="M192" s="155" t="s">
        <v>138</v>
      </c>
      <c r="N192" s="156">
        <v>193282</v>
      </c>
      <c r="O192" s="25">
        <f t="shared" si="17"/>
        <v>1</v>
      </c>
      <c r="P192" s="208">
        <f t="shared" si="18"/>
        <v>9223.8671256235866</v>
      </c>
    </row>
    <row r="193" spans="1:16">
      <c r="A193" s="41" t="s">
        <v>727</v>
      </c>
      <c r="B193" s="39" t="s">
        <v>728</v>
      </c>
      <c r="C193" s="93">
        <f>INDEX('BCF 2020-21'!$E$6:$E$196,MATCH(A193,'BCF 2020-21'!$A$6:$A$196,0))</f>
        <v>9155.4531655382143</v>
      </c>
      <c r="D193" s="43">
        <v>282684</v>
      </c>
      <c r="E193" s="43">
        <f t="shared" si="21"/>
        <v>278029.9138687427</v>
      </c>
      <c r="F193" s="107">
        <f>INDEX('RNF revised'!$R$8:$R$198,MATCH($A193,'RNF revised'!$P$8:$P$198,0))</f>
        <v>4654.0861312572706</v>
      </c>
      <c r="G193" s="93">
        <f t="shared" si="15"/>
        <v>9657.493105041638</v>
      </c>
      <c r="H193" s="96">
        <f t="shared" si="16"/>
        <v>14311.579236298909</v>
      </c>
      <c r="J193" s="155" t="s">
        <v>685</v>
      </c>
      <c r="K193" s="155" t="s">
        <v>686</v>
      </c>
      <c r="L193" s="155" t="s">
        <v>269</v>
      </c>
      <c r="M193" s="155" t="s">
        <v>270</v>
      </c>
      <c r="N193" s="156">
        <v>395331</v>
      </c>
      <c r="O193" s="25">
        <f t="shared" si="17"/>
        <v>0.51086983209685732</v>
      </c>
      <c r="P193" s="208">
        <f t="shared" si="18"/>
        <v>20947.292662304095</v>
      </c>
    </row>
    <row r="194" spans="1:16">
      <c r="A194" s="41" t="s">
        <v>729</v>
      </c>
      <c r="B194" s="39" t="s">
        <v>730</v>
      </c>
      <c r="C194" s="93">
        <f>INDEX('BCF 2020-21'!$E$6:$E$196,MATCH(A194,'BCF 2020-21'!$A$6:$A$196,0))</f>
        <v>13766.707574129068</v>
      </c>
      <c r="D194" s="43">
        <v>422236</v>
      </c>
      <c r="E194" s="43">
        <f t="shared" si="21"/>
        <v>416711.93662369635</v>
      </c>
      <c r="F194" s="107">
        <f>INDEX('RNF revised'!$R$8:$R$198,MATCH($A194,'RNF revised'!$P$8:$P$198,0))</f>
        <v>5524.0633763036376</v>
      </c>
      <c r="G194" s="93">
        <f t="shared" si="15"/>
        <v>14474.675040297292</v>
      </c>
      <c r="H194" s="96">
        <f t="shared" si="16"/>
        <v>19998.738416600929</v>
      </c>
      <c r="J194" s="155" t="s">
        <v>685</v>
      </c>
      <c r="K194" s="155" t="s">
        <v>686</v>
      </c>
      <c r="L194" s="155" t="s">
        <v>273</v>
      </c>
      <c r="M194" s="155" t="s">
        <v>274</v>
      </c>
      <c r="N194" s="156">
        <v>378508</v>
      </c>
      <c r="O194" s="25">
        <f t="shared" si="17"/>
        <v>0.48913016790314262</v>
      </c>
      <c r="P194" s="208">
        <f t="shared" si="18"/>
        <v>20055.897086298311</v>
      </c>
    </row>
    <row r="195" spans="1:16">
      <c r="A195" s="41" t="s">
        <v>731</v>
      </c>
      <c r="B195" s="39" t="s">
        <v>732</v>
      </c>
      <c r="C195" s="93">
        <f>INDEX('BCF 2020-21'!$E$6:$E$196,MATCH(A195,'BCF 2020-21'!$A$6:$A$196,0))</f>
        <v>21334.141573146706</v>
      </c>
      <c r="D195" s="43">
        <v>657368</v>
      </c>
      <c r="E195" s="43">
        <f t="shared" si="21"/>
        <v>646469.15005402907</v>
      </c>
      <c r="F195" s="107">
        <f>INDEX('RNF revised'!$R$8:$R$198,MATCH($A195,'RNF revised'!$P$8:$P$198,0))</f>
        <v>10898.849945970984</v>
      </c>
      <c r="G195" s="93">
        <f t="shared" si="15"/>
        <v>22455.394358091798</v>
      </c>
      <c r="H195" s="96">
        <f t="shared" si="16"/>
        <v>33354.244304062784</v>
      </c>
      <c r="J195" s="155" t="s">
        <v>687</v>
      </c>
      <c r="K195" s="155" t="s">
        <v>688</v>
      </c>
      <c r="L195" s="155" t="s">
        <v>581</v>
      </c>
      <c r="M195" s="155" t="s">
        <v>582</v>
      </c>
      <c r="N195" s="156">
        <v>637070</v>
      </c>
      <c r="O195" s="25">
        <f t="shared" si="17"/>
        <v>1</v>
      </c>
      <c r="P195" s="208">
        <f t="shared" si="18"/>
        <v>30157.635454908421</v>
      </c>
    </row>
    <row r="196" spans="1:16">
      <c r="A196" s="41" t="s">
        <v>733</v>
      </c>
      <c r="B196" s="39" t="s">
        <v>734</v>
      </c>
      <c r="C196" s="93">
        <f>INDEX('BCF 2020-21'!$E$6:$E$196,MATCH(A196,'BCF 2020-21'!$A$6:$A$196,0))</f>
        <v>7801.0391883886268</v>
      </c>
      <c r="D196" s="43">
        <v>241420</v>
      </c>
      <c r="E196" s="43">
        <f t="shared" si="21"/>
        <v>236836.33267979056</v>
      </c>
      <c r="F196" s="107">
        <f>INDEX('RNF revised'!$R$8:$R$198,MATCH($A196,'RNF revised'!$P$8:$P$198,0))</f>
        <v>4583.6673202094335</v>
      </c>
      <c r="G196" s="93">
        <f t="shared" si="15"/>
        <v>8226.6156833693385</v>
      </c>
      <c r="H196" s="96">
        <f t="shared" si="16"/>
        <v>12810.283003578772</v>
      </c>
      <c r="J196" s="155" t="s">
        <v>689</v>
      </c>
      <c r="K196" s="155" t="s">
        <v>690</v>
      </c>
      <c r="L196" s="155" t="s">
        <v>245</v>
      </c>
      <c r="M196" s="155" t="s">
        <v>246</v>
      </c>
      <c r="N196" s="156">
        <v>569578</v>
      </c>
      <c r="O196" s="25">
        <f t="shared" si="17"/>
        <v>0.99611054176095926</v>
      </c>
      <c r="P196" s="208">
        <f t="shared" si="18"/>
        <v>30186.793718683613</v>
      </c>
    </row>
    <row r="197" spans="1:16">
      <c r="A197" s="41" t="s">
        <v>735</v>
      </c>
      <c r="B197" s="39" t="s">
        <v>736</v>
      </c>
      <c r="C197" s="93">
        <f>INDEX('BCF 2020-21'!$E$6:$E$196,MATCH(A197,'BCF 2020-21'!$A$6:$A$196,0))</f>
        <v>10117.509764932382</v>
      </c>
      <c r="D197" s="43">
        <v>310097</v>
      </c>
      <c r="E197" s="43">
        <f t="shared" si="21"/>
        <v>306009.6425201316</v>
      </c>
      <c r="F197" s="107">
        <f>INDEX('RNF revised'!$R$8:$R$198,MATCH($A197,'RNF revised'!$P$8:$P$198,0))</f>
        <v>4087.3574798683781</v>
      </c>
      <c r="G197" s="93">
        <f t="shared" si="15"/>
        <v>10629.381463282441</v>
      </c>
      <c r="H197" s="96">
        <f t="shared" si="16"/>
        <v>14716.73894315082</v>
      </c>
      <c r="J197" s="155" t="s">
        <v>689</v>
      </c>
      <c r="K197" s="155" t="s">
        <v>690</v>
      </c>
      <c r="L197" s="155" t="s">
        <v>249</v>
      </c>
      <c r="M197" s="155" t="s">
        <v>250</v>
      </c>
      <c r="N197" s="156">
        <v>2224</v>
      </c>
      <c r="O197" s="25">
        <f t="shared" si="17"/>
        <v>3.8894582390407869E-3</v>
      </c>
      <c r="P197" s="208">
        <f t="shared" si="18"/>
        <v>117.86871899959681</v>
      </c>
    </row>
    <row r="198" spans="1:16">
      <c r="A198" s="41" t="s">
        <v>737</v>
      </c>
      <c r="B198" s="39" t="s">
        <v>738</v>
      </c>
      <c r="C198" s="93">
        <f>INDEX('BCF 2020-21'!$E$6:$E$196,MATCH(A198,'BCF 2020-21'!$A$6:$A$196,0))</f>
        <v>22658.637743304011</v>
      </c>
      <c r="D198" s="43">
        <v>698281</v>
      </c>
      <c r="E198" s="43">
        <f t="shared" si="21"/>
        <v>687984.04421906092</v>
      </c>
      <c r="F198" s="107">
        <f>INDEX('RNF revised'!$R$8:$R$198,MATCH($A198,'RNF revised'!$P$8:$P$198,0))</f>
        <v>10296.955780939075</v>
      </c>
      <c r="G198" s="93">
        <f t="shared" si="15"/>
        <v>23897.432729346365</v>
      </c>
      <c r="H198" s="96">
        <f t="shared" si="16"/>
        <v>34194.38851028544</v>
      </c>
      <c r="J198" s="155" t="s">
        <v>691</v>
      </c>
      <c r="K198" s="155" t="s">
        <v>692</v>
      </c>
      <c r="L198" s="155" t="s">
        <v>633</v>
      </c>
      <c r="M198" s="155" t="s">
        <v>634</v>
      </c>
      <c r="N198" s="156">
        <v>562225</v>
      </c>
      <c r="O198" s="25">
        <f t="shared" si="17"/>
        <v>1</v>
      </c>
      <c r="P198" s="208">
        <f t="shared" si="18"/>
        <v>29080.735796944835</v>
      </c>
    </row>
    <row r="199" spans="1:16">
      <c r="D199" s="43"/>
      <c r="E199" s="43"/>
      <c r="F199" s="107"/>
      <c r="J199" s="155" t="s">
        <v>693</v>
      </c>
      <c r="K199" s="155" t="s">
        <v>694</v>
      </c>
      <c r="L199" s="155" t="s">
        <v>161</v>
      </c>
      <c r="M199" s="155" t="s">
        <v>162</v>
      </c>
      <c r="N199" s="156">
        <v>222193</v>
      </c>
      <c r="O199" s="25">
        <f t="shared" si="17"/>
        <v>0.9719261102921557</v>
      </c>
      <c r="P199" s="208">
        <f t="shared" si="18"/>
        <v>10512.7178365577</v>
      </c>
    </row>
    <row r="200" spans="1:16">
      <c r="B200" s="46"/>
      <c r="C200" s="46"/>
      <c r="D200" s="43"/>
      <c r="E200" s="47"/>
      <c r="F200" s="110"/>
      <c r="J200" s="155" t="s">
        <v>693</v>
      </c>
      <c r="K200" s="155" t="s">
        <v>694</v>
      </c>
      <c r="L200" s="155" t="s">
        <v>629</v>
      </c>
      <c r="M200" s="155" t="s">
        <v>630</v>
      </c>
      <c r="N200" s="156">
        <v>6418</v>
      </c>
      <c r="O200" s="25">
        <f t="shared" si="17"/>
        <v>2.8073889707844329E-2</v>
      </c>
      <c r="P200" s="208">
        <f t="shared" si="18"/>
        <v>303.65773482975305</v>
      </c>
    </row>
    <row r="201" spans="1:16">
      <c r="B201" s="46"/>
      <c r="C201" s="46"/>
      <c r="D201" s="43"/>
      <c r="E201" s="47"/>
      <c r="F201" s="110"/>
      <c r="J201" s="155" t="s">
        <v>695</v>
      </c>
      <c r="K201" s="155" t="s">
        <v>696</v>
      </c>
      <c r="L201" s="155" t="s">
        <v>333</v>
      </c>
      <c r="M201" s="155" t="s">
        <v>334</v>
      </c>
      <c r="N201" s="156">
        <v>324011</v>
      </c>
      <c r="O201" s="25">
        <f t="shared" ref="O201:O236" si="24">N201/SUMIF($J$8:$J$236,J201,$N$8:$N$236)</f>
        <v>1</v>
      </c>
      <c r="P201" s="208">
        <f t="shared" ref="P201:P235" si="25">INDEX(G$8:G$198,MATCH($J201,$A$8:$A$198,0))*$O201</f>
        <v>19835.580058144147</v>
      </c>
    </row>
    <row r="202" spans="1:16">
      <c r="D202" s="43"/>
      <c r="E202" s="43"/>
      <c r="F202" s="107"/>
      <c r="J202" s="155" t="s">
        <v>697</v>
      </c>
      <c r="K202" s="155" t="s">
        <v>698</v>
      </c>
      <c r="L202" s="155" t="s">
        <v>353</v>
      </c>
      <c r="M202" s="155" t="s">
        <v>354</v>
      </c>
      <c r="N202" s="156">
        <v>302820</v>
      </c>
      <c r="O202" s="25">
        <f t="shared" si="24"/>
        <v>0.59979202772963602</v>
      </c>
      <c r="P202" s="208">
        <f t="shared" si="25"/>
        <v>16953.871733492928</v>
      </c>
    </row>
    <row r="203" spans="1:16" ht="13.9">
      <c r="D203" s="43"/>
      <c r="E203" s="44"/>
      <c r="F203" s="111"/>
      <c r="J203" s="155" t="s">
        <v>697</v>
      </c>
      <c r="K203" s="155" t="s">
        <v>698</v>
      </c>
      <c r="L203" s="155" t="s">
        <v>417</v>
      </c>
      <c r="M203" s="157" t="s">
        <v>418</v>
      </c>
      <c r="N203" s="156">
        <v>202055</v>
      </c>
      <c r="O203" s="25">
        <f t="shared" si="24"/>
        <v>0.40020797227036398</v>
      </c>
      <c r="P203" s="208">
        <f t="shared" si="25"/>
        <v>11312.378816164433</v>
      </c>
    </row>
    <row r="204" spans="1:16">
      <c r="D204" s="43"/>
      <c r="E204" s="44"/>
      <c r="F204" s="111"/>
      <c r="J204" s="155" t="s">
        <v>699</v>
      </c>
      <c r="K204" s="155" t="s">
        <v>700</v>
      </c>
      <c r="L204" s="155" t="s">
        <v>285</v>
      </c>
      <c r="M204" s="155" t="s">
        <v>286</v>
      </c>
      <c r="N204" s="156">
        <v>552858</v>
      </c>
      <c r="O204" s="25">
        <f t="shared" si="24"/>
        <v>1</v>
      </c>
      <c r="P204" s="208">
        <f t="shared" si="25"/>
        <v>32206.418240781175</v>
      </c>
    </row>
    <row r="205" spans="1:16">
      <c r="D205" s="43"/>
      <c r="E205" s="44"/>
      <c r="F205" s="111"/>
      <c r="J205" s="155" t="s">
        <v>701</v>
      </c>
      <c r="K205" s="155" t="s">
        <v>702</v>
      </c>
      <c r="L205" s="155" t="s">
        <v>553</v>
      </c>
      <c r="M205" s="155" t="s">
        <v>554</v>
      </c>
      <c r="N205" s="156">
        <v>537548</v>
      </c>
      <c r="O205" s="25">
        <f t="shared" si="24"/>
        <v>0.98339266701547312</v>
      </c>
      <c r="P205" s="208">
        <f t="shared" si="25"/>
        <v>23795.645985076146</v>
      </c>
    </row>
    <row r="206" spans="1:16">
      <c r="D206" s="43"/>
      <c r="E206" s="44"/>
      <c r="F206" s="111"/>
      <c r="J206" s="155" t="s">
        <v>701</v>
      </c>
      <c r="K206" s="155" t="s">
        <v>702</v>
      </c>
      <c r="L206" s="155" t="s">
        <v>629</v>
      </c>
      <c r="M206" s="155" t="s">
        <v>630</v>
      </c>
      <c r="N206" s="156">
        <v>9078</v>
      </c>
      <c r="O206" s="25">
        <f t="shared" si="24"/>
        <v>1.6607332984526896E-2</v>
      </c>
      <c r="P206" s="208">
        <f t="shared" si="25"/>
        <v>401.85597240157387</v>
      </c>
    </row>
    <row r="207" spans="1:16">
      <c r="D207" s="43"/>
      <c r="E207" s="44"/>
      <c r="F207" s="111"/>
      <c r="J207" s="155" t="s">
        <v>703</v>
      </c>
      <c r="K207" s="155" t="s">
        <v>704</v>
      </c>
      <c r="L207" s="155" t="s">
        <v>189</v>
      </c>
      <c r="M207" s="155" t="s">
        <v>190</v>
      </c>
      <c r="N207" s="156">
        <v>158450</v>
      </c>
      <c r="O207" s="25">
        <f t="shared" si="24"/>
        <v>0.32247954101870563</v>
      </c>
      <c r="P207" s="208">
        <f t="shared" si="25"/>
        <v>7273.1370348470664</v>
      </c>
    </row>
    <row r="208" spans="1:16">
      <c r="D208" s="43"/>
      <c r="E208" s="44"/>
      <c r="F208" s="111"/>
      <c r="J208" s="155" t="s">
        <v>703</v>
      </c>
      <c r="K208" s="155" t="s">
        <v>704</v>
      </c>
      <c r="L208" s="155" t="s">
        <v>193</v>
      </c>
      <c r="M208" s="155" t="s">
        <v>194</v>
      </c>
      <c r="N208" s="156">
        <v>161780</v>
      </c>
      <c r="O208" s="25">
        <f t="shared" si="24"/>
        <v>0.32925680117391098</v>
      </c>
      <c r="P208" s="208">
        <f t="shared" si="25"/>
        <v>7425.9899621177556</v>
      </c>
    </row>
    <row r="209" spans="4:16">
      <c r="D209" s="43"/>
      <c r="E209" s="44"/>
      <c r="F209" s="111"/>
      <c r="J209" s="155" t="s">
        <v>703</v>
      </c>
      <c r="K209" s="155" t="s">
        <v>704</v>
      </c>
      <c r="L209" s="155" t="s">
        <v>205</v>
      </c>
      <c r="M209" s="155" t="s">
        <v>206</v>
      </c>
      <c r="N209" s="156">
        <v>171119</v>
      </c>
      <c r="O209" s="25">
        <f t="shared" si="24"/>
        <v>0.34826365780738333</v>
      </c>
      <c r="P209" s="208">
        <f t="shared" si="25"/>
        <v>7854.6666851751033</v>
      </c>
    </row>
    <row r="210" spans="4:16">
      <c r="D210" s="43"/>
      <c r="E210" s="44"/>
      <c r="F210" s="111"/>
      <c r="J210" s="155" t="s">
        <v>705</v>
      </c>
      <c r="K210" s="155" t="s">
        <v>706</v>
      </c>
      <c r="L210" s="155" t="s">
        <v>141</v>
      </c>
      <c r="M210" s="155" t="s">
        <v>142</v>
      </c>
      <c r="N210" s="156">
        <v>463377</v>
      </c>
      <c r="O210" s="25">
        <f t="shared" si="24"/>
        <v>0.48091999975091382</v>
      </c>
      <c r="P210" s="208">
        <f t="shared" si="25"/>
        <v>22326.320150462408</v>
      </c>
    </row>
    <row r="211" spans="4:16">
      <c r="D211" s="43"/>
      <c r="E211" s="44"/>
      <c r="F211" s="111"/>
      <c r="J211" s="155" t="s">
        <v>705</v>
      </c>
      <c r="K211" s="155" t="s">
        <v>706</v>
      </c>
      <c r="L211" s="155" t="s">
        <v>145</v>
      </c>
      <c r="M211" s="155" t="s">
        <v>146</v>
      </c>
      <c r="N211" s="156">
        <v>215052</v>
      </c>
      <c r="O211" s="25">
        <f t="shared" si="24"/>
        <v>0.22319365826623574</v>
      </c>
      <c r="P211" s="208">
        <f t="shared" si="25"/>
        <v>10361.584198173932</v>
      </c>
    </row>
    <row r="212" spans="4:16">
      <c r="D212" s="43"/>
      <c r="E212" s="44"/>
      <c r="F212" s="111"/>
      <c r="J212" s="155" t="s">
        <v>705</v>
      </c>
      <c r="K212" s="155" t="s">
        <v>706</v>
      </c>
      <c r="L212" s="155" t="s">
        <v>149</v>
      </c>
      <c r="M212" s="155" t="s">
        <v>150</v>
      </c>
      <c r="N212" s="156">
        <v>285093</v>
      </c>
      <c r="O212" s="25">
        <f t="shared" si="24"/>
        <v>0.29588634198285041</v>
      </c>
      <c r="P212" s="208">
        <f t="shared" si="25"/>
        <v>13736.282963236803</v>
      </c>
    </row>
    <row r="213" spans="4:16">
      <c r="D213" s="43"/>
      <c r="E213" s="44"/>
      <c r="F213" s="111"/>
      <c r="J213" s="155" t="s">
        <v>707</v>
      </c>
      <c r="K213" s="155" t="s">
        <v>708</v>
      </c>
      <c r="L213" s="155" t="s">
        <v>185</v>
      </c>
      <c r="M213" s="155" t="s">
        <v>186</v>
      </c>
      <c r="N213" s="156">
        <v>122549</v>
      </c>
      <c r="O213" s="25">
        <f t="shared" si="24"/>
        <v>0.28062450051637161</v>
      </c>
      <c r="P213" s="208">
        <f t="shared" si="25"/>
        <v>5709.5306188299337</v>
      </c>
    </row>
    <row r="214" spans="4:16">
      <c r="D214" s="43"/>
      <c r="E214" s="44"/>
      <c r="F214" s="111"/>
      <c r="J214" s="155" t="s">
        <v>707</v>
      </c>
      <c r="K214" s="155" t="s">
        <v>708</v>
      </c>
      <c r="L214" s="155" t="s">
        <v>197</v>
      </c>
      <c r="M214" s="155" t="s">
        <v>198</v>
      </c>
      <c r="N214" s="156">
        <v>149539</v>
      </c>
      <c r="O214" s="25">
        <f t="shared" si="24"/>
        <v>0.34242880139958459</v>
      </c>
      <c r="P214" s="208">
        <f t="shared" si="25"/>
        <v>6966.9887082653422</v>
      </c>
    </row>
    <row r="215" spans="4:16">
      <c r="D215" s="43"/>
      <c r="E215" s="44"/>
      <c r="F215" s="111"/>
      <c r="J215" s="155" t="s">
        <v>707</v>
      </c>
      <c r="K215" s="155" t="s">
        <v>708</v>
      </c>
      <c r="L215" s="155" t="s">
        <v>201</v>
      </c>
      <c r="M215" s="155" t="s">
        <v>202</v>
      </c>
      <c r="N215" s="156">
        <v>151422</v>
      </c>
      <c r="O215" s="25">
        <f t="shared" si="24"/>
        <v>0.34674067611477877</v>
      </c>
      <c r="P215" s="208">
        <f t="shared" si="25"/>
        <v>7054.7172589288057</v>
      </c>
    </row>
    <row r="216" spans="4:16">
      <c r="D216" s="43"/>
      <c r="E216" s="44"/>
      <c r="F216" s="111"/>
      <c r="J216" s="155" t="s">
        <v>707</v>
      </c>
      <c r="K216" s="155" t="s">
        <v>708</v>
      </c>
      <c r="L216" s="155" t="s">
        <v>645</v>
      </c>
      <c r="M216" s="155" t="s">
        <v>646</v>
      </c>
      <c r="N216" s="156">
        <v>13191</v>
      </c>
      <c r="O216" s="25">
        <f t="shared" si="24"/>
        <v>3.0206021969265012E-2</v>
      </c>
      <c r="P216" s="208">
        <f t="shared" si="25"/>
        <v>614.56575241728331</v>
      </c>
    </row>
    <row r="217" spans="4:16">
      <c r="D217" s="43"/>
      <c r="E217" s="44"/>
      <c r="F217" s="111"/>
      <c r="J217" s="155" t="s">
        <v>709</v>
      </c>
      <c r="K217" s="155" t="s">
        <v>710</v>
      </c>
      <c r="L217" s="155" t="s">
        <v>369</v>
      </c>
      <c r="M217" s="155" t="s">
        <v>370</v>
      </c>
      <c r="N217" s="156">
        <v>964193</v>
      </c>
      <c r="O217" s="25">
        <f t="shared" si="24"/>
        <v>0.81672027085290377</v>
      </c>
      <c r="P217" s="208">
        <f t="shared" si="25"/>
        <v>51838.150876661668</v>
      </c>
    </row>
    <row r="218" spans="4:16">
      <c r="D218" s="43"/>
      <c r="E218" s="44"/>
      <c r="F218" s="111"/>
      <c r="J218" s="155" t="s">
        <v>709</v>
      </c>
      <c r="K218" s="155" t="s">
        <v>710</v>
      </c>
      <c r="L218" s="155" t="s">
        <v>385</v>
      </c>
      <c r="M218" s="155" t="s">
        <v>386</v>
      </c>
      <c r="N218" s="156">
        <v>216374</v>
      </c>
      <c r="O218" s="25">
        <f t="shared" si="24"/>
        <v>0.18327972914709628</v>
      </c>
      <c r="P218" s="208">
        <f t="shared" si="25"/>
        <v>11632.969807690775</v>
      </c>
    </row>
    <row r="219" spans="4:16">
      <c r="D219" s="43"/>
      <c r="E219" s="44"/>
      <c r="F219" s="111"/>
      <c r="J219" s="155" t="s">
        <v>711</v>
      </c>
      <c r="K219" s="155" t="s">
        <v>712</v>
      </c>
      <c r="L219" s="155" t="s">
        <v>409</v>
      </c>
      <c r="M219" s="155" t="s">
        <v>410</v>
      </c>
      <c r="N219" s="156">
        <v>793139</v>
      </c>
      <c r="O219" s="25">
        <f t="shared" si="24"/>
        <v>1</v>
      </c>
      <c r="P219" s="208">
        <f t="shared" si="25"/>
        <v>42297.056533044517</v>
      </c>
    </row>
    <row r="220" spans="4:16">
      <c r="D220" s="43"/>
      <c r="E220" s="44"/>
      <c r="F220" s="111"/>
      <c r="J220" s="155" t="s">
        <v>713</v>
      </c>
      <c r="K220" s="155" t="s">
        <v>714</v>
      </c>
      <c r="L220" s="155" t="s">
        <v>109</v>
      </c>
      <c r="M220" s="155" t="s">
        <v>110</v>
      </c>
      <c r="N220" s="156">
        <v>257302</v>
      </c>
      <c r="O220" s="25">
        <f t="shared" si="24"/>
        <v>0.25067759390350597</v>
      </c>
      <c r="P220" s="208">
        <f t="shared" si="25"/>
        <v>13439.720199644544</v>
      </c>
    </row>
    <row r="221" spans="4:16">
      <c r="D221" s="43"/>
      <c r="E221" s="44"/>
      <c r="F221" s="111"/>
      <c r="J221" s="155" t="s">
        <v>713</v>
      </c>
      <c r="K221" s="155" t="s">
        <v>714</v>
      </c>
      <c r="L221" s="155" t="s">
        <v>565</v>
      </c>
      <c r="M221" s="155" t="s">
        <v>566</v>
      </c>
      <c r="N221" s="156">
        <v>769124</v>
      </c>
      <c r="O221" s="25">
        <f t="shared" si="24"/>
        <v>0.74932240609649403</v>
      </c>
      <c r="P221" s="208">
        <f t="shared" si="25"/>
        <v>40173.847691939467</v>
      </c>
    </row>
    <row r="222" spans="4:16">
      <c r="D222" s="43"/>
      <c r="E222" s="44"/>
      <c r="F222" s="111"/>
      <c r="J222" s="155" t="s">
        <v>715</v>
      </c>
      <c r="K222" s="155" t="s">
        <v>716</v>
      </c>
      <c r="L222" s="155" t="s">
        <v>153</v>
      </c>
      <c r="M222" s="155" t="s">
        <v>154</v>
      </c>
      <c r="N222" s="156">
        <v>262100</v>
      </c>
      <c r="O222" s="25">
        <f t="shared" si="24"/>
        <v>0.21828224118646933</v>
      </c>
      <c r="P222" s="208">
        <f t="shared" si="25"/>
        <v>13614.497565171619</v>
      </c>
    </row>
    <row r="223" spans="4:16">
      <c r="D223" s="43"/>
      <c r="E223" s="44"/>
      <c r="F223" s="111"/>
      <c r="J223" s="155" t="s">
        <v>715</v>
      </c>
      <c r="K223" s="155" t="s">
        <v>716</v>
      </c>
      <c r="L223" s="155" t="s">
        <v>157</v>
      </c>
      <c r="M223" s="155" t="s">
        <v>158</v>
      </c>
      <c r="N223" s="156">
        <v>136264</v>
      </c>
      <c r="O223" s="25">
        <f t="shared" si="24"/>
        <v>0.11348344644423143</v>
      </c>
      <c r="P223" s="208">
        <f t="shared" si="25"/>
        <v>7078.0843045423335</v>
      </c>
    </row>
    <row r="224" spans="4:16">
      <c r="D224" s="43"/>
      <c r="E224" s="44"/>
      <c r="F224" s="111"/>
      <c r="J224" s="155" t="s">
        <v>715</v>
      </c>
      <c r="K224" s="155" t="s">
        <v>716</v>
      </c>
      <c r="L224" s="155" t="s">
        <v>569</v>
      </c>
      <c r="M224" s="155" t="s">
        <v>570</v>
      </c>
      <c r="N224" s="156">
        <v>802375</v>
      </c>
      <c r="O224" s="25">
        <f t="shared" si="24"/>
        <v>0.6682343123692992</v>
      </c>
      <c r="P224" s="208">
        <f t="shared" si="25"/>
        <v>41678.490972356267</v>
      </c>
    </row>
    <row r="225" spans="4:16">
      <c r="D225" s="43"/>
      <c r="E225" s="44"/>
      <c r="F225" s="111"/>
      <c r="J225" s="155" t="s">
        <v>717</v>
      </c>
      <c r="K225" s="155" t="s">
        <v>718</v>
      </c>
      <c r="L225" s="155" t="s">
        <v>321</v>
      </c>
      <c r="M225" s="155" t="s">
        <v>322</v>
      </c>
      <c r="N225" s="156">
        <v>498042</v>
      </c>
      <c r="O225" s="25">
        <f t="shared" si="24"/>
        <v>1</v>
      </c>
      <c r="P225" s="208">
        <f t="shared" si="25"/>
        <v>31188.289586071354</v>
      </c>
    </row>
    <row r="226" spans="4:16">
      <c r="D226" s="43"/>
      <c r="E226" s="44"/>
      <c r="F226" s="111"/>
      <c r="J226" s="155" t="s">
        <v>719</v>
      </c>
      <c r="K226" s="155" t="s">
        <v>720</v>
      </c>
      <c r="L226" s="155" t="s">
        <v>357</v>
      </c>
      <c r="M226" s="155" t="s">
        <v>358</v>
      </c>
      <c r="N226" s="156">
        <v>207913</v>
      </c>
      <c r="O226" s="25">
        <f t="shared" si="24"/>
        <v>1</v>
      </c>
      <c r="P226" s="208">
        <f t="shared" si="25"/>
        <v>12467.500354457299</v>
      </c>
    </row>
    <row r="227" spans="4:16">
      <c r="D227" s="43"/>
      <c r="E227" s="44"/>
      <c r="F227" s="111"/>
      <c r="J227" s="155" t="s">
        <v>721</v>
      </c>
      <c r="K227" s="155" t="s">
        <v>722</v>
      </c>
      <c r="L227" s="155" t="s">
        <v>605</v>
      </c>
      <c r="M227" s="155" t="s">
        <v>606</v>
      </c>
      <c r="N227" s="156">
        <v>152142</v>
      </c>
      <c r="O227" s="25">
        <f t="shared" si="24"/>
        <v>1</v>
      </c>
      <c r="P227" s="208">
        <f t="shared" si="25"/>
        <v>8162.5528388350322</v>
      </c>
    </row>
    <row r="228" spans="4:16">
      <c r="D228" s="43"/>
      <c r="E228" s="44"/>
      <c r="F228" s="111"/>
      <c r="J228" s="155" t="s">
        <v>723</v>
      </c>
      <c r="K228" s="155" t="s">
        <v>724</v>
      </c>
      <c r="L228" s="155" t="s">
        <v>577</v>
      </c>
      <c r="M228" s="155" t="s">
        <v>578</v>
      </c>
      <c r="N228" s="156">
        <v>264220</v>
      </c>
      <c r="O228" s="25">
        <f t="shared" si="24"/>
        <v>1</v>
      </c>
      <c r="P228" s="208">
        <f t="shared" si="25"/>
        <v>13718.448850056002</v>
      </c>
    </row>
    <row r="229" spans="4:16">
      <c r="D229" s="43"/>
      <c r="E229" s="44"/>
      <c r="F229" s="111"/>
      <c r="J229" s="155" t="s">
        <v>725</v>
      </c>
      <c r="K229" s="155" t="s">
        <v>726</v>
      </c>
      <c r="L229" s="155" t="s">
        <v>577</v>
      </c>
      <c r="M229" s="155" t="s">
        <v>578</v>
      </c>
      <c r="N229" s="156">
        <v>177744</v>
      </c>
      <c r="O229" s="25">
        <f t="shared" si="24"/>
        <v>1</v>
      </c>
      <c r="P229" s="208">
        <f t="shared" si="25"/>
        <v>9114.9427962052378</v>
      </c>
    </row>
    <row r="230" spans="4:16">
      <c r="D230" s="43"/>
      <c r="E230" s="44"/>
      <c r="F230" s="111"/>
      <c r="J230" s="155" t="s">
        <v>727</v>
      </c>
      <c r="K230" s="155" t="s">
        <v>728</v>
      </c>
      <c r="L230" s="155" t="s">
        <v>173</v>
      </c>
      <c r="M230" s="155" t="s">
        <v>174</v>
      </c>
      <c r="N230" s="156">
        <v>183125</v>
      </c>
      <c r="O230" s="25">
        <f t="shared" si="24"/>
        <v>1</v>
      </c>
      <c r="P230" s="208">
        <f t="shared" si="25"/>
        <v>9657.493105041638</v>
      </c>
    </row>
    <row r="231" spans="4:16">
      <c r="D231" s="43"/>
      <c r="E231" s="44"/>
      <c r="F231" s="111"/>
      <c r="J231" s="155" t="s">
        <v>729</v>
      </c>
      <c r="K231" s="155" t="s">
        <v>730</v>
      </c>
      <c r="L231" s="155" t="s">
        <v>645</v>
      </c>
      <c r="M231" s="155" t="s">
        <v>646</v>
      </c>
      <c r="N231" s="156">
        <v>292881</v>
      </c>
      <c r="O231" s="25">
        <f t="shared" si="24"/>
        <v>1</v>
      </c>
      <c r="P231" s="208">
        <f t="shared" si="25"/>
        <v>14474.675040297292</v>
      </c>
    </row>
    <row r="232" spans="4:16">
      <c r="D232" s="43"/>
      <c r="E232" s="44"/>
      <c r="F232" s="111"/>
      <c r="J232" s="155" t="s">
        <v>731</v>
      </c>
      <c r="K232" s="155" t="s">
        <v>732</v>
      </c>
      <c r="L232" s="155" t="s">
        <v>593</v>
      </c>
      <c r="M232" s="155" t="s">
        <v>594</v>
      </c>
      <c r="N232" s="156">
        <v>495068</v>
      </c>
      <c r="O232" s="25">
        <f t="shared" si="24"/>
        <v>1</v>
      </c>
      <c r="P232" s="208">
        <f t="shared" si="25"/>
        <v>22455.394358091798</v>
      </c>
    </row>
    <row r="233" spans="4:16">
      <c r="D233" s="43"/>
      <c r="E233" s="44"/>
      <c r="F233" s="111"/>
      <c r="J233" s="155" t="s">
        <v>733</v>
      </c>
      <c r="K233" s="155" t="s">
        <v>734</v>
      </c>
      <c r="L233" s="155" t="s">
        <v>573</v>
      </c>
      <c r="M233" s="155" t="s">
        <v>574</v>
      </c>
      <c r="N233" s="156">
        <v>174892</v>
      </c>
      <c r="O233" s="25">
        <f t="shared" si="24"/>
        <v>1</v>
      </c>
      <c r="P233" s="208">
        <f t="shared" si="25"/>
        <v>8226.6156833693385</v>
      </c>
    </row>
    <row r="234" spans="4:16">
      <c r="D234" s="43"/>
      <c r="E234" s="44"/>
      <c r="F234" s="111"/>
      <c r="J234" s="155" t="s">
        <v>735</v>
      </c>
      <c r="K234" s="155" t="s">
        <v>736</v>
      </c>
      <c r="L234" s="155" t="s">
        <v>585</v>
      </c>
      <c r="M234" s="155" t="s">
        <v>586</v>
      </c>
      <c r="N234" s="156">
        <v>167584</v>
      </c>
      <c r="O234" s="25">
        <f t="shared" si="24"/>
        <v>0.79157711764733663</v>
      </c>
      <c r="P234" s="208">
        <f t="shared" si="25"/>
        <v>8413.975141079145</v>
      </c>
    </row>
    <row r="235" spans="4:16">
      <c r="D235" s="43"/>
      <c r="E235" s="44"/>
      <c r="F235" s="111"/>
      <c r="J235" s="155" t="s">
        <v>735</v>
      </c>
      <c r="K235" s="155" t="s">
        <v>736</v>
      </c>
      <c r="L235" s="155" t="s">
        <v>645</v>
      </c>
      <c r="M235" s="155" t="s">
        <v>646</v>
      </c>
      <c r="N235" s="156">
        <v>44125</v>
      </c>
      <c r="O235" s="25">
        <f t="shared" si="24"/>
        <v>0.20842288235266332</v>
      </c>
      <c r="P235" s="208">
        <f t="shared" si="25"/>
        <v>2215.4063222032964</v>
      </c>
    </row>
    <row r="236" spans="4:16">
      <c r="D236" s="43"/>
      <c r="E236" s="44"/>
      <c r="F236" s="111"/>
      <c r="J236" s="194" t="s">
        <v>737</v>
      </c>
      <c r="K236" s="24" t="s">
        <v>738</v>
      </c>
      <c r="L236" s="34" t="s">
        <v>253</v>
      </c>
      <c r="M236" s="24" t="s">
        <v>254</v>
      </c>
      <c r="N236" s="26">
        <v>500024</v>
      </c>
      <c r="O236" s="25">
        <f t="shared" si="24"/>
        <v>1</v>
      </c>
      <c r="P236" s="208">
        <f t="shared" ref="P236" si="26">INDEX(G$8:G$198,MATCH($J236,$A$8:$A$198,0))*$O236</f>
        <v>23897.432729346365</v>
      </c>
    </row>
    <row r="237" spans="4:16">
      <c r="D237" s="43"/>
      <c r="E237" s="44"/>
      <c r="F237" s="111"/>
      <c r="J237" s="29"/>
      <c r="K237" s="24"/>
    </row>
    <row r="238" spans="4:16">
      <c r="D238" s="43"/>
      <c r="E238" s="44"/>
      <c r="F238" s="111"/>
      <c r="J238" s="29"/>
      <c r="K238" s="24"/>
    </row>
    <row r="239" spans="4:16">
      <c r="D239" s="43"/>
      <c r="E239" s="44"/>
      <c r="F239" s="111"/>
      <c r="J239" s="29"/>
      <c r="K239" s="24"/>
    </row>
    <row r="240" spans="4:16">
      <c r="D240" s="43"/>
      <c r="E240" s="44"/>
      <c r="F240" s="111"/>
      <c r="J240" s="29"/>
      <c r="K240" s="24"/>
    </row>
    <row r="241" spans="4:11">
      <c r="D241" s="43"/>
      <c r="E241" s="44"/>
      <c r="F241" s="111"/>
      <c r="J241" s="29"/>
      <c r="K241" s="24"/>
    </row>
    <row r="242" spans="4:11">
      <c r="D242" s="43"/>
      <c r="E242" s="44"/>
      <c r="F242" s="111"/>
      <c r="J242" s="29"/>
      <c r="K242" s="24"/>
    </row>
    <row r="243" spans="4:11">
      <c r="D243" s="43"/>
      <c r="E243" s="44"/>
      <c r="F243" s="111"/>
      <c r="J243" s="29"/>
      <c r="K243" s="24"/>
    </row>
    <row r="244" spans="4:11">
      <c r="D244" s="43"/>
      <c r="E244" s="44"/>
      <c r="F244" s="111"/>
      <c r="J244" s="29"/>
      <c r="K244" s="24"/>
    </row>
    <row r="245" spans="4:11">
      <c r="D245" s="43"/>
      <c r="E245" s="44"/>
      <c r="F245" s="111"/>
      <c r="J245" s="29"/>
      <c r="K245" s="24"/>
    </row>
    <row r="246" spans="4:11">
      <c r="D246" s="43"/>
      <c r="E246" s="44"/>
      <c r="F246" s="111"/>
      <c r="J246" s="29"/>
      <c r="K246" s="24"/>
    </row>
    <row r="247" spans="4:11">
      <c r="D247" s="43"/>
      <c r="E247" s="44"/>
      <c r="F247" s="111"/>
      <c r="J247" s="29"/>
      <c r="K247" s="24"/>
    </row>
    <row r="248" spans="4:11">
      <c r="D248" s="43"/>
      <c r="E248" s="44"/>
      <c r="F248" s="111"/>
      <c r="J248" s="29"/>
      <c r="K248" s="24"/>
    </row>
    <row r="249" spans="4:11">
      <c r="D249" s="43"/>
      <c r="E249" s="44"/>
      <c r="F249" s="111"/>
      <c r="J249" s="29"/>
      <c r="K249" s="24"/>
    </row>
    <row r="250" spans="4:11">
      <c r="D250" s="43"/>
      <c r="E250" s="44"/>
      <c r="F250" s="111"/>
      <c r="J250" s="29"/>
      <c r="K250" s="24"/>
    </row>
    <row r="251" spans="4:11">
      <c r="D251" s="43"/>
      <c r="E251" s="44"/>
      <c r="F251" s="111"/>
      <c r="J251" s="29"/>
      <c r="K251" s="24"/>
    </row>
    <row r="252" spans="4:11">
      <c r="D252" s="43"/>
      <c r="E252" s="44"/>
      <c r="F252" s="111"/>
      <c r="J252" s="29"/>
      <c r="K252" s="24"/>
    </row>
    <row r="253" spans="4:11">
      <c r="D253" s="43"/>
      <c r="E253" s="44"/>
      <c r="F253" s="111"/>
      <c r="J253" s="29"/>
      <c r="K253" s="24"/>
    </row>
    <row r="254" spans="4:11">
      <c r="D254" s="43"/>
      <c r="E254" s="45"/>
      <c r="F254" s="112"/>
      <c r="J254" s="29"/>
      <c r="K254" s="24"/>
    </row>
    <row r="255" spans="4:11">
      <c r="J255" s="29"/>
      <c r="K255" s="24"/>
    </row>
    <row r="256" spans="4:11">
      <c r="J256" s="29"/>
      <c r="K256" s="24"/>
    </row>
    <row r="257" spans="10:11">
      <c r="J257" s="29"/>
      <c r="K257" s="24"/>
    </row>
    <row r="258" spans="10:11">
      <c r="J258" s="29"/>
      <c r="K258" s="24"/>
    </row>
    <row r="259" spans="10:11">
      <c r="J259" s="29"/>
      <c r="K259" s="24"/>
    </row>
    <row r="260" spans="10:11">
      <c r="J260" s="29"/>
      <c r="K260" s="24"/>
    </row>
    <row r="261" spans="10:11">
      <c r="J261" s="29"/>
      <c r="K261" s="24"/>
    </row>
    <row r="262" spans="10:11">
      <c r="J262" s="29"/>
      <c r="K262" s="24"/>
    </row>
    <row r="263" spans="10:11">
      <c r="J263" s="29"/>
      <c r="K263" s="24"/>
    </row>
    <row r="264" spans="10:11">
      <c r="J264" s="29"/>
      <c r="K264" s="24"/>
    </row>
    <row r="265" spans="10:11">
      <c r="J265" s="29"/>
      <c r="K265" s="24"/>
    </row>
    <row r="266" spans="10:11">
      <c r="J266" s="29"/>
      <c r="K266" s="24"/>
    </row>
    <row r="267" spans="10:11">
      <c r="J267" s="29"/>
      <c r="K267" s="24"/>
    </row>
    <row r="268" spans="10:11">
      <c r="J268" s="29"/>
      <c r="K268" s="24"/>
    </row>
    <row r="269" spans="10:11">
      <c r="J269" s="29"/>
      <c r="K269" s="24"/>
    </row>
    <row r="270" spans="10:11">
      <c r="J270" s="29"/>
      <c r="K270" s="24"/>
    </row>
    <row r="271" spans="10:11">
      <c r="J271" s="29"/>
      <c r="K271" s="24"/>
    </row>
    <row r="272" spans="10:11">
      <c r="J272" s="29"/>
      <c r="K272" s="24"/>
    </row>
    <row r="273" spans="10:11">
      <c r="J273" s="29"/>
      <c r="K273" s="24"/>
    </row>
    <row r="274" spans="10:11">
      <c r="J274" s="29"/>
      <c r="K274" s="24"/>
    </row>
    <row r="275" spans="10:11">
      <c r="J275" s="29"/>
      <c r="K275" s="24"/>
    </row>
    <row r="276" spans="10:11">
      <c r="J276" s="29"/>
      <c r="K276" s="24"/>
    </row>
    <row r="277" spans="10:11">
      <c r="J277" s="29"/>
      <c r="K277" s="24"/>
    </row>
    <row r="278" spans="10:11">
      <c r="J278" s="29"/>
      <c r="K278" s="24"/>
    </row>
    <row r="279" spans="10:11">
      <c r="J279" s="29"/>
      <c r="K279" s="24"/>
    </row>
    <row r="280" spans="10:11">
      <c r="J280" s="29"/>
      <c r="K280" s="24"/>
    </row>
    <row r="281" spans="10:11">
      <c r="J281" s="29"/>
      <c r="K281" s="24"/>
    </row>
    <row r="282" spans="10:11">
      <c r="J282" s="29"/>
      <c r="K282" s="24"/>
    </row>
    <row r="283" spans="10:11">
      <c r="J283" s="29"/>
      <c r="K283" s="24"/>
    </row>
    <row r="284" spans="10:11">
      <c r="J284" s="29"/>
      <c r="K284" s="24"/>
    </row>
    <row r="285" spans="10:11">
      <c r="J285" s="29"/>
      <c r="K285" s="24"/>
    </row>
    <row r="286" spans="10:11">
      <c r="J286" s="29"/>
      <c r="K286" s="24"/>
    </row>
    <row r="287" spans="10:11">
      <c r="J287" s="29"/>
      <c r="K287" s="24"/>
    </row>
    <row r="288" spans="10:11">
      <c r="J288" s="29"/>
      <c r="K288" s="24"/>
    </row>
    <row r="289" spans="10:11">
      <c r="J289" s="29"/>
      <c r="K289" s="24"/>
    </row>
    <row r="290" spans="10:11">
      <c r="J290" s="29"/>
      <c r="K290" s="24"/>
    </row>
    <row r="291" spans="10:11">
      <c r="J291" s="29"/>
      <c r="K291" s="24"/>
    </row>
    <row r="292" spans="10:11">
      <c r="J292" s="29"/>
      <c r="K292" s="24"/>
    </row>
    <row r="293" spans="10:11">
      <c r="J293" s="29"/>
      <c r="K293" s="24"/>
    </row>
    <row r="294" spans="10:11">
      <c r="J294" s="29"/>
      <c r="K294" s="24"/>
    </row>
    <row r="295" spans="10:11">
      <c r="J295" s="29"/>
      <c r="K295" s="24"/>
    </row>
    <row r="296" spans="10:11">
      <c r="J296" s="29"/>
      <c r="K296" s="24"/>
    </row>
    <row r="297" spans="10:11">
      <c r="J297" s="29"/>
      <c r="K297" s="24"/>
    </row>
    <row r="298" spans="10:11">
      <c r="J298" s="29"/>
      <c r="K298" s="24"/>
    </row>
    <row r="299" spans="10:11">
      <c r="J299" s="29"/>
      <c r="K299" s="24"/>
    </row>
    <row r="300" spans="10:11">
      <c r="J300" s="29"/>
      <c r="K300" s="24"/>
    </row>
    <row r="301" spans="10:11">
      <c r="J301" s="29"/>
      <c r="K301" s="24"/>
    </row>
    <row r="302" spans="10:11">
      <c r="J302" s="29"/>
      <c r="K302" s="24"/>
    </row>
    <row r="303" spans="10:11">
      <c r="J303" s="29"/>
      <c r="K303" s="24"/>
    </row>
    <row r="304" spans="10:11">
      <c r="J304" s="29"/>
      <c r="K304" s="24"/>
    </row>
    <row r="305" spans="10:11">
      <c r="J305" s="29"/>
      <c r="K305" s="24"/>
    </row>
    <row r="306" spans="10:11">
      <c r="J306" s="29"/>
      <c r="K306" s="24"/>
    </row>
    <row r="307" spans="10:11">
      <c r="J307" s="29"/>
      <c r="K307" s="24"/>
    </row>
    <row r="308" spans="10:11">
      <c r="J308" s="29"/>
      <c r="K308" s="24"/>
    </row>
    <row r="309" spans="10:11">
      <c r="J309" s="29"/>
      <c r="K309" s="24"/>
    </row>
    <row r="310" spans="10:11">
      <c r="J310" s="29"/>
      <c r="K310" s="24"/>
    </row>
    <row r="311" spans="10:11">
      <c r="J311" s="29"/>
      <c r="K311" s="24"/>
    </row>
    <row r="312" spans="10:11">
      <c r="J312" s="29"/>
      <c r="K312" s="24"/>
    </row>
    <row r="313" spans="10:11">
      <c r="J313" s="29"/>
      <c r="K313" s="24"/>
    </row>
    <row r="314" spans="10:11">
      <c r="J314" s="29"/>
      <c r="K314" s="24"/>
    </row>
    <row r="315" spans="10:11">
      <c r="J315" s="29"/>
      <c r="K315" s="24"/>
    </row>
    <row r="316" spans="10:11">
      <c r="J316" s="29"/>
      <c r="K316" s="24"/>
    </row>
    <row r="317" spans="10:11">
      <c r="J317" s="29"/>
      <c r="K317" s="24"/>
    </row>
    <row r="318" spans="10:11">
      <c r="J318" s="29"/>
      <c r="K318" s="24"/>
    </row>
    <row r="319" spans="10:11">
      <c r="J319" s="29"/>
      <c r="K319" s="24"/>
    </row>
    <row r="320" spans="10:11">
      <c r="J320" s="29"/>
      <c r="K320" s="24"/>
    </row>
    <row r="321" spans="10:11">
      <c r="J321" s="29"/>
      <c r="K321" s="24"/>
    </row>
    <row r="322" spans="10:11">
      <c r="J322" s="29"/>
      <c r="K322" s="24"/>
    </row>
    <row r="323" spans="10:11">
      <c r="J323" s="29"/>
      <c r="K323" s="24"/>
    </row>
    <row r="324" spans="10:11">
      <c r="J324" s="29"/>
      <c r="K324" s="24"/>
    </row>
    <row r="325" spans="10:11">
      <c r="J325" s="29"/>
      <c r="K325" s="24"/>
    </row>
    <row r="326" spans="10:11">
      <c r="J326" s="29"/>
      <c r="K326" s="24"/>
    </row>
    <row r="327" spans="10:11">
      <c r="J327" s="29"/>
      <c r="K327" s="24"/>
    </row>
    <row r="328" spans="10:11">
      <c r="J328" s="29"/>
      <c r="K328" s="24"/>
    </row>
    <row r="329" spans="10:11">
      <c r="J329" s="29"/>
      <c r="K329" s="24"/>
    </row>
    <row r="330" spans="10:11">
      <c r="J330" s="29"/>
      <c r="K330" s="24"/>
    </row>
    <row r="331" spans="10:11">
      <c r="J331" s="29"/>
      <c r="K331" s="24"/>
    </row>
    <row r="332" spans="10:11">
      <c r="J332" s="29"/>
      <c r="K332" s="24"/>
    </row>
    <row r="333" spans="10:11">
      <c r="J333" s="29"/>
      <c r="K333" s="24"/>
    </row>
    <row r="334" spans="10:11">
      <c r="J334" s="29"/>
      <c r="K334" s="24"/>
    </row>
    <row r="335" spans="10:11">
      <c r="J335" s="29"/>
      <c r="K335" s="24"/>
    </row>
    <row r="336" spans="10:11">
      <c r="J336" s="29"/>
      <c r="K336" s="24"/>
    </row>
    <row r="337" spans="10:11">
      <c r="J337" s="29"/>
      <c r="K337" s="24"/>
    </row>
    <row r="338" spans="10:11">
      <c r="J338" s="29"/>
      <c r="K338" s="24"/>
    </row>
    <row r="339" spans="10:11">
      <c r="J339" s="29"/>
      <c r="K339" s="24"/>
    </row>
    <row r="340" spans="10:11">
      <c r="J340" s="29"/>
      <c r="K340" s="24"/>
    </row>
    <row r="341" spans="10:11">
      <c r="J341" s="29"/>
      <c r="K341" s="24"/>
    </row>
    <row r="342" spans="10:11">
      <c r="J342" s="29"/>
      <c r="K342" s="24"/>
    </row>
    <row r="343" spans="10:11">
      <c r="J343" s="29"/>
      <c r="K343" s="24"/>
    </row>
    <row r="344" spans="10:11">
      <c r="J344" s="29"/>
      <c r="K344" s="24"/>
    </row>
    <row r="345" spans="10:11">
      <c r="J345" s="29"/>
      <c r="K345" s="24"/>
    </row>
    <row r="346" spans="10:11">
      <c r="J346" s="29"/>
      <c r="K346" s="24"/>
    </row>
    <row r="347" spans="10:11">
      <c r="J347" s="29"/>
      <c r="K347" s="24"/>
    </row>
    <row r="348" spans="10:11">
      <c r="J348" s="29"/>
      <c r="K348" s="24"/>
    </row>
    <row r="349" spans="10:11">
      <c r="J349" s="29"/>
      <c r="K349" s="24"/>
    </row>
    <row r="350" spans="10:11">
      <c r="J350" s="29"/>
      <c r="K350" s="24"/>
    </row>
    <row r="351" spans="10:11">
      <c r="J351" s="29"/>
      <c r="K351" s="24"/>
    </row>
    <row r="352" spans="10:11">
      <c r="J352" s="29"/>
      <c r="K352" s="24"/>
    </row>
    <row r="353" spans="10:11">
      <c r="J353" s="29"/>
      <c r="K353" s="24"/>
    </row>
    <row r="354" spans="10:11">
      <c r="J354" s="29"/>
      <c r="K354" s="24"/>
    </row>
    <row r="355" spans="10:11">
      <c r="J355" s="29"/>
      <c r="K355" s="24"/>
    </row>
    <row r="356" spans="10:11">
      <c r="J356" s="29"/>
      <c r="K356" s="24"/>
    </row>
    <row r="357" spans="10:11">
      <c r="J357" s="29"/>
      <c r="K357" s="24"/>
    </row>
    <row r="358" spans="10:11">
      <c r="J358" s="29"/>
      <c r="K358" s="24"/>
    </row>
    <row r="359" spans="10:11">
      <c r="J359" s="29"/>
      <c r="K359" s="24"/>
    </row>
    <row r="360" spans="10:11">
      <c r="J360" s="29"/>
      <c r="K360" s="24"/>
    </row>
    <row r="361" spans="10:11">
      <c r="J361" s="29"/>
      <c r="K361" s="24"/>
    </row>
    <row r="362" spans="10:11">
      <c r="J362" s="29"/>
      <c r="K362" s="24"/>
    </row>
    <row r="363" spans="10:11">
      <c r="J363" s="29"/>
      <c r="K363" s="24"/>
    </row>
    <row r="364" spans="10:11">
      <c r="J364" s="29"/>
      <c r="K364" s="24"/>
    </row>
    <row r="365" spans="10:11">
      <c r="J365" s="29"/>
      <c r="K365" s="24"/>
    </row>
    <row r="366" spans="10:11">
      <c r="J366" s="29"/>
      <c r="K366" s="24"/>
    </row>
    <row r="367" spans="10:11">
      <c r="J367" s="29"/>
      <c r="K367" s="24"/>
    </row>
    <row r="368" spans="10:11">
      <c r="J368" s="29"/>
      <c r="K368" s="24"/>
    </row>
    <row r="369" spans="10:11">
      <c r="J369" s="29"/>
      <c r="K369" s="24"/>
    </row>
    <row r="370" spans="10:11">
      <c r="J370" s="29"/>
      <c r="K370" s="24"/>
    </row>
    <row r="371" spans="10:11">
      <c r="J371" s="29"/>
      <c r="K371" s="24"/>
    </row>
    <row r="372" spans="10:11">
      <c r="J372" s="29"/>
      <c r="K372" s="24"/>
    </row>
    <row r="373" spans="10:11">
      <c r="J373" s="29"/>
      <c r="K373" s="24"/>
    </row>
    <row r="374" spans="10:11">
      <c r="J374" s="29"/>
      <c r="K374" s="24"/>
    </row>
    <row r="375" spans="10:11">
      <c r="J375" s="29"/>
      <c r="K375" s="24"/>
    </row>
    <row r="376" spans="10:11">
      <c r="J376" s="29"/>
      <c r="K376" s="24"/>
    </row>
    <row r="377" spans="10:11">
      <c r="J377" s="29"/>
      <c r="K377" s="24"/>
    </row>
    <row r="378" spans="10:11">
      <c r="J378" s="29"/>
      <c r="K378" s="24"/>
    </row>
    <row r="379" spans="10:11">
      <c r="J379" s="29"/>
      <c r="K379" s="24"/>
    </row>
    <row r="380" spans="10:11">
      <c r="J380" s="29"/>
      <c r="K380" s="24"/>
    </row>
    <row r="381" spans="10:11">
      <c r="J381" s="29"/>
      <c r="K381" s="24"/>
    </row>
    <row r="382" spans="10:11">
      <c r="J382" s="29"/>
      <c r="K382" s="24"/>
    </row>
    <row r="383" spans="10:11">
      <c r="J383" s="29"/>
      <c r="K383" s="24"/>
    </row>
    <row r="384" spans="10:11">
      <c r="J384" s="29"/>
      <c r="K384" s="24"/>
    </row>
    <row r="385" spans="10:11">
      <c r="J385" s="29"/>
      <c r="K385" s="24"/>
    </row>
    <row r="386" spans="10:11">
      <c r="J386" s="29"/>
      <c r="K386" s="24"/>
    </row>
    <row r="387" spans="10:11">
      <c r="J387" s="29"/>
      <c r="K387" s="24"/>
    </row>
    <row r="388" spans="10:11">
      <c r="J388" s="29"/>
      <c r="K388" s="24"/>
    </row>
    <row r="389" spans="10:11">
      <c r="J389" s="29"/>
      <c r="K389" s="24"/>
    </row>
    <row r="390" spans="10:11">
      <c r="J390" s="29"/>
      <c r="K390" s="24"/>
    </row>
    <row r="391" spans="10:11">
      <c r="J391" s="29"/>
      <c r="K391" s="24"/>
    </row>
    <row r="392" spans="10:11">
      <c r="J392" s="29"/>
      <c r="K392" s="24"/>
    </row>
    <row r="393" spans="10:11">
      <c r="J393" s="29"/>
      <c r="K393" s="24"/>
    </row>
    <row r="394" spans="10:11">
      <c r="J394" s="29"/>
      <c r="K394" s="24"/>
    </row>
    <row r="395" spans="10:11">
      <c r="J395" s="29"/>
      <c r="K395" s="24"/>
    </row>
    <row r="396" spans="10:11">
      <c r="J396" s="29"/>
      <c r="K396" s="24"/>
    </row>
    <row r="397" spans="10:11">
      <c r="J397" s="29"/>
      <c r="K397" s="24"/>
    </row>
    <row r="398" spans="10:11">
      <c r="J398" s="29"/>
      <c r="K398" s="24"/>
    </row>
    <row r="399" spans="10:11">
      <c r="J399" s="29"/>
      <c r="K399" s="24"/>
    </row>
    <row r="400" spans="10:11">
      <c r="J400" s="29"/>
      <c r="K400" s="24"/>
    </row>
    <row r="401" spans="10:11">
      <c r="J401" s="29"/>
      <c r="K401" s="24"/>
    </row>
    <row r="402" spans="10:11">
      <c r="J402" s="29"/>
      <c r="K402" s="24"/>
    </row>
    <row r="403" spans="10:11">
      <c r="J403" s="29"/>
      <c r="K403" s="24"/>
    </row>
    <row r="404" spans="10:11">
      <c r="J404" s="29"/>
      <c r="K404" s="24"/>
    </row>
    <row r="405" spans="10:11">
      <c r="J405" s="29"/>
      <c r="K405" s="24"/>
    </row>
    <row r="406" spans="10:11">
      <c r="J406" s="29"/>
      <c r="K406" s="24"/>
    </row>
    <row r="407" spans="10:11">
      <c r="J407" s="29"/>
      <c r="K407" s="24"/>
    </row>
    <row r="408" spans="10:11">
      <c r="J408" s="29"/>
      <c r="K408" s="24"/>
    </row>
    <row r="409" spans="10:11">
      <c r="J409" s="29"/>
      <c r="K409" s="24"/>
    </row>
    <row r="410" spans="10:11">
      <c r="J410" s="29"/>
      <c r="K410" s="24"/>
    </row>
    <row r="411" spans="10:11">
      <c r="J411" s="29"/>
      <c r="K411" s="24"/>
    </row>
    <row r="412" spans="10:11">
      <c r="J412" s="29"/>
      <c r="K412" s="24"/>
    </row>
    <row r="413" spans="10:11">
      <c r="J413" s="29"/>
      <c r="K413" s="24"/>
    </row>
    <row r="414" spans="10:11">
      <c r="J414" s="29"/>
      <c r="K414" s="24"/>
    </row>
    <row r="415" spans="10:11">
      <c r="J415" s="29"/>
      <c r="K415" s="24"/>
    </row>
    <row r="416" spans="10:11">
      <c r="J416" s="29"/>
      <c r="K416" s="24"/>
    </row>
    <row r="417" spans="10:11">
      <c r="J417" s="29"/>
      <c r="K417" s="24"/>
    </row>
    <row r="418" spans="10:11">
      <c r="J418" s="29"/>
      <c r="K418" s="24"/>
    </row>
    <row r="419" spans="10:11">
      <c r="J419" s="29"/>
      <c r="K419" s="24"/>
    </row>
    <row r="420" spans="10:11">
      <c r="J420" s="29"/>
      <c r="K420" s="24"/>
    </row>
    <row r="421" spans="10:11">
      <c r="J421" s="29"/>
      <c r="K421" s="24"/>
    </row>
    <row r="422" spans="10:11">
      <c r="J422" s="29"/>
      <c r="K422" s="24"/>
    </row>
    <row r="423" spans="10:11">
      <c r="J423" s="29"/>
      <c r="K423" s="24"/>
    </row>
    <row r="424" spans="10:11">
      <c r="J424" s="29"/>
      <c r="K424" s="24"/>
    </row>
    <row r="425" spans="10:11">
      <c r="J425" s="29"/>
      <c r="K425" s="24"/>
    </row>
    <row r="426" spans="10:11">
      <c r="J426" s="29"/>
      <c r="K426" s="24"/>
    </row>
    <row r="427" spans="10:11">
      <c r="J427" s="29"/>
      <c r="K427" s="24"/>
    </row>
    <row r="428" spans="10:11">
      <c r="J428" s="29"/>
      <c r="K428" s="24"/>
    </row>
    <row r="429" spans="10:11">
      <c r="J429" s="29"/>
      <c r="K429" s="24"/>
    </row>
    <row r="430" spans="10:11">
      <c r="J430" s="29"/>
      <c r="K430" s="24"/>
    </row>
    <row r="431" spans="10:11">
      <c r="J431" s="29"/>
      <c r="K431" s="24"/>
    </row>
    <row r="432" spans="10:11">
      <c r="J432" s="29"/>
      <c r="K432" s="24"/>
    </row>
    <row r="433" spans="10:11">
      <c r="J433" s="29"/>
      <c r="K433" s="24"/>
    </row>
    <row r="434" spans="10:11">
      <c r="J434" s="29"/>
      <c r="K434" s="24"/>
    </row>
    <row r="435" spans="10:11">
      <c r="J435" s="29"/>
      <c r="K435" s="24"/>
    </row>
    <row r="436" spans="10:11">
      <c r="J436" s="29"/>
      <c r="K436" s="24"/>
    </row>
    <row r="437" spans="10:11">
      <c r="J437" s="29"/>
      <c r="K437" s="24"/>
    </row>
    <row r="438" spans="10:11">
      <c r="J438" s="29"/>
      <c r="K438" s="24"/>
    </row>
    <row r="439" spans="10:11">
      <c r="J439" s="29"/>
      <c r="K439" s="24"/>
    </row>
    <row r="440" spans="10:11">
      <c r="J440" s="29"/>
      <c r="K440" s="24"/>
    </row>
    <row r="441" spans="10:11">
      <c r="J441" s="29"/>
      <c r="K441" s="24"/>
    </row>
    <row r="442" spans="10:11">
      <c r="J442" s="29"/>
      <c r="K442" s="24"/>
    </row>
    <row r="443" spans="10:11">
      <c r="J443" s="29"/>
      <c r="K443" s="24"/>
    </row>
    <row r="444" spans="10:11">
      <c r="J444" s="29"/>
      <c r="K444" s="24"/>
    </row>
    <row r="445" spans="10:11">
      <c r="J445" s="29"/>
      <c r="K445" s="24"/>
    </row>
    <row r="446" spans="10:11">
      <c r="J446" s="29"/>
      <c r="K446" s="24"/>
    </row>
    <row r="447" spans="10:11">
      <c r="J447" s="29"/>
      <c r="K447" s="24"/>
    </row>
    <row r="448" spans="10:11">
      <c r="J448" s="29"/>
      <c r="K448" s="24"/>
    </row>
    <row r="449" spans="10:11">
      <c r="J449" s="29"/>
      <c r="K449" s="24"/>
    </row>
    <row r="450" spans="10:11">
      <c r="J450" s="29"/>
      <c r="K450" s="24"/>
    </row>
    <row r="451" spans="10:11">
      <c r="J451" s="29"/>
      <c r="K451" s="24"/>
    </row>
    <row r="452" spans="10:11">
      <c r="J452" s="29"/>
      <c r="K452" s="24"/>
    </row>
    <row r="453" spans="10:11">
      <c r="J453" s="29"/>
      <c r="K453" s="24"/>
    </row>
    <row r="454" spans="10:11">
      <c r="J454" s="29"/>
      <c r="K454" s="24"/>
    </row>
    <row r="455" spans="10:11">
      <c r="J455" s="29"/>
      <c r="K455" s="24"/>
    </row>
    <row r="456" spans="10:11">
      <c r="J456" s="29"/>
      <c r="K456" s="24"/>
    </row>
    <row r="457" spans="10:11">
      <c r="J457" s="29"/>
      <c r="K457" s="24"/>
    </row>
    <row r="458" spans="10:11">
      <c r="J458" s="29"/>
      <c r="K458" s="24"/>
    </row>
    <row r="459" spans="10:11">
      <c r="J459" s="29"/>
      <c r="K459" s="24"/>
    </row>
    <row r="460" spans="10:11">
      <c r="J460" s="29"/>
      <c r="K460" s="24"/>
    </row>
    <row r="461" spans="10:11">
      <c r="J461" s="29"/>
      <c r="K461" s="24"/>
    </row>
    <row r="462" spans="10:11">
      <c r="J462" s="29"/>
      <c r="K462" s="24"/>
    </row>
    <row r="463" spans="10:11">
      <c r="J463" s="29"/>
      <c r="K463" s="24"/>
    </row>
    <row r="464" spans="10:11">
      <c r="J464" s="29"/>
      <c r="K464" s="24"/>
    </row>
    <row r="465" spans="10:11">
      <c r="J465" s="29"/>
      <c r="K465" s="24"/>
    </row>
    <row r="466" spans="10:11">
      <c r="J466" s="29"/>
      <c r="K466" s="24"/>
    </row>
    <row r="467" spans="10:11">
      <c r="J467" s="29"/>
      <c r="K467" s="24"/>
    </row>
    <row r="468" spans="10:11">
      <c r="J468" s="29"/>
      <c r="K468" s="24"/>
    </row>
    <row r="469" spans="10:11">
      <c r="J469" s="29"/>
      <c r="K469" s="24"/>
    </row>
    <row r="470" spans="10:11">
      <c r="J470" s="29"/>
      <c r="K470" s="24"/>
    </row>
    <row r="471" spans="10:11">
      <c r="J471" s="29"/>
      <c r="K471" s="24"/>
    </row>
    <row r="472" spans="10:11">
      <c r="J472" s="29"/>
      <c r="K472" s="24"/>
    </row>
    <row r="473" spans="10:11">
      <c r="J473" s="29"/>
      <c r="K473" s="24"/>
    </row>
    <row r="474" spans="10:11">
      <c r="J474" s="29"/>
      <c r="K474" s="24"/>
    </row>
    <row r="475" spans="10:11">
      <c r="J475" s="29"/>
      <c r="K475" s="24"/>
    </row>
    <row r="476" spans="10:11">
      <c r="J476" s="29"/>
      <c r="K476" s="24"/>
    </row>
    <row r="477" spans="10:11">
      <c r="J477" s="29"/>
      <c r="K477" s="24"/>
    </row>
    <row r="478" spans="10:11">
      <c r="J478" s="29"/>
      <c r="K478" s="24"/>
    </row>
    <row r="479" spans="10:11">
      <c r="J479" s="29"/>
      <c r="K479" s="24"/>
    </row>
    <row r="480" spans="10:11">
      <c r="J480" s="29"/>
      <c r="K480" s="24"/>
    </row>
    <row r="481" spans="10:11">
      <c r="J481" s="29"/>
      <c r="K481" s="24"/>
    </row>
    <row r="482" spans="10:11">
      <c r="J482" s="29"/>
      <c r="K482" s="24"/>
    </row>
    <row r="483" spans="10:11">
      <c r="J483" s="29"/>
      <c r="K483" s="24"/>
    </row>
    <row r="484" spans="10:11">
      <c r="J484" s="29"/>
      <c r="K484" s="24"/>
    </row>
    <row r="485" spans="10:11">
      <c r="J485" s="29"/>
      <c r="K485" s="24"/>
    </row>
    <row r="486" spans="10:11">
      <c r="J486" s="29"/>
      <c r="K486" s="24"/>
    </row>
    <row r="487" spans="10:11">
      <c r="J487" s="29"/>
      <c r="K487" s="24"/>
    </row>
    <row r="488" spans="10:11">
      <c r="J488" s="29"/>
      <c r="K488" s="24"/>
    </row>
    <row r="489" spans="10:11">
      <c r="J489" s="29"/>
      <c r="K489" s="24"/>
    </row>
    <row r="490" spans="10:11">
      <c r="J490" s="29"/>
      <c r="K490" s="24"/>
    </row>
    <row r="491" spans="10:11">
      <c r="J491" s="29"/>
      <c r="K491" s="24"/>
    </row>
    <row r="492" spans="10:11">
      <c r="J492" s="29"/>
      <c r="K492" s="24"/>
    </row>
    <row r="493" spans="10:11">
      <c r="J493" s="29"/>
      <c r="K493" s="24"/>
    </row>
    <row r="494" spans="10:11">
      <c r="J494" s="29"/>
      <c r="K494" s="24"/>
    </row>
    <row r="495" spans="10:11">
      <c r="J495" s="29"/>
      <c r="K495" s="24"/>
    </row>
    <row r="496" spans="10:11">
      <c r="J496" s="29"/>
      <c r="K496" s="24"/>
    </row>
    <row r="497" spans="10:11">
      <c r="J497" s="29"/>
      <c r="K497" s="24"/>
    </row>
    <row r="498" spans="10:11">
      <c r="J498" s="29"/>
      <c r="K498" s="24"/>
    </row>
    <row r="499" spans="10:11">
      <c r="J499" s="29"/>
      <c r="K499" s="24"/>
    </row>
    <row r="500" spans="10:11">
      <c r="J500" s="29"/>
      <c r="K500" s="24"/>
    </row>
    <row r="501" spans="10:11">
      <c r="J501" s="29"/>
      <c r="K501" s="24"/>
    </row>
    <row r="502" spans="10:11">
      <c r="J502" s="29"/>
      <c r="K502" s="24"/>
    </row>
    <row r="503" spans="10:11">
      <c r="J503" s="29"/>
      <c r="K503" s="24"/>
    </row>
    <row r="504" spans="10:11">
      <c r="J504" s="29"/>
      <c r="K504" s="24"/>
    </row>
    <row r="505" spans="10:11">
      <c r="J505" s="29"/>
      <c r="K505" s="24"/>
    </row>
    <row r="506" spans="10:11">
      <c r="J506" s="29"/>
      <c r="K506" s="24"/>
    </row>
    <row r="507" spans="10:11">
      <c r="J507" s="29"/>
      <c r="K507" s="24"/>
    </row>
    <row r="508" spans="10:11">
      <c r="J508" s="29"/>
      <c r="K508" s="24"/>
    </row>
    <row r="509" spans="10:11">
      <c r="J509" s="29"/>
      <c r="K509" s="24"/>
    </row>
    <row r="510" spans="10:11">
      <c r="J510" s="29"/>
      <c r="K510" s="24"/>
    </row>
    <row r="511" spans="10:11">
      <c r="J511" s="29"/>
      <c r="K511" s="24"/>
    </row>
    <row r="512" spans="10:11">
      <c r="J512" s="29"/>
      <c r="K512" s="24"/>
    </row>
    <row r="513" spans="10:11">
      <c r="J513" s="29"/>
      <c r="K513" s="24"/>
    </row>
    <row r="514" spans="10:11">
      <c r="J514" s="29"/>
      <c r="K514" s="24"/>
    </row>
    <row r="515" spans="10:11">
      <c r="J515" s="29"/>
      <c r="K515" s="24"/>
    </row>
    <row r="516" spans="10:11">
      <c r="J516" s="29"/>
      <c r="K516" s="24"/>
    </row>
    <row r="517" spans="10:11">
      <c r="J517" s="29"/>
      <c r="K517" s="24"/>
    </row>
    <row r="518" spans="10:11">
      <c r="J518" s="29"/>
      <c r="K518" s="24"/>
    </row>
    <row r="519" spans="10:11">
      <c r="J519" s="29"/>
      <c r="K519" s="24"/>
    </row>
    <row r="520" spans="10:11">
      <c r="J520" s="29"/>
      <c r="K520" s="24"/>
    </row>
    <row r="521" spans="10:11">
      <c r="J521" s="29"/>
      <c r="K521" s="24"/>
    </row>
    <row r="522" spans="10:11">
      <c r="J522" s="29"/>
      <c r="K522" s="24"/>
    </row>
    <row r="523" spans="10:11">
      <c r="J523" s="29"/>
      <c r="K523" s="24"/>
    </row>
    <row r="524" spans="10:11">
      <c r="J524" s="29"/>
      <c r="K524" s="24"/>
    </row>
    <row r="525" spans="10:11">
      <c r="J525" s="29"/>
      <c r="K525" s="24"/>
    </row>
    <row r="526" spans="10:11">
      <c r="J526" s="29"/>
      <c r="K526" s="24"/>
    </row>
    <row r="527" spans="10:11">
      <c r="J527" s="29"/>
      <c r="K527" s="24"/>
    </row>
    <row r="528" spans="10:11">
      <c r="J528" s="29"/>
      <c r="K528" s="24"/>
    </row>
    <row r="529" spans="10:11">
      <c r="J529" s="29"/>
      <c r="K529" s="24"/>
    </row>
    <row r="530" spans="10:11">
      <c r="J530" s="29"/>
      <c r="K530" s="24"/>
    </row>
    <row r="531" spans="10:11">
      <c r="J531" s="29"/>
      <c r="K531" s="24"/>
    </row>
    <row r="532" spans="10:11">
      <c r="J532" s="29"/>
      <c r="K532" s="24"/>
    </row>
    <row r="533" spans="10:11">
      <c r="J533" s="29"/>
      <c r="K533" s="24"/>
    </row>
    <row r="534" spans="10:11">
      <c r="J534" s="29"/>
      <c r="K534" s="24"/>
    </row>
    <row r="535" spans="10:11">
      <c r="J535" s="29"/>
      <c r="K535" s="24"/>
    </row>
    <row r="536" spans="10:11">
      <c r="J536" s="29"/>
      <c r="K536" s="24"/>
    </row>
    <row r="537" spans="10:11">
      <c r="J537" s="29"/>
      <c r="K537" s="24"/>
    </row>
    <row r="538" spans="10:11">
      <c r="J538" s="29"/>
      <c r="K538" s="24"/>
    </row>
    <row r="539" spans="10:11">
      <c r="J539" s="29"/>
      <c r="K539" s="24"/>
    </row>
    <row r="540" spans="10:11">
      <c r="J540" s="29"/>
      <c r="K540" s="24"/>
    </row>
    <row r="541" spans="10:11">
      <c r="J541" s="29"/>
      <c r="K541" s="24"/>
    </row>
    <row r="542" spans="10:11">
      <c r="J542" s="29"/>
      <c r="K542" s="24"/>
    </row>
    <row r="543" spans="10:11">
      <c r="J543" s="29"/>
      <c r="K543" s="24"/>
    </row>
    <row r="544" spans="10:11">
      <c r="J544" s="29"/>
      <c r="K544" s="24"/>
    </row>
    <row r="545" spans="10:11">
      <c r="J545" s="29"/>
      <c r="K545" s="24"/>
    </row>
    <row r="546" spans="10:11">
      <c r="J546" s="29"/>
      <c r="K546" s="24"/>
    </row>
    <row r="547" spans="10:11">
      <c r="J547" s="29"/>
      <c r="K547" s="24"/>
    </row>
    <row r="548" spans="10:11">
      <c r="J548" s="29"/>
      <c r="K548" s="24"/>
    </row>
    <row r="549" spans="10:11">
      <c r="J549" s="29"/>
      <c r="K549" s="24"/>
    </row>
    <row r="550" spans="10:11">
      <c r="J550" s="29"/>
      <c r="K550" s="24"/>
    </row>
    <row r="551" spans="10:11">
      <c r="J551" s="29"/>
      <c r="K551" s="24"/>
    </row>
    <row r="552" spans="10:11">
      <c r="J552" s="29"/>
      <c r="K552" s="24"/>
    </row>
    <row r="553" spans="10:11">
      <c r="J553" s="29"/>
      <c r="K553" s="24"/>
    </row>
    <row r="554" spans="10:11">
      <c r="J554" s="29"/>
      <c r="K554" s="24"/>
    </row>
    <row r="555" spans="10:11">
      <c r="J555" s="29"/>
      <c r="K555" s="24"/>
    </row>
    <row r="556" spans="10:11">
      <c r="J556" s="29"/>
      <c r="K556" s="24"/>
    </row>
    <row r="557" spans="10:11">
      <c r="J557" s="29"/>
      <c r="K557" s="24"/>
    </row>
    <row r="558" spans="10:11">
      <c r="J558" s="29"/>
      <c r="K558" s="24"/>
    </row>
    <row r="559" spans="10:11">
      <c r="J559" s="29"/>
      <c r="K559" s="24"/>
    </row>
    <row r="560" spans="10:11">
      <c r="J560" s="29"/>
      <c r="K560" s="24"/>
    </row>
    <row r="561" spans="10:11">
      <c r="J561" s="29"/>
      <c r="K561" s="24"/>
    </row>
    <row r="562" spans="10:11">
      <c r="J562" s="29"/>
      <c r="K562" s="24"/>
    </row>
    <row r="563" spans="10:11">
      <c r="J563" s="29"/>
      <c r="K563" s="24"/>
    </row>
    <row r="564" spans="10:11">
      <c r="J564" s="29"/>
      <c r="K564" s="24"/>
    </row>
    <row r="565" spans="10:11">
      <c r="J565" s="29"/>
      <c r="K565" s="24"/>
    </row>
    <row r="566" spans="10:11">
      <c r="J566" s="29"/>
      <c r="K566" s="24"/>
    </row>
    <row r="567" spans="10:11">
      <c r="J567" s="29"/>
      <c r="K567" s="24"/>
    </row>
    <row r="568" spans="10:11">
      <c r="J568" s="29"/>
      <c r="K568" s="24"/>
    </row>
    <row r="569" spans="10:11">
      <c r="J569" s="29"/>
      <c r="K569" s="24"/>
    </row>
    <row r="570" spans="10:11">
      <c r="J570" s="29"/>
      <c r="K570" s="24"/>
    </row>
    <row r="571" spans="10:11">
      <c r="J571" s="29"/>
      <c r="K571" s="24"/>
    </row>
    <row r="572" spans="10:11">
      <c r="J572" s="29"/>
      <c r="K572" s="24"/>
    </row>
    <row r="573" spans="10:11">
      <c r="J573" s="29"/>
      <c r="K573" s="24"/>
    </row>
    <row r="574" spans="10:11">
      <c r="J574" s="29"/>
      <c r="K574" s="24"/>
    </row>
    <row r="575" spans="10:11">
      <c r="J575" s="29"/>
      <c r="K575" s="24"/>
    </row>
    <row r="576" spans="10:11">
      <c r="J576" s="29"/>
      <c r="K576" s="24"/>
    </row>
    <row r="577" spans="10:11">
      <c r="J577" s="29"/>
      <c r="K577" s="24"/>
    </row>
    <row r="578" spans="10:11">
      <c r="J578" s="29"/>
      <c r="K578" s="24"/>
    </row>
    <row r="579" spans="10:11">
      <c r="J579" s="29"/>
      <c r="K579" s="24"/>
    </row>
    <row r="580" spans="10:11">
      <c r="J580" s="29"/>
      <c r="K580" s="24"/>
    </row>
    <row r="581" spans="10:11">
      <c r="J581" s="29"/>
      <c r="K581" s="24"/>
    </row>
    <row r="582" spans="10:11">
      <c r="J582" s="29"/>
      <c r="K582" s="24"/>
    </row>
    <row r="583" spans="10:11">
      <c r="J583" s="29"/>
      <c r="K583" s="24"/>
    </row>
    <row r="584" spans="10:11">
      <c r="J584" s="29"/>
      <c r="K584" s="24"/>
    </row>
    <row r="585" spans="10:11">
      <c r="J585" s="29"/>
      <c r="K585" s="24"/>
    </row>
    <row r="586" spans="10:11">
      <c r="J586" s="29"/>
      <c r="K586" s="24"/>
    </row>
    <row r="587" spans="10:11">
      <c r="J587" s="29"/>
      <c r="K587" s="24"/>
    </row>
  </sheetData>
  <pageMargins left="0.7" right="0.7" top="0.75" bottom="0.75" header="0.3" footer="0.3"/>
  <pageSetup paperSize="9" orientation="portrait" r:id="rId1"/>
  <ignoredErrors>
    <ignoredError sqref="G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A3512-D358-4D9F-82F3-EEAAEF209430}">
  <sheetPr>
    <tabColor rgb="FF005EB8"/>
  </sheetPr>
  <dimension ref="A1:Y196"/>
  <sheetViews>
    <sheetView workbookViewId="0">
      <pane ySplit="5" topLeftCell="Q6" activePane="bottomLeft" state="frozen"/>
      <selection pane="bottomLeft"/>
      <selection activeCell="C4" sqref="C4"/>
    </sheetView>
  </sheetViews>
  <sheetFormatPr defaultColWidth="9.140625" defaultRowHeight="13.15"/>
  <cols>
    <col min="1" max="1" width="7.5703125" style="24" customWidth="1"/>
    <col min="2" max="2" width="8" style="41" customWidth="1"/>
    <col min="3" max="3" width="51.5703125" style="39" bestFit="1" customWidth="1"/>
    <col min="4" max="4" width="11.5703125" style="115" customWidth="1"/>
    <col min="5" max="5" width="11.5703125" style="91" customWidth="1"/>
    <col min="6" max="6" width="11.5703125" style="85" customWidth="1"/>
    <col min="7" max="7" width="11.5703125" style="115" customWidth="1"/>
    <col min="8" max="8" width="11.5703125" style="91" customWidth="1"/>
    <col min="9" max="9" width="11.5703125" style="131" customWidth="1"/>
    <col min="10" max="10" width="11.5703125" style="104" customWidth="1"/>
    <col min="11" max="11" width="11.5703125" style="91" customWidth="1"/>
    <col min="12" max="12" width="11.5703125" style="85" customWidth="1"/>
    <col min="13" max="13" width="3.28515625" style="116" customWidth="1"/>
    <col min="14" max="14" width="10.28515625" style="39" bestFit="1" customWidth="1"/>
    <col min="15" max="15" width="32.5703125" style="39" bestFit="1" customWidth="1"/>
    <col min="16" max="16" width="11.5703125" style="104" customWidth="1"/>
    <col min="17" max="17" width="11.5703125" style="91" customWidth="1"/>
    <col min="18" max="18" width="11.5703125" style="85" customWidth="1"/>
    <col min="19" max="19" width="11.5703125" style="104" customWidth="1"/>
    <col min="20" max="20" width="11.5703125" style="91" customWidth="1"/>
    <col min="21" max="21" width="11.5703125" style="85" customWidth="1"/>
    <col min="22" max="22" width="11.5703125" style="104" customWidth="1"/>
    <col min="23" max="23" width="11.5703125" style="91" customWidth="1"/>
    <col min="24" max="24" width="11.5703125" style="85" customWidth="1"/>
    <col min="25" max="25" width="3.28515625" style="116" customWidth="1"/>
    <col min="26" max="16384" width="9.140625" style="24"/>
  </cols>
  <sheetData>
    <row r="1" spans="1:25">
      <c r="A1" s="50" t="s">
        <v>772</v>
      </c>
      <c r="C1" s="40"/>
      <c r="D1" s="132" t="s">
        <v>773</v>
      </c>
      <c r="E1" s="133"/>
      <c r="F1" s="134"/>
      <c r="G1" s="132" t="s">
        <v>774</v>
      </c>
      <c r="H1" s="133"/>
      <c r="I1" s="134"/>
      <c r="J1" s="141" t="s">
        <v>775</v>
      </c>
      <c r="K1" s="142"/>
      <c r="L1" s="134"/>
      <c r="M1" s="58"/>
      <c r="N1" s="50" t="s">
        <v>776</v>
      </c>
      <c r="P1" s="132" t="s">
        <v>773</v>
      </c>
      <c r="Q1" s="133"/>
      <c r="R1" s="134"/>
      <c r="S1" s="132" t="s">
        <v>774</v>
      </c>
      <c r="T1" s="133"/>
      <c r="U1" s="134"/>
      <c r="V1" s="141" t="s">
        <v>775</v>
      </c>
      <c r="W1" s="133"/>
      <c r="X1" s="134"/>
      <c r="Y1" s="58"/>
    </row>
    <row r="2" spans="1:25">
      <c r="B2" s="48"/>
      <c r="C2" s="70"/>
      <c r="D2" s="135"/>
      <c r="E2" s="90"/>
      <c r="F2" s="136"/>
      <c r="G2" s="135"/>
      <c r="H2" s="90"/>
      <c r="I2" s="136"/>
      <c r="J2" s="120"/>
      <c r="K2" s="90"/>
      <c r="L2" s="136"/>
      <c r="M2" s="58"/>
      <c r="N2" s="51" t="s">
        <v>777</v>
      </c>
      <c r="P2" s="135"/>
      <c r="Q2" s="90"/>
      <c r="R2" s="136"/>
      <c r="S2" s="135"/>
      <c r="T2" s="90"/>
      <c r="U2" s="136"/>
      <c r="V2" s="120"/>
      <c r="W2" s="90"/>
      <c r="X2" s="136"/>
      <c r="Y2" s="58"/>
    </row>
    <row r="3" spans="1:25">
      <c r="B3" s="48"/>
      <c r="C3" s="71"/>
      <c r="D3" s="137">
        <f t="shared" ref="D3:I3" si="0">SUM(D6:D196)</f>
        <v>1287146.5239383443</v>
      </c>
      <c r="E3" s="114">
        <f t="shared" si="0"/>
        <v>2760635.9762752666</v>
      </c>
      <c r="F3" s="138">
        <f t="shared" si="0"/>
        <v>4047782.5002136081</v>
      </c>
      <c r="G3" s="137">
        <f t="shared" si="0"/>
        <v>1355558.3616856665</v>
      </c>
      <c r="H3" s="114">
        <f t="shared" si="0"/>
        <v>2907363.7784142965</v>
      </c>
      <c r="I3" s="138">
        <f t="shared" si="0"/>
        <v>4262922.140099965</v>
      </c>
      <c r="J3" s="186">
        <f>G3/D3-1</f>
        <v>5.3149999999999364E-2</v>
      </c>
      <c r="K3" s="187">
        <f>H3/E3-1</f>
        <v>5.3149999999999809E-2</v>
      </c>
      <c r="L3" s="188">
        <f>I3/F3-1</f>
        <v>5.3150000000000919E-2</v>
      </c>
      <c r="M3" s="58"/>
      <c r="P3" s="137">
        <f t="shared" ref="P3:U3" si="1">SUM(P6:P157)</f>
        <v>1287146.5239383448</v>
      </c>
      <c r="Q3" s="114">
        <f t="shared" si="1"/>
        <v>2760635.9762752643</v>
      </c>
      <c r="R3" s="138">
        <f t="shared" si="1"/>
        <v>4047782.5002136058</v>
      </c>
      <c r="S3" s="137">
        <f t="shared" si="1"/>
        <v>1355558.3616856674</v>
      </c>
      <c r="T3" s="114">
        <f t="shared" si="1"/>
        <v>2907363.7784142969</v>
      </c>
      <c r="U3" s="138">
        <f t="shared" si="1"/>
        <v>4262922.140099965</v>
      </c>
      <c r="V3" s="186">
        <f>S3/P3-1</f>
        <v>5.3149999999999586E-2</v>
      </c>
      <c r="W3" s="187">
        <f>T3/Q3-1</f>
        <v>5.3150000000000919E-2</v>
      </c>
      <c r="X3" s="188">
        <f>U3/R3-1</f>
        <v>5.3150000000001585E-2</v>
      </c>
      <c r="Y3" s="58"/>
    </row>
    <row r="4" spans="1:25">
      <c r="B4" s="48"/>
      <c r="C4" s="71"/>
      <c r="D4" s="135"/>
      <c r="E4" s="90"/>
      <c r="F4" s="136"/>
      <c r="G4" s="135"/>
      <c r="H4" s="90"/>
      <c r="I4" s="136"/>
      <c r="J4" s="101"/>
      <c r="K4" s="90"/>
      <c r="L4" s="136"/>
      <c r="M4" s="58"/>
      <c r="P4" s="135"/>
      <c r="Q4" s="90"/>
      <c r="R4" s="136"/>
      <c r="S4" s="135"/>
      <c r="T4" s="90"/>
      <c r="U4" s="136"/>
      <c r="V4" s="101"/>
      <c r="W4" s="90"/>
      <c r="X4" s="136"/>
      <c r="Y4" s="58"/>
    </row>
    <row r="5" spans="1:25" ht="66">
      <c r="A5" s="76" t="s">
        <v>778</v>
      </c>
      <c r="B5" s="76" t="s">
        <v>38</v>
      </c>
      <c r="C5" s="76" t="s">
        <v>39</v>
      </c>
      <c r="D5" s="143" t="s">
        <v>779</v>
      </c>
      <c r="E5" s="139" t="s">
        <v>780</v>
      </c>
      <c r="F5" s="147" t="s">
        <v>781</v>
      </c>
      <c r="G5" s="143" t="s">
        <v>779</v>
      </c>
      <c r="H5" s="139" t="s">
        <v>780</v>
      </c>
      <c r="I5" s="147" t="s">
        <v>781</v>
      </c>
      <c r="J5" s="140" t="s">
        <v>779</v>
      </c>
      <c r="K5" s="139" t="s">
        <v>780</v>
      </c>
      <c r="L5" s="147" t="s">
        <v>781</v>
      </c>
      <c r="M5" s="77"/>
      <c r="N5" s="36" t="s">
        <v>47</v>
      </c>
      <c r="O5" s="83" t="s">
        <v>782</v>
      </c>
      <c r="P5" s="143" t="s">
        <v>779</v>
      </c>
      <c r="Q5" s="139" t="s">
        <v>780</v>
      </c>
      <c r="R5" s="147" t="s">
        <v>781</v>
      </c>
      <c r="S5" s="143" t="s">
        <v>779</v>
      </c>
      <c r="T5" s="139" t="s">
        <v>780</v>
      </c>
      <c r="U5" s="147" t="s">
        <v>781</v>
      </c>
      <c r="V5" s="140" t="s">
        <v>779</v>
      </c>
      <c r="W5" s="139" t="s">
        <v>780</v>
      </c>
      <c r="X5" s="147" t="s">
        <v>781</v>
      </c>
      <c r="Y5" s="58"/>
    </row>
    <row r="6" spans="1:25">
      <c r="A6" s="29" t="s">
        <v>783</v>
      </c>
      <c r="B6" s="41" t="s">
        <v>51</v>
      </c>
      <c r="C6" s="182" t="s">
        <v>52</v>
      </c>
      <c r="D6" s="137">
        <f>INDEX('BCF 2020-21'!$D$6:$D$196,MATCH(B6,'BCF 2020-21'!$A$6:$A$196,0))</f>
        <v>2687.8403061108693</v>
      </c>
      <c r="E6" s="114">
        <f>INDEX('BCF 2020-21'!$E$6:$E$196,MATCH(B6,'BCF 2020-21'!$A$6:$A$196,0))</f>
        <v>5553.2325168245679</v>
      </c>
      <c r="F6" s="138">
        <f>INDEX('BCF 2020-21'!$F$6:$F$196,MATCH(B6,'BCF 2020-21'!$A$6:$A$196,0))</f>
        <v>8241.0728229354372</v>
      </c>
      <c r="G6" s="137">
        <f>INDEX('CCG allocations'!$F$8:$F$198,MATCH(B6,'CCG allocations'!$A$8:$A$198,0))</f>
        <v>2830.699018380662</v>
      </c>
      <c r="H6" s="114">
        <f>INDEX('CCG allocations'!$G$8:$G$198,MATCH(B6,'CCG allocations'!$A$8:$A$198,0))</f>
        <v>5814.7936133999156</v>
      </c>
      <c r="I6" s="138">
        <f>INDEX('CCG allocations'!$H$8:$H$198,MATCH(B6,'CCG allocations'!$A$8:$A$198,0))</f>
        <v>8645.4926317805766</v>
      </c>
      <c r="J6" s="144">
        <f>G6/D6-1</f>
        <v>5.3150000000000031E-2</v>
      </c>
      <c r="K6" s="145">
        <f>H6/E6-1</f>
        <v>4.7100692395446897E-2</v>
      </c>
      <c r="L6" s="146">
        <f>I6/F6-1</f>
        <v>4.9073684644505677E-2</v>
      </c>
      <c r="M6" s="58"/>
      <c r="N6" s="75" t="s">
        <v>53</v>
      </c>
      <c r="O6" s="75" t="s">
        <v>54</v>
      </c>
      <c r="P6" s="137">
        <f>INDEX('BCF 2020-21'!$AB$6:$AB$157,MATCH(N6,'BCF 2020-21'!$U$6:$U$157,0))</f>
        <v>2687.5803462231029</v>
      </c>
      <c r="Q6" s="114">
        <f>INDEX('BCF 2020-21'!$AC$6:$AC$157,MATCH(N6,'BCF 2020-21'!$U$6:$U$157,0))</f>
        <v>4924.2437340958204</v>
      </c>
      <c r="R6" s="138">
        <f>P6+Q6</f>
        <v>7611.8240803189237</v>
      </c>
      <c r="S6" s="137">
        <f>INDEX('RNF revised'!$F$8:$F$159,MATCH(N6,'RNF revised'!$A$8:$A$159,0))</f>
        <v>2830.425241624861</v>
      </c>
      <c r="T6" s="114">
        <f>U6-S6</f>
        <v>5207.7281171992008</v>
      </c>
      <c r="U6" s="138">
        <v>8038.1533588240618</v>
      </c>
      <c r="V6" s="144">
        <f>S6/P6-1</f>
        <v>5.3150000000000031E-2</v>
      </c>
      <c r="W6" s="145">
        <f>T6/Q6-1</f>
        <v>5.7569120947550623E-2</v>
      </c>
      <c r="X6" s="146">
        <f>U6/R6-1</f>
        <v>5.6008819174822033E-2</v>
      </c>
      <c r="Y6" s="58"/>
    </row>
    <row r="7" spans="1:25">
      <c r="A7" s="29" t="s">
        <v>784</v>
      </c>
      <c r="B7" s="41" t="s">
        <v>55</v>
      </c>
      <c r="C7" s="182" t="s">
        <v>56</v>
      </c>
      <c r="D7" s="137">
        <f>INDEX('BCF 2020-21'!$D$6:$D$196,MATCH(B7,'BCF 2020-21'!$A$6:$A$196,0))</f>
        <v>7907.9827036594052</v>
      </c>
      <c r="E7" s="114">
        <f>INDEX('BCF 2020-21'!$E$6:$E$196,MATCH(B7,'BCF 2020-21'!$A$6:$A$196,0))</f>
        <v>17023.358330201543</v>
      </c>
      <c r="F7" s="138">
        <f>INDEX('BCF 2020-21'!$F$6:$F$196,MATCH(B7,'BCF 2020-21'!$A$6:$A$196,0))</f>
        <v>24931.341033860946</v>
      </c>
      <c r="G7" s="137">
        <f>INDEX('CCG allocations'!$F$8:$F$198,MATCH(B7,'CCG allocations'!$A$8:$A$198,0))</f>
        <v>8295.8176507586541</v>
      </c>
      <c r="H7" s="114">
        <f>INDEX('CCG allocations'!$G$8:$G$198,MATCH(B7,'CCG allocations'!$A$8:$A$198,0))</f>
        <v>17896.958673500438</v>
      </c>
      <c r="I7" s="138">
        <f>INDEX('CCG allocations'!$H$8:$H$198,MATCH(B7,'CCG allocations'!$A$8:$A$198,0))</f>
        <v>26192.776324259092</v>
      </c>
      <c r="J7" s="144">
        <f t="shared" ref="J7:L70" si="2">G7/D7-1</f>
        <v>4.9043474376819107E-2</v>
      </c>
      <c r="K7" s="145">
        <f t="shared" si="2"/>
        <v>5.1317743911259761E-2</v>
      </c>
      <c r="L7" s="146">
        <f t="shared" si="2"/>
        <v>5.0596367386932961E-2</v>
      </c>
      <c r="M7" s="58"/>
      <c r="N7" s="75" t="s">
        <v>57</v>
      </c>
      <c r="O7" s="75" t="s">
        <v>58</v>
      </c>
      <c r="P7" s="137">
        <f>INDEX('BCF 2020-21'!$AB$6:$AB$157,MATCH(N7,'BCF 2020-21'!$U$6:$U$157,0))</f>
        <v>4064.9018940614883</v>
      </c>
      <c r="Q7" s="114">
        <f>INDEX('BCF 2020-21'!$AC$6:$AC$157,MATCH(N7,'BCF 2020-21'!$U$6:$U$157,0))</f>
        <v>8043.8465155451504</v>
      </c>
      <c r="R7" s="138">
        <f t="shared" ref="R7:R70" si="3">P7+Q7</f>
        <v>12108.748409606638</v>
      </c>
      <c r="S7" s="137">
        <f>INDEX('RNF revised'!$F$8:$F$159,MATCH(N7,'RNF revised'!$A$8:$A$159,0))</f>
        <v>4280.9514297308569</v>
      </c>
      <c r="T7" s="114">
        <f t="shared" ref="T7:T70" si="4">U7-S7</f>
        <v>8446.6412586262049</v>
      </c>
      <c r="U7" s="138">
        <v>12727.592688357061</v>
      </c>
      <c r="V7" s="144">
        <f t="shared" ref="V7:X70" si="5">S7/P7-1</f>
        <v>5.3150000000000031E-2</v>
      </c>
      <c r="W7" s="145">
        <f t="shared" si="5"/>
        <v>5.0074891695488288E-2</v>
      </c>
      <c r="X7" s="146">
        <f t="shared" si="5"/>
        <v>5.1107204296973796E-2</v>
      </c>
      <c r="Y7" s="58"/>
    </row>
    <row r="8" spans="1:25">
      <c r="A8" s="29" t="s">
        <v>784</v>
      </c>
      <c r="B8" s="41" t="s">
        <v>59</v>
      </c>
      <c r="C8" s="182" t="s">
        <v>60</v>
      </c>
      <c r="D8" s="137">
        <f>INDEX('BCF 2020-21'!$D$6:$D$196,MATCH(B8,'BCF 2020-21'!$A$6:$A$196,0))</f>
        <v>7228.7292876466436</v>
      </c>
      <c r="E8" s="114">
        <f>INDEX('BCF 2020-21'!$E$6:$E$196,MATCH(B8,'BCF 2020-21'!$A$6:$A$196,0))</f>
        <v>13074.706585389311</v>
      </c>
      <c r="F8" s="138">
        <f>INDEX('BCF 2020-21'!$F$6:$F$196,MATCH(B8,'BCF 2020-21'!$A$6:$A$196,0))</f>
        <v>20303.435873035953</v>
      </c>
      <c r="G8" s="137">
        <f>INDEX('CCG allocations'!$F$8:$F$198,MATCH(B8,'CCG allocations'!$A$8:$A$198,0))</f>
        <v>7645.4105828853117</v>
      </c>
      <c r="H8" s="114">
        <f>INDEX('CCG allocations'!$G$8:$G$198,MATCH(B8,'CCG allocations'!$A$8:$A$198,0))</f>
        <v>13711.177873247136</v>
      </c>
      <c r="I8" s="138">
        <f>INDEX('CCG allocations'!$H$8:$H$198,MATCH(B8,'CCG allocations'!$A$8:$A$198,0))</f>
        <v>21356.588456132449</v>
      </c>
      <c r="J8" s="144">
        <f t="shared" si="2"/>
        <v>5.7642398637163694E-2</v>
      </c>
      <c r="K8" s="145">
        <f t="shared" si="2"/>
        <v>4.8679584792294062E-2</v>
      </c>
      <c r="L8" s="146">
        <f t="shared" si="2"/>
        <v>5.187065823155268E-2</v>
      </c>
      <c r="M8" s="58"/>
      <c r="N8" s="75" t="s">
        <v>61</v>
      </c>
      <c r="O8" s="75" t="s">
        <v>62</v>
      </c>
      <c r="P8" s="137">
        <f>INDEX('BCF 2020-21'!$AB$6:$AB$157,MATCH(N8,'BCF 2020-21'!$U$6:$U$157,0))</f>
        <v>3862.6461997896613</v>
      </c>
      <c r="Q8" s="114">
        <f>INDEX('BCF 2020-21'!$AC$6:$AC$157,MATCH(N8,'BCF 2020-21'!$U$6:$U$157,0))</f>
        <v>7824.8148842883174</v>
      </c>
      <c r="R8" s="138">
        <f t="shared" si="3"/>
        <v>11687.461084077979</v>
      </c>
      <c r="S8" s="137">
        <f>INDEX('RNF revised'!$F$8:$F$159,MATCH(N8,'RNF revised'!$A$8:$A$159,0))</f>
        <v>4067.9458453084817</v>
      </c>
      <c r="T8" s="114">
        <f t="shared" si="4"/>
        <v>8217.1715748374518</v>
      </c>
      <c r="U8" s="138">
        <v>12285.117420145933</v>
      </c>
      <c r="V8" s="144">
        <f t="shared" si="5"/>
        <v>5.3150000000000031E-2</v>
      </c>
      <c r="W8" s="145">
        <f t="shared" si="5"/>
        <v>5.0142616323992417E-2</v>
      </c>
      <c r="X8" s="146">
        <f t="shared" si="5"/>
        <v>5.113654127004108E-2</v>
      </c>
      <c r="Y8" s="58"/>
    </row>
    <row r="9" spans="1:25">
      <c r="A9" s="29" t="s">
        <v>783</v>
      </c>
      <c r="B9" s="41" t="s">
        <v>63</v>
      </c>
      <c r="C9" s="182" t="s">
        <v>64</v>
      </c>
      <c r="D9" s="137">
        <f>INDEX('BCF 2020-21'!$D$6:$D$196,MATCH(B9,'BCF 2020-21'!$A$6:$A$196,0))</f>
        <v>7220.6884023908569</v>
      </c>
      <c r="E9" s="114">
        <f>INDEX('BCF 2020-21'!$E$6:$E$196,MATCH(B9,'BCF 2020-21'!$A$6:$A$196,0))</f>
        <v>15339.345078256598</v>
      </c>
      <c r="F9" s="138">
        <f>INDEX('BCF 2020-21'!$F$6:$F$196,MATCH(B9,'BCF 2020-21'!$A$6:$A$196,0))</f>
        <v>22560.033480647457</v>
      </c>
      <c r="G9" s="137">
        <f>INDEX('CCG allocations'!$F$8:$F$198,MATCH(B9,'CCG allocations'!$A$8:$A$198,0))</f>
        <v>7604.4679909779315</v>
      </c>
      <c r="H9" s="114">
        <f>INDEX('CCG allocations'!$G$8:$G$198,MATCH(B9,'CCG allocations'!$A$8:$A$198,0))</f>
        <v>16180.414540579062</v>
      </c>
      <c r="I9" s="138">
        <f>INDEX('CCG allocations'!$H$8:$H$198,MATCH(B9,'CCG allocations'!$A$8:$A$198,0))</f>
        <v>23784.882531556992</v>
      </c>
      <c r="J9" s="144">
        <f t="shared" si="2"/>
        <v>5.3150000000000031E-2</v>
      </c>
      <c r="K9" s="145">
        <f t="shared" si="2"/>
        <v>5.4830858686051309E-2</v>
      </c>
      <c r="L9" s="146">
        <f t="shared" si="2"/>
        <v>5.4292873809794751E-2</v>
      </c>
      <c r="M9" s="58"/>
      <c r="N9" s="75" t="s">
        <v>65</v>
      </c>
      <c r="O9" s="75" t="s">
        <v>66</v>
      </c>
      <c r="P9" s="137">
        <f>INDEX('BCF 2020-21'!$AB$6:$AB$157,MATCH(N9,'BCF 2020-21'!$U$6:$U$157,0))</f>
        <v>4533.1080561677545</v>
      </c>
      <c r="Q9" s="114">
        <f>INDEX('BCF 2020-21'!$AC$6:$AC$157,MATCH(N9,'BCF 2020-21'!$U$6:$U$157,0))</f>
        <v>10415.101344160776</v>
      </c>
      <c r="R9" s="138">
        <f t="shared" si="3"/>
        <v>14948.209400328531</v>
      </c>
      <c r="S9" s="137">
        <f>INDEX('RNF revised'!$F$8:$F$159,MATCH(N9,'RNF revised'!$A$8:$A$159,0))</f>
        <v>4774.0427493530706</v>
      </c>
      <c r="T9" s="114">
        <f t="shared" si="4"/>
        <v>10972.686423379862</v>
      </c>
      <c r="U9" s="138">
        <v>15746.729172732932</v>
      </c>
      <c r="V9" s="144">
        <f t="shared" si="5"/>
        <v>5.3150000000000031E-2</v>
      </c>
      <c r="W9" s="145">
        <f t="shared" si="5"/>
        <v>5.3536212543116246E-2</v>
      </c>
      <c r="X9" s="146">
        <f t="shared" si="5"/>
        <v>5.3419091947350728E-2</v>
      </c>
      <c r="Y9" s="58"/>
    </row>
    <row r="10" spans="1:25">
      <c r="A10" s="29" t="s">
        <v>67</v>
      </c>
      <c r="B10" s="41" t="s">
        <v>67</v>
      </c>
      <c r="C10" s="182" t="s">
        <v>68</v>
      </c>
      <c r="D10" s="137">
        <f>INDEX('BCF 2020-21'!$D$6:$D$196,MATCH(B10,'BCF 2020-21'!$A$6:$A$196,0))</f>
        <v>8159.7164291909085</v>
      </c>
      <c r="E10" s="114">
        <f>INDEX('BCF 2020-21'!$E$6:$E$196,MATCH(B10,'BCF 2020-21'!$A$6:$A$196,0))</f>
        <v>17257.999748630853</v>
      </c>
      <c r="F10" s="138">
        <f>INDEX('BCF 2020-21'!$F$6:$F$196,MATCH(B10,'BCF 2020-21'!$A$6:$A$196,0))</f>
        <v>25417.716177821763</v>
      </c>
      <c r="G10" s="137">
        <f>INDEX('CCG allocations'!$F$8:$F$198,MATCH(B10,'CCG allocations'!$A$8:$A$198,0))</f>
        <v>8593.4053574024056</v>
      </c>
      <c r="H10" s="114">
        <f>INDEX('CCG allocations'!$G$8:$G$198,MATCH(B10,'CCG allocations'!$A$8:$A$198,0))</f>
        <v>18114.451623124049</v>
      </c>
      <c r="I10" s="138">
        <f>INDEX('CCG allocations'!$H$8:$H$198,MATCH(B10,'CCG allocations'!$A$8:$A$198,0))</f>
        <v>26707.856980526456</v>
      </c>
      <c r="J10" s="144">
        <f t="shared" si="2"/>
        <v>5.3150000000000031E-2</v>
      </c>
      <c r="K10" s="145">
        <f t="shared" si="2"/>
        <v>4.9626369623811284E-2</v>
      </c>
      <c r="L10" s="146">
        <f t="shared" si="2"/>
        <v>5.0757542246474774E-2</v>
      </c>
      <c r="M10" s="58"/>
      <c r="N10" s="75" t="s">
        <v>69</v>
      </c>
      <c r="O10" s="75" t="s">
        <v>70</v>
      </c>
      <c r="P10" s="137">
        <f>INDEX('BCF 2020-21'!$AB$6:$AB$157,MATCH(N10,'BCF 2020-21'!$U$6:$U$157,0))</f>
        <v>2687.8403061108693</v>
      </c>
      <c r="Q10" s="114">
        <f>INDEX('BCF 2020-21'!$AC$6:$AC$157,MATCH(N10,'BCF 2020-21'!$U$6:$U$157,0))</f>
        <v>5553.2325168245679</v>
      </c>
      <c r="R10" s="138">
        <f t="shared" si="3"/>
        <v>8241.0728229354372</v>
      </c>
      <c r="S10" s="137">
        <f>INDEX('RNF revised'!$F$8:$F$159,MATCH(N10,'RNF revised'!$A$8:$A$159,0))</f>
        <v>2830.699018380662</v>
      </c>
      <c r="T10" s="114">
        <f t="shared" si="4"/>
        <v>5814.7936133999146</v>
      </c>
      <c r="U10" s="138">
        <v>8645.4926317805766</v>
      </c>
      <c r="V10" s="144">
        <f t="shared" si="5"/>
        <v>5.3150000000000031E-2</v>
      </c>
      <c r="W10" s="145">
        <f t="shared" si="5"/>
        <v>4.7100692395446675E-2</v>
      </c>
      <c r="X10" s="146">
        <f t="shared" si="5"/>
        <v>4.9073684644505677E-2</v>
      </c>
      <c r="Y10" s="58"/>
    </row>
    <row r="11" spans="1:25">
      <c r="A11" s="29" t="s">
        <v>783</v>
      </c>
      <c r="B11" s="41" t="s">
        <v>71</v>
      </c>
      <c r="C11" s="182" t="s">
        <v>72</v>
      </c>
      <c r="D11" s="137">
        <f>INDEX('BCF 2020-21'!$D$6:$D$196,MATCH(B11,'BCF 2020-21'!$A$6:$A$196,0))</f>
        <v>7927.54809385115</v>
      </c>
      <c r="E11" s="114">
        <f>INDEX('BCF 2020-21'!$E$6:$E$196,MATCH(B11,'BCF 2020-21'!$A$6:$A$196,0))</f>
        <v>15868.661399833469</v>
      </c>
      <c r="F11" s="138">
        <f>INDEX('BCF 2020-21'!$F$6:$F$196,MATCH(B11,'BCF 2020-21'!$A$6:$A$196,0))</f>
        <v>23796.209493684619</v>
      </c>
      <c r="G11" s="137">
        <f>INDEX('CCG allocations'!$F$8:$F$198,MATCH(B11,'CCG allocations'!$A$8:$A$198,0))</f>
        <v>8348.8972750393386</v>
      </c>
      <c r="H11" s="114">
        <f>INDEX('CCG allocations'!$G$8:$G$198,MATCH(B11,'CCG allocations'!$A$8:$A$198,0))</f>
        <v>16663.812833463657</v>
      </c>
      <c r="I11" s="138">
        <f>INDEX('CCG allocations'!$H$8:$H$198,MATCH(B11,'CCG allocations'!$A$8:$A$198,0))</f>
        <v>25012.710108502994</v>
      </c>
      <c r="J11" s="144">
        <f t="shared" si="2"/>
        <v>5.3150000000000031E-2</v>
      </c>
      <c r="K11" s="145">
        <f t="shared" si="2"/>
        <v>5.0108286615689668E-2</v>
      </c>
      <c r="L11" s="146">
        <f t="shared" si="2"/>
        <v>5.1121613093094709E-2</v>
      </c>
      <c r="M11" s="58"/>
      <c r="N11" s="75" t="s">
        <v>73</v>
      </c>
      <c r="O11" s="75" t="s">
        <v>74</v>
      </c>
      <c r="P11" s="137">
        <f>INDEX('BCF 2020-21'!$AB$6:$AB$157,MATCH(N11,'BCF 2020-21'!$U$6:$U$157,0))</f>
        <v>3427.7356080872555</v>
      </c>
      <c r="Q11" s="114">
        <f>INDEX('BCF 2020-21'!$AC$6:$AC$157,MATCH(N11,'BCF 2020-21'!$U$6:$U$157,0))</f>
        <v>7462.9412817029188</v>
      </c>
      <c r="R11" s="138">
        <f t="shared" si="3"/>
        <v>10890.676889790175</v>
      </c>
      <c r="S11" s="137">
        <f>INDEX('RNF revised'!$F$8:$F$159,MATCH(N11,'RNF revised'!$A$8:$A$159,0))</f>
        <v>3609.9197556570934</v>
      </c>
      <c r="T11" s="114">
        <f t="shared" si="4"/>
        <v>7821.5568771983862</v>
      </c>
      <c r="U11" s="138">
        <v>11431.47663285548</v>
      </c>
      <c r="V11" s="144">
        <f t="shared" si="5"/>
        <v>5.3150000000000031E-2</v>
      </c>
      <c r="W11" s="145">
        <f t="shared" si="5"/>
        <v>4.8052849668627884E-2</v>
      </c>
      <c r="X11" s="146">
        <f t="shared" si="5"/>
        <v>4.9657128619093882E-2</v>
      </c>
      <c r="Y11" s="58"/>
    </row>
    <row r="12" spans="1:25">
      <c r="A12" s="29" t="s">
        <v>75</v>
      </c>
      <c r="B12" s="41" t="s">
        <v>75</v>
      </c>
      <c r="C12" s="182" t="s">
        <v>76</v>
      </c>
      <c r="D12" s="137">
        <f>INDEX('BCF 2020-21'!$D$6:$D$196,MATCH(B12,'BCF 2020-21'!$A$6:$A$196,0))</f>
        <v>4908.6431193454291</v>
      </c>
      <c r="E12" s="114">
        <f>INDEX('BCF 2020-21'!$E$6:$E$196,MATCH(B12,'BCF 2020-21'!$A$6:$A$196,0))</f>
        <v>9234.1061552400588</v>
      </c>
      <c r="F12" s="138">
        <f>INDEX('BCF 2020-21'!$F$6:$F$196,MATCH(B12,'BCF 2020-21'!$A$6:$A$196,0))</f>
        <v>14142.749274585487</v>
      </c>
      <c r="G12" s="137">
        <f>INDEX('CCG allocations'!$F$8:$F$198,MATCH(B12,'CCG allocations'!$A$8:$A$198,0))</f>
        <v>5169.5375011386386</v>
      </c>
      <c r="H12" s="114">
        <f>INDEX('CCG allocations'!$G$8:$G$198,MATCH(B12,'CCG allocations'!$A$8:$A$198,0))</f>
        <v>9678.318694205549</v>
      </c>
      <c r="I12" s="138">
        <f>INDEX('CCG allocations'!$H$8:$H$198,MATCH(B12,'CCG allocations'!$A$8:$A$198,0))</f>
        <v>14847.856195344188</v>
      </c>
      <c r="J12" s="144">
        <f t="shared" si="2"/>
        <v>5.3150000000000031E-2</v>
      </c>
      <c r="K12" s="145">
        <f t="shared" si="2"/>
        <v>4.8105634860328594E-2</v>
      </c>
      <c r="L12" s="146">
        <f t="shared" si="2"/>
        <v>4.9856425159553464E-2</v>
      </c>
      <c r="M12" s="58"/>
      <c r="N12" s="75" t="s">
        <v>77</v>
      </c>
      <c r="O12" s="75" t="s">
        <v>78</v>
      </c>
      <c r="P12" s="137">
        <f>INDEX('BCF 2020-21'!$AB$6:$AB$157,MATCH(N12,'BCF 2020-21'!$U$6:$U$157,0))</f>
        <v>4417.7939909087563</v>
      </c>
      <c r="Q12" s="114">
        <f>INDEX('BCF 2020-21'!$AC$6:$AC$157,MATCH(N12,'BCF 2020-21'!$U$6:$U$157,0))</f>
        <v>10540.250433454672</v>
      </c>
      <c r="R12" s="138">
        <f t="shared" si="3"/>
        <v>14958.044424363428</v>
      </c>
      <c r="S12" s="137">
        <f>INDEX('RNF revised'!$F$8:$F$159,MATCH(N12,'RNF revised'!$A$8:$A$159,0))</f>
        <v>4652.599741525557</v>
      </c>
      <c r="T12" s="114">
        <f t="shared" si="4"/>
        <v>11092.952312714309</v>
      </c>
      <c r="U12" s="138">
        <v>15745.552054239866</v>
      </c>
      <c r="V12" s="144">
        <f t="shared" si="5"/>
        <v>5.3150000000000031E-2</v>
      </c>
      <c r="W12" s="145">
        <f t="shared" si="5"/>
        <v>5.2437262544100971E-2</v>
      </c>
      <c r="X12" s="146">
        <f t="shared" si="5"/>
        <v>5.2647766481677127E-2</v>
      </c>
      <c r="Y12" s="58"/>
    </row>
    <row r="13" spans="1:25">
      <c r="A13" s="29" t="s">
        <v>79</v>
      </c>
      <c r="B13" s="41" t="s">
        <v>79</v>
      </c>
      <c r="C13" s="182" t="s">
        <v>80</v>
      </c>
      <c r="D13" s="137">
        <f>INDEX('BCF 2020-21'!$D$6:$D$196,MATCH(B13,'BCF 2020-21'!$A$6:$A$196,0))</f>
        <v>8408.164464935764</v>
      </c>
      <c r="E13" s="114">
        <f>INDEX('BCF 2020-21'!$E$6:$E$196,MATCH(B13,'BCF 2020-21'!$A$6:$A$196,0))</f>
        <v>16453.163404069284</v>
      </c>
      <c r="F13" s="138">
        <f>INDEX('BCF 2020-21'!$F$6:$F$196,MATCH(B13,'BCF 2020-21'!$A$6:$A$196,0))</f>
        <v>24861.32786900505</v>
      </c>
      <c r="G13" s="137">
        <f>INDEX('CCG allocations'!$F$8:$F$198,MATCH(B13,'CCG allocations'!$A$8:$A$198,0))</f>
        <v>8855.0584062471007</v>
      </c>
      <c r="H13" s="114">
        <f>INDEX('CCG allocations'!$G$8:$G$198,MATCH(B13,'CCG allocations'!$A$8:$A$198,0))</f>
        <v>17234.163262504604</v>
      </c>
      <c r="I13" s="138">
        <f>INDEX('CCG allocations'!$H$8:$H$198,MATCH(B13,'CCG allocations'!$A$8:$A$198,0))</f>
        <v>26089.221668751707</v>
      </c>
      <c r="J13" s="144">
        <f t="shared" si="2"/>
        <v>5.3150000000000031E-2</v>
      </c>
      <c r="K13" s="145">
        <f t="shared" si="2"/>
        <v>4.7468066733121983E-2</v>
      </c>
      <c r="L13" s="146">
        <f t="shared" si="2"/>
        <v>4.9389711049082408E-2</v>
      </c>
      <c r="M13" s="58"/>
      <c r="N13" s="75" t="s">
        <v>81</v>
      </c>
      <c r="O13" s="75" t="s">
        <v>82</v>
      </c>
      <c r="P13" s="137">
        <f>INDEX('BCF 2020-21'!$AB$6:$AB$157,MATCH(N13,'BCF 2020-21'!$U$6:$U$157,0))</f>
        <v>4099.6502491478641</v>
      </c>
      <c r="Q13" s="114">
        <f>INDEX('BCF 2020-21'!$AC$6:$AC$157,MATCH(N13,'BCF 2020-21'!$U$6:$U$157,0))</f>
        <v>8535.5244549624458</v>
      </c>
      <c r="R13" s="138">
        <f t="shared" si="3"/>
        <v>12635.17470411031</v>
      </c>
      <c r="S13" s="137">
        <f>INDEX('RNF revised'!$F$8:$F$159,MATCH(N13,'RNF revised'!$A$8:$A$159,0))</f>
        <v>4317.546659890073</v>
      </c>
      <c r="T13" s="114">
        <f t="shared" si="4"/>
        <v>9003.1655089914875</v>
      </c>
      <c r="U13" s="138">
        <v>13320.712168881561</v>
      </c>
      <c r="V13" s="144">
        <f t="shared" si="5"/>
        <v>5.3150000000000031E-2</v>
      </c>
      <c r="W13" s="145">
        <f t="shared" si="5"/>
        <v>5.4787618089145118E-2</v>
      </c>
      <c r="X13" s="146">
        <f t="shared" si="5"/>
        <v>5.4256271149795809E-2</v>
      </c>
      <c r="Y13" s="58"/>
    </row>
    <row r="14" spans="1:25">
      <c r="A14" s="29" t="s">
        <v>83</v>
      </c>
      <c r="B14" s="41" t="s">
        <v>83</v>
      </c>
      <c r="C14" s="182" t="s">
        <v>84</v>
      </c>
      <c r="D14" s="137">
        <f>INDEX('BCF 2020-21'!$D$6:$D$196,MATCH(B14,'BCF 2020-21'!$A$6:$A$196,0))</f>
        <v>4099.6502491478641</v>
      </c>
      <c r="E14" s="114">
        <f>INDEX('BCF 2020-21'!$E$6:$E$196,MATCH(B14,'BCF 2020-21'!$A$6:$A$196,0))</f>
        <v>8535.5244549624458</v>
      </c>
      <c r="F14" s="138">
        <f>INDEX('BCF 2020-21'!$F$6:$F$196,MATCH(B14,'BCF 2020-21'!$A$6:$A$196,0))</f>
        <v>12635.17470411031</v>
      </c>
      <c r="G14" s="137">
        <f>INDEX('CCG allocations'!$F$8:$F$198,MATCH(B14,'CCG allocations'!$A$8:$A$198,0))</f>
        <v>4317.546659890073</v>
      </c>
      <c r="H14" s="114">
        <f>INDEX('CCG allocations'!$G$8:$G$198,MATCH(B14,'CCG allocations'!$A$8:$A$198,0))</f>
        <v>9003.1655089914875</v>
      </c>
      <c r="I14" s="138">
        <f>INDEX('CCG allocations'!$H$8:$H$198,MATCH(B14,'CCG allocations'!$A$8:$A$198,0))</f>
        <v>13320.712168881561</v>
      </c>
      <c r="J14" s="144">
        <f t="shared" si="2"/>
        <v>5.3150000000000031E-2</v>
      </c>
      <c r="K14" s="145">
        <f t="shared" si="2"/>
        <v>5.4787618089145118E-2</v>
      </c>
      <c r="L14" s="146">
        <f t="shared" si="2"/>
        <v>5.4256271149795809E-2</v>
      </c>
      <c r="M14" s="58"/>
      <c r="N14" s="75" t="s">
        <v>85</v>
      </c>
      <c r="O14" s="75" t="s">
        <v>86</v>
      </c>
      <c r="P14" s="137">
        <f>INDEX('BCF 2020-21'!$AB$6:$AB$157,MATCH(N14,'BCF 2020-21'!$U$6:$U$157,0))</f>
        <v>4846.5610172989591</v>
      </c>
      <c r="Q14" s="114">
        <f>INDEX('BCF 2020-21'!$AC$6:$AC$157,MATCH(N14,'BCF 2020-21'!$U$6:$U$157,0))</f>
        <v>10427.366068358693</v>
      </c>
      <c r="R14" s="138">
        <f t="shared" si="3"/>
        <v>15273.927085657651</v>
      </c>
      <c r="S14" s="137">
        <f>INDEX('RNF revised'!$F$8:$F$159,MATCH(N14,'RNF revised'!$A$8:$A$159,0))</f>
        <v>5104.1557353683993</v>
      </c>
      <c r="T14" s="114">
        <f t="shared" si="4"/>
        <v>10965.176029030608</v>
      </c>
      <c r="U14" s="138">
        <v>16069.331764399009</v>
      </c>
      <c r="V14" s="144">
        <f t="shared" si="5"/>
        <v>5.3150000000000031E-2</v>
      </c>
      <c r="W14" s="145">
        <f t="shared" si="5"/>
        <v>5.1576779519026505E-2</v>
      </c>
      <c r="X14" s="146">
        <f t="shared" si="5"/>
        <v>5.2075977204857127E-2</v>
      </c>
      <c r="Y14" s="58"/>
    </row>
    <row r="15" spans="1:25">
      <c r="A15" s="29" t="s">
        <v>87</v>
      </c>
      <c r="B15" s="41" t="s">
        <v>87</v>
      </c>
      <c r="C15" s="182" t="s">
        <v>88</v>
      </c>
      <c r="D15" s="137">
        <f>INDEX('BCF 2020-21'!$D$6:$D$196,MATCH(B15,'BCF 2020-21'!$A$6:$A$196,0))</f>
        <v>4846.5610172989591</v>
      </c>
      <c r="E15" s="114">
        <f>INDEX('BCF 2020-21'!$E$6:$E$196,MATCH(B15,'BCF 2020-21'!$A$6:$A$196,0))</f>
        <v>10427.366068358691</v>
      </c>
      <c r="F15" s="138">
        <f>INDEX('BCF 2020-21'!$F$6:$F$196,MATCH(B15,'BCF 2020-21'!$A$6:$A$196,0))</f>
        <v>15273.927085657651</v>
      </c>
      <c r="G15" s="137">
        <f>INDEX('CCG allocations'!$F$8:$F$198,MATCH(B15,'CCG allocations'!$A$8:$A$198,0))</f>
        <v>5104.1557353683993</v>
      </c>
      <c r="H15" s="114">
        <f>INDEX('CCG allocations'!$G$8:$G$198,MATCH(B15,'CCG allocations'!$A$8:$A$198,0))</f>
        <v>10965.17602903061</v>
      </c>
      <c r="I15" s="138">
        <f>INDEX('CCG allocations'!$H$8:$H$198,MATCH(B15,'CCG allocations'!$A$8:$A$198,0))</f>
        <v>16069.331764399009</v>
      </c>
      <c r="J15" s="144">
        <f t="shared" si="2"/>
        <v>5.3150000000000031E-2</v>
      </c>
      <c r="K15" s="145">
        <f t="shared" si="2"/>
        <v>5.157677951902695E-2</v>
      </c>
      <c r="L15" s="146">
        <f t="shared" si="2"/>
        <v>5.2075977204857127E-2</v>
      </c>
      <c r="M15" s="58"/>
      <c r="N15" s="75" t="s">
        <v>89</v>
      </c>
      <c r="O15" s="75" t="s">
        <v>90</v>
      </c>
      <c r="P15" s="137">
        <f>INDEX('BCF 2020-21'!$AB$6:$AB$157,MATCH(N15,'BCF 2020-21'!$U$6:$U$157,0))</f>
        <v>7792.2941849885128</v>
      </c>
      <c r="Q15" s="114">
        <f>INDEX('BCF 2020-21'!$AC$6:$AC$157,MATCH(N15,'BCF 2020-21'!$U$6:$U$157,0))</f>
        <v>14750.994646575411</v>
      </c>
      <c r="R15" s="138">
        <f t="shared" si="3"/>
        <v>22543.288831563925</v>
      </c>
      <c r="S15" s="137">
        <f>INDEX('RNF revised'!$F$8:$F$159,MATCH(N15,'RNF revised'!$A$8:$A$159,0))</f>
        <v>8206.4546209206528</v>
      </c>
      <c r="T15" s="114">
        <f t="shared" si="4"/>
        <v>15490.673250524531</v>
      </c>
      <c r="U15" s="138">
        <v>23697.127871445184</v>
      </c>
      <c r="V15" s="144">
        <f t="shared" si="5"/>
        <v>5.3150000000000031E-2</v>
      </c>
      <c r="W15" s="145">
        <f t="shared" si="5"/>
        <v>5.0144320547282017E-2</v>
      </c>
      <c r="X15" s="146">
        <f t="shared" si="5"/>
        <v>5.118326116931593E-2</v>
      </c>
      <c r="Y15" s="58"/>
    </row>
    <row r="16" spans="1:25">
      <c r="A16" s="29" t="s">
        <v>91</v>
      </c>
      <c r="B16" s="41" t="s">
        <v>91</v>
      </c>
      <c r="C16" s="182" t="s">
        <v>92</v>
      </c>
      <c r="D16" s="137">
        <f>INDEX('BCF 2020-21'!$D$6:$D$196,MATCH(B16,'BCF 2020-21'!$A$6:$A$196,0))</f>
        <v>7455.2734444748494</v>
      </c>
      <c r="E16" s="114">
        <f>INDEX('BCF 2020-21'!$E$6:$E$196,MATCH(B16,'BCF 2020-21'!$A$6:$A$196,0))</f>
        <v>15230.787864222881</v>
      </c>
      <c r="F16" s="138">
        <f>INDEX('BCF 2020-21'!$F$6:$F$196,MATCH(B16,'BCF 2020-21'!$A$6:$A$196,0))</f>
        <v>22686.061308697732</v>
      </c>
      <c r="G16" s="137">
        <f>INDEX('CCG allocations'!$F$8:$F$198,MATCH(B16,'CCG allocations'!$A$8:$A$198,0))</f>
        <v>7851.5212280486876</v>
      </c>
      <c r="H16" s="114">
        <f>INDEX('CCG allocations'!$G$8:$G$198,MATCH(B16,'CCG allocations'!$A$8:$A$198,0))</f>
        <v>15990.270859066433</v>
      </c>
      <c r="I16" s="138">
        <f>INDEX('CCG allocations'!$H$8:$H$198,MATCH(B16,'CCG allocations'!$A$8:$A$198,0))</f>
        <v>23841.792087115122</v>
      </c>
      <c r="J16" s="144">
        <f t="shared" si="2"/>
        <v>5.3150000000000031E-2</v>
      </c>
      <c r="K16" s="145">
        <f t="shared" si="2"/>
        <v>4.9864984110741695E-2</v>
      </c>
      <c r="L16" s="146">
        <f t="shared" si="2"/>
        <v>5.0944532093558648E-2</v>
      </c>
      <c r="M16" s="58"/>
      <c r="N16" s="75" t="s">
        <v>93</v>
      </c>
      <c r="O16" s="75" t="s">
        <v>94</v>
      </c>
      <c r="P16" s="137">
        <f>INDEX('BCF 2020-21'!$AB$6:$AB$157,MATCH(N16,'BCF 2020-21'!$U$6:$U$157,0))</f>
        <v>7754.8875675099835</v>
      </c>
      <c r="Q16" s="114">
        <f>INDEX('BCF 2020-21'!$AC$6:$AC$157,MATCH(N16,'BCF 2020-21'!$U$6:$U$157,0))</f>
        <v>15405.347408683465</v>
      </c>
      <c r="R16" s="138">
        <f t="shared" si="3"/>
        <v>23160.234976193449</v>
      </c>
      <c r="S16" s="137">
        <f>INDEX('RNF revised'!$F$8:$F$159,MATCH(N16,'RNF revised'!$A$8:$A$159,0))</f>
        <v>8167.0598417231395</v>
      </c>
      <c r="T16" s="114">
        <f t="shared" si="4"/>
        <v>16255.532914219026</v>
      </c>
      <c r="U16" s="138">
        <v>24422.592755942165</v>
      </c>
      <c r="V16" s="144">
        <f t="shared" si="5"/>
        <v>5.3150000000000031E-2</v>
      </c>
      <c r="W16" s="145">
        <f t="shared" si="5"/>
        <v>5.5187687948948128E-2</v>
      </c>
      <c r="X16" s="146">
        <f t="shared" si="5"/>
        <v>5.4505396039647325E-2</v>
      </c>
      <c r="Y16" s="58"/>
    </row>
    <row r="17" spans="1:25">
      <c r="A17" s="29" t="s">
        <v>95</v>
      </c>
      <c r="B17" s="41" t="s">
        <v>95</v>
      </c>
      <c r="C17" s="182" t="s">
        <v>96</v>
      </c>
      <c r="D17" s="137">
        <f>INDEX('BCF 2020-21'!$D$6:$D$196,MATCH(B17,'BCF 2020-21'!$A$6:$A$196,0))</f>
        <v>4380.1113098325986</v>
      </c>
      <c r="E17" s="114">
        <f>INDEX('BCF 2020-21'!$E$6:$E$196,MATCH(B17,'BCF 2020-21'!$A$6:$A$196,0))</f>
        <v>9732.1607423734677</v>
      </c>
      <c r="F17" s="138">
        <f>INDEX('BCF 2020-21'!$F$6:$F$196,MATCH(B17,'BCF 2020-21'!$A$6:$A$196,0))</f>
        <v>14112.272052206066</v>
      </c>
      <c r="G17" s="137">
        <f>INDEX('CCG allocations'!$F$8:$F$198,MATCH(B17,'CCG allocations'!$A$8:$A$198,0))</f>
        <v>4612.9142259502014</v>
      </c>
      <c r="H17" s="114">
        <f>INDEX('CCG allocations'!$G$8:$G$198,MATCH(B17,'CCG allocations'!$A$8:$A$198,0))</f>
        <v>10241.262984473648</v>
      </c>
      <c r="I17" s="138">
        <f>INDEX('CCG allocations'!$H$8:$H$198,MATCH(B17,'CCG allocations'!$A$8:$A$198,0))</f>
        <v>14854.177210423848</v>
      </c>
      <c r="J17" s="144">
        <f t="shared" si="2"/>
        <v>5.3150000000000031E-2</v>
      </c>
      <c r="K17" s="145">
        <f t="shared" si="2"/>
        <v>5.2311326906425482E-2</v>
      </c>
      <c r="L17" s="146">
        <f t="shared" si="2"/>
        <v>5.257163095164441E-2</v>
      </c>
      <c r="M17" s="58"/>
      <c r="N17" s="75" t="s">
        <v>97</v>
      </c>
      <c r="O17" s="75" t="s">
        <v>98</v>
      </c>
      <c r="P17" s="137">
        <f>INDEX('BCF 2020-21'!$AB$6:$AB$157,MATCH(N17,'BCF 2020-21'!$U$6:$U$157,0))</f>
        <v>4181.6698942679914</v>
      </c>
      <c r="Q17" s="114">
        <f>INDEX('BCF 2020-21'!$AC$6:$AC$157,MATCH(N17,'BCF 2020-21'!$U$6:$U$157,0))</f>
        <v>8442.9328465823419</v>
      </c>
      <c r="R17" s="138">
        <f t="shared" si="3"/>
        <v>12624.602740850332</v>
      </c>
      <c r="S17" s="137">
        <f>INDEX('RNF revised'!$F$8:$F$159,MATCH(N17,'RNF revised'!$A$8:$A$159,0))</f>
        <v>4403.9256491483357</v>
      </c>
      <c r="T17" s="114">
        <f t="shared" si="4"/>
        <v>8840.5209856928122</v>
      </c>
      <c r="U17" s="138">
        <v>13244.446634841148</v>
      </c>
      <c r="V17" s="144">
        <f t="shared" si="5"/>
        <v>5.3150000000000031E-2</v>
      </c>
      <c r="W17" s="145">
        <f t="shared" si="5"/>
        <v>4.7091235514375995E-2</v>
      </c>
      <c r="X17" s="146">
        <f t="shared" si="5"/>
        <v>4.909809098270812E-2</v>
      </c>
      <c r="Y17" s="58"/>
    </row>
    <row r="18" spans="1:25">
      <c r="A18" s="29" t="s">
        <v>99</v>
      </c>
      <c r="B18" s="41" t="s">
        <v>99</v>
      </c>
      <c r="C18" s="182" t="s">
        <v>100</v>
      </c>
      <c r="D18" s="137">
        <f>INDEX('BCF 2020-21'!$D$6:$D$196,MATCH(B18,'BCF 2020-21'!$A$6:$A$196,0))</f>
        <v>4325.541996262742</v>
      </c>
      <c r="E18" s="114">
        <f>INDEX('BCF 2020-21'!$E$6:$E$196,MATCH(B18,'BCF 2020-21'!$A$6:$A$196,0))</f>
        <v>8992.6530411363528</v>
      </c>
      <c r="F18" s="138">
        <f>INDEX('BCF 2020-21'!$F$6:$F$196,MATCH(B18,'BCF 2020-21'!$A$6:$A$196,0))</f>
        <v>13318.195037399095</v>
      </c>
      <c r="G18" s="137">
        <f>INDEX('CCG allocations'!$F$8:$F$198,MATCH(B18,'CCG allocations'!$A$8:$A$198,0))</f>
        <v>4562.1011521719674</v>
      </c>
      <c r="H18" s="114">
        <f>INDEX('CCG allocations'!$G$8:$G$198,MATCH(B18,'CCG allocations'!$A$8:$A$198,0))</f>
        <v>9470.5116765851253</v>
      </c>
      <c r="I18" s="138">
        <f>INDEX('CCG allocations'!$H$8:$H$198,MATCH(B18,'CCG allocations'!$A$8:$A$198,0))</f>
        <v>14032.612828757094</v>
      </c>
      <c r="J18" s="144">
        <f t="shared" si="2"/>
        <v>5.4688905139196775E-2</v>
      </c>
      <c r="K18" s="145">
        <f t="shared" si="2"/>
        <v>5.3138782655445249E-2</v>
      </c>
      <c r="L18" s="146">
        <f t="shared" si="2"/>
        <v>5.3642238257648911E-2</v>
      </c>
      <c r="M18" s="58"/>
      <c r="N18" s="75" t="s">
        <v>101</v>
      </c>
      <c r="O18" s="75" t="s">
        <v>102</v>
      </c>
      <c r="P18" s="137">
        <f>INDEX('BCF 2020-21'!$AB$6:$AB$157,MATCH(N18,'BCF 2020-21'!$U$6:$U$157,0))</f>
        <v>4080.8928779540624</v>
      </c>
      <c r="Q18" s="114">
        <f>INDEX('BCF 2020-21'!$AC$6:$AC$157,MATCH(N18,'BCF 2020-21'!$U$6:$U$157,0))</f>
        <v>8522.7248683447542</v>
      </c>
      <c r="R18" s="138">
        <f t="shared" si="3"/>
        <v>12603.617746298816</v>
      </c>
      <c r="S18" s="137">
        <f>INDEX('RNF revised'!$F$8:$F$159,MATCH(N18,'RNF revised'!$A$8:$A$159,0))</f>
        <v>4297.7923344173214</v>
      </c>
      <c r="T18" s="114">
        <f t="shared" si="4"/>
        <v>8979.2242529704927</v>
      </c>
      <c r="U18" s="138">
        <v>13277.016587387814</v>
      </c>
      <c r="V18" s="144">
        <f t="shared" si="5"/>
        <v>5.3150000000000031E-2</v>
      </c>
      <c r="W18" s="145">
        <f t="shared" si="5"/>
        <v>5.3562609573526876E-2</v>
      </c>
      <c r="X18" s="146">
        <f t="shared" si="5"/>
        <v>5.3429011784076774E-2</v>
      </c>
      <c r="Y18" s="58"/>
    </row>
    <row r="19" spans="1:25">
      <c r="A19" s="29" t="s">
        <v>103</v>
      </c>
      <c r="B19" s="41" t="s">
        <v>103</v>
      </c>
      <c r="C19" s="182" t="s">
        <v>104</v>
      </c>
      <c r="D19" s="137">
        <f>INDEX('BCF 2020-21'!$D$6:$D$196,MATCH(B19,'BCF 2020-21'!$A$6:$A$196,0))</f>
        <v>6019.3102371754248</v>
      </c>
      <c r="E19" s="114">
        <f>INDEX('BCF 2020-21'!$E$6:$E$196,MATCH(B19,'BCF 2020-21'!$A$6:$A$196,0))</f>
        <v>12672.567662852674</v>
      </c>
      <c r="F19" s="138">
        <f>INDEX('BCF 2020-21'!$F$6:$F$196,MATCH(B19,'BCF 2020-21'!$A$6:$A$196,0))</f>
        <v>18691.877900028099</v>
      </c>
      <c r="G19" s="137">
        <f>INDEX('CCG allocations'!$F$8:$F$198,MATCH(B19,'CCG allocations'!$A$8:$A$198,0))</f>
        <v>6339.2365762812988</v>
      </c>
      <c r="H19" s="114">
        <f>INDEX('CCG allocations'!$G$8:$G$198,MATCH(B19,'CCG allocations'!$A$8:$A$198,0))</f>
        <v>13323.466867366718</v>
      </c>
      <c r="I19" s="138">
        <f>INDEX('CCG allocations'!$H$8:$H$198,MATCH(B19,'CCG allocations'!$A$8:$A$198,0))</f>
        <v>19662.703443648017</v>
      </c>
      <c r="J19" s="144">
        <f t="shared" si="2"/>
        <v>5.3150000000000031E-2</v>
      </c>
      <c r="K19" s="145">
        <f t="shared" si="2"/>
        <v>5.1362850988915021E-2</v>
      </c>
      <c r="L19" s="146">
        <f t="shared" si="2"/>
        <v>5.1938363219163675E-2</v>
      </c>
      <c r="M19" s="58"/>
      <c r="N19" s="75" t="s">
        <v>105</v>
      </c>
      <c r="O19" s="75" t="s">
        <v>106</v>
      </c>
      <c r="P19" s="137">
        <f>INDEX('BCF 2020-21'!$AB$6:$AB$157,MATCH(N19,'BCF 2020-21'!$U$6:$U$157,0))</f>
        <v>3924.7271515711409</v>
      </c>
      <c r="Q19" s="114">
        <f>INDEX('BCF 2020-21'!$AC$6:$AC$157,MATCH(N19,'BCF 2020-21'!$U$6:$U$157,0))</f>
        <v>8803.2527859523325</v>
      </c>
      <c r="R19" s="138">
        <f t="shared" si="3"/>
        <v>12727.979937523472</v>
      </c>
      <c r="S19" s="137">
        <f>INDEX('RNF revised'!$F$8:$F$159,MATCH(N19,'RNF revised'!$A$8:$A$159,0))</f>
        <v>4133.3263996771475</v>
      </c>
      <c r="T19" s="114">
        <f t="shared" si="4"/>
        <v>9197.8249846682484</v>
      </c>
      <c r="U19" s="138">
        <v>13331.151384345396</v>
      </c>
      <c r="V19" s="144">
        <f t="shared" si="5"/>
        <v>5.3150000000000031E-2</v>
      </c>
      <c r="W19" s="145">
        <f t="shared" si="5"/>
        <v>4.4821182386759251E-2</v>
      </c>
      <c r="X19" s="146">
        <f t="shared" si="5"/>
        <v>4.7389408985765824E-2</v>
      </c>
      <c r="Y19" s="58"/>
    </row>
    <row r="20" spans="1:25">
      <c r="A20" s="29" t="s">
        <v>107</v>
      </c>
      <c r="B20" s="41" t="s">
        <v>107</v>
      </c>
      <c r="C20" s="182" t="s">
        <v>108</v>
      </c>
      <c r="D20" s="137">
        <f>INDEX('BCF 2020-21'!$D$6:$D$196,MATCH(B20,'BCF 2020-21'!$A$6:$A$196,0))</f>
        <v>9294.0382367370803</v>
      </c>
      <c r="E20" s="114">
        <f>INDEX('BCF 2020-21'!$E$6:$E$196,MATCH(B20,'BCF 2020-21'!$A$6:$A$196,0))</f>
        <v>20232.421050451088</v>
      </c>
      <c r="F20" s="138">
        <f>INDEX('BCF 2020-21'!$F$6:$F$196,MATCH(B20,'BCF 2020-21'!$A$6:$A$196,0))</f>
        <v>29526.459287188169</v>
      </c>
      <c r="G20" s="137">
        <f>INDEX('CCG allocations'!$F$8:$F$198,MATCH(B20,'CCG allocations'!$A$8:$A$198,0))</f>
        <v>9779.6432736994302</v>
      </c>
      <c r="H20" s="114">
        <f>INDEX('CCG allocations'!$G$8:$G$198,MATCH(B20,'CCG allocations'!$A$8:$A$198,0))</f>
        <v>21167.828018555221</v>
      </c>
      <c r="I20" s="138">
        <f>INDEX('CCG allocations'!$H$8:$H$198,MATCH(B20,'CCG allocations'!$A$8:$A$198,0))</f>
        <v>30947.471292254653</v>
      </c>
      <c r="J20" s="144">
        <f t="shared" si="2"/>
        <v>5.2249089641451141E-2</v>
      </c>
      <c r="K20" s="145">
        <f t="shared" si="2"/>
        <v>4.6233071453565699E-2</v>
      </c>
      <c r="L20" s="146">
        <f t="shared" si="2"/>
        <v>4.8126732407873796E-2</v>
      </c>
      <c r="M20" s="58"/>
      <c r="N20" s="75" t="s">
        <v>109</v>
      </c>
      <c r="O20" s="75" t="s">
        <v>110</v>
      </c>
      <c r="P20" s="137">
        <f>INDEX('BCF 2020-21'!$AB$6:$AB$157,MATCH(N20,'BCF 2020-21'!$U$6:$U$157,0))</f>
        <v>6159.9025258571855</v>
      </c>
      <c r="Q20" s="114">
        <f>INDEX('BCF 2020-21'!$AC$6:$AC$157,MATCH(N20,'BCF 2020-21'!$U$6:$U$157,0))</f>
        <v>12396.854499132885</v>
      </c>
      <c r="R20" s="138">
        <f t="shared" si="3"/>
        <v>18556.757024990071</v>
      </c>
      <c r="S20" s="137">
        <f>INDEX('RNF revised'!$F$8:$F$159,MATCH(N20,'RNF revised'!$A$8:$A$159,0))</f>
        <v>6487.3013451064953</v>
      </c>
      <c r="T20" s="114">
        <f t="shared" si="4"/>
        <v>13028.34401366525</v>
      </c>
      <c r="U20" s="138">
        <v>19515.645358771744</v>
      </c>
      <c r="V20" s="144">
        <f t="shared" si="5"/>
        <v>5.3150000000000031E-2</v>
      </c>
      <c r="W20" s="145">
        <f t="shared" si="5"/>
        <v>5.0939495545142988E-2</v>
      </c>
      <c r="X20" s="146">
        <f t="shared" si="5"/>
        <v>5.1673270954097905E-2</v>
      </c>
      <c r="Y20" s="58"/>
    </row>
    <row r="21" spans="1:25">
      <c r="A21" s="29" t="s">
        <v>785</v>
      </c>
      <c r="B21" s="41" t="s">
        <v>111</v>
      </c>
      <c r="C21" s="182" t="s">
        <v>112</v>
      </c>
      <c r="D21" s="137">
        <f>INDEX('BCF 2020-21'!$D$6:$D$196,MATCH(B21,'BCF 2020-21'!$A$6:$A$196,0))</f>
        <v>4030.9594964105181</v>
      </c>
      <c r="E21" s="114">
        <f>INDEX('BCF 2020-21'!$E$6:$E$196,MATCH(B21,'BCF 2020-21'!$A$6:$A$196,0))</f>
        <v>9484.6395164273763</v>
      </c>
      <c r="F21" s="138">
        <f>INDEX('BCF 2020-21'!$F$6:$F$196,MATCH(B21,'BCF 2020-21'!$A$6:$A$196,0))</f>
        <v>13515.599012837894</v>
      </c>
      <c r="G21" s="137">
        <f>INDEX('CCG allocations'!$F$8:$F$198,MATCH(B21,'CCG allocations'!$A$8:$A$198,0))</f>
        <v>4226.6079480801236</v>
      </c>
      <c r="H21" s="114">
        <f>INDEX('CCG allocations'!$G$8:$G$198,MATCH(B21,'CCG allocations'!$A$8:$A$198,0))</f>
        <v>9957.5544989083119</v>
      </c>
      <c r="I21" s="138">
        <f>INDEX('CCG allocations'!$H$8:$H$198,MATCH(B21,'CCG allocations'!$A$8:$A$198,0))</f>
        <v>14184.162446988435</v>
      </c>
      <c r="J21" s="144">
        <f t="shared" si="2"/>
        <v>4.8536446928783672E-2</v>
      </c>
      <c r="K21" s="145">
        <f t="shared" si="2"/>
        <v>4.9861144607746821E-2</v>
      </c>
      <c r="L21" s="146">
        <f t="shared" si="2"/>
        <v>4.9466060180943572E-2</v>
      </c>
      <c r="M21" s="58"/>
      <c r="N21" s="75" t="s">
        <v>113</v>
      </c>
      <c r="O21" s="75" t="s">
        <v>114</v>
      </c>
      <c r="P21" s="137">
        <f>INDEX('BCF 2020-21'!$AB$6:$AB$157,MATCH(N21,'BCF 2020-21'!$U$6:$U$157,0))</f>
        <v>8440.1326295410308</v>
      </c>
      <c r="Q21" s="114">
        <f>INDEX('BCF 2020-21'!$AC$6:$AC$157,MATCH(N21,'BCF 2020-21'!$U$6:$U$157,0))</f>
        <v>16809.639594359658</v>
      </c>
      <c r="R21" s="138">
        <f t="shared" si="3"/>
        <v>25249.772223900691</v>
      </c>
      <c r="S21" s="137">
        <f>INDEX('RNF revised'!$F$8:$F$159,MATCH(N21,'RNF revised'!$A$8:$A$159,0))</f>
        <v>8888.7256788011364</v>
      </c>
      <c r="T21" s="114">
        <f t="shared" si="4"/>
        <v>17739.054529927962</v>
      </c>
      <c r="U21" s="138">
        <v>26627.780208729098</v>
      </c>
      <c r="V21" s="144">
        <f t="shared" si="5"/>
        <v>5.3150000000000031E-2</v>
      </c>
      <c r="W21" s="145">
        <f t="shared" si="5"/>
        <v>5.5290592659711812E-2</v>
      </c>
      <c r="X21" s="146">
        <f t="shared" si="5"/>
        <v>5.4575065969269421E-2</v>
      </c>
      <c r="Y21" s="58"/>
    </row>
    <row r="22" spans="1:25">
      <c r="A22" s="29" t="s">
        <v>115</v>
      </c>
      <c r="B22" s="41" t="s">
        <v>115</v>
      </c>
      <c r="C22" s="182" t="s">
        <v>116</v>
      </c>
      <c r="D22" s="137">
        <f>INDEX('BCF 2020-21'!$D$6:$D$196,MATCH(B22,'BCF 2020-21'!$A$6:$A$196,0))</f>
        <v>5944.2485449804999</v>
      </c>
      <c r="E22" s="114">
        <f>INDEX('BCF 2020-21'!$E$6:$E$196,MATCH(B22,'BCF 2020-21'!$A$6:$A$196,0))</f>
        <v>11989.317266315813</v>
      </c>
      <c r="F22" s="138">
        <f>INDEX('BCF 2020-21'!$F$6:$F$196,MATCH(B22,'BCF 2020-21'!$A$6:$A$196,0))</f>
        <v>17933.565811296314</v>
      </c>
      <c r="G22" s="137">
        <f>INDEX('CCG allocations'!$F$8:$F$198,MATCH(B22,'CCG allocations'!$A$8:$A$198,0))</f>
        <v>6260.1853551462136</v>
      </c>
      <c r="H22" s="114">
        <f>INDEX('CCG allocations'!$G$8:$G$198,MATCH(B22,'CCG allocations'!$A$8:$A$198,0))</f>
        <v>12612.121444572542</v>
      </c>
      <c r="I22" s="138">
        <f>INDEX('CCG allocations'!$H$8:$H$198,MATCH(B22,'CCG allocations'!$A$8:$A$198,0))</f>
        <v>18872.306799718754</v>
      </c>
      <c r="J22" s="144">
        <f t="shared" si="2"/>
        <v>5.3150000000000031E-2</v>
      </c>
      <c r="K22" s="145">
        <f t="shared" si="2"/>
        <v>5.1946592489174215E-2</v>
      </c>
      <c r="L22" s="146">
        <f t="shared" si="2"/>
        <v>5.2345473192572101E-2</v>
      </c>
      <c r="M22" s="58"/>
      <c r="N22" s="75" t="s">
        <v>117</v>
      </c>
      <c r="O22" s="75" t="s">
        <v>118</v>
      </c>
      <c r="P22" s="137">
        <f>INDEX('BCF 2020-21'!$AB$6:$AB$157,MATCH(N22,'BCF 2020-21'!$U$6:$U$157,0))</f>
        <v>727.88308468461855</v>
      </c>
      <c r="Q22" s="114">
        <f>INDEX('BCF 2020-21'!$AC$6:$AC$157,MATCH(N22,'BCF 2020-21'!$U$6:$U$157,0))</f>
        <v>1640.190103876771</v>
      </c>
      <c r="R22" s="138">
        <f t="shared" si="3"/>
        <v>2368.0731885613895</v>
      </c>
      <c r="S22" s="137">
        <f>INDEX('RNF revised'!$F$8:$F$159,MATCH(N22,'RNF revised'!$A$8:$A$159,0))</f>
        <v>766.57007063560604</v>
      </c>
      <c r="T22" s="114">
        <f t="shared" si="4"/>
        <v>1726.3491399305681</v>
      </c>
      <c r="U22" s="138">
        <v>2492.9192105661741</v>
      </c>
      <c r="V22" s="144">
        <f t="shared" si="5"/>
        <v>5.3150000000000031E-2</v>
      </c>
      <c r="W22" s="145">
        <f t="shared" si="5"/>
        <v>5.2529908484480359E-2</v>
      </c>
      <c r="X22" s="146">
        <f t="shared" si="5"/>
        <v>5.2720508220706064E-2</v>
      </c>
      <c r="Y22" s="58"/>
    </row>
    <row r="23" spans="1:25">
      <c r="A23" s="29" t="s">
        <v>119</v>
      </c>
      <c r="B23" s="41" t="s">
        <v>119</v>
      </c>
      <c r="C23" s="182" t="s">
        <v>120</v>
      </c>
      <c r="D23" s="137">
        <f>INDEX('BCF 2020-21'!$D$6:$D$196,MATCH(B23,'BCF 2020-21'!$A$6:$A$196,0))</f>
        <v>4954.0909740191428</v>
      </c>
      <c r="E23" s="114">
        <f>INDEX('BCF 2020-21'!$E$6:$E$196,MATCH(B23,'BCF 2020-21'!$A$6:$A$196,0))</f>
        <v>9740.1516944827381</v>
      </c>
      <c r="F23" s="138">
        <f>INDEX('BCF 2020-21'!$F$6:$F$196,MATCH(B23,'BCF 2020-21'!$A$6:$A$196,0))</f>
        <v>14694.24266850188</v>
      </c>
      <c r="G23" s="137">
        <f>INDEX('CCG allocations'!$F$8:$F$198,MATCH(B23,'CCG allocations'!$A$8:$A$198,0))</f>
        <v>5207.9859495900319</v>
      </c>
      <c r="H23" s="114">
        <f>INDEX('CCG allocations'!$G$8:$G$198,MATCH(B23,'CCG allocations'!$A$8:$A$198,0))</f>
        <v>10189.539413783505</v>
      </c>
      <c r="I23" s="138">
        <f>INDEX('CCG allocations'!$H$8:$H$198,MATCH(B23,'CCG allocations'!$A$8:$A$198,0))</f>
        <v>15397.525363373537</v>
      </c>
      <c r="J23" s="144">
        <f t="shared" si="2"/>
        <v>5.1249558577425525E-2</v>
      </c>
      <c r="K23" s="145">
        <f t="shared" si="2"/>
        <v>4.6137650972655875E-2</v>
      </c>
      <c r="L23" s="146">
        <f t="shared" si="2"/>
        <v>4.7861105246287616E-2</v>
      </c>
      <c r="M23" s="58"/>
      <c r="N23" s="75" t="s">
        <v>121</v>
      </c>
      <c r="O23" s="75" t="s">
        <v>122</v>
      </c>
      <c r="P23" s="137">
        <f>INDEX('BCF 2020-21'!$AB$6:$AB$157,MATCH(N23,'BCF 2020-21'!$U$6:$U$157,0))</f>
        <v>8312.9696846188599</v>
      </c>
      <c r="Q23" s="114">
        <f>INDEX('BCF 2020-21'!$AC$6:$AC$157,MATCH(N23,'BCF 2020-21'!$U$6:$U$157,0))</f>
        <v>16421.003307088267</v>
      </c>
      <c r="R23" s="138">
        <f t="shared" si="3"/>
        <v>24733.972991707127</v>
      </c>
      <c r="S23" s="137">
        <f>INDEX('RNF revised'!$F$8:$F$159,MATCH(N23,'RNF revised'!$A$8:$A$159,0))</f>
        <v>8754.8040233563534</v>
      </c>
      <c r="T23" s="114">
        <f t="shared" si="4"/>
        <v>17301.871483180556</v>
      </c>
      <c r="U23" s="138">
        <v>26056.675506536907</v>
      </c>
      <c r="V23" s="144">
        <f t="shared" si="5"/>
        <v>5.3150000000000031E-2</v>
      </c>
      <c r="W23" s="145">
        <f t="shared" si="5"/>
        <v>5.3642774416351013E-2</v>
      </c>
      <c r="X23" s="146">
        <f t="shared" si="5"/>
        <v>5.3477155298635504E-2</v>
      </c>
      <c r="Y23" s="58"/>
    </row>
    <row r="24" spans="1:25">
      <c r="A24" s="29" t="s">
        <v>123</v>
      </c>
      <c r="B24" s="41" t="s">
        <v>123</v>
      </c>
      <c r="C24" s="182" t="s">
        <v>124</v>
      </c>
      <c r="D24" s="137">
        <f>INDEX('BCF 2020-21'!$D$6:$D$196,MATCH(B24,'BCF 2020-21'!$A$6:$A$196,0))</f>
        <v>3427.7356080872555</v>
      </c>
      <c r="E24" s="114">
        <f>INDEX('BCF 2020-21'!$E$6:$E$196,MATCH(B24,'BCF 2020-21'!$A$6:$A$196,0))</f>
        <v>7462.9412817029197</v>
      </c>
      <c r="F24" s="138">
        <f>INDEX('BCF 2020-21'!$F$6:$F$196,MATCH(B24,'BCF 2020-21'!$A$6:$A$196,0))</f>
        <v>10890.676889790175</v>
      </c>
      <c r="G24" s="137">
        <f>INDEX('CCG allocations'!$F$8:$F$198,MATCH(B24,'CCG allocations'!$A$8:$A$198,0))</f>
        <v>3609.9197556570934</v>
      </c>
      <c r="H24" s="114">
        <f>INDEX('CCG allocations'!$G$8:$G$198,MATCH(B24,'CCG allocations'!$A$8:$A$198,0))</f>
        <v>7821.5568771983853</v>
      </c>
      <c r="I24" s="138">
        <f>INDEX('CCG allocations'!$H$8:$H$198,MATCH(B24,'CCG allocations'!$A$8:$A$198,0))</f>
        <v>11431.47663285548</v>
      </c>
      <c r="J24" s="144">
        <f t="shared" si="2"/>
        <v>5.3150000000000031E-2</v>
      </c>
      <c r="K24" s="145">
        <f t="shared" si="2"/>
        <v>4.8052849668627662E-2</v>
      </c>
      <c r="L24" s="146">
        <f t="shared" si="2"/>
        <v>4.9657128619093882E-2</v>
      </c>
      <c r="M24" s="58"/>
      <c r="N24" s="75" t="s">
        <v>125</v>
      </c>
      <c r="O24" s="75" t="s">
        <v>126</v>
      </c>
      <c r="P24" s="137">
        <f>INDEX('BCF 2020-21'!$AB$6:$AB$157,MATCH(N24,'BCF 2020-21'!$U$6:$U$157,0))</f>
        <v>4722.8281625773125</v>
      </c>
      <c r="Q24" s="114">
        <f>INDEX('BCF 2020-21'!$AC$6:$AC$157,MATCH(N24,'BCF 2020-21'!$U$6:$U$157,0))</f>
        <v>8892.096331165556</v>
      </c>
      <c r="R24" s="138">
        <f t="shared" si="3"/>
        <v>13614.924493742868</v>
      </c>
      <c r="S24" s="137">
        <f>INDEX('RNF revised'!$F$8:$F$159,MATCH(N24,'RNF revised'!$A$8:$A$159,0))</f>
        <v>4973.8464794182964</v>
      </c>
      <c r="T24" s="114">
        <f t="shared" si="4"/>
        <v>9347.5223078917516</v>
      </c>
      <c r="U24" s="138">
        <v>14321.368787310048</v>
      </c>
      <c r="V24" s="144">
        <f t="shared" si="5"/>
        <v>5.3150000000000031E-2</v>
      </c>
      <c r="W24" s="145">
        <f t="shared" si="5"/>
        <v>5.1216941401094784E-2</v>
      </c>
      <c r="X24" s="146">
        <f t="shared" si="5"/>
        <v>5.1887492574185456E-2</v>
      </c>
      <c r="Y24" s="58"/>
    </row>
    <row r="25" spans="1:25">
      <c r="A25" s="29" t="s">
        <v>127</v>
      </c>
      <c r="B25" s="41" t="s">
        <v>127</v>
      </c>
      <c r="C25" s="182" t="s">
        <v>128</v>
      </c>
      <c r="D25" s="137">
        <f>INDEX('BCF 2020-21'!$D$6:$D$196,MATCH(B25,'BCF 2020-21'!$A$6:$A$196,0))</f>
        <v>7066.799050423373</v>
      </c>
      <c r="E25" s="114">
        <f>INDEX('BCF 2020-21'!$E$6:$E$196,MATCH(B25,'BCF 2020-21'!$A$6:$A$196,0))</f>
        <v>14751.903242602877</v>
      </c>
      <c r="F25" s="138">
        <f>INDEX('BCF 2020-21'!$F$6:$F$196,MATCH(B25,'BCF 2020-21'!$A$6:$A$196,0))</f>
        <v>21818.70229302625</v>
      </c>
      <c r="G25" s="137">
        <f>INDEX('CCG allocations'!$F$8:$F$198,MATCH(B25,'CCG allocations'!$A$8:$A$198,0))</f>
        <v>7442.3994199533754</v>
      </c>
      <c r="H25" s="114">
        <f>INDEX('CCG allocations'!$G$8:$G$198,MATCH(B25,'CCG allocations'!$A$8:$A$198,0))</f>
        <v>15558.478758865993</v>
      </c>
      <c r="I25" s="138">
        <f>INDEX('CCG allocations'!$H$8:$H$198,MATCH(B25,'CCG allocations'!$A$8:$A$198,0))</f>
        <v>23000.878178819366</v>
      </c>
      <c r="J25" s="144">
        <f t="shared" si="2"/>
        <v>5.3150000000000031E-2</v>
      </c>
      <c r="K25" s="145">
        <f t="shared" si="2"/>
        <v>5.4676030814367005E-2</v>
      </c>
      <c r="L25" s="146">
        <f t="shared" si="2"/>
        <v>5.4181768920829265E-2</v>
      </c>
      <c r="M25" s="58"/>
      <c r="N25" s="75" t="s">
        <v>129</v>
      </c>
      <c r="O25" s="75" t="s">
        <v>130</v>
      </c>
      <c r="P25" s="137">
        <f>INDEX('BCF 2020-21'!$AB$6:$AB$157,MATCH(N25,'BCF 2020-21'!$U$6:$U$157,0))</f>
        <v>4152.606148762764</v>
      </c>
      <c r="Q25" s="114">
        <f>INDEX('BCF 2020-21'!$AC$6:$AC$157,MATCH(N25,'BCF 2020-21'!$U$6:$U$157,0))</f>
        <v>8129.5661580814913</v>
      </c>
      <c r="R25" s="138">
        <f t="shared" si="3"/>
        <v>12282.172306844255</v>
      </c>
      <c r="S25" s="137">
        <f>INDEX('RNF revised'!$F$8:$F$159,MATCH(N25,'RNF revised'!$A$8:$A$159,0))</f>
        <v>4373.3171655695051</v>
      </c>
      <c r="T25" s="114">
        <f t="shared" si="4"/>
        <v>8623.9666148117285</v>
      </c>
      <c r="U25" s="138">
        <v>12997.283780381233</v>
      </c>
      <c r="V25" s="144">
        <f t="shared" si="5"/>
        <v>5.3150000000000031E-2</v>
      </c>
      <c r="W25" s="145">
        <f t="shared" si="5"/>
        <v>6.0815109578604032E-2</v>
      </c>
      <c r="X25" s="146">
        <f t="shared" si="5"/>
        <v>5.8223533726072363E-2</v>
      </c>
      <c r="Y25" s="58"/>
    </row>
    <row r="26" spans="1:25">
      <c r="A26" s="29" t="s">
        <v>131</v>
      </c>
      <c r="B26" s="41" t="s">
        <v>131</v>
      </c>
      <c r="C26" s="182" t="s">
        <v>132</v>
      </c>
      <c r="D26" s="137">
        <f>INDEX('BCF 2020-21'!$D$6:$D$196,MATCH(B26,'BCF 2020-21'!$A$6:$A$196,0))</f>
        <v>8588.0484095348947</v>
      </c>
      <c r="E26" s="114">
        <f>INDEX('BCF 2020-21'!$E$6:$E$196,MATCH(B26,'BCF 2020-21'!$A$6:$A$196,0))</f>
        <v>16754.156507574</v>
      </c>
      <c r="F26" s="138">
        <f>INDEX('BCF 2020-21'!$F$6:$F$196,MATCH(B26,'BCF 2020-21'!$A$6:$A$196,0))</f>
        <v>25342.204917108895</v>
      </c>
      <c r="G26" s="137">
        <f>INDEX('CCG allocations'!$F$8:$F$198,MATCH(B26,'CCG allocations'!$A$8:$A$198,0))</f>
        <v>9045.1296853851036</v>
      </c>
      <c r="H26" s="114">
        <f>INDEX('CCG allocations'!$G$8:$G$198,MATCH(B26,'CCG allocations'!$A$8:$A$198,0))</f>
        <v>17515.517900516625</v>
      </c>
      <c r="I26" s="138">
        <f>INDEX('CCG allocations'!$H$8:$H$198,MATCH(B26,'CCG allocations'!$A$8:$A$198,0))</f>
        <v>26560.64758590173</v>
      </c>
      <c r="J26" s="144">
        <f t="shared" si="2"/>
        <v>5.3222950553321713E-2</v>
      </c>
      <c r="K26" s="145">
        <f t="shared" si="2"/>
        <v>4.5443134818421882E-2</v>
      </c>
      <c r="L26" s="146">
        <f t="shared" si="2"/>
        <v>4.8079583950102478E-2</v>
      </c>
      <c r="M26" s="58"/>
      <c r="N26" s="75" t="s">
        <v>133</v>
      </c>
      <c r="O26" s="75" t="s">
        <v>134</v>
      </c>
      <c r="P26" s="137">
        <f>INDEX('BCF 2020-21'!$AB$6:$AB$157,MATCH(N26,'BCF 2020-21'!$U$6:$U$157,0))</f>
        <v>7143.1041790726122</v>
      </c>
      <c r="Q26" s="114">
        <f>INDEX('BCF 2020-21'!$AC$6:$AC$157,MATCH(N26,'BCF 2020-21'!$U$6:$U$157,0))</f>
        <v>14191.965626439851</v>
      </c>
      <c r="R26" s="138">
        <f t="shared" si="3"/>
        <v>21335.069805512463</v>
      </c>
      <c r="S26" s="137">
        <f>INDEX('RNF revised'!$F$8:$F$159,MATCH(N26,'RNF revised'!$A$8:$A$159,0))</f>
        <v>7522.7601661903218</v>
      </c>
      <c r="T26" s="114">
        <f t="shared" si="4"/>
        <v>14883.387057865566</v>
      </c>
      <c r="U26" s="138">
        <v>22406.147224055887</v>
      </c>
      <c r="V26" s="144">
        <f t="shared" si="5"/>
        <v>5.3150000000000031E-2</v>
      </c>
      <c r="W26" s="145">
        <f t="shared" si="5"/>
        <v>4.8719215479044342E-2</v>
      </c>
      <c r="X26" s="146">
        <f t="shared" si="5"/>
        <v>5.020266764098813E-2</v>
      </c>
      <c r="Y26" s="58"/>
    </row>
    <row r="27" spans="1:25">
      <c r="A27" s="29" t="s">
        <v>135</v>
      </c>
      <c r="B27" s="41" t="s">
        <v>135</v>
      </c>
      <c r="C27" s="182" t="s">
        <v>136</v>
      </c>
      <c r="D27" s="137">
        <f>INDEX('BCF 2020-21'!$D$6:$D$196,MATCH(B27,'BCF 2020-21'!$A$6:$A$196,0))</f>
        <v>5240.058618562266</v>
      </c>
      <c r="E27" s="114">
        <f>INDEX('BCF 2020-21'!$E$6:$E$196,MATCH(B27,'BCF 2020-21'!$A$6:$A$196,0))</f>
        <v>10110.65371456635</v>
      </c>
      <c r="F27" s="138">
        <f>INDEX('BCF 2020-21'!$F$6:$F$196,MATCH(B27,'BCF 2020-21'!$A$6:$A$196,0))</f>
        <v>15350.712333128617</v>
      </c>
      <c r="G27" s="137">
        <f>INDEX('CCG allocations'!$F$8:$F$198,MATCH(B27,'CCG allocations'!$A$8:$A$198,0))</f>
        <v>5518.5677341388509</v>
      </c>
      <c r="H27" s="114">
        <f>INDEX('CCG allocations'!$G$8:$G$198,MATCH(B27,'CCG allocations'!$A$8:$A$198,0))</f>
        <v>10603.079427260749</v>
      </c>
      <c r="I27" s="138">
        <f>INDEX('CCG allocations'!$H$8:$H$198,MATCH(B27,'CCG allocations'!$A$8:$A$198,0))</f>
        <v>16121.6471613996</v>
      </c>
      <c r="J27" s="144">
        <f t="shared" si="2"/>
        <v>5.3150000000000031E-2</v>
      </c>
      <c r="K27" s="145">
        <f t="shared" si="2"/>
        <v>4.8703647320545107E-2</v>
      </c>
      <c r="L27" s="146">
        <f t="shared" si="2"/>
        <v>5.0221436734712022E-2</v>
      </c>
      <c r="M27" s="58"/>
      <c r="N27" s="75" t="s">
        <v>137</v>
      </c>
      <c r="O27" s="75" t="s">
        <v>138</v>
      </c>
      <c r="P27" s="137">
        <f>INDEX('BCF 2020-21'!$AB$6:$AB$157,MATCH(N27,'BCF 2020-21'!$U$6:$U$157,0))</f>
        <v>3913.7444214455263</v>
      </c>
      <c r="Q27" s="114">
        <f>INDEX('BCF 2020-21'!$AC$6:$AC$157,MATCH(N27,'BCF 2020-21'!$U$6:$U$157,0))</f>
        <v>8774.5773017147822</v>
      </c>
      <c r="R27" s="138">
        <f t="shared" si="3"/>
        <v>12688.321723160308</v>
      </c>
      <c r="S27" s="137">
        <f>INDEX('RNF revised'!$F$8:$F$159,MATCH(N27,'RNF revised'!$A$8:$A$159,0))</f>
        <v>4121.7599374453557</v>
      </c>
      <c r="T27" s="114">
        <f t="shared" si="4"/>
        <v>9223.8671256235866</v>
      </c>
      <c r="U27" s="138">
        <v>13345.627063068943</v>
      </c>
      <c r="V27" s="144">
        <f t="shared" si="5"/>
        <v>5.3149999999999809E-2</v>
      </c>
      <c r="W27" s="145">
        <f t="shared" si="5"/>
        <v>5.1203586048640837E-2</v>
      </c>
      <c r="X27" s="146">
        <f t="shared" si="5"/>
        <v>5.1803962277283677E-2</v>
      </c>
      <c r="Y27" s="58"/>
    </row>
    <row r="28" spans="1:25">
      <c r="A28" s="29" t="s">
        <v>139</v>
      </c>
      <c r="B28" s="41" t="s">
        <v>139</v>
      </c>
      <c r="C28" s="182" t="s">
        <v>140</v>
      </c>
      <c r="D28" s="137">
        <f>INDEX('BCF 2020-21'!$D$6:$D$196,MATCH(B28,'BCF 2020-21'!$A$6:$A$196,0))</f>
        <v>8514.6786926349778</v>
      </c>
      <c r="E28" s="114">
        <f>INDEX('BCF 2020-21'!$E$6:$E$196,MATCH(B28,'BCF 2020-21'!$A$6:$A$196,0))</f>
        <v>18070.743691684362</v>
      </c>
      <c r="F28" s="138">
        <f>INDEX('BCF 2020-21'!$F$6:$F$196,MATCH(B28,'BCF 2020-21'!$A$6:$A$196,0))</f>
        <v>26585.422384319339</v>
      </c>
      <c r="G28" s="137">
        <f>INDEX('CCG allocations'!$F$8:$F$198,MATCH(B28,'CCG allocations'!$A$8:$A$198,0))</f>
        <v>8980.7821164076449</v>
      </c>
      <c r="H28" s="114">
        <f>INDEX('CCG allocations'!$G$8:$G$198,MATCH(B28,'CCG allocations'!$A$8:$A$198,0))</f>
        <v>18976.919664472625</v>
      </c>
      <c r="I28" s="138">
        <f>INDEX('CCG allocations'!$H$8:$H$198,MATCH(B28,'CCG allocations'!$A$8:$A$198,0))</f>
        <v>27957.70178088027</v>
      </c>
      <c r="J28" s="144">
        <f t="shared" si="2"/>
        <v>5.4741164123531361E-2</v>
      </c>
      <c r="K28" s="145">
        <f t="shared" si="2"/>
        <v>5.0146025434761654E-2</v>
      </c>
      <c r="L28" s="146">
        <f t="shared" si="2"/>
        <v>5.1617739102401083E-2</v>
      </c>
      <c r="M28" s="58"/>
      <c r="N28" s="75" t="s">
        <v>141</v>
      </c>
      <c r="O28" s="75" t="s">
        <v>142</v>
      </c>
      <c r="P28" s="137">
        <f>INDEX('BCF 2020-21'!$AB$6:$AB$157,MATCH(N28,'BCF 2020-21'!$U$6:$U$157,0))</f>
        <v>10878.350479352139</v>
      </c>
      <c r="Q28" s="114">
        <f>INDEX('BCF 2020-21'!$AC$6:$AC$157,MATCH(N28,'BCF 2020-21'!$U$6:$U$157,0))</f>
        <v>22169.225206704654</v>
      </c>
      <c r="R28" s="138">
        <f t="shared" si="3"/>
        <v>33047.575686056793</v>
      </c>
      <c r="S28" s="137">
        <f>INDEX('RNF revised'!$F$8:$F$159,MATCH(N28,'RNF revised'!$A$8:$A$159,0))</f>
        <v>11456.534807329705</v>
      </c>
      <c r="T28" s="114">
        <f t="shared" si="4"/>
        <v>23412.800375012936</v>
      </c>
      <c r="U28" s="138">
        <v>34869.335182342642</v>
      </c>
      <c r="V28" s="144">
        <f t="shared" si="5"/>
        <v>5.3150000000000031E-2</v>
      </c>
      <c r="W28" s="145">
        <f t="shared" si="5"/>
        <v>5.6094660806286889E-2</v>
      </c>
      <c r="X28" s="146">
        <f t="shared" si="5"/>
        <v>5.5125359681208685E-2</v>
      </c>
      <c r="Y28" s="58"/>
    </row>
    <row r="29" spans="1:25">
      <c r="A29" s="29" t="s">
        <v>785</v>
      </c>
      <c r="B29" s="41" t="s">
        <v>143</v>
      </c>
      <c r="C29" s="182" t="s">
        <v>144</v>
      </c>
      <c r="D29" s="137">
        <f>INDEX('BCF 2020-21'!$D$6:$D$196,MATCH(B29,'BCF 2020-21'!$A$6:$A$196,0))</f>
        <v>3748.9704901992518</v>
      </c>
      <c r="E29" s="114">
        <f>INDEX('BCF 2020-21'!$E$6:$E$196,MATCH(B29,'BCF 2020-21'!$A$6:$A$196,0))</f>
        <v>8592.8512665866747</v>
      </c>
      <c r="F29" s="138">
        <f>INDEX('BCF 2020-21'!$F$6:$F$196,MATCH(B29,'BCF 2020-21'!$A$6:$A$196,0))</f>
        <v>12341.821756785926</v>
      </c>
      <c r="G29" s="137">
        <f>INDEX('CCG allocations'!$F$8:$F$198,MATCH(B29,'CCG allocations'!$A$8:$A$198,0))</f>
        <v>3966.8253173179555</v>
      </c>
      <c r="H29" s="114">
        <f>INDEX('CCG allocations'!$G$8:$G$198,MATCH(B29,'CCG allocations'!$A$8:$A$198,0))</f>
        <v>9057.2041839318717</v>
      </c>
      <c r="I29" s="138">
        <f>INDEX('CCG allocations'!$H$8:$H$198,MATCH(B29,'CCG allocations'!$A$8:$A$198,0))</f>
        <v>13024.029501249828</v>
      </c>
      <c r="J29" s="144">
        <f t="shared" si="2"/>
        <v>5.811057400644537E-2</v>
      </c>
      <c r="K29" s="145">
        <f t="shared" si="2"/>
        <v>5.4039445457508828E-2</v>
      </c>
      <c r="L29" s="146">
        <f t="shared" si="2"/>
        <v>5.5276097638405908E-2</v>
      </c>
      <c r="M29" s="58"/>
      <c r="N29" s="75" t="s">
        <v>145</v>
      </c>
      <c r="O29" s="75" t="s">
        <v>146</v>
      </c>
      <c r="P29" s="137">
        <f>INDEX('BCF 2020-21'!$AB$6:$AB$157,MATCH(N29,'BCF 2020-21'!$U$6:$U$157,0))</f>
        <v>4955.2219498551331</v>
      </c>
      <c r="Q29" s="114">
        <f>INDEX('BCF 2020-21'!$AC$6:$AC$157,MATCH(N29,'BCF 2020-21'!$U$6:$U$157,0))</f>
        <v>10728.414626053036</v>
      </c>
      <c r="R29" s="138">
        <f t="shared" si="3"/>
        <v>15683.636575908169</v>
      </c>
      <c r="S29" s="137">
        <f>INDEX('RNF revised'!$F$8:$F$159,MATCH(N29,'RNF revised'!$A$8:$A$159,0))</f>
        <v>5218.5919964899331</v>
      </c>
      <c r="T29" s="114">
        <f t="shared" si="4"/>
        <v>11330.221405490687</v>
      </c>
      <c r="U29" s="138">
        <v>16548.81340198062</v>
      </c>
      <c r="V29" s="144">
        <f t="shared" si="5"/>
        <v>5.3150000000000031E-2</v>
      </c>
      <c r="W29" s="145">
        <f t="shared" si="5"/>
        <v>5.6094660806286889E-2</v>
      </c>
      <c r="X29" s="146">
        <f t="shared" si="5"/>
        <v>5.51642995478141E-2</v>
      </c>
      <c r="Y29" s="58"/>
    </row>
    <row r="30" spans="1:25">
      <c r="A30" s="29" t="s">
        <v>147</v>
      </c>
      <c r="B30" s="41" t="s">
        <v>147</v>
      </c>
      <c r="C30" s="182" t="s">
        <v>148</v>
      </c>
      <c r="D30" s="137">
        <f>INDEX('BCF 2020-21'!$D$6:$D$196,MATCH(B30,'BCF 2020-21'!$A$6:$A$196,0))</f>
        <v>4728.6834230099366</v>
      </c>
      <c r="E30" s="114">
        <f>INDEX('BCF 2020-21'!$E$6:$E$196,MATCH(B30,'BCF 2020-21'!$A$6:$A$196,0))</f>
        <v>8909.4192287918104</v>
      </c>
      <c r="F30" s="138">
        <f>INDEX('BCF 2020-21'!$F$6:$F$196,MATCH(B30,'BCF 2020-21'!$A$6:$A$196,0))</f>
        <v>13638.102651801746</v>
      </c>
      <c r="G30" s="137">
        <f>INDEX('CCG allocations'!$F$8:$F$198,MATCH(B30,'CCG allocations'!$A$8:$A$198,0))</f>
        <v>4992.560688259221</v>
      </c>
      <c r="H30" s="114">
        <f>INDEX('CCG allocations'!$G$8:$G$198,MATCH(B30,'CCG allocations'!$A$8:$A$198,0))</f>
        <v>9323.8079252454736</v>
      </c>
      <c r="I30" s="138">
        <f>INDEX('CCG allocations'!$H$8:$H$198,MATCH(B30,'CCG allocations'!$A$8:$A$198,0))</f>
        <v>14316.368613504696</v>
      </c>
      <c r="J30" s="144">
        <f t="shared" si="2"/>
        <v>5.5803538034550737E-2</v>
      </c>
      <c r="K30" s="145">
        <f t="shared" si="2"/>
        <v>4.6511302904516993E-2</v>
      </c>
      <c r="L30" s="146">
        <f t="shared" si="2"/>
        <v>4.9733161497603318E-2</v>
      </c>
      <c r="M30" s="58"/>
      <c r="N30" s="75" t="s">
        <v>149</v>
      </c>
      <c r="O30" s="75" t="s">
        <v>150</v>
      </c>
      <c r="P30" s="137">
        <f>INDEX('BCF 2020-21'!$AB$6:$AB$157,MATCH(N30,'BCF 2020-21'!$U$6:$U$157,0))</f>
        <v>5014.7527641535289</v>
      </c>
      <c r="Q30" s="114">
        <f>INDEX('BCF 2020-21'!$AC$6:$AC$157,MATCH(N30,'BCF 2020-21'!$U$6:$U$157,0))</f>
        <v>11060.718290585244</v>
      </c>
      <c r="R30" s="138">
        <f t="shared" si="3"/>
        <v>16075.471054738773</v>
      </c>
      <c r="S30" s="137">
        <f>INDEX('RNF revised'!$F$8:$F$159,MATCH(N30,'RNF revised'!$A$8:$A$159,0))</f>
        <v>5281.2868735682887</v>
      </c>
      <c r="T30" s="114">
        <f t="shared" si="4"/>
        <v>11681.165531369512</v>
      </c>
      <c r="U30" s="138">
        <v>16962.452404937801</v>
      </c>
      <c r="V30" s="144">
        <f t="shared" si="5"/>
        <v>5.3150000000000031E-2</v>
      </c>
      <c r="W30" s="145">
        <f t="shared" si="5"/>
        <v>5.6094660806286445E-2</v>
      </c>
      <c r="X30" s="146">
        <f t="shared" si="5"/>
        <v>5.51760721150103E-2</v>
      </c>
      <c r="Y30" s="58"/>
    </row>
    <row r="31" spans="1:25">
      <c r="A31" s="29" t="s">
        <v>151</v>
      </c>
      <c r="B31" s="41" t="s">
        <v>151</v>
      </c>
      <c r="C31" s="182" t="s">
        <v>152</v>
      </c>
      <c r="D31" s="137">
        <f>INDEX('BCF 2020-21'!$D$6:$D$196,MATCH(B31,'BCF 2020-21'!$A$6:$A$196,0))</f>
        <v>3449.4441476127481</v>
      </c>
      <c r="E31" s="114">
        <f>INDEX('BCF 2020-21'!$E$6:$E$196,MATCH(B31,'BCF 2020-21'!$A$6:$A$196,0))</f>
        <v>6755.3507780656928</v>
      </c>
      <c r="F31" s="138">
        <f>INDEX('BCF 2020-21'!$F$6:$F$196,MATCH(B31,'BCF 2020-21'!$A$6:$A$196,0))</f>
        <v>10204.794925678441</v>
      </c>
      <c r="G31" s="137">
        <f>INDEX('CCG allocations'!$F$8:$F$198,MATCH(B31,'CCG allocations'!$A$8:$A$198,0))</f>
        <v>3620.2343627420601</v>
      </c>
      <c r="H31" s="114">
        <f>INDEX('CCG allocations'!$G$8:$G$198,MATCH(B31,'CCG allocations'!$A$8:$A$198,0))</f>
        <v>7082.6535383900809</v>
      </c>
      <c r="I31" s="138">
        <f>INDEX('CCG allocations'!$H$8:$H$198,MATCH(B31,'CCG allocations'!$A$8:$A$198,0))</f>
        <v>10702.887901132141</v>
      </c>
      <c r="J31" s="144">
        <f t="shared" si="2"/>
        <v>4.9512387451616124E-2</v>
      </c>
      <c r="K31" s="145">
        <f t="shared" si="2"/>
        <v>4.845089042409545E-2</v>
      </c>
      <c r="L31" s="146">
        <f t="shared" si="2"/>
        <v>4.8809699663865169E-2</v>
      </c>
      <c r="M31" s="58"/>
      <c r="N31" s="75" t="s">
        <v>153</v>
      </c>
      <c r="O31" s="75" t="s">
        <v>154</v>
      </c>
      <c r="P31" s="137">
        <f>INDEX('BCF 2020-21'!$AB$6:$AB$157,MATCH(N31,'BCF 2020-21'!$U$6:$U$157,0))</f>
        <v>6886.7940821203247</v>
      </c>
      <c r="Q31" s="114">
        <f>INDEX('BCF 2020-21'!$AC$6:$AC$157,MATCH(N31,'BCF 2020-21'!$U$6:$U$157,0))</f>
        <v>13028.654750941116</v>
      </c>
      <c r="R31" s="138">
        <f t="shared" si="3"/>
        <v>19915.44883306144</v>
      </c>
      <c r="S31" s="137">
        <f>INDEX('RNF revised'!$F$8:$F$159,MATCH(N31,'RNF revised'!$A$8:$A$159,0))</f>
        <v>7252.8271875850205</v>
      </c>
      <c r="T31" s="114">
        <f t="shared" si="4"/>
        <v>13703.436046246015</v>
      </c>
      <c r="U31" s="138">
        <v>20956.263233831036</v>
      </c>
      <c r="V31" s="144">
        <f t="shared" si="5"/>
        <v>5.3150000000000031E-2</v>
      </c>
      <c r="W31" s="145">
        <f t="shared" si="5"/>
        <v>5.1792092752796171E-2</v>
      </c>
      <c r="X31" s="146">
        <f t="shared" si="5"/>
        <v>5.2261659252275994E-2</v>
      </c>
      <c r="Y31" s="58"/>
    </row>
    <row r="32" spans="1:25">
      <c r="A32" s="29" t="s">
        <v>155</v>
      </c>
      <c r="B32" s="41" t="s">
        <v>155</v>
      </c>
      <c r="C32" s="182" t="s">
        <v>156</v>
      </c>
      <c r="D32" s="137">
        <f>INDEX('BCF 2020-21'!$D$6:$D$196,MATCH(B32,'BCF 2020-21'!$A$6:$A$196,0))</f>
        <v>6882.0262337362974</v>
      </c>
      <c r="E32" s="114">
        <f>INDEX('BCF 2020-21'!$E$6:$E$196,MATCH(B32,'BCF 2020-21'!$A$6:$A$196,0))</f>
        <v>15308.847070456404</v>
      </c>
      <c r="F32" s="138">
        <f>INDEX('BCF 2020-21'!$F$6:$F$196,MATCH(B32,'BCF 2020-21'!$A$6:$A$196,0))</f>
        <v>22190.873304192701</v>
      </c>
      <c r="G32" s="137">
        <f>INDEX('CCG allocations'!$F$8:$F$198,MATCH(B32,'CCG allocations'!$A$8:$A$198,0))</f>
        <v>7247.8059280593816</v>
      </c>
      <c r="H32" s="114">
        <f>INDEX('CCG allocations'!$G$8:$G$198,MATCH(B32,'CCG allocations'!$A$8:$A$198,0))</f>
        <v>16114.440189919198</v>
      </c>
      <c r="I32" s="138">
        <f>INDEX('CCG allocations'!$H$8:$H$198,MATCH(B32,'CCG allocations'!$A$8:$A$198,0))</f>
        <v>23362.246117978579</v>
      </c>
      <c r="J32" s="144">
        <f t="shared" si="2"/>
        <v>5.3150000000000031E-2</v>
      </c>
      <c r="K32" s="145">
        <f t="shared" si="2"/>
        <v>5.2622716508642808E-2</v>
      </c>
      <c r="L32" s="146">
        <f t="shared" si="2"/>
        <v>5.2786242241514625E-2</v>
      </c>
      <c r="M32" s="58"/>
      <c r="N32" s="75" t="s">
        <v>157</v>
      </c>
      <c r="O32" s="75" t="s">
        <v>158</v>
      </c>
      <c r="P32" s="137">
        <f>INDEX('BCF 2020-21'!$AB$6:$AB$157,MATCH(N32,'BCF 2020-21'!$U$6:$U$157,0))</f>
        <v>4443.764673855565</v>
      </c>
      <c r="Q32" s="114">
        <f>INDEX('BCF 2020-21'!$AC$6:$AC$157,MATCH(N32,'BCF 2020-21'!$U$6:$U$157,0))</f>
        <v>7356.0000894829082</v>
      </c>
      <c r="R32" s="138">
        <f t="shared" si="3"/>
        <v>11799.764763338473</v>
      </c>
      <c r="S32" s="137">
        <f>INDEX('RNF revised'!$F$8:$F$159,MATCH(N32,'RNF revised'!$A$8:$A$159,0))</f>
        <v>4679.9507662709884</v>
      </c>
      <c r="T32" s="114">
        <f t="shared" si="4"/>
        <v>7736.9827284069825</v>
      </c>
      <c r="U32" s="138">
        <v>12416.933494677971</v>
      </c>
      <c r="V32" s="144">
        <f t="shared" si="5"/>
        <v>5.3150000000000031E-2</v>
      </c>
      <c r="W32" s="145">
        <f t="shared" si="5"/>
        <v>5.1792092752795948E-2</v>
      </c>
      <c r="X32" s="146">
        <f t="shared" si="5"/>
        <v>5.2303477545334154E-2</v>
      </c>
      <c r="Y32" s="58"/>
    </row>
    <row r="33" spans="1:25">
      <c r="A33" s="29" t="s">
        <v>159</v>
      </c>
      <c r="B33" s="41" t="s">
        <v>159</v>
      </c>
      <c r="C33" s="182" t="s">
        <v>160</v>
      </c>
      <c r="D33" s="137">
        <f>INDEX('BCF 2020-21'!$D$6:$D$196,MATCH(B33,'BCF 2020-21'!$A$6:$A$196,0))</f>
        <v>5163.9007238317618</v>
      </c>
      <c r="E33" s="114">
        <f>INDEX('BCF 2020-21'!$E$6:$E$196,MATCH(B33,'BCF 2020-21'!$A$6:$A$196,0))</f>
        <v>11129.810976680616</v>
      </c>
      <c r="F33" s="138">
        <f>INDEX('BCF 2020-21'!$F$6:$F$196,MATCH(B33,'BCF 2020-21'!$A$6:$A$196,0))</f>
        <v>16293.711700512376</v>
      </c>
      <c r="G33" s="137">
        <f>INDEX('CCG allocations'!$F$8:$F$198,MATCH(B33,'CCG allocations'!$A$8:$A$198,0))</f>
        <v>5438.3620473034198</v>
      </c>
      <c r="H33" s="114">
        <f>INDEX('CCG allocations'!$G$8:$G$198,MATCH(B33,'CCG allocations'!$A$8:$A$198,0))</f>
        <v>11683.35894757087</v>
      </c>
      <c r="I33" s="138">
        <f>INDEX('CCG allocations'!$H$8:$H$198,MATCH(B33,'CCG allocations'!$A$8:$A$198,0))</f>
        <v>17121.720994874289</v>
      </c>
      <c r="J33" s="144">
        <f t="shared" si="2"/>
        <v>5.3150000000000031E-2</v>
      </c>
      <c r="K33" s="145">
        <f t="shared" si="2"/>
        <v>4.9735612945274621E-2</v>
      </c>
      <c r="L33" s="146">
        <f t="shared" si="2"/>
        <v>5.0817720945429246E-2</v>
      </c>
      <c r="M33" s="58"/>
      <c r="N33" s="75" t="s">
        <v>161</v>
      </c>
      <c r="O33" s="75" t="s">
        <v>162</v>
      </c>
      <c r="P33" s="137">
        <f>INDEX('BCF 2020-21'!$AB$6:$AB$157,MATCH(N33,'BCF 2020-21'!$U$6:$U$157,0))</f>
        <v>4125.6025278548304</v>
      </c>
      <c r="Q33" s="114">
        <f>INDEX('BCF 2020-21'!$AC$6:$AC$157,MATCH(N33,'BCF 2020-21'!$U$6:$U$157,0))</f>
        <v>9993.65383504907</v>
      </c>
      <c r="R33" s="138">
        <f t="shared" si="3"/>
        <v>14119.2563629039</v>
      </c>
      <c r="S33" s="137">
        <f>INDEX('RNF revised'!$F$8:$F$159,MATCH(N33,'RNF revised'!$A$8:$A$159,0))</f>
        <v>4344.8783022103144</v>
      </c>
      <c r="T33" s="114">
        <f t="shared" si="4"/>
        <v>10512.7178365577</v>
      </c>
      <c r="U33" s="138">
        <v>14857.596138768014</v>
      </c>
      <c r="V33" s="144">
        <f t="shared" si="5"/>
        <v>5.3150000000000031E-2</v>
      </c>
      <c r="W33" s="145">
        <f t="shared" si="5"/>
        <v>5.193936172655933E-2</v>
      </c>
      <c r="X33" s="146">
        <f t="shared" si="5"/>
        <v>5.2293106441780202E-2</v>
      </c>
      <c r="Y33" s="58"/>
    </row>
    <row r="34" spans="1:25">
      <c r="A34" s="29" t="s">
        <v>163</v>
      </c>
      <c r="B34" s="41" t="s">
        <v>163</v>
      </c>
      <c r="C34" s="182" t="s">
        <v>164</v>
      </c>
      <c r="D34" s="137">
        <f>INDEX('BCF 2020-21'!$D$6:$D$196,MATCH(B34,'BCF 2020-21'!$A$6:$A$196,0))</f>
        <v>7005.7402360155174</v>
      </c>
      <c r="E34" s="114">
        <f>INDEX('BCF 2020-21'!$E$6:$E$196,MATCH(B34,'BCF 2020-21'!$A$6:$A$196,0))</f>
        <v>13036.366704387656</v>
      </c>
      <c r="F34" s="138">
        <f>INDEX('BCF 2020-21'!$F$6:$F$196,MATCH(B34,'BCF 2020-21'!$A$6:$A$196,0))</f>
        <v>20042.106940403173</v>
      </c>
      <c r="G34" s="137">
        <f>INDEX('CCG allocations'!$F$8:$F$198,MATCH(B34,'CCG allocations'!$A$8:$A$198,0))</f>
        <v>7375.0068967265433</v>
      </c>
      <c r="H34" s="114">
        <f>INDEX('CCG allocations'!$G$8:$G$198,MATCH(B34,'CCG allocations'!$A$8:$A$198,0))</f>
        <v>13673.677613609345</v>
      </c>
      <c r="I34" s="138">
        <f>INDEX('CCG allocations'!$H$8:$H$198,MATCH(B34,'CCG allocations'!$A$8:$A$198,0))</f>
        <v>21048.684510335886</v>
      </c>
      <c r="J34" s="144">
        <f t="shared" si="2"/>
        <v>5.2709156815817781E-2</v>
      </c>
      <c r="K34" s="145">
        <f t="shared" si="2"/>
        <v>4.8887157263471925E-2</v>
      </c>
      <c r="L34" s="146">
        <f t="shared" si="2"/>
        <v>5.0223141355639545E-2</v>
      </c>
      <c r="M34" s="58"/>
      <c r="N34" s="75" t="s">
        <v>165</v>
      </c>
      <c r="O34" s="75" t="s">
        <v>166</v>
      </c>
      <c r="P34" s="137">
        <f>INDEX('BCF 2020-21'!$AB$6:$AB$157,MATCH(N34,'BCF 2020-21'!$U$6:$U$157,0))</f>
        <v>4256.4923313449726</v>
      </c>
      <c r="Q34" s="114">
        <f>INDEX('BCF 2020-21'!$AC$6:$AC$157,MATCH(N34,'BCF 2020-21'!$U$6:$U$157,0))</f>
        <v>8735.0175354120729</v>
      </c>
      <c r="R34" s="138">
        <f t="shared" si="3"/>
        <v>12991.509866757046</v>
      </c>
      <c r="S34" s="137">
        <f>INDEX('RNF revised'!$F$8:$F$159,MATCH(N34,'RNF revised'!$A$8:$A$159,0))</f>
        <v>4482.7248987559578</v>
      </c>
      <c r="T34" s="114">
        <f t="shared" si="4"/>
        <v>9247.456946247099</v>
      </c>
      <c r="U34" s="138">
        <v>13730.181845003057</v>
      </c>
      <c r="V34" s="144">
        <f t="shared" si="5"/>
        <v>5.3150000000000031E-2</v>
      </c>
      <c r="W34" s="145">
        <f t="shared" si="5"/>
        <v>5.8664955022422971E-2</v>
      </c>
      <c r="X34" s="146">
        <f t="shared" si="5"/>
        <v>5.6858054669699509E-2</v>
      </c>
      <c r="Y34" s="58"/>
    </row>
    <row r="35" spans="1:25">
      <c r="A35" s="29" t="s">
        <v>167</v>
      </c>
      <c r="B35" s="41" t="s">
        <v>167</v>
      </c>
      <c r="C35" s="182" t="s">
        <v>168</v>
      </c>
      <c r="D35" s="137">
        <f>INDEX('BCF 2020-21'!$D$6:$D$196,MATCH(B35,'BCF 2020-21'!$A$6:$A$196,0))</f>
        <v>5071.9186336322491</v>
      </c>
      <c r="E35" s="114">
        <f>INDEX('BCF 2020-21'!$E$6:$E$196,MATCH(B35,'BCF 2020-21'!$A$6:$A$196,0))</f>
        <v>11440.470094859296</v>
      </c>
      <c r="F35" s="138">
        <f>INDEX('BCF 2020-21'!$F$6:$F$196,MATCH(B35,'BCF 2020-21'!$A$6:$A$196,0))</f>
        <v>16512.388728491547</v>
      </c>
      <c r="G35" s="137">
        <f>INDEX('CCG allocations'!$F$8:$F$198,MATCH(B35,'CCG allocations'!$A$8:$A$198,0))</f>
        <v>5341.491109009803</v>
      </c>
      <c r="H35" s="114">
        <f>INDEX('CCG allocations'!$G$8:$G$198,MATCH(B35,'CCG allocations'!$A$8:$A$198,0))</f>
        <v>12032.549904836993</v>
      </c>
      <c r="I35" s="138">
        <f>INDEX('CCG allocations'!$H$8:$H$198,MATCH(B35,'CCG allocations'!$A$8:$A$198,0))</f>
        <v>17374.041013846796</v>
      </c>
      <c r="J35" s="144">
        <f t="shared" si="2"/>
        <v>5.3150000000000031E-2</v>
      </c>
      <c r="K35" s="145">
        <f t="shared" si="2"/>
        <v>5.1753101495693343E-2</v>
      </c>
      <c r="L35" s="146">
        <f t="shared" si="2"/>
        <v>5.2182170582533383E-2</v>
      </c>
      <c r="M35" s="58"/>
      <c r="N35" s="75" t="s">
        <v>169</v>
      </c>
      <c r="O35" s="75" t="s">
        <v>170</v>
      </c>
      <c r="P35" s="137">
        <f>INDEX('BCF 2020-21'!$AB$6:$AB$157,MATCH(N35,'BCF 2020-21'!$U$6:$U$157,0))</f>
        <v>4226.7993908901508</v>
      </c>
      <c r="Q35" s="114">
        <f>INDEX('BCF 2020-21'!$AC$6:$AC$157,MATCH(N35,'BCF 2020-21'!$U$6:$U$157,0))</f>
        <v>10444.435777337432</v>
      </c>
      <c r="R35" s="138">
        <f t="shared" si="3"/>
        <v>14671.235168227584</v>
      </c>
      <c r="S35" s="137">
        <f>INDEX('RNF revised'!$F$8:$F$159,MATCH(N35,'RNF revised'!$A$8:$A$159,0))</f>
        <v>4451.4537785159628</v>
      </c>
      <c r="T35" s="114">
        <f t="shared" si="4"/>
        <v>11036.824901804288</v>
      </c>
      <c r="U35" s="138">
        <v>15488.278680320251</v>
      </c>
      <c r="V35" s="144">
        <f t="shared" si="5"/>
        <v>5.3150000000000031E-2</v>
      </c>
      <c r="W35" s="145">
        <f t="shared" si="5"/>
        <v>5.6718154728112147E-2</v>
      </c>
      <c r="X35" s="146">
        <f t="shared" si="5"/>
        <v>5.5690165328552421E-2</v>
      </c>
      <c r="Y35" s="58"/>
    </row>
    <row r="36" spans="1:25">
      <c r="A36" s="29" t="s">
        <v>785</v>
      </c>
      <c r="B36" s="41" t="s">
        <v>171</v>
      </c>
      <c r="C36" s="182" t="s">
        <v>172</v>
      </c>
      <c r="D36" s="137">
        <f>INDEX('BCF 2020-21'!$D$6:$D$196,MATCH(B36,'BCF 2020-21'!$A$6:$A$196,0))</f>
        <v>2455.4155988444963</v>
      </c>
      <c r="E36" s="114">
        <f>INDEX('BCF 2020-21'!$E$6:$E$196,MATCH(B36,'BCF 2020-21'!$A$6:$A$196,0))</f>
        <v>4982.9212165258177</v>
      </c>
      <c r="F36" s="138">
        <f>INDEX('BCF 2020-21'!$F$6:$F$196,MATCH(B36,'BCF 2020-21'!$A$6:$A$196,0))</f>
        <v>7438.3368153703141</v>
      </c>
      <c r="G36" s="137">
        <f>INDEX('CCG allocations'!$F$8:$F$198,MATCH(B36,'CCG allocations'!$A$8:$A$198,0))</f>
        <v>2594.3600246616097</v>
      </c>
      <c r="H36" s="114">
        <f>INDEX('CCG allocations'!$G$8:$G$198,MATCH(B36,'CCG allocations'!$A$8:$A$198,0))</f>
        <v>5250.9796263713979</v>
      </c>
      <c r="I36" s="138">
        <f>INDEX('CCG allocations'!$H$8:$H$198,MATCH(B36,'CCG allocations'!$A$8:$A$198,0))</f>
        <v>7845.3396510330076</v>
      </c>
      <c r="J36" s="144">
        <f t="shared" si="2"/>
        <v>5.6586928046925999E-2</v>
      </c>
      <c r="K36" s="145">
        <f t="shared" si="2"/>
        <v>5.3795434083237392E-2</v>
      </c>
      <c r="L36" s="146">
        <f t="shared" si="2"/>
        <v>5.4716913977554515E-2</v>
      </c>
      <c r="M36" s="58"/>
      <c r="N36" s="75" t="s">
        <v>173</v>
      </c>
      <c r="O36" s="75" t="s">
        <v>174</v>
      </c>
      <c r="P36" s="137">
        <f>INDEX('BCF 2020-21'!$AB$6:$AB$157,MATCH(N36,'BCF 2020-21'!$U$6:$U$157,0))</f>
        <v>4419.2053660516267</v>
      </c>
      <c r="Q36" s="114">
        <f>INDEX('BCF 2020-21'!$AC$6:$AC$157,MATCH(N36,'BCF 2020-21'!$U$6:$U$157,0))</f>
        <v>9155.4531655382143</v>
      </c>
      <c r="R36" s="138">
        <f t="shared" si="3"/>
        <v>13574.658531589841</v>
      </c>
      <c r="S36" s="137">
        <f>INDEX('RNF revised'!$F$8:$F$159,MATCH(N36,'RNF revised'!$A$8:$A$159,0))</f>
        <v>4654.0861312572706</v>
      </c>
      <c r="T36" s="114">
        <f t="shared" si="4"/>
        <v>9657.493105041638</v>
      </c>
      <c r="U36" s="138">
        <v>14311.579236298909</v>
      </c>
      <c r="V36" s="144">
        <f t="shared" si="5"/>
        <v>5.3150000000000031E-2</v>
      </c>
      <c r="W36" s="145">
        <f t="shared" si="5"/>
        <v>5.4835072652999584E-2</v>
      </c>
      <c r="X36" s="146">
        <f t="shared" si="5"/>
        <v>5.4286500319265185E-2</v>
      </c>
      <c r="Y36" s="58"/>
    </row>
    <row r="37" spans="1:25">
      <c r="A37" s="29" t="s">
        <v>175</v>
      </c>
      <c r="B37" s="41" t="s">
        <v>175</v>
      </c>
      <c r="C37" s="182" t="s">
        <v>176</v>
      </c>
      <c r="D37" s="137">
        <f>INDEX('BCF 2020-21'!$D$6:$D$196,MATCH(B37,'BCF 2020-21'!$A$6:$A$196,0))</f>
        <v>4417.7939909087563</v>
      </c>
      <c r="E37" s="114">
        <f>INDEX('BCF 2020-21'!$E$6:$E$196,MATCH(B37,'BCF 2020-21'!$A$6:$A$196,0))</f>
        <v>10540.250433454672</v>
      </c>
      <c r="F37" s="138">
        <f>INDEX('BCF 2020-21'!$F$6:$F$196,MATCH(B37,'BCF 2020-21'!$A$6:$A$196,0))</f>
        <v>14958.044424363428</v>
      </c>
      <c r="G37" s="137">
        <f>INDEX('CCG allocations'!$F$8:$F$198,MATCH(B37,'CCG allocations'!$A$8:$A$198,0))</f>
        <v>4652.599741525557</v>
      </c>
      <c r="H37" s="114">
        <f>INDEX('CCG allocations'!$G$8:$G$198,MATCH(B37,'CCG allocations'!$A$8:$A$198,0))</f>
        <v>11092.952312714309</v>
      </c>
      <c r="I37" s="138">
        <f>INDEX('CCG allocations'!$H$8:$H$198,MATCH(B37,'CCG allocations'!$A$8:$A$198,0))</f>
        <v>15745.552054239866</v>
      </c>
      <c r="J37" s="144">
        <f t="shared" si="2"/>
        <v>5.3150000000000031E-2</v>
      </c>
      <c r="K37" s="145">
        <f t="shared" si="2"/>
        <v>5.2437262544100971E-2</v>
      </c>
      <c r="L37" s="146">
        <f t="shared" si="2"/>
        <v>5.2647766481677127E-2</v>
      </c>
      <c r="M37" s="58"/>
      <c r="N37" s="75" t="s">
        <v>177</v>
      </c>
      <c r="O37" s="75" t="s">
        <v>178</v>
      </c>
      <c r="P37" s="137">
        <f>INDEX('BCF 2020-21'!$AB$6:$AB$157,MATCH(N37,'BCF 2020-21'!$U$6:$U$157,0))</f>
        <v>3508.5704802675655</v>
      </c>
      <c r="Q37" s="114">
        <f>INDEX('BCF 2020-21'!$AC$6:$AC$157,MATCH(N37,'BCF 2020-21'!$U$6:$U$157,0))</f>
        <v>7927.101870734251</v>
      </c>
      <c r="R37" s="138">
        <f t="shared" si="3"/>
        <v>11435.672351001816</v>
      </c>
      <c r="S37" s="137">
        <f>INDEX('RNF revised'!$F$8:$F$159,MATCH(N37,'RNF revised'!$A$8:$A$159,0))</f>
        <v>3695.0510012937866</v>
      </c>
      <c r="T37" s="114">
        <f t="shared" si="4"/>
        <v>8377.0415733699847</v>
      </c>
      <c r="U37" s="138">
        <v>12072.092574663771</v>
      </c>
      <c r="V37" s="144">
        <f t="shared" si="5"/>
        <v>5.3150000000000031E-2</v>
      </c>
      <c r="W37" s="145">
        <f t="shared" si="5"/>
        <v>5.6759672068407152E-2</v>
      </c>
      <c r="X37" s="146">
        <f t="shared" si="5"/>
        <v>5.5652191154829778E-2</v>
      </c>
      <c r="Y37" s="58"/>
    </row>
    <row r="38" spans="1:25">
      <c r="A38" s="29" t="s">
        <v>785</v>
      </c>
      <c r="B38" s="41" t="s">
        <v>179</v>
      </c>
      <c r="C38" s="182" t="s">
        <v>180</v>
      </c>
      <c r="D38" s="137">
        <f>INDEX('BCF 2020-21'!$D$6:$D$196,MATCH(B38,'BCF 2020-21'!$A$6:$A$196,0))</f>
        <v>5413.4413741510398</v>
      </c>
      <c r="E38" s="114">
        <f>INDEX('BCF 2020-21'!$E$6:$E$196,MATCH(B38,'BCF 2020-21'!$A$6:$A$196,0))</f>
        <v>12863.986350019766</v>
      </c>
      <c r="F38" s="138">
        <f>INDEX('BCF 2020-21'!$F$6:$F$196,MATCH(B38,'BCF 2020-21'!$A$6:$A$196,0))</f>
        <v>18277.427724170804</v>
      </c>
      <c r="G38" s="137">
        <f>INDEX('CCG allocations'!$F$8:$F$198,MATCH(B38,'CCG allocations'!$A$8:$A$198,0))</f>
        <v>5692.7266964486407</v>
      </c>
      <c r="H38" s="114">
        <f>INDEX('CCG allocations'!$G$8:$G$198,MATCH(B38,'CCG allocations'!$A$8:$A$198,0))</f>
        <v>13499.31540675004</v>
      </c>
      <c r="I38" s="138">
        <f>INDEX('CCG allocations'!$H$8:$H$198,MATCH(B38,'CCG allocations'!$A$8:$A$198,0))</f>
        <v>19192.042103198681</v>
      </c>
      <c r="J38" s="144">
        <f t="shared" si="2"/>
        <v>5.1591086518675056E-2</v>
      </c>
      <c r="K38" s="145">
        <f t="shared" si="2"/>
        <v>4.9388194253587425E-2</v>
      </c>
      <c r="L38" s="146">
        <f t="shared" si="2"/>
        <v>5.0040650841603584E-2</v>
      </c>
      <c r="M38" s="58"/>
      <c r="N38" s="75" t="s">
        <v>181</v>
      </c>
      <c r="O38" s="75" t="s">
        <v>182</v>
      </c>
      <c r="P38" s="137">
        <f>INDEX('BCF 2020-21'!$AB$6:$AB$157,MATCH(N38,'BCF 2020-21'!$U$6:$U$157,0))</f>
        <v>5351.6941363828764</v>
      </c>
      <c r="Q38" s="114">
        <f>INDEX('BCF 2020-21'!$AC$6:$AC$157,MATCH(N38,'BCF 2020-21'!$U$6:$U$157,0))</f>
        <v>13944.102374641061</v>
      </c>
      <c r="R38" s="138">
        <f t="shared" si="3"/>
        <v>19295.796511023938</v>
      </c>
      <c r="S38" s="137">
        <f>INDEX('RNF revised'!$F$8:$F$159,MATCH(N38,'RNF revised'!$A$8:$A$159,0))</f>
        <v>5636.1366797316268</v>
      </c>
      <c r="T38" s="114">
        <f t="shared" si="4"/>
        <v>14707.504189704232</v>
      </c>
      <c r="U38" s="138">
        <v>20343.640869435858</v>
      </c>
      <c r="V38" s="144">
        <f t="shared" si="5"/>
        <v>5.3150000000000031E-2</v>
      </c>
      <c r="W38" s="145">
        <f t="shared" si="5"/>
        <v>5.474728989737665E-2</v>
      </c>
      <c r="X38" s="146">
        <f t="shared" si="5"/>
        <v>5.4304281132591337E-2</v>
      </c>
      <c r="Y38" s="58"/>
    </row>
    <row r="39" spans="1:25">
      <c r="A39" s="29" t="s">
        <v>183</v>
      </c>
      <c r="B39" s="41" t="s">
        <v>183</v>
      </c>
      <c r="C39" s="182" t="s">
        <v>184</v>
      </c>
      <c r="D39" s="137">
        <f>INDEX('BCF 2020-21'!$D$6:$D$196,MATCH(B39,'BCF 2020-21'!$A$6:$A$196,0))</f>
        <v>2786.8687730102747</v>
      </c>
      <c r="E39" s="114">
        <f>INDEX('BCF 2020-21'!$E$6:$E$196,MATCH(B39,'BCF 2020-21'!$A$6:$A$196,0))</f>
        <v>5595.3432694260391</v>
      </c>
      <c r="F39" s="138">
        <f>INDEX('BCF 2020-21'!$F$6:$F$196,MATCH(B39,'BCF 2020-21'!$A$6:$A$196,0))</f>
        <v>8382.2120424363129</v>
      </c>
      <c r="G39" s="137">
        <f>INDEX('CCG allocations'!$F$8:$F$198,MATCH(B39,'CCG allocations'!$A$8:$A$198,0))</f>
        <v>2920.6625387162426</v>
      </c>
      <c r="H39" s="114">
        <f>INDEX('CCG allocations'!$G$8:$G$198,MATCH(B39,'CCG allocations'!$A$8:$A$198,0))</f>
        <v>5866.5159598748478</v>
      </c>
      <c r="I39" s="138">
        <f>INDEX('CCG allocations'!$H$8:$H$198,MATCH(B39,'CCG allocations'!$A$8:$A$198,0))</f>
        <v>8787.1784985910908</v>
      </c>
      <c r="J39" s="144">
        <f t="shared" si="2"/>
        <v>4.800863499627539E-2</v>
      </c>
      <c r="K39" s="145">
        <f t="shared" si="2"/>
        <v>4.8463995396054615E-2</v>
      </c>
      <c r="L39" s="146">
        <f t="shared" si="2"/>
        <v>4.8312599836960679E-2</v>
      </c>
      <c r="M39" s="58"/>
      <c r="N39" s="75" t="s">
        <v>185</v>
      </c>
      <c r="O39" s="75" t="s">
        <v>186</v>
      </c>
      <c r="P39" s="137">
        <f>INDEX('BCF 2020-21'!$AB$6:$AB$157,MATCH(N39,'BCF 2020-21'!$U$6:$U$157,0))</f>
        <v>1940.566054222897</v>
      </c>
      <c r="Q39" s="114">
        <f>INDEX('BCF 2020-21'!$AC$6:$AC$157,MATCH(N39,'BCF 2020-21'!$U$6:$U$157,0))</f>
        <v>5261.7321956511205</v>
      </c>
      <c r="R39" s="138">
        <f t="shared" si="3"/>
        <v>7202.2982498740175</v>
      </c>
      <c r="S39" s="137">
        <f>INDEX('RNF revised'!$F$8:$F$159,MATCH(N39,'RNF revised'!$A$8:$A$159,0))</f>
        <v>2043.7071400048442</v>
      </c>
      <c r="T39" s="114">
        <f t="shared" si="4"/>
        <v>5531.1061419228508</v>
      </c>
      <c r="U39" s="138">
        <v>7574.8132819276952</v>
      </c>
      <c r="V39" s="144">
        <f t="shared" si="5"/>
        <v>5.3150000000000031E-2</v>
      </c>
      <c r="W39" s="145">
        <f t="shared" si="5"/>
        <v>5.1194917615603908E-2</v>
      </c>
      <c r="X39" s="146">
        <f t="shared" si="5"/>
        <v>5.1721689262200998E-2</v>
      </c>
      <c r="Y39" s="58"/>
    </row>
    <row r="40" spans="1:25">
      <c r="A40" s="29" t="s">
        <v>187</v>
      </c>
      <c r="B40" s="41" t="s">
        <v>187</v>
      </c>
      <c r="C40" s="182" t="s">
        <v>188</v>
      </c>
      <c r="D40" s="137">
        <f>INDEX('BCF 2020-21'!$D$6:$D$196,MATCH(B40,'BCF 2020-21'!$A$6:$A$196,0))</f>
        <v>8539.2670674490746</v>
      </c>
      <c r="E40" s="114">
        <f>INDEX('BCF 2020-21'!$E$6:$E$196,MATCH(B40,'BCF 2020-21'!$A$6:$A$196,0))</f>
        <v>17147.4547239565</v>
      </c>
      <c r="F40" s="138">
        <f>INDEX('BCF 2020-21'!$F$6:$F$196,MATCH(B40,'BCF 2020-21'!$A$6:$A$196,0))</f>
        <v>25686.721791405573</v>
      </c>
      <c r="G40" s="137">
        <f>INDEX('CCG allocations'!$F$8:$F$198,MATCH(B40,'CCG allocations'!$A$8:$A$198,0))</f>
        <v>8993.1291120839924</v>
      </c>
      <c r="H40" s="114">
        <f>INDEX('CCG allocations'!$G$8:$G$198,MATCH(B40,'CCG allocations'!$A$8:$A$198,0))</f>
        <v>17993.686072317803</v>
      </c>
      <c r="I40" s="138">
        <f>INDEX('CCG allocations'!$H$8:$H$198,MATCH(B40,'CCG allocations'!$A$8:$A$198,0))</f>
        <v>26986.815184401796</v>
      </c>
      <c r="J40" s="144">
        <f t="shared" si="2"/>
        <v>5.3150000000000031E-2</v>
      </c>
      <c r="K40" s="145">
        <f t="shared" si="2"/>
        <v>4.9350259964765719E-2</v>
      </c>
      <c r="L40" s="146">
        <f t="shared" si="2"/>
        <v>5.0613441588767349E-2</v>
      </c>
      <c r="M40" s="58"/>
      <c r="N40" s="75" t="s">
        <v>189</v>
      </c>
      <c r="O40" s="75" t="s">
        <v>190</v>
      </c>
      <c r="P40" s="137">
        <f>INDEX('BCF 2020-21'!$AB$6:$AB$157,MATCH(N40,'BCF 2020-21'!$U$6:$U$157,0))</f>
        <v>2686.3691171885125</v>
      </c>
      <c r="Q40" s="114">
        <f>INDEX('BCF 2020-21'!$AC$6:$AC$157,MATCH(N40,'BCF 2020-21'!$U$6:$U$157,0))</f>
        <v>7358.0404089886615</v>
      </c>
      <c r="R40" s="138">
        <f t="shared" si="3"/>
        <v>10044.409526177174</v>
      </c>
      <c r="S40" s="137">
        <f>INDEX('RNF revised'!$F$8:$F$159,MATCH(N40,'RNF revised'!$A$8:$A$159,0))</f>
        <v>2829.1496357670821</v>
      </c>
      <c r="T40" s="114">
        <f t="shared" si="4"/>
        <v>7730.4067409521504</v>
      </c>
      <c r="U40" s="138">
        <v>10559.556376719233</v>
      </c>
      <c r="V40" s="144">
        <f t="shared" si="5"/>
        <v>5.3150000000000031E-2</v>
      </c>
      <c r="W40" s="145">
        <f t="shared" si="5"/>
        <v>5.0606725604360969E-2</v>
      </c>
      <c r="X40" s="146">
        <f t="shared" si="5"/>
        <v>5.12869222625294E-2</v>
      </c>
      <c r="Y40" s="58"/>
    </row>
    <row r="41" spans="1:25">
      <c r="A41" s="29" t="s">
        <v>191</v>
      </c>
      <c r="B41" s="41" t="s">
        <v>191</v>
      </c>
      <c r="C41" s="182" t="s">
        <v>192</v>
      </c>
      <c r="D41" s="137">
        <f>INDEX('BCF 2020-21'!$D$6:$D$196,MATCH(B41,'BCF 2020-21'!$A$6:$A$196,0))</f>
        <v>4706.0709279713737</v>
      </c>
      <c r="E41" s="114">
        <f>INDEX('BCF 2020-21'!$E$6:$E$196,MATCH(B41,'BCF 2020-21'!$A$6:$A$196,0))</f>
        <v>9751.1261223284728</v>
      </c>
      <c r="F41" s="138">
        <f>INDEX('BCF 2020-21'!$F$6:$F$196,MATCH(B41,'BCF 2020-21'!$A$6:$A$196,0))</f>
        <v>14457.197050299847</v>
      </c>
      <c r="G41" s="137">
        <f>INDEX('CCG allocations'!$F$8:$F$198,MATCH(B41,'CCG allocations'!$A$8:$A$198,0))</f>
        <v>4965.5555770169412</v>
      </c>
      <c r="H41" s="114">
        <f>INDEX('CCG allocations'!$G$8:$G$198,MATCH(B41,'CCG allocations'!$A$8:$A$198,0))</f>
        <v>10255.30856255443</v>
      </c>
      <c r="I41" s="138">
        <f>INDEX('CCG allocations'!$H$8:$H$198,MATCH(B41,'CCG allocations'!$A$8:$A$198,0))</f>
        <v>15220.864139571371</v>
      </c>
      <c r="J41" s="144">
        <f t="shared" si="2"/>
        <v>5.5138278410398422E-2</v>
      </c>
      <c r="K41" s="145">
        <f t="shared" si="2"/>
        <v>5.1705047591525055E-2</v>
      </c>
      <c r="L41" s="146">
        <f t="shared" si="2"/>
        <v>5.2822624372798943E-2</v>
      </c>
      <c r="M41" s="58"/>
      <c r="N41" s="75" t="s">
        <v>193</v>
      </c>
      <c r="O41" s="75" t="s">
        <v>194</v>
      </c>
      <c r="P41" s="137">
        <f>INDEX('BCF 2020-21'!$AB$6:$AB$157,MATCH(N41,'BCF 2020-21'!$U$6:$U$157,0))</f>
        <v>3054.3032293115098</v>
      </c>
      <c r="Q41" s="114">
        <f>INDEX('BCF 2020-21'!$AC$6:$AC$157,MATCH(N41,'BCF 2020-21'!$U$6:$U$157,0))</f>
        <v>7551.8189732965548</v>
      </c>
      <c r="R41" s="138">
        <f t="shared" si="3"/>
        <v>10606.122202608065</v>
      </c>
      <c r="S41" s="137">
        <f>INDEX('RNF revised'!$F$8:$F$159,MATCH(N41,'RNF revised'!$A$8:$A$159,0))</f>
        <v>3216.6394459494168</v>
      </c>
      <c r="T41" s="114">
        <f t="shared" si="4"/>
        <v>7933.9918038919805</v>
      </c>
      <c r="U41" s="138">
        <v>11150.631249841397</v>
      </c>
      <c r="V41" s="144">
        <f t="shared" si="5"/>
        <v>5.3150000000000031E-2</v>
      </c>
      <c r="W41" s="145">
        <f t="shared" si="5"/>
        <v>5.0606725604360969E-2</v>
      </c>
      <c r="X41" s="146">
        <f t="shared" si="5"/>
        <v>5.1339126292495152E-2</v>
      </c>
      <c r="Y41" s="58"/>
    </row>
    <row r="42" spans="1:25">
      <c r="A42" s="29" t="s">
        <v>786</v>
      </c>
      <c r="B42" s="41" t="s">
        <v>195</v>
      </c>
      <c r="C42" s="182" t="s">
        <v>196</v>
      </c>
      <c r="D42" s="137">
        <f>INDEX('BCF 2020-21'!$D$6:$D$196,MATCH(B42,'BCF 2020-21'!$A$6:$A$196,0))</f>
        <v>3581.5486292607352</v>
      </c>
      <c r="E42" s="114">
        <f>INDEX('BCF 2020-21'!$E$6:$E$196,MATCH(B42,'BCF 2020-21'!$A$6:$A$196,0))</f>
        <v>7781.1175797063606</v>
      </c>
      <c r="F42" s="138">
        <f>INDEX('BCF 2020-21'!$F$6:$F$196,MATCH(B42,'BCF 2020-21'!$A$6:$A$196,0))</f>
        <v>11362.666208967095</v>
      </c>
      <c r="G42" s="137">
        <f>INDEX('CCG allocations'!$F$8:$F$198,MATCH(B42,'CCG allocations'!$A$8:$A$198,0))</f>
        <v>3765.9602059639401</v>
      </c>
      <c r="H42" s="114">
        <f>INDEX('CCG allocations'!$G$8:$G$198,MATCH(B42,'CCG allocations'!$A$8:$A$198,0))</f>
        <v>8176.6906737149729</v>
      </c>
      <c r="I42" s="138">
        <f>INDEX('CCG allocations'!$H$8:$H$198,MATCH(B42,'CCG allocations'!$A$8:$A$198,0))</f>
        <v>11942.650879678913</v>
      </c>
      <c r="J42" s="144">
        <f t="shared" si="2"/>
        <v>5.1489340448036547E-2</v>
      </c>
      <c r="K42" s="145">
        <f t="shared" si="2"/>
        <v>5.083756799155581E-2</v>
      </c>
      <c r="L42" s="146">
        <f t="shared" si="2"/>
        <v>5.1043008748607788E-2</v>
      </c>
      <c r="M42" s="58"/>
      <c r="N42" s="75" t="s">
        <v>197</v>
      </c>
      <c r="O42" s="75" t="s">
        <v>198</v>
      </c>
      <c r="P42" s="137">
        <f>INDEX('BCF 2020-21'!$AB$6:$AB$157,MATCH(N42,'BCF 2020-21'!$U$6:$U$157,0))</f>
        <v>2764.430700477656</v>
      </c>
      <c r="Q42" s="114">
        <f>INDEX('BCF 2020-21'!$AC$6:$AC$157,MATCH(N42,'BCF 2020-21'!$U$6:$U$157,0))</f>
        <v>6776.4340671396094</v>
      </c>
      <c r="R42" s="138">
        <f t="shared" si="3"/>
        <v>9540.8647676172659</v>
      </c>
      <c r="S42" s="137">
        <f>INDEX('RNF revised'!$F$8:$F$159,MATCH(N42,'RNF revised'!$A$8:$A$159,0))</f>
        <v>2911.3601922080434</v>
      </c>
      <c r="T42" s="114">
        <f t="shared" si="4"/>
        <v>7123.3530509343927</v>
      </c>
      <c r="U42" s="138">
        <v>10034.713243142436</v>
      </c>
      <c r="V42" s="144">
        <f t="shared" si="5"/>
        <v>5.3150000000000031E-2</v>
      </c>
      <c r="W42" s="145">
        <f t="shared" si="5"/>
        <v>5.1194917615603908E-2</v>
      </c>
      <c r="X42" s="146">
        <f t="shared" si="5"/>
        <v>5.1761395591869874E-2</v>
      </c>
      <c r="Y42" s="58"/>
    </row>
    <row r="43" spans="1:25">
      <c r="A43" s="29" t="s">
        <v>199</v>
      </c>
      <c r="B43" s="41" t="s">
        <v>199</v>
      </c>
      <c r="C43" s="182" t="s">
        <v>200</v>
      </c>
      <c r="D43" s="137">
        <f>INDEX('BCF 2020-21'!$D$6:$D$196,MATCH(B43,'BCF 2020-21'!$A$6:$A$196,0))</f>
        <v>6641.6806645818133</v>
      </c>
      <c r="E43" s="114">
        <f>INDEX('BCF 2020-21'!$E$6:$E$196,MATCH(B43,'BCF 2020-21'!$A$6:$A$196,0))</f>
        <v>14094.511666093755</v>
      </c>
      <c r="F43" s="138">
        <f>INDEX('BCF 2020-21'!$F$6:$F$196,MATCH(B43,'BCF 2020-21'!$A$6:$A$196,0))</f>
        <v>20736.192330675567</v>
      </c>
      <c r="G43" s="137">
        <f>INDEX('CCG allocations'!$F$8:$F$198,MATCH(B43,'CCG allocations'!$A$8:$A$198,0))</f>
        <v>6994.6859919043372</v>
      </c>
      <c r="H43" s="114">
        <f>INDEX('CCG allocations'!$G$8:$G$198,MATCH(B43,'CCG allocations'!$A$8:$A$198,0))</f>
        <v>14849.34467123273</v>
      </c>
      <c r="I43" s="138">
        <f>INDEX('CCG allocations'!$H$8:$H$198,MATCH(B43,'CCG allocations'!$A$8:$A$198,0))</f>
        <v>21844.030663137066</v>
      </c>
      <c r="J43" s="144">
        <f t="shared" si="2"/>
        <v>5.3150000000000031E-2</v>
      </c>
      <c r="K43" s="145">
        <f t="shared" si="2"/>
        <v>5.355510166094124E-2</v>
      </c>
      <c r="L43" s="146">
        <f t="shared" si="2"/>
        <v>5.3425349977230141E-2</v>
      </c>
      <c r="M43" s="58"/>
      <c r="N43" s="75" t="s">
        <v>201</v>
      </c>
      <c r="O43" s="75" t="s">
        <v>202</v>
      </c>
      <c r="P43" s="137">
        <f>INDEX('BCF 2020-21'!$AB$6:$AB$157,MATCH(N43,'BCF 2020-21'!$U$6:$U$157,0))</f>
        <v>2555.2918205049832</v>
      </c>
      <c r="Q43" s="114">
        <f>INDEX('BCF 2020-21'!$AC$6:$AC$157,MATCH(N43,'BCF 2020-21'!$U$6:$U$157,0))</f>
        <v>6772.4657081698533</v>
      </c>
      <c r="R43" s="138">
        <f t="shared" si="3"/>
        <v>9327.7575286748361</v>
      </c>
      <c r="S43" s="137">
        <f>INDEX('RNF revised'!$F$8:$F$159,MATCH(N43,'RNF revised'!$A$8:$A$159,0))</f>
        <v>2691.1055807648231</v>
      </c>
      <c r="T43" s="114">
        <f t="shared" si="4"/>
        <v>7119.1815321541108</v>
      </c>
      <c r="U43" s="138">
        <v>9810.2871129189334</v>
      </c>
      <c r="V43" s="144">
        <f t="shared" si="5"/>
        <v>5.3150000000000031E-2</v>
      </c>
      <c r="W43" s="145">
        <f t="shared" si="5"/>
        <v>5.1194917615603686E-2</v>
      </c>
      <c r="X43" s="146">
        <f t="shared" si="5"/>
        <v>5.1730502509390153E-2</v>
      </c>
      <c r="Y43" s="58"/>
    </row>
    <row r="44" spans="1:25">
      <c r="A44" s="29" t="s">
        <v>203</v>
      </c>
      <c r="B44" s="41" t="s">
        <v>203</v>
      </c>
      <c r="C44" s="182" t="s">
        <v>204</v>
      </c>
      <c r="D44" s="137">
        <f>INDEX('BCF 2020-21'!$D$6:$D$196,MATCH(B44,'BCF 2020-21'!$A$6:$A$196,0))</f>
        <v>2685.0499328193823</v>
      </c>
      <c r="E44" s="114">
        <f>INDEX('BCF 2020-21'!$E$6:$E$196,MATCH(B44,'BCF 2020-21'!$A$6:$A$196,0))</f>
        <v>5916.2503779757499</v>
      </c>
      <c r="F44" s="138">
        <f>INDEX('BCF 2020-21'!$F$6:$F$196,MATCH(B44,'BCF 2020-21'!$A$6:$A$196,0))</f>
        <v>8601.3003107951317</v>
      </c>
      <c r="G44" s="137">
        <f>INDEX('CCG allocations'!$F$8:$F$198,MATCH(B44,'CCG allocations'!$A$8:$A$198,0))</f>
        <v>2825.2675097208353</v>
      </c>
      <c r="H44" s="114">
        <f>INDEX('CCG allocations'!$G$8:$G$198,MATCH(B44,'CCG allocations'!$A$8:$A$198,0))</f>
        <v>6227.6741151455863</v>
      </c>
      <c r="I44" s="138">
        <f>INDEX('CCG allocations'!$H$8:$H$198,MATCH(B44,'CCG allocations'!$A$8:$A$198,0))</f>
        <v>9052.941624866422</v>
      </c>
      <c r="J44" s="144">
        <f t="shared" si="2"/>
        <v>5.2221590067124124E-2</v>
      </c>
      <c r="K44" s="145">
        <f t="shared" si="2"/>
        <v>5.2638701419595924E-2</v>
      </c>
      <c r="L44" s="146">
        <f t="shared" si="2"/>
        <v>5.2508492640868987E-2</v>
      </c>
      <c r="M44" s="58"/>
      <c r="N44" s="75" t="s">
        <v>205</v>
      </c>
      <c r="O44" s="75" t="s">
        <v>206</v>
      </c>
      <c r="P44" s="137">
        <f>INDEX('BCF 2020-21'!$AB$6:$AB$157,MATCH(N44,'BCF 2020-21'!$U$6:$U$157,0))</f>
        <v>2153.7665198756658</v>
      </c>
      <c r="Q44" s="114">
        <f>INDEX('BCF 2020-21'!$AC$6:$AC$157,MATCH(N44,'BCF 2020-21'!$U$6:$U$157,0))</f>
        <v>6557.5395334849745</v>
      </c>
      <c r="R44" s="138">
        <f t="shared" si="3"/>
        <v>8711.3060533606404</v>
      </c>
      <c r="S44" s="137">
        <f>INDEX('RNF revised'!$F$8:$F$159,MATCH(N44,'RNF revised'!$A$8:$A$159,0))</f>
        <v>2268.2392104070577</v>
      </c>
      <c r="T44" s="114">
        <f t="shared" si="4"/>
        <v>6889.3951372957936</v>
      </c>
      <c r="U44" s="138">
        <v>9157.6343477028513</v>
      </c>
      <c r="V44" s="144">
        <f t="shared" si="5"/>
        <v>5.3150000000000031E-2</v>
      </c>
      <c r="W44" s="145">
        <f t="shared" si="5"/>
        <v>5.0606725604360303E-2</v>
      </c>
      <c r="X44" s="146">
        <f t="shared" si="5"/>
        <v>5.1235519864444079E-2</v>
      </c>
      <c r="Y44" s="58"/>
    </row>
    <row r="45" spans="1:25">
      <c r="A45" s="29" t="s">
        <v>786</v>
      </c>
      <c r="B45" s="41" t="s">
        <v>207</v>
      </c>
      <c r="C45" s="182" t="s">
        <v>208</v>
      </c>
      <c r="D45" s="137">
        <f>INDEX('BCF 2020-21'!$D$6:$D$196,MATCH(B45,'BCF 2020-21'!$A$6:$A$196,0))</f>
        <v>7840.9370219232042</v>
      </c>
      <c r="E45" s="114">
        <f>INDEX('BCF 2020-21'!$E$6:$E$196,MATCH(B45,'BCF 2020-21'!$A$6:$A$196,0))</f>
        <v>16278.174337192218</v>
      </c>
      <c r="F45" s="138">
        <f>INDEX('BCF 2020-21'!$F$6:$F$196,MATCH(B45,'BCF 2020-21'!$A$6:$A$196,0))</f>
        <v>24119.111359115421</v>
      </c>
      <c r="G45" s="137">
        <f>INDEX('CCG allocations'!$F$8:$F$198,MATCH(B45,'CCG allocations'!$A$8:$A$198,0))</f>
        <v>8263.7733385432966</v>
      </c>
      <c r="H45" s="114">
        <f>INDEX('CCG allocations'!$G$8:$G$198,MATCH(B45,'CCG allocations'!$A$8:$A$198,0))</f>
        <v>17095.8218823891</v>
      </c>
      <c r="I45" s="138">
        <f>INDEX('CCG allocations'!$H$8:$H$198,MATCH(B45,'CCG allocations'!$A$8:$A$198,0))</f>
        <v>25359.595220932395</v>
      </c>
      <c r="J45" s="144">
        <f t="shared" si="2"/>
        <v>5.3926758426683596E-2</v>
      </c>
      <c r="K45" s="145">
        <f t="shared" si="2"/>
        <v>5.022968351731727E-2</v>
      </c>
      <c r="L45" s="146">
        <f t="shared" si="2"/>
        <v>5.1431574047115625E-2</v>
      </c>
      <c r="M45" s="58"/>
      <c r="N45" s="75" t="s">
        <v>209</v>
      </c>
      <c r="O45" s="75" t="s">
        <v>210</v>
      </c>
      <c r="P45" s="137">
        <f>INDEX('BCF 2020-21'!$AB$6:$AB$157,MATCH(N45,'BCF 2020-21'!$U$6:$U$157,0))</f>
        <v>4870.1230453564667</v>
      </c>
      <c r="Q45" s="114">
        <f>INDEX('BCF 2020-21'!$AC$6:$AC$157,MATCH(N45,'BCF 2020-21'!$U$6:$U$157,0))</f>
        <v>11745.147040202355</v>
      </c>
      <c r="R45" s="138">
        <f t="shared" si="3"/>
        <v>16615.270085558823</v>
      </c>
      <c r="S45" s="137">
        <f>INDEX('RNF revised'!$F$8:$F$159,MATCH(N45,'RNF revised'!$A$8:$A$159,0))</f>
        <v>5128.9700852171627</v>
      </c>
      <c r="T45" s="114">
        <f t="shared" si="4"/>
        <v>12463.86573539348</v>
      </c>
      <c r="U45" s="138">
        <v>17592.835820610642</v>
      </c>
      <c r="V45" s="144">
        <f t="shared" si="5"/>
        <v>5.3150000000000031E-2</v>
      </c>
      <c r="W45" s="145">
        <f t="shared" si="5"/>
        <v>6.1192822255100587E-2</v>
      </c>
      <c r="X45" s="146">
        <f t="shared" si="5"/>
        <v>5.8835380346990096E-2</v>
      </c>
      <c r="Y45" s="58"/>
    </row>
    <row r="46" spans="1:25">
      <c r="A46" s="29" t="s">
        <v>211</v>
      </c>
      <c r="B46" s="41" t="s">
        <v>211</v>
      </c>
      <c r="C46" s="182" t="s">
        <v>212</v>
      </c>
      <c r="D46" s="137">
        <f>INDEX('BCF 2020-21'!$D$6:$D$196,MATCH(B46,'BCF 2020-21'!$A$6:$A$196,0))</f>
        <v>4937.3698372085537</v>
      </c>
      <c r="E46" s="114">
        <f>INDEX('BCF 2020-21'!$E$6:$E$196,MATCH(B46,'BCF 2020-21'!$A$6:$A$196,0))</f>
        <v>10547.123566686449</v>
      </c>
      <c r="F46" s="138">
        <f>INDEX('BCF 2020-21'!$F$6:$F$196,MATCH(B46,'BCF 2020-21'!$A$6:$A$196,0))</f>
        <v>15484.493403895001</v>
      </c>
      <c r="G46" s="137">
        <f>INDEX('CCG allocations'!$F$8:$F$198,MATCH(B46,'CCG allocations'!$A$8:$A$198,0))</f>
        <v>5199.7910440561882</v>
      </c>
      <c r="H46" s="114">
        <f>INDEX('CCG allocations'!$G$8:$G$198,MATCH(B46,'CCG allocations'!$A$8:$A$198,0))</f>
        <v>11075.161119299823</v>
      </c>
      <c r="I46" s="138">
        <f>INDEX('CCG allocations'!$H$8:$H$198,MATCH(B46,'CCG allocations'!$A$8:$A$198,0))</f>
        <v>16274.952163356011</v>
      </c>
      <c r="J46" s="144">
        <f t="shared" si="2"/>
        <v>5.3150000000000031E-2</v>
      </c>
      <c r="K46" s="145">
        <f t="shared" si="2"/>
        <v>5.006460285354053E-2</v>
      </c>
      <c r="L46" s="146">
        <f t="shared" si="2"/>
        <v>5.1048409453432697E-2</v>
      </c>
      <c r="M46" s="58"/>
      <c r="N46" s="75" t="s">
        <v>213</v>
      </c>
      <c r="O46" s="75" t="s">
        <v>214</v>
      </c>
      <c r="P46" s="137">
        <f>INDEX('BCF 2020-21'!$AB$6:$AB$157,MATCH(N46,'BCF 2020-21'!$U$6:$U$157,0))</f>
        <v>6589.4402297907636</v>
      </c>
      <c r="Q46" s="114">
        <f>INDEX('BCF 2020-21'!$AC$6:$AC$157,MATCH(N46,'BCF 2020-21'!$U$6:$U$157,0))</f>
        <v>13883.584044907255</v>
      </c>
      <c r="R46" s="138">
        <f t="shared" si="3"/>
        <v>20473.024274698018</v>
      </c>
      <c r="S46" s="137">
        <f>INDEX('RNF revised'!$F$8:$F$159,MATCH(N46,'RNF revised'!$A$8:$A$159,0))</f>
        <v>6939.6689780041434</v>
      </c>
      <c r="T46" s="114">
        <f t="shared" si="4"/>
        <v>14567.015555800883</v>
      </c>
      <c r="U46" s="138">
        <v>21506.684533805026</v>
      </c>
      <c r="V46" s="144">
        <f t="shared" si="5"/>
        <v>5.3150000000000031E-2</v>
      </c>
      <c r="W46" s="145">
        <f t="shared" si="5"/>
        <v>4.9225870544884476E-2</v>
      </c>
      <c r="X46" s="146">
        <f t="shared" si="5"/>
        <v>5.0488889439967988E-2</v>
      </c>
      <c r="Y46" s="58"/>
    </row>
    <row r="47" spans="1:25">
      <c r="A47" s="29" t="s">
        <v>786</v>
      </c>
      <c r="B47" s="41" t="s">
        <v>215</v>
      </c>
      <c r="C47" s="182" t="s">
        <v>216</v>
      </c>
      <c r="D47" s="137">
        <f>INDEX('BCF 2020-21'!$D$6:$D$196,MATCH(B47,'BCF 2020-21'!$A$6:$A$196,0))</f>
        <v>1971.443850767545</v>
      </c>
      <c r="E47" s="114">
        <f>INDEX('BCF 2020-21'!$E$6:$E$196,MATCH(B47,'BCF 2020-21'!$A$6:$A$196,0))</f>
        <v>5978.341381492326</v>
      </c>
      <c r="F47" s="138">
        <f>INDEX('BCF 2020-21'!$F$6:$F$196,MATCH(B47,'BCF 2020-21'!$A$6:$A$196,0))</f>
        <v>7949.785232259871</v>
      </c>
      <c r="G47" s="137">
        <f>INDEX('CCG allocations'!$F$8:$F$198,MATCH(B47,'CCG allocations'!$A$8:$A$198,0))</f>
        <v>2077.6076578063362</v>
      </c>
      <c r="H47" s="114">
        <f>INDEX('CCG allocations'!$G$8:$G$198,MATCH(B47,'CCG allocations'!$A$8:$A$198,0))</f>
        <v>6306.2686146181677</v>
      </c>
      <c r="I47" s="138">
        <f>INDEX('CCG allocations'!$H$8:$H$198,MATCH(B47,'CCG allocations'!$A$8:$A$198,0))</f>
        <v>8383.8762724245044</v>
      </c>
      <c r="J47" s="144">
        <f t="shared" si="2"/>
        <v>5.3850789104370467E-2</v>
      </c>
      <c r="K47" s="145">
        <f t="shared" si="2"/>
        <v>5.4852543908087137E-2</v>
      </c>
      <c r="L47" s="146">
        <f t="shared" si="2"/>
        <v>5.4604121681565809E-2</v>
      </c>
      <c r="M47" s="58"/>
      <c r="N47" s="75" t="s">
        <v>217</v>
      </c>
      <c r="O47" s="75" t="s">
        <v>218</v>
      </c>
      <c r="P47" s="137">
        <f>INDEX('BCF 2020-21'!$AB$6:$AB$157,MATCH(N47,'BCF 2020-21'!$U$6:$U$157,0))</f>
        <v>4775.4056250104632</v>
      </c>
      <c r="Q47" s="114">
        <f>INDEX('BCF 2020-21'!$AC$6:$AC$157,MATCH(N47,'BCF 2020-21'!$U$6:$U$157,0))</f>
        <v>10376.412090197991</v>
      </c>
      <c r="R47" s="138">
        <f t="shared" si="3"/>
        <v>15151.817715208454</v>
      </c>
      <c r="S47" s="137">
        <f>INDEX('RNF revised'!$F$8:$F$159,MATCH(N47,'RNF revised'!$A$8:$A$159,0))</f>
        <v>5029.2184339797695</v>
      </c>
      <c r="T47" s="114">
        <f t="shared" si="4"/>
        <v>10884.622351513119</v>
      </c>
      <c r="U47" s="138">
        <v>15913.840785492888</v>
      </c>
      <c r="V47" s="144">
        <f t="shared" si="5"/>
        <v>5.3150000000000031E-2</v>
      </c>
      <c r="W47" s="145">
        <f t="shared" si="5"/>
        <v>4.8977455492077437E-2</v>
      </c>
      <c r="X47" s="146">
        <f t="shared" si="5"/>
        <v>5.0292518337226477E-2</v>
      </c>
      <c r="Y47" s="58"/>
    </row>
    <row r="48" spans="1:25">
      <c r="A48" s="29" t="s">
        <v>219</v>
      </c>
      <c r="B48" s="41" t="s">
        <v>219</v>
      </c>
      <c r="C48" s="182" t="s">
        <v>220</v>
      </c>
      <c r="D48" s="137">
        <f>INDEX('BCF 2020-21'!$D$6:$D$196,MATCH(B48,'BCF 2020-21'!$A$6:$A$196,0))</f>
        <v>8097.6515811192903</v>
      </c>
      <c r="E48" s="114">
        <f>INDEX('BCF 2020-21'!$E$6:$E$196,MATCH(B48,'BCF 2020-21'!$A$6:$A$196,0))</f>
        <v>16632.738819785987</v>
      </c>
      <c r="F48" s="138">
        <f>INDEX('BCF 2020-21'!$F$6:$F$196,MATCH(B48,'BCF 2020-21'!$A$6:$A$196,0))</f>
        <v>24730.390400905279</v>
      </c>
      <c r="G48" s="137">
        <f>INDEX('CCG allocations'!$F$8:$F$198,MATCH(B48,'CCG allocations'!$A$8:$A$198,0))</f>
        <v>8528.041762655781</v>
      </c>
      <c r="H48" s="114">
        <f>INDEX('CCG allocations'!$G$8:$G$198,MATCH(B48,'CCG allocations'!$A$8:$A$198,0))</f>
        <v>17444.695379824399</v>
      </c>
      <c r="I48" s="138">
        <f>INDEX('CCG allocations'!$H$8:$H$198,MATCH(B48,'CCG allocations'!$A$8:$A$198,0))</f>
        <v>25972.737142480182</v>
      </c>
      <c r="J48" s="144">
        <f t="shared" si="2"/>
        <v>5.3150000000000031E-2</v>
      </c>
      <c r="K48" s="145">
        <f t="shared" si="2"/>
        <v>4.8816768473062488E-2</v>
      </c>
      <c r="L48" s="146">
        <f t="shared" si="2"/>
        <v>5.0235629985421859E-2</v>
      </c>
      <c r="M48" s="58"/>
      <c r="N48" s="75" t="s">
        <v>221</v>
      </c>
      <c r="O48" s="75" t="s">
        <v>222</v>
      </c>
      <c r="P48" s="137">
        <f>INDEX('BCF 2020-21'!$AB$6:$AB$157,MATCH(N48,'BCF 2020-21'!$U$6:$U$157,0))</f>
        <v>5949.7594645481395</v>
      </c>
      <c r="Q48" s="114">
        <f>INDEX('BCF 2020-21'!$AC$6:$AC$157,MATCH(N48,'BCF 2020-21'!$U$6:$U$157,0))</f>
        <v>12625.948153731315</v>
      </c>
      <c r="R48" s="138">
        <f t="shared" si="3"/>
        <v>18575.707618279455</v>
      </c>
      <c r="S48" s="137">
        <f>INDEX('RNF revised'!$F$8:$F$159,MATCH(N48,'RNF revised'!$A$8:$A$159,0))</f>
        <v>6265.9891800888736</v>
      </c>
      <c r="T48" s="114">
        <f t="shared" si="4"/>
        <v>13300.58480176207</v>
      </c>
      <c r="U48" s="138">
        <v>19566.573981850943</v>
      </c>
      <c r="V48" s="144">
        <f t="shared" si="5"/>
        <v>5.3150000000000031E-2</v>
      </c>
      <c r="W48" s="145">
        <f t="shared" si="5"/>
        <v>5.3432553327203536E-2</v>
      </c>
      <c r="X48" s="146">
        <f t="shared" si="5"/>
        <v>5.3342052100153747E-2</v>
      </c>
      <c r="Y48" s="58"/>
    </row>
    <row r="49" spans="1:25">
      <c r="A49" s="29" t="s">
        <v>223</v>
      </c>
      <c r="B49" s="41" t="s">
        <v>223</v>
      </c>
      <c r="C49" s="182" t="s">
        <v>224</v>
      </c>
      <c r="D49" s="137">
        <f>INDEX('BCF 2020-21'!$D$6:$D$196,MATCH(B49,'BCF 2020-21'!$A$6:$A$196,0))</f>
        <v>7247.735174280032</v>
      </c>
      <c r="E49" s="114">
        <f>INDEX('BCF 2020-21'!$E$6:$E$196,MATCH(B49,'BCF 2020-21'!$A$6:$A$196,0))</f>
        <v>14473.82399258097</v>
      </c>
      <c r="F49" s="138">
        <f>INDEX('BCF 2020-21'!$F$6:$F$196,MATCH(B49,'BCF 2020-21'!$A$6:$A$196,0))</f>
        <v>21721.559166861003</v>
      </c>
      <c r="G49" s="137">
        <f>INDEX('CCG allocations'!$F$8:$F$198,MATCH(B49,'CCG allocations'!$A$8:$A$198,0))</f>
        <v>7621.9157248804795</v>
      </c>
      <c r="H49" s="114">
        <f>INDEX('CCG allocations'!$G$8:$G$198,MATCH(B49,'CCG allocations'!$A$8:$A$198,0))</f>
        <v>15261.021199285591</v>
      </c>
      <c r="I49" s="138">
        <f>INDEX('CCG allocations'!$H$8:$H$198,MATCH(B49,'CCG allocations'!$A$8:$A$198,0))</f>
        <v>22882.936924166072</v>
      </c>
      <c r="J49" s="144">
        <f t="shared" si="2"/>
        <v>5.1627238247928586E-2</v>
      </c>
      <c r="K49" s="145">
        <f t="shared" si="2"/>
        <v>5.4387645387157235E-2</v>
      </c>
      <c r="L49" s="146">
        <f t="shared" si="2"/>
        <v>5.3466592724011219E-2</v>
      </c>
      <c r="M49" s="58"/>
      <c r="N49" s="75" t="s">
        <v>225</v>
      </c>
      <c r="O49" s="75" t="s">
        <v>226</v>
      </c>
      <c r="P49" s="137">
        <f>INDEX('BCF 2020-21'!$AB$6:$AB$157,MATCH(N49,'BCF 2020-21'!$U$6:$U$157,0))</f>
        <v>4110.3695685907423</v>
      </c>
      <c r="Q49" s="114">
        <f>INDEX('BCF 2020-21'!$AC$6:$AC$157,MATCH(N49,'BCF 2020-21'!$U$6:$U$157,0))</f>
        <v>7790.6228642634942</v>
      </c>
      <c r="R49" s="138">
        <f t="shared" si="3"/>
        <v>11900.992432854237</v>
      </c>
      <c r="S49" s="137">
        <f>INDEX('RNF revised'!$F$8:$F$159,MATCH(N49,'RNF revised'!$A$8:$A$159,0))</f>
        <v>4328.8357111613404</v>
      </c>
      <c r="T49" s="114">
        <f t="shared" si="4"/>
        <v>8186.7335420387499</v>
      </c>
      <c r="U49" s="138">
        <v>12515.56925320009</v>
      </c>
      <c r="V49" s="144">
        <f t="shared" si="5"/>
        <v>5.3150000000000031E-2</v>
      </c>
      <c r="W49" s="145">
        <f t="shared" si="5"/>
        <v>5.0844545381892647E-2</v>
      </c>
      <c r="X49" s="146">
        <f t="shared" si="5"/>
        <v>5.1640804228161308E-2</v>
      </c>
      <c r="Y49" s="58"/>
    </row>
    <row r="50" spans="1:25">
      <c r="A50" s="29" t="s">
        <v>227</v>
      </c>
      <c r="B50" s="41" t="s">
        <v>227</v>
      </c>
      <c r="C50" s="182" t="s">
        <v>228</v>
      </c>
      <c r="D50" s="137">
        <f>INDEX('BCF 2020-21'!$D$6:$D$196,MATCH(B50,'BCF 2020-21'!$A$6:$A$196,0))</f>
        <v>5592.4503139812578</v>
      </c>
      <c r="E50" s="114">
        <f>INDEX('BCF 2020-21'!$E$6:$E$196,MATCH(B50,'BCF 2020-21'!$A$6:$A$196,0))</f>
        <v>11204.893665535465</v>
      </c>
      <c r="F50" s="138">
        <f>INDEX('BCF 2020-21'!$F$6:$F$196,MATCH(B50,'BCF 2020-21'!$A$6:$A$196,0))</f>
        <v>16797.343979516721</v>
      </c>
      <c r="G50" s="137">
        <f>INDEX('CCG allocations'!$F$8:$F$198,MATCH(B50,'CCG allocations'!$A$8:$A$198,0))</f>
        <v>5890.4701229794</v>
      </c>
      <c r="H50" s="114">
        <f>INDEX('CCG allocations'!$G$8:$G$198,MATCH(B50,'CCG allocations'!$A$8:$A$198,0))</f>
        <v>11779.780792064037</v>
      </c>
      <c r="I50" s="138">
        <f>INDEX('CCG allocations'!$H$8:$H$198,MATCH(B50,'CCG allocations'!$A$8:$A$198,0))</f>
        <v>17670.250915043438</v>
      </c>
      <c r="J50" s="144">
        <f t="shared" si="2"/>
        <v>5.3289665936429698E-2</v>
      </c>
      <c r="K50" s="145">
        <f t="shared" si="2"/>
        <v>5.1306790023080362E-2</v>
      </c>
      <c r="L50" s="146">
        <f t="shared" si="2"/>
        <v>5.1966961954888147E-2</v>
      </c>
      <c r="M50" s="58"/>
      <c r="N50" s="75" t="s">
        <v>229</v>
      </c>
      <c r="O50" s="75" t="s">
        <v>230</v>
      </c>
      <c r="P50" s="137">
        <f>INDEX('BCF 2020-21'!$AB$6:$AB$157,MATCH(N50,'BCF 2020-21'!$U$6:$U$157,0))</f>
        <v>15136.711991306049</v>
      </c>
      <c r="Q50" s="114">
        <f>INDEX('BCF 2020-21'!$AC$6:$AC$157,MATCH(N50,'BCF 2020-21'!$U$6:$U$157,0))</f>
        <v>30098.064915590858</v>
      </c>
      <c r="R50" s="138">
        <f t="shared" si="3"/>
        <v>45234.776906896906</v>
      </c>
      <c r="S50" s="137">
        <f>INDEX('RNF revised'!$F$8:$F$159,MATCH(N50,'RNF revised'!$A$8:$A$159,0))</f>
        <v>15941.228233643966</v>
      </c>
      <c r="T50" s="114">
        <f t="shared" si="4"/>
        <v>31608.13654674757</v>
      </c>
      <c r="U50" s="138">
        <v>47549.364780391537</v>
      </c>
      <c r="V50" s="144">
        <f t="shared" si="5"/>
        <v>5.3150000000000031E-2</v>
      </c>
      <c r="W50" s="145">
        <f t="shared" si="5"/>
        <v>5.0171718194895965E-2</v>
      </c>
      <c r="X50" s="146">
        <f t="shared" si="5"/>
        <v>5.1168327374722322E-2</v>
      </c>
      <c r="Y50" s="58"/>
    </row>
    <row r="51" spans="1:25">
      <c r="A51" s="29" t="s">
        <v>787</v>
      </c>
      <c r="B51" s="41" t="s">
        <v>231</v>
      </c>
      <c r="C51" s="182" t="s">
        <v>232</v>
      </c>
      <c r="D51" s="137">
        <f>INDEX('BCF 2020-21'!$D$6:$D$196,MATCH(B51,'BCF 2020-21'!$A$6:$A$196,0))</f>
        <v>3235.2057397060412</v>
      </c>
      <c r="E51" s="114">
        <f>INDEX('BCF 2020-21'!$E$6:$E$196,MATCH(B51,'BCF 2020-21'!$A$6:$A$196,0))</f>
        <v>6943.7643594006513</v>
      </c>
      <c r="F51" s="138">
        <f>INDEX('BCF 2020-21'!$F$6:$F$196,MATCH(B51,'BCF 2020-21'!$A$6:$A$196,0))</f>
        <v>10178.970099106693</v>
      </c>
      <c r="G51" s="137">
        <f>INDEX('CCG allocations'!$F$8:$F$198,MATCH(B51,'CCG allocations'!$A$8:$A$198,0))</f>
        <v>3407.3707805347804</v>
      </c>
      <c r="H51" s="114">
        <f>INDEX('CCG allocations'!$G$8:$G$198,MATCH(B51,'CCG allocations'!$A$8:$A$198,0))</f>
        <v>7263.6204743692333</v>
      </c>
      <c r="I51" s="138">
        <f>INDEX('CCG allocations'!$H$8:$H$198,MATCH(B51,'CCG allocations'!$A$8:$A$198,0))</f>
        <v>10670.991254904013</v>
      </c>
      <c r="J51" s="144">
        <f t="shared" si="2"/>
        <v>5.3216102678027122E-2</v>
      </c>
      <c r="K51" s="145">
        <f t="shared" si="2"/>
        <v>4.6063791686069111E-2</v>
      </c>
      <c r="L51" s="146">
        <f t="shared" si="2"/>
        <v>4.8337027322685522E-2</v>
      </c>
      <c r="M51" s="58"/>
      <c r="N51" s="75" t="s">
        <v>233</v>
      </c>
      <c r="O51" s="75" t="s">
        <v>234</v>
      </c>
      <c r="P51" s="137">
        <f>INDEX('BCF 2020-21'!$AB$6:$AB$157,MATCH(N51,'BCF 2020-21'!$U$6:$U$157,0))</f>
        <v>7779.9299866097699</v>
      </c>
      <c r="Q51" s="114">
        <f>INDEX('BCF 2020-21'!$AC$6:$AC$157,MATCH(N51,'BCF 2020-21'!$U$6:$U$157,0))</f>
        <v>18077.490783014051</v>
      </c>
      <c r="R51" s="138">
        <f t="shared" si="3"/>
        <v>25857.420769623823</v>
      </c>
      <c r="S51" s="137">
        <f>INDEX('RNF revised'!$F$8:$F$159,MATCH(N51,'RNF revised'!$A$8:$A$159,0))</f>
        <v>8193.43326539808</v>
      </c>
      <c r="T51" s="114">
        <f t="shared" si="4"/>
        <v>19014.758682840184</v>
      </c>
      <c r="U51" s="138">
        <v>27208.191948238265</v>
      </c>
      <c r="V51" s="144">
        <f t="shared" si="5"/>
        <v>5.3150000000000031E-2</v>
      </c>
      <c r="W51" s="145">
        <f t="shared" si="5"/>
        <v>5.1847234280257837E-2</v>
      </c>
      <c r="X51" s="146">
        <f t="shared" si="5"/>
        <v>5.2239207871856763E-2</v>
      </c>
      <c r="Y51" s="58"/>
    </row>
    <row r="52" spans="1:25">
      <c r="A52" s="29" t="s">
        <v>787</v>
      </c>
      <c r="B52" s="41" t="s">
        <v>235</v>
      </c>
      <c r="C52" s="182" t="s">
        <v>236</v>
      </c>
      <c r="D52" s="137">
        <f>INDEX('BCF 2020-21'!$D$6:$D$196,MATCH(B52,'BCF 2020-21'!$A$6:$A$196,0))</f>
        <v>3395.6017195961422</v>
      </c>
      <c r="E52" s="114">
        <f>INDEX('BCF 2020-21'!$E$6:$E$196,MATCH(B52,'BCF 2020-21'!$A$6:$A$196,0))</f>
        <v>7278.1412260768629</v>
      </c>
      <c r="F52" s="138">
        <f>INDEX('BCF 2020-21'!$F$6:$F$196,MATCH(B52,'BCF 2020-21'!$A$6:$A$196,0))</f>
        <v>10673.742945673006</v>
      </c>
      <c r="G52" s="137">
        <f>INDEX('CCG allocations'!$F$8:$F$198,MATCH(B52,'CCG allocations'!$A$8:$A$198,0))</f>
        <v>3562.1435489699843</v>
      </c>
      <c r="H52" s="114">
        <f>INDEX('CCG allocations'!$G$8:$G$198,MATCH(B52,'CCG allocations'!$A$8:$A$198,0))</f>
        <v>7618.7983043812246</v>
      </c>
      <c r="I52" s="138">
        <f>INDEX('CCG allocations'!$H$8:$H$198,MATCH(B52,'CCG allocations'!$A$8:$A$198,0))</f>
        <v>11180.941853351209</v>
      </c>
      <c r="J52" s="144">
        <f t="shared" si="2"/>
        <v>4.9046337917878713E-2</v>
      </c>
      <c r="K52" s="145">
        <f t="shared" si="2"/>
        <v>4.6805505378738843E-2</v>
      </c>
      <c r="L52" s="146">
        <f t="shared" si="2"/>
        <v>4.7518373850647722E-2</v>
      </c>
      <c r="M52" s="58"/>
      <c r="N52" s="75" t="s">
        <v>237</v>
      </c>
      <c r="O52" s="75" t="s">
        <v>238</v>
      </c>
      <c r="P52" s="137">
        <f>INDEX('BCF 2020-21'!$AB$6:$AB$157,MATCH(N52,'BCF 2020-21'!$U$6:$U$157,0))</f>
        <v>7868.856972995537</v>
      </c>
      <c r="Q52" s="114">
        <f>INDEX('BCF 2020-21'!$AC$6:$AC$157,MATCH(N52,'BCF 2020-21'!$U$6:$U$157,0))</f>
        <v>17846.907566545582</v>
      </c>
      <c r="R52" s="138">
        <f t="shared" si="3"/>
        <v>25715.76453954112</v>
      </c>
      <c r="S52" s="137">
        <f>INDEX('RNF revised'!$F$8:$F$159,MATCH(N52,'RNF revised'!$A$8:$A$159,0))</f>
        <v>8287.0867211102504</v>
      </c>
      <c r="T52" s="114">
        <f t="shared" si="4"/>
        <v>18750.295033121438</v>
      </c>
      <c r="U52" s="138">
        <v>27037.38175423169</v>
      </c>
      <c r="V52" s="144">
        <f t="shared" si="5"/>
        <v>5.3150000000000031E-2</v>
      </c>
      <c r="W52" s="145">
        <f t="shared" si="5"/>
        <v>5.0618711572713915E-2</v>
      </c>
      <c r="X52" s="146">
        <f t="shared" si="5"/>
        <v>5.139326939544886E-2</v>
      </c>
      <c r="Y52" s="58"/>
    </row>
    <row r="53" spans="1:25">
      <c r="A53" s="29" t="s">
        <v>239</v>
      </c>
      <c r="B53" s="41" t="s">
        <v>239</v>
      </c>
      <c r="C53" s="182" t="s">
        <v>240</v>
      </c>
      <c r="D53" s="137">
        <f>INDEX('BCF 2020-21'!$D$6:$D$196,MATCH(B53,'BCF 2020-21'!$A$6:$A$196,0))</f>
        <v>7792.2941849885128</v>
      </c>
      <c r="E53" s="114">
        <f>INDEX('BCF 2020-21'!$E$6:$E$196,MATCH(B53,'BCF 2020-21'!$A$6:$A$196,0))</f>
        <v>14750.994646575411</v>
      </c>
      <c r="F53" s="138">
        <f>INDEX('BCF 2020-21'!$F$6:$F$196,MATCH(B53,'BCF 2020-21'!$A$6:$A$196,0))</f>
        <v>22543.288831563925</v>
      </c>
      <c r="G53" s="137">
        <f>INDEX('CCG allocations'!$F$8:$F$198,MATCH(B53,'CCG allocations'!$A$8:$A$198,0))</f>
        <v>8206.4546209206528</v>
      </c>
      <c r="H53" s="114">
        <f>INDEX('CCG allocations'!$G$8:$G$198,MATCH(B53,'CCG allocations'!$A$8:$A$198,0))</f>
        <v>15490.673250524533</v>
      </c>
      <c r="I53" s="138">
        <f>INDEX('CCG allocations'!$H$8:$H$198,MATCH(B53,'CCG allocations'!$A$8:$A$198,0))</f>
        <v>23697.127871445184</v>
      </c>
      <c r="J53" s="144">
        <f t="shared" si="2"/>
        <v>5.3150000000000031E-2</v>
      </c>
      <c r="K53" s="145">
        <f t="shared" si="2"/>
        <v>5.014432054728224E-2</v>
      </c>
      <c r="L53" s="146">
        <f t="shared" si="2"/>
        <v>5.118326116931593E-2</v>
      </c>
      <c r="M53" s="58"/>
      <c r="N53" s="75" t="s">
        <v>241</v>
      </c>
      <c r="O53" s="75" t="s">
        <v>242</v>
      </c>
      <c r="P53" s="137">
        <f>INDEX('BCF 2020-21'!$AB$6:$AB$157,MATCH(N53,'BCF 2020-21'!$U$6:$U$157,0))</f>
        <v>7475.229391788348</v>
      </c>
      <c r="Q53" s="114">
        <f>INDEX('BCF 2020-21'!$AC$6:$AC$157,MATCH(N53,'BCF 2020-21'!$U$6:$U$157,0))</f>
        <v>14607.995313834912</v>
      </c>
      <c r="R53" s="138">
        <f t="shared" si="3"/>
        <v>22083.224705623259</v>
      </c>
      <c r="S53" s="137">
        <f>INDEX('RNF revised'!$F$8:$F$159,MATCH(N53,'RNF revised'!$A$8:$A$159,0))</f>
        <v>7872.5378339618992</v>
      </c>
      <c r="T53" s="114">
        <f t="shared" si="4"/>
        <v>15443.430153300003</v>
      </c>
      <c r="U53" s="138">
        <v>23315.967987261902</v>
      </c>
      <c r="V53" s="144">
        <f t="shared" si="5"/>
        <v>5.3150000000000031E-2</v>
      </c>
      <c r="W53" s="145">
        <f t="shared" si="5"/>
        <v>5.719024558242225E-2</v>
      </c>
      <c r="X53" s="146">
        <f t="shared" si="5"/>
        <v>5.582261187265547E-2</v>
      </c>
      <c r="Y53" s="58"/>
    </row>
    <row r="54" spans="1:25">
      <c r="A54" s="29" t="s">
        <v>243</v>
      </c>
      <c r="B54" s="41" t="s">
        <v>243</v>
      </c>
      <c r="C54" s="182" t="s">
        <v>244</v>
      </c>
      <c r="D54" s="137">
        <f>INDEX('BCF 2020-21'!$D$6:$D$196,MATCH(B54,'BCF 2020-21'!$A$6:$A$196,0))</f>
        <v>4181.6698942679914</v>
      </c>
      <c r="E54" s="114">
        <f>INDEX('BCF 2020-21'!$E$6:$E$196,MATCH(B54,'BCF 2020-21'!$A$6:$A$196,0))</f>
        <v>8442.9328465823419</v>
      </c>
      <c r="F54" s="138">
        <f>INDEX('BCF 2020-21'!$F$6:$F$196,MATCH(B54,'BCF 2020-21'!$A$6:$A$196,0))</f>
        <v>12624.602740850332</v>
      </c>
      <c r="G54" s="137">
        <f>INDEX('CCG allocations'!$F$8:$F$198,MATCH(B54,'CCG allocations'!$A$8:$A$198,0))</f>
        <v>4403.9256491483357</v>
      </c>
      <c r="H54" s="114">
        <f>INDEX('CCG allocations'!$G$8:$G$198,MATCH(B54,'CCG allocations'!$A$8:$A$198,0))</f>
        <v>8840.5209856928122</v>
      </c>
      <c r="I54" s="138">
        <f>INDEX('CCG allocations'!$H$8:$H$198,MATCH(B54,'CCG allocations'!$A$8:$A$198,0))</f>
        <v>13244.446634841148</v>
      </c>
      <c r="J54" s="144">
        <f t="shared" si="2"/>
        <v>5.3150000000000031E-2</v>
      </c>
      <c r="K54" s="145">
        <f t="shared" si="2"/>
        <v>4.7091235514375995E-2</v>
      </c>
      <c r="L54" s="146">
        <f t="shared" si="2"/>
        <v>4.909809098270812E-2</v>
      </c>
      <c r="M54" s="58"/>
      <c r="N54" s="75" t="s">
        <v>245</v>
      </c>
      <c r="O54" s="75" t="s">
        <v>246</v>
      </c>
      <c r="P54" s="137">
        <f>INDEX('BCF 2020-21'!$AB$6:$AB$157,MATCH(N54,'BCF 2020-21'!$U$6:$U$157,0))</f>
        <v>14981.227221797275</v>
      </c>
      <c r="Q54" s="114">
        <f>INDEX('BCF 2020-21'!$AC$6:$AC$157,MATCH(N54,'BCF 2020-21'!$U$6:$U$157,0))</f>
        <v>28587.095369012564</v>
      </c>
      <c r="R54" s="138">
        <f t="shared" si="3"/>
        <v>43568.322590809839</v>
      </c>
      <c r="S54" s="137">
        <f>INDEX('RNF revised'!$F$8:$F$159,MATCH(N54,'RNF revised'!$A$8:$A$159,0))</f>
        <v>15777.479448635801</v>
      </c>
      <c r="T54" s="114">
        <f t="shared" si="4"/>
        <v>30186.793718683613</v>
      </c>
      <c r="U54" s="138">
        <v>45964.273167319414</v>
      </c>
      <c r="V54" s="144">
        <f t="shared" si="5"/>
        <v>5.3150000000000031E-2</v>
      </c>
      <c r="W54" s="145">
        <f t="shared" si="5"/>
        <v>5.5958757929812863E-2</v>
      </c>
      <c r="X54" s="146">
        <f t="shared" si="5"/>
        <v>5.499294978629643E-2</v>
      </c>
      <c r="Y54" s="58"/>
    </row>
    <row r="55" spans="1:25">
      <c r="A55" s="29" t="s">
        <v>247</v>
      </c>
      <c r="B55" s="41" t="s">
        <v>247</v>
      </c>
      <c r="C55" s="182" t="s">
        <v>248</v>
      </c>
      <c r="D55" s="137">
        <f>INDEX('BCF 2020-21'!$D$6:$D$196,MATCH(B55,'BCF 2020-21'!$A$6:$A$196,0))</f>
        <v>4382.2991500013713</v>
      </c>
      <c r="E55" s="114">
        <f>INDEX('BCF 2020-21'!$E$6:$E$196,MATCH(B55,'BCF 2020-21'!$A$6:$A$196,0))</f>
        <v>9167.1781344718547</v>
      </c>
      <c r="F55" s="138">
        <f>INDEX('BCF 2020-21'!$F$6:$F$196,MATCH(B55,'BCF 2020-21'!$A$6:$A$196,0))</f>
        <v>13549.477284473225</v>
      </c>
      <c r="G55" s="137">
        <f>INDEX('CCG allocations'!$F$8:$F$198,MATCH(B55,'CCG allocations'!$A$8:$A$198,0))</f>
        <v>4614.4372750139064</v>
      </c>
      <c r="H55" s="114">
        <f>INDEX('CCG allocations'!$G$8:$G$198,MATCH(B55,'CCG allocations'!$A$8:$A$198,0))</f>
        <v>9634.902867900284</v>
      </c>
      <c r="I55" s="138">
        <f>INDEX('CCG allocations'!$H$8:$H$198,MATCH(B55,'CCG allocations'!$A$8:$A$198,0))</f>
        <v>14249.34014291419</v>
      </c>
      <c r="J55" s="144">
        <f t="shared" si="2"/>
        <v>5.2971765976419505E-2</v>
      </c>
      <c r="K55" s="145">
        <f t="shared" si="2"/>
        <v>5.1021669544046189E-2</v>
      </c>
      <c r="L55" s="146">
        <f t="shared" si="2"/>
        <v>5.1652388040309249E-2</v>
      </c>
      <c r="M55" s="58"/>
      <c r="N55" s="75" t="s">
        <v>249</v>
      </c>
      <c r="O55" s="75" t="s">
        <v>250</v>
      </c>
      <c r="P55" s="137">
        <f>INDEX('BCF 2020-21'!$AB$6:$AB$157,MATCH(N55,'BCF 2020-21'!$U$6:$U$157,0))</f>
        <v>67.902442896450651</v>
      </c>
      <c r="Q55" s="114">
        <f>INDEX('BCF 2020-21'!$AC$6:$AC$157,MATCH(N55,'BCF 2020-21'!$U$6:$U$157,0))</f>
        <v>113.24362475851316</v>
      </c>
      <c r="R55" s="138">
        <f t="shared" si="3"/>
        <v>181.14606765496382</v>
      </c>
      <c r="S55" s="137">
        <f>INDEX('RNF revised'!$F$8:$F$159,MATCH(N55,'RNF revised'!$A$8:$A$159,0))</f>
        <v>71.511457736397006</v>
      </c>
      <c r="T55" s="114">
        <f t="shared" si="4"/>
        <v>117.86871899959681</v>
      </c>
      <c r="U55" s="138">
        <v>189.38017673599381</v>
      </c>
      <c r="V55" s="144">
        <f t="shared" si="5"/>
        <v>5.3150000000000031E-2</v>
      </c>
      <c r="W55" s="145">
        <f t="shared" si="5"/>
        <v>4.0841983387112979E-2</v>
      </c>
      <c r="X55" s="146">
        <f t="shared" si="5"/>
        <v>4.5455632504890042E-2</v>
      </c>
      <c r="Y55" s="58"/>
    </row>
    <row r="56" spans="1:25">
      <c r="A56" s="29" t="s">
        <v>251</v>
      </c>
      <c r="B56" s="41" t="s">
        <v>251</v>
      </c>
      <c r="C56" s="182" t="s">
        <v>252</v>
      </c>
      <c r="D56" s="137">
        <f>INDEX('BCF 2020-21'!$D$6:$D$196,MATCH(B56,'BCF 2020-21'!$A$6:$A$196,0))</f>
        <v>4080.8928779540624</v>
      </c>
      <c r="E56" s="114">
        <f>INDEX('BCF 2020-21'!$E$6:$E$196,MATCH(B56,'BCF 2020-21'!$A$6:$A$196,0))</f>
        <v>8522.7248683447542</v>
      </c>
      <c r="F56" s="138">
        <f>INDEX('BCF 2020-21'!$F$6:$F$196,MATCH(B56,'BCF 2020-21'!$A$6:$A$196,0))</f>
        <v>12603.617746298816</v>
      </c>
      <c r="G56" s="137">
        <f>INDEX('CCG allocations'!$F$8:$F$198,MATCH(B56,'CCG allocations'!$A$8:$A$198,0))</f>
        <v>4297.7923344173214</v>
      </c>
      <c r="H56" s="114">
        <f>INDEX('CCG allocations'!$G$8:$G$198,MATCH(B56,'CCG allocations'!$A$8:$A$198,0))</f>
        <v>8979.2242529704927</v>
      </c>
      <c r="I56" s="138">
        <f>INDEX('CCG allocations'!$H$8:$H$198,MATCH(B56,'CCG allocations'!$A$8:$A$198,0))</f>
        <v>13277.016587387814</v>
      </c>
      <c r="J56" s="144">
        <f t="shared" si="2"/>
        <v>5.3150000000000031E-2</v>
      </c>
      <c r="K56" s="145">
        <f t="shared" si="2"/>
        <v>5.3562609573526876E-2</v>
      </c>
      <c r="L56" s="146">
        <f t="shared" si="2"/>
        <v>5.3429011784076774E-2</v>
      </c>
      <c r="M56" s="58"/>
      <c r="N56" s="75" t="s">
        <v>253</v>
      </c>
      <c r="O56" s="75" t="s">
        <v>254</v>
      </c>
      <c r="P56" s="137">
        <f>INDEX('BCF 2020-21'!$AB$6:$AB$157,MATCH(N56,'BCF 2020-21'!$U$6:$U$157,0))</f>
        <v>9777.2926752495605</v>
      </c>
      <c r="Q56" s="114">
        <f>INDEX('BCF 2020-21'!$AC$6:$AC$157,MATCH(N56,'BCF 2020-21'!$U$6:$U$157,0))</f>
        <v>22658.637743304011</v>
      </c>
      <c r="R56" s="138">
        <f t="shared" si="3"/>
        <v>32435.930418553573</v>
      </c>
      <c r="S56" s="137">
        <f>INDEX('RNF revised'!$F$8:$F$159,MATCH(N56,'RNF revised'!$A$8:$A$159,0))</f>
        <v>10296.955780939075</v>
      </c>
      <c r="T56" s="114">
        <f t="shared" si="4"/>
        <v>23897.432729346365</v>
      </c>
      <c r="U56" s="138">
        <v>34194.38851028544</v>
      </c>
      <c r="V56" s="144">
        <f t="shared" si="5"/>
        <v>5.3150000000000031E-2</v>
      </c>
      <c r="W56" s="145">
        <f t="shared" si="5"/>
        <v>5.4672085765987255E-2</v>
      </c>
      <c r="X56" s="146">
        <f t="shared" si="5"/>
        <v>5.4213277345237509E-2</v>
      </c>
      <c r="Y56" s="58"/>
    </row>
    <row r="57" spans="1:25">
      <c r="A57" s="29" t="s">
        <v>255</v>
      </c>
      <c r="B57" s="41" t="s">
        <v>255</v>
      </c>
      <c r="C57" s="182" t="s">
        <v>256</v>
      </c>
      <c r="D57" s="137">
        <f>INDEX('BCF 2020-21'!$D$6:$D$196,MATCH(B57,'BCF 2020-21'!$A$6:$A$196,0))</f>
        <v>7214.9232742604017</v>
      </c>
      <c r="E57" s="114">
        <f>INDEX('BCF 2020-21'!$E$6:$E$196,MATCH(B57,'BCF 2020-21'!$A$6:$A$196,0))</f>
        <v>13399.659820845587</v>
      </c>
      <c r="F57" s="138">
        <f>INDEX('BCF 2020-21'!$F$6:$F$196,MATCH(B57,'BCF 2020-21'!$A$6:$A$196,0))</f>
        <v>20614.583095105991</v>
      </c>
      <c r="G57" s="137">
        <f>INDEX('CCG allocations'!$F$8:$F$198,MATCH(B57,'CCG allocations'!$A$8:$A$198,0))</f>
        <v>7598.3964462873419</v>
      </c>
      <c r="H57" s="114">
        <f>INDEX('CCG allocations'!$G$8:$G$198,MATCH(B57,'CCG allocations'!$A$8:$A$198,0))</f>
        <v>14067.529306479943</v>
      </c>
      <c r="I57" s="138">
        <f>INDEX('CCG allocations'!$H$8:$H$198,MATCH(B57,'CCG allocations'!$A$8:$A$198,0))</f>
        <v>21665.925752767285</v>
      </c>
      <c r="J57" s="144">
        <f t="shared" si="2"/>
        <v>5.3150000000000031E-2</v>
      </c>
      <c r="K57" s="145">
        <f t="shared" si="2"/>
        <v>4.9842271711656672E-2</v>
      </c>
      <c r="L57" s="146">
        <f t="shared" si="2"/>
        <v>5.0999947600729678E-2</v>
      </c>
      <c r="M57" s="58"/>
      <c r="N57" s="75" t="s">
        <v>257</v>
      </c>
      <c r="O57" s="75" t="s">
        <v>258</v>
      </c>
      <c r="P57" s="137">
        <f>INDEX('BCF 2020-21'!$AB$6:$AB$157,MATCH(N57,'BCF 2020-21'!$U$6:$U$157,0))</f>
        <v>3329.4845736916186</v>
      </c>
      <c r="Q57" s="114">
        <f>INDEX('BCF 2020-21'!$AC$6:$AC$157,MATCH(N57,'BCF 2020-21'!$U$6:$U$157,0))</f>
        <v>8083.587056500327</v>
      </c>
      <c r="R57" s="138">
        <f t="shared" si="3"/>
        <v>11413.071630191946</v>
      </c>
      <c r="S57" s="137">
        <f>INDEX('RNF revised'!$F$8:$F$159,MATCH(N57,'RNF revised'!$A$8:$A$159,0))</f>
        <v>3506.446678783328</v>
      </c>
      <c r="T57" s="114">
        <f t="shared" si="4"/>
        <v>8505.0794832138254</v>
      </c>
      <c r="U57" s="138">
        <v>12011.526161997153</v>
      </c>
      <c r="V57" s="144">
        <f t="shared" si="5"/>
        <v>5.3150000000000031E-2</v>
      </c>
      <c r="W57" s="145">
        <f t="shared" si="5"/>
        <v>5.2141756347457102E-2</v>
      </c>
      <c r="X57" s="146">
        <f t="shared" si="5"/>
        <v>5.2435886779337082E-2</v>
      </c>
      <c r="Y57" s="58"/>
    </row>
    <row r="58" spans="1:25">
      <c r="A58" s="29" t="s">
        <v>787</v>
      </c>
      <c r="B58" s="41" t="s">
        <v>259</v>
      </c>
      <c r="C58" s="182" t="s">
        <v>260</v>
      </c>
      <c r="D58" s="137">
        <f>INDEX('BCF 2020-21'!$D$6:$D$196,MATCH(B58,'BCF 2020-21'!$A$6:$A$196,0))</f>
        <v>2397.3308148205515</v>
      </c>
      <c r="E58" s="114">
        <f>INDEX('BCF 2020-21'!$E$6:$E$196,MATCH(B58,'BCF 2020-21'!$A$6:$A$196,0))</f>
        <v>6057.7334110901484</v>
      </c>
      <c r="F58" s="138">
        <f>INDEX('BCF 2020-21'!$F$6:$F$196,MATCH(B58,'BCF 2020-21'!$A$6:$A$196,0))</f>
        <v>8455.0642259107008</v>
      </c>
      <c r="G58" s="137">
        <f>INDEX('CCG allocations'!$F$8:$F$198,MATCH(B58,'CCG allocations'!$A$8:$A$198,0))</f>
        <v>2515.1017838002904</v>
      </c>
      <c r="H58" s="114">
        <f>INDEX('CCG allocations'!$G$8:$G$198,MATCH(B58,'CCG allocations'!$A$8:$A$198,0))</f>
        <v>6365.2669739631629</v>
      </c>
      <c r="I58" s="138">
        <f>INDEX('CCG allocations'!$H$8:$H$198,MATCH(B58,'CCG allocations'!$A$8:$A$198,0))</f>
        <v>8880.3687577634537</v>
      </c>
      <c r="J58" s="144">
        <f t="shared" si="2"/>
        <v>4.9125872929871139E-2</v>
      </c>
      <c r="K58" s="145">
        <f t="shared" si="2"/>
        <v>5.0767100828504663E-2</v>
      </c>
      <c r="L58" s="146">
        <f t="shared" si="2"/>
        <v>5.0301750582733451E-2</v>
      </c>
      <c r="M58" s="58"/>
      <c r="N58" s="75" t="s">
        <v>261</v>
      </c>
      <c r="O58" s="75" t="s">
        <v>262</v>
      </c>
      <c r="P58" s="137">
        <f>INDEX('BCF 2020-21'!$AB$6:$AB$157,MATCH(N58,'BCF 2020-21'!$U$6:$U$157,0))</f>
        <v>4644.3041727621412</v>
      </c>
      <c r="Q58" s="114">
        <f>INDEX('BCF 2020-21'!$AC$6:$AC$157,MATCH(N58,'BCF 2020-21'!$U$6:$U$157,0))</f>
        <v>13358.080156772878</v>
      </c>
      <c r="R58" s="138">
        <f t="shared" si="3"/>
        <v>18002.38432953502</v>
      </c>
      <c r="S58" s="137">
        <f>INDEX('RNF revised'!$F$8:$F$159,MATCH(N58,'RNF revised'!$A$8:$A$159,0))</f>
        <v>4891.1489395444496</v>
      </c>
      <c r="T58" s="114">
        <f t="shared" si="4"/>
        <v>14166.690803214829</v>
      </c>
      <c r="U58" s="138">
        <v>19057.839742759279</v>
      </c>
      <c r="V58" s="144">
        <f t="shared" si="5"/>
        <v>5.3150000000000031E-2</v>
      </c>
      <c r="W58" s="145">
        <f t="shared" si="5"/>
        <v>6.0533447692479037E-2</v>
      </c>
      <c r="X58" s="146">
        <f t="shared" si="5"/>
        <v>5.8628645734035478E-2</v>
      </c>
      <c r="Y58" s="58"/>
    </row>
    <row r="59" spans="1:25">
      <c r="A59" s="29" t="s">
        <v>263</v>
      </c>
      <c r="B59" s="41" t="s">
        <v>263</v>
      </c>
      <c r="C59" s="182" t="s">
        <v>264</v>
      </c>
      <c r="D59" s="137">
        <f>INDEX('BCF 2020-21'!$D$6:$D$196,MATCH(B59,'BCF 2020-21'!$A$6:$A$196,0))</f>
        <v>14508.627047428768</v>
      </c>
      <c r="E59" s="114">
        <f>INDEX('BCF 2020-21'!$E$6:$E$196,MATCH(B59,'BCF 2020-21'!$A$6:$A$196,0))</f>
        <v>28312.36592069926</v>
      </c>
      <c r="F59" s="138">
        <f>INDEX('BCF 2020-21'!$F$6:$F$196,MATCH(B59,'BCF 2020-21'!$A$6:$A$196,0))</f>
        <v>42820.992968128026</v>
      </c>
      <c r="G59" s="137">
        <f>INDEX('CCG allocations'!$F$8:$F$198,MATCH(B59,'CCG allocations'!$A$8:$A$198,0))</f>
        <v>15279.760574999607</v>
      </c>
      <c r="H59" s="114">
        <f>INDEX('CCG allocations'!$G$8:$G$198,MATCH(B59,'CCG allocations'!$A$8:$A$198,0))</f>
        <v>29718.475048890279</v>
      </c>
      <c r="I59" s="138">
        <f>INDEX('CCG allocations'!$H$8:$H$198,MATCH(B59,'CCG allocations'!$A$8:$A$198,0))</f>
        <v>44998.235623889886</v>
      </c>
      <c r="J59" s="144">
        <f t="shared" si="2"/>
        <v>5.3150000000000031E-2</v>
      </c>
      <c r="K59" s="145">
        <f t="shared" si="2"/>
        <v>4.9664133761530893E-2</v>
      </c>
      <c r="L59" s="146">
        <f t="shared" si="2"/>
        <v>5.0845216442841457E-2</v>
      </c>
      <c r="M59" s="58"/>
      <c r="N59" s="75" t="s">
        <v>265</v>
      </c>
      <c r="O59" s="75" t="s">
        <v>266</v>
      </c>
      <c r="P59" s="137">
        <f>INDEX('BCF 2020-21'!$AB$6:$AB$157,MATCH(N59,'BCF 2020-21'!$U$6:$U$157,0))</f>
        <v>8159.7164291909085</v>
      </c>
      <c r="Q59" s="114">
        <f>INDEX('BCF 2020-21'!$AC$6:$AC$157,MATCH(N59,'BCF 2020-21'!$U$6:$U$157,0))</f>
        <v>17257.999748630857</v>
      </c>
      <c r="R59" s="138">
        <f t="shared" si="3"/>
        <v>25417.716177821763</v>
      </c>
      <c r="S59" s="137">
        <f>INDEX('RNF revised'!$F$8:$F$159,MATCH(N59,'RNF revised'!$A$8:$A$159,0))</f>
        <v>8593.4053574024056</v>
      </c>
      <c r="T59" s="114">
        <f t="shared" si="4"/>
        <v>18114.451623124049</v>
      </c>
      <c r="U59" s="138">
        <v>26707.856980526456</v>
      </c>
      <c r="V59" s="144">
        <f t="shared" si="5"/>
        <v>5.3150000000000031E-2</v>
      </c>
      <c r="W59" s="145">
        <f t="shared" si="5"/>
        <v>4.9626369623811062E-2</v>
      </c>
      <c r="X59" s="146">
        <f t="shared" si="5"/>
        <v>5.0757542246474774E-2</v>
      </c>
      <c r="Y59" s="58"/>
    </row>
    <row r="60" spans="1:25">
      <c r="A60" s="29" t="s">
        <v>267</v>
      </c>
      <c r="B60" s="41" t="s">
        <v>267</v>
      </c>
      <c r="C60" s="182" t="s">
        <v>268</v>
      </c>
      <c r="D60" s="137">
        <f>INDEX('BCF 2020-21'!$D$6:$D$196,MATCH(B60,'BCF 2020-21'!$A$6:$A$196,0))</f>
        <v>7199.66732807677</v>
      </c>
      <c r="E60" s="114">
        <f>INDEX('BCF 2020-21'!$E$6:$E$196,MATCH(B60,'BCF 2020-21'!$A$6:$A$196,0))</f>
        <v>15222.921273817268</v>
      </c>
      <c r="F60" s="138">
        <f>INDEX('BCF 2020-21'!$F$6:$F$196,MATCH(B60,'BCF 2020-21'!$A$6:$A$196,0))</f>
        <v>22422.588601894036</v>
      </c>
      <c r="G60" s="137">
        <f>INDEX('CCG allocations'!$F$8:$F$198,MATCH(B60,'CCG allocations'!$A$8:$A$198,0))</f>
        <v>7617.1376156542192</v>
      </c>
      <c r="H60" s="114">
        <f>INDEX('CCG allocations'!$G$8:$G$198,MATCH(B60,'CCG allocations'!$A$8:$A$198,0))</f>
        <v>15986.602226720772</v>
      </c>
      <c r="I60" s="138">
        <f>INDEX('CCG allocations'!$H$8:$H$198,MATCH(B60,'CCG allocations'!$A$8:$A$198,0))</f>
        <v>23603.739842374991</v>
      </c>
      <c r="J60" s="144">
        <f t="shared" si="2"/>
        <v>5.7984663534303538E-2</v>
      </c>
      <c r="K60" s="145">
        <f t="shared" si="2"/>
        <v>5.0166517921694798E-2</v>
      </c>
      <c r="L60" s="146">
        <f t="shared" si="2"/>
        <v>5.2676845722495313E-2</v>
      </c>
      <c r="M60" s="58"/>
      <c r="N60" s="75" t="s">
        <v>269</v>
      </c>
      <c r="O60" s="75" t="s">
        <v>270</v>
      </c>
      <c r="P60" s="137">
        <f>INDEX('BCF 2020-21'!$AB$6:$AB$157,MATCH(N60,'BCF 2020-21'!$U$6:$U$157,0))</f>
        <v>9372.3522570443893</v>
      </c>
      <c r="Q60" s="114">
        <f>INDEX('BCF 2020-21'!$AC$6:$AC$157,MATCH(N60,'BCF 2020-21'!$U$6:$U$157,0))</f>
        <v>19987.300002182434</v>
      </c>
      <c r="R60" s="138">
        <f t="shared" si="3"/>
        <v>29359.652259226823</v>
      </c>
      <c r="S60" s="137">
        <f>INDEX('RNF revised'!$F$8:$F$159,MATCH(N60,'RNF revised'!$A$8:$A$159,0))</f>
        <v>9870.4927795062995</v>
      </c>
      <c r="T60" s="114">
        <f t="shared" si="4"/>
        <v>20947.292662304098</v>
      </c>
      <c r="U60" s="138">
        <v>30817.785441810396</v>
      </c>
      <c r="V60" s="144">
        <f t="shared" si="5"/>
        <v>5.3150000000000031E-2</v>
      </c>
      <c r="W60" s="145">
        <f t="shared" si="5"/>
        <v>4.8030132134747605E-2</v>
      </c>
      <c r="X60" s="146">
        <f t="shared" si="5"/>
        <v>4.9664524964709855E-2</v>
      </c>
      <c r="Y60" s="58"/>
    </row>
    <row r="61" spans="1:25">
      <c r="A61" s="29" t="s">
        <v>271</v>
      </c>
      <c r="B61" s="41" t="s">
        <v>271</v>
      </c>
      <c r="C61" s="182" t="s">
        <v>272</v>
      </c>
      <c r="D61" s="137">
        <f>INDEX('BCF 2020-21'!$D$6:$D$196,MATCH(B61,'BCF 2020-21'!$A$6:$A$196,0))</f>
        <v>8843.101512732941</v>
      </c>
      <c r="E61" s="114">
        <f>INDEX('BCF 2020-21'!$E$6:$E$196,MATCH(B61,'BCF 2020-21'!$A$6:$A$196,0))</f>
        <v>19079.181642482923</v>
      </c>
      <c r="F61" s="138">
        <f>INDEX('BCF 2020-21'!$F$6:$F$196,MATCH(B61,'BCF 2020-21'!$A$6:$A$196,0))</f>
        <v>27922.283155215864</v>
      </c>
      <c r="G61" s="137">
        <f>INDEX('CCG allocations'!$F$8:$F$198,MATCH(B61,'CCG allocations'!$A$8:$A$198,0))</f>
        <v>9313.1123581346965</v>
      </c>
      <c r="H61" s="114">
        <f>INDEX('CCG allocations'!$G$8:$G$198,MATCH(B61,'CCG allocations'!$A$8:$A$198,0))</f>
        <v>20094.104348336863</v>
      </c>
      <c r="I61" s="138">
        <f>INDEX('CCG allocations'!$H$8:$H$198,MATCH(B61,'CCG allocations'!$A$8:$A$198,0))</f>
        <v>29407.216706471561</v>
      </c>
      <c r="J61" s="144">
        <f t="shared" si="2"/>
        <v>5.3150000000000031E-2</v>
      </c>
      <c r="K61" s="145">
        <f t="shared" si="2"/>
        <v>5.3195295525362063E-2</v>
      </c>
      <c r="L61" s="146">
        <f t="shared" si="2"/>
        <v>5.3180950246839442E-2</v>
      </c>
      <c r="M61" s="58"/>
      <c r="N61" s="75" t="s">
        <v>273</v>
      </c>
      <c r="O61" s="75" t="s">
        <v>274</v>
      </c>
      <c r="P61" s="137">
        <f>INDEX('BCF 2020-21'!$AB$6:$AB$157,MATCH(N61,'BCF 2020-21'!$U$6:$U$157,0))</f>
        <v>9166.0383895278464</v>
      </c>
      <c r="Q61" s="114">
        <f>INDEX('BCF 2020-21'!$AC$6:$AC$157,MATCH(N61,'BCF 2020-21'!$U$6:$U$157,0))</f>
        <v>19012.63985916978</v>
      </c>
      <c r="R61" s="138">
        <f t="shared" si="3"/>
        <v>28178.678248697626</v>
      </c>
      <c r="S61" s="137">
        <f>INDEX('RNF revised'!$F$8:$F$159,MATCH(N61,'RNF revised'!$A$8:$A$159,0))</f>
        <v>9653.2133299312518</v>
      </c>
      <c r="T61" s="114">
        <f t="shared" si="4"/>
        <v>20055.897086298311</v>
      </c>
      <c r="U61" s="138">
        <v>29709.110416229563</v>
      </c>
      <c r="V61" s="144">
        <f t="shared" si="5"/>
        <v>5.3150000000000031E-2</v>
      </c>
      <c r="W61" s="145">
        <f t="shared" si="5"/>
        <v>5.4871771350855747E-2</v>
      </c>
      <c r="X61" s="146">
        <f t="shared" si="5"/>
        <v>5.4311708804250625E-2</v>
      </c>
      <c r="Y61" s="58"/>
    </row>
    <row r="62" spans="1:25">
      <c r="A62" s="29" t="s">
        <v>788</v>
      </c>
      <c r="B62" s="41" t="s">
        <v>275</v>
      </c>
      <c r="C62" s="182" t="s">
        <v>276</v>
      </c>
      <c r="D62" s="137">
        <f>INDEX('BCF 2020-21'!$D$6:$D$196,MATCH(B62,'BCF 2020-21'!$A$6:$A$196,0))</f>
        <v>5679.102497061489</v>
      </c>
      <c r="E62" s="114">
        <f>INDEX('BCF 2020-21'!$E$6:$E$196,MATCH(B62,'BCF 2020-21'!$A$6:$A$196,0))</f>
        <v>13060.633682044145</v>
      </c>
      <c r="F62" s="138">
        <f>INDEX('BCF 2020-21'!$F$6:$F$196,MATCH(B62,'BCF 2020-21'!$A$6:$A$196,0))</f>
        <v>18739.736179105632</v>
      </c>
      <c r="G62" s="137">
        <f>INDEX('CCG allocations'!$F$8:$F$198,MATCH(B62,'CCG allocations'!$A$8:$A$198,0))</f>
        <v>5985.4952051779055</v>
      </c>
      <c r="H62" s="114">
        <f>INDEX('CCG allocations'!$G$8:$G$198,MATCH(B62,'CCG allocations'!$A$8:$A$198,0))</f>
        <v>13822.085213454233</v>
      </c>
      <c r="I62" s="138">
        <f>INDEX('CCG allocations'!$H$8:$H$198,MATCH(B62,'CCG allocations'!$A$8:$A$198,0))</f>
        <v>19807.58041863214</v>
      </c>
      <c r="J62" s="144">
        <f t="shared" si="2"/>
        <v>5.3950903030003827E-2</v>
      </c>
      <c r="K62" s="145">
        <f t="shared" si="2"/>
        <v>5.8301270056822618E-2</v>
      </c>
      <c r="L62" s="146">
        <f t="shared" si="2"/>
        <v>5.6982885421681173E-2</v>
      </c>
      <c r="M62" s="58"/>
      <c r="N62" s="75" t="s">
        <v>615</v>
      </c>
      <c r="O62" s="75" t="s">
        <v>616</v>
      </c>
      <c r="P62" s="137">
        <f>INDEX('BCF 2020-21'!$AB$6:$AB$157,MATCH(N62,'BCF 2020-21'!$U$6:$U$157,0))</f>
        <v>6736.4638279017345</v>
      </c>
      <c r="Q62" s="114">
        <f>INDEX('BCF 2020-21'!$AC$6:$AC$157,MATCH(N62,'BCF 2020-21'!$U$6:$U$157,0))</f>
        <v>15887.573505917295</v>
      </c>
      <c r="R62" s="138">
        <f t="shared" si="3"/>
        <v>22624.037333819029</v>
      </c>
      <c r="S62" s="137">
        <f>INDEX('RNF revised'!$F$8:$F$159,MATCH(N62,'RNF revised'!$A$8:$A$159,0))</f>
        <v>7094.5068803547119</v>
      </c>
      <c r="T62" s="114">
        <f t="shared" si="4"/>
        <v>16783.283553421959</v>
      </c>
      <c r="U62" s="138">
        <v>23877.79043377667</v>
      </c>
      <c r="V62" s="144">
        <f t="shared" si="5"/>
        <v>5.3150000000000031E-2</v>
      </c>
      <c r="W62" s="145">
        <f t="shared" si="5"/>
        <v>5.6378026963718408E-2</v>
      </c>
      <c r="X62" s="146">
        <f t="shared" si="5"/>
        <v>5.541685957543474E-2</v>
      </c>
      <c r="Y62" s="58"/>
    </row>
    <row r="63" spans="1:25">
      <c r="A63" s="29" t="s">
        <v>789</v>
      </c>
      <c r="B63" s="41" t="s">
        <v>279</v>
      </c>
      <c r="C63" s="182" t="s">
        <v>280</v>
      </c>
      <c r="D63" s="137">
        <f>INDEX('BCF 2020-21'!$D$6:$D$196,MATCH(B63,'BCF 2020-21'!$A$6:$A$196,0))</f>
        <v>1380.5125259459589</v>
      </c>
      <c r="E63" s="114">
        <f>INDEX('BCF 2020-21'!$E$6:$E$196,MATCH(B63,'BCF 2020-21'!$A$6:$A$196,0))</f>
        <v>3786.4372587676785</v>
      </c>
      <c r="F63" s="138">
        <f>INDEX('BCF 2020-21'!$F$6:$F$196,MATCH(B63,'BCF 2020-21'!$A$6:$A$196,0))</f>
        <v>5166.9497847136372</v>
      </c>
      <c r="G63" s="137">
        <f>INDEX('CCG allocations'!$F$8:$F$198,MATCH(B63,'CCG allocations'!$A$8:$A$198,0))</f>
        <v>1471.3093085146988</v>
      </c>
      <c r="H63" s="114">
        <f>INDEX('CCG allocations'!$G$8:$G$198,MATCH(B63,'CCG allocations'!$A$8:$A$198,0))</f>
        <v>4024.5075194309206</v>
      </c>
      <c r="I63" s="138">
        <f>INDEX('CCG allocations'!$H$8:$H$198,MATCH(B63,'CCG allocations'!$A$8:$A$198,0))</f>
        <v>5495.8168279456195</v>
      </c>
      <c r="J63" s="144">
        <f t="shared" si="2"/>
        <v>6.577034316043151E-2</v>
      </c>
      <c r="K63" s="145">
        <f t="shared" si="2"/>
        <v>6.2874476557608139E-2</v>
      </c>
      <c r="L63" s="146">
        <f t="shared" si="2"/>
        <v>6.3648198053894767E-2</v>
      </c>
      <c r="M63" s="58"/>
      <c r="N63" s="75" t="s">
        <v>621</v>
      </c>
      <c r="O63" s="75" t="s">
        <v>622</v>
      </c>
      <c r="P63" s="137">
        <f>INDEX('BCF 2020-21'!$AB$6:$AB$157,MATCH(N63,'BCF 2020-21'!$U$6:$U$157,0))</f>
        <v>7835.6843030761383</v>
      </c>
      <c r="Q63" s="114">
        <f>INDEX('BCF 2020-21'!$AC$6:$AC$157,MATCH(N63,'BCF 2020-21'!$U$6:$U$157,0))</f>
        <v>18480.023572406011</v>
      </c>
      <c r="R63" s="138">
        <f t="shared" si="3"/>
        <v>26315.707875482149</v>
      </c>
      <c r="S63" s="137">
        <f>INDEX('RNF revised'!$F$8:$F$159,MATCH(N63,'RNF revised'!$A$8:$A$159,0))</f>
        <v>8252.1509237846349</v>
      </c>
      <c r="T63" s="114">
        <f t="shared" si="4"/>
        <v>19521.890839661275</v>
      </c>
      <c r="U63" s="138">
        <v>27774.041763445908</v>
      </c>
      <c r="V63" s="144">
        <f t="shared" si="5"/>
        <v>5.3150000000000031E-2</v>
      </c>
      <c r="W63" s="145">
        <f t="shared" si="5"/>
        <v>5.637802696371863E-2</v>
      </c>
      <c r="X63" s="146">
        <f t="shared" si="5"/>
        <v>5.5416859575434962E-2</v>
      </c>
      <c r="Y63" s="58"/>
    </row>
    <row r="64" spans="1:25">
      <c r="A64" s="29" t="s">
        <v>283</v>
      </c>
      <c r="B64" s="41" t="s">
        <v>283</v>
      </c>
      <c r="C64" s="182" t="s">
        <v>284</v>
      </c>
      <c r="D64" s="137">
        <f>INDEX('BCF 2020-21'!$D$6:$D$196,MATCH(B64,'BCF 2020-21'!$A$6:$A$196,0))</f>
        <v>6218.475011573415</v>
      </c>
      <c r="E64" s="114">
        <f>INDEX('BCF 2020-21'!$E$6:$E$196,MATCH(B64,'BCF 2020-21'!$A$6:$A$196,0))</f>
        <v>13874.495223362464</v>
      </c>
      <c r="F64" s="138">
        <f>INDEX('BCF 2020-21'!$F$6:$F$196,MATCH(B64,'BCF 2020-21'!$A$6:$A$196,0))</f>
        <v>20092.970234935878</v>
      </c>
      <c r="G64" s="137">
        <f>INDEX('CCG allocations'!$F$8:$F$198,MATCH(B64,'CCG allocations'!$A$8:$A$198,0))</f>
        <v>6533.876465547788</v>
      </c>
      <c r="H64" s="114">
        <f>INDEX('CCG allocations'!$G$8:$G$198,MATCH(B64,'CCG allocations'!$A$8:$A$198,0))</f>
        <v>14639.918050125754</v>
      </c>
      <c r="I64" s="138">
        <f>INDEX('CCG allocations'!$H$8:$H$198,MATCH(B64,'CCG allocations'!$A$8:$A$198,0))</f>
        <v>21173.794515673544</v>
      </c>
      <c r="J64" s="144">
        <f t="shared" si="2"/>
        <v>5.0720064547556953E-2</v>
      </c>
      <c r="K64" s="145">
        <f t="shared" si="2"/>
        <v>5.5167616150419541E-2</v>
      </c>
      <c r="L64" s="146">
        <f t="shared" si="2"/>
        <v>5.3791165173699751E-2</v>
      </c>
      <c r="M64" s="58"/>
      <c r="N64" s="75" t="s">
        <v>277</v>
      </c>
      <c r="O64" s="75" t="s">
        <v>278</v>
      </c>
      <c r="P64" s="137">
        <f>INDEX('BCF 2020-21'!$AB$6:$AB$157,MATCH(N64,'BCF 2020-21'!$U$6:$U$157,0))</f>
        <v>7455.2734444748494</v>
      </c>
      <c r="Q64" s="114">
        <f>INDEX('BCF 2020-21'!$AC$6:$AC$157,MATCH(N64,'BCF 2020-21'!$U$6:$U$157,0))</f>
        <v>15230.787864222882</v>
      </c>
      <c r="R64" s="138">
        <f t="shared" si="3"/>
        <v>22686.061308697732</v>
      </c>
      <c r="S64" s="137">
        <f>INDEX('RNF revised'!$F$8:$F$159,MATCH(N64,'RNF revised'!$A$8:$A$159,0))</f>
        <v>7851.5212280486876</v>
      </c>
      <c r="T64" s="114">
        <f t="shared" si="4"/>
        <v>15990.270859066433</v>
      </c>
      <c r="U64" s="138">
        <v>23841.792087115122</v>
      </c>
      <c r="V64" s="144">
        <f t="shared" si="5"/>
        <v>5.3150000000000031E-2</v>
      </c>
      <c r="W64" s="145">
        <f t="shared" si="5"/>
        <v>4.9864984110741695E-2</v>
      </c>
      <c r="X64" s="146">
        <f t="shared" si="5"/>
        <v>5.0944532093558648E-2</v>
      </c>
      <c r="Y64" s="58"/>
    </row>
    <row r="65" spans="1:25">
      <c r="A65" s="29" t="s">
        <v>287</v>
      </c>
      <c r="B65" s="41" t="s">
        <v>287</v>
      </c>
      <c r="C65" s="182" t="s">
        <v>288</v>
      </c>
      <c r="D65" s="137">
        <f>INDEX('BCF 2020-21'!$D$6:$D$196,MATCH(B65,'BCF 2020-21'!$A$6:$A$196,0))</f>
        <v>8440.1326295410308</v>
      </c>
      <c r="E65" s="114">
        <f>INDEX('BCF 2020-21'!$E$6:$E$196,MATCH(B65,'BCF 2020-21'!$A$6:$A$196,0))</f>
        <v>16809.639594359658</v>
      </c>
      <c r="F65" s="138">
        <f>INDEX('BCF 2020-21'!$F$6:$F$196,MATCH(B65,'BCF 2020-21'!$A$6:$A$196,0))</f>
        <v>25249.772223900691</v>
      </c>
      <c r="G65" s="137">
        <f>INDEX('CCG allocations'!$F$8:$F$198,MATCH(B65,'CCG allocations'!$A$8:$A$198,0))</f>
        <v>8888.7256788011364</v>
      </c>
      <c r="H65" s="114">
        <f>INDEX('CCG allocations'!$G$8:$G$198,MATCH(B65,'CCG allocations'!$A$8:$A$198,0))</f>
        <v>17739.054529927962</v>
      </c>
      <c r="I65" s="138">
        <f>INDEX('CCG allocations'!$H$8:$H$198,MATCH(B65,'CCG allocations'!$A$8:$A$198,0))</f>
        <v>26627.780208729098</v>
      </c>
      <c r="J65" s="144">
        <f t="shared" si="2"/>
        <v>5.3150000000000031E-2</v>
      </c>
      <c r="K65" s="145">
        <f t="shared" si="2"/>
        <v>5.5290592659711812E-2</v>
      </c>
      <c r="L65" s="146">
        <f t="shared" si="2"/>
        <v>5.4575065969269421E-2</v>
      </c>
      <c r="M65" s="58"/>
      <c r="N65" s="75" t="s">
        <v>281</v>
      </c>
      <c r="O65" s="75" t="s">
        <v>282</v>
      </c>
      <c r="P65" s="137">
        <f>INDEX('BCF 2020-21'!$AB$6:$AB$157,MATCH(N65,'BCF 2020-21'!$U$6:$U$157,0))</f>
        <v>4380.1113098325986</v>
      </c>
      <c r="Q65" s="114">
        <f>INDEX('BCF 2020-21'!$AC$6:$AC$157,MATCH(N65,'BCF 2020-21'!$U$6:$U$157,0))</f>
        <v>9732.1607423734677</v>
      </c>
      <c r="R65" s="138">
        <f t="shared" si="3"/>
        <v>14112.272052206066</v>
      </c>
      <c r="S65" s="137">
        <f>INDEX('RNF revised'!$F$8:$F$159,MATCH(N65,'RNF revised'!$A$8:$A$159,0))</f>
        <v>4612.9142259502014</v>
      </c>
      <c r="T65" s="114">
        <f t="shared" si="4"/>
        <v>10241.262984473648</v>
      </c>
      <c r="U65" s="138">
        <v>14854.177210423848</v>
      </c>
      <c r="V65" s="144">
        <f t="shared" si="5"/>
        <v>5.3150000000000031E-2</v>
      </c>
      <c r="W65" s="145">
        <f t="shared" si="5"/>
        <v>5.2311326906425482E-2</v>
      </c>
      <c r="X65" s="146">
        <f t="shared" si="5"/>
        <v>5.257163095164441E-2</v>
      </c>
      <c r="Y65" s="58"/>
    </row>
    <row r="66" spans="1:25">
      <c r="A66" s="29" t="s">
        <v>788</v>
      </c>
      <c r="B66" s="41" t="s">
        <v>291</v>
      </c>
      <c r="C66" s="182" t="s">
        <v>292</v>
      </c>
      <c r="D66" s="137">
        <f>INDEX('BCF 2020-21'!$D$6:$D$196,MATCH(B66,'BCF 2020-21'!$A$6:$A$196,0))</f>
        <v>5763.9633085639398</v>
      </c>
      <c r="E66" s="114">
        <f>INDEX('BCF 2020-21'!$E$6:$E$196,MATCH(B66,'BCF 2020-21'!$A$6:$A$196,0))</f>
        <v>10516.822549871693</v>
      </c>
      <c r="F66" s="138">
        <f>INDEX('BCF 2020-21'!$F$6:$F$196,MATCH(B66,'BCF 2020-21'!$A$6:$A$196,0))</f>
        <v>16280.785858435633</v>
      </c>
      <c r="G66" s="137">
        <f>INDEX('CCG allocations'!$F$8:$F$198,MATCH(B66,'CCG allocations'!$A$8:$A$198,0))</f>
        <v>6064.0626546290114</v>
      </c>
      <c r="H66" s="114">
        <f>INDEX('CCG allocations'!$G$8:$G$198,MATCH(B66,'CCG allocations'!$A$8:$A$198,0))</f>
        <v>11082.515599372064</v>
      </c>
      <c r="I66" s="138">
        <f>INDEX('CCG allocations'!$H$8:$H$198,MATCH(B66,'CCG allocations'!$A$8:$A$198,0))</f>
        <v>17146.578254001077</v>
      </c>
      <c r="J66" s="144">
        <f t="shared" si="2"/>
        <v>5.2064756487813169E-2</v>
      </c>
      <c r="K66" s="145">
        <f t="shared" si="2"/>
        <v>5.3789350045396755E-2</v>
      </c>
      <c r="L66" s="146">
        <f t="shared" si="2"/>
        <v>5.3178784064458862E-2</v>
      </c>
      <c r="M66" s="58"/>
      <c r="N66" s="75" t="s">
        <v>285</v>
      </c>
      <c r="O66" s="75" t="s">
        <v>286</v>
      </c>
      <c r="P66" s="137">
        <f>INDEX('BCF 2020-21'!$AB$6:$AB$157,MATCH(N66,'BCF 2020-21'!$U$6:$U$157,0))</f>
        <v>14298.319498226141</v>
      </c>
      <c r="Q66" s="114">
        <f>INDEX('BCF 2020-21'!$AC$6:$AC$157,MATCH(N66,'BCF 2020-21'!$U$6:$U$157,0))</f>
        <v>30529.517838054242</v>
      </c>
      <c r="R66" s="138">
        <f t="shared" si="3"/>
        <v>44827.837336280383</v>
      </c>
      <c r="S66" s="137">
        <f>INDEX('RNF revised'!$F$8:$F$159,MATCH(N66,'RNF revised'!$A$8:$A$159,0))</f>
        <v>15058.27517955686</v>
      </c>
      <c r="T66" s="114">
        <f t="shared" si="4"/>
        <v>32206.418240781175</v>
      </c>
      <c r="U66" s="138">
        <v>47264.693420338037</v>
      </c>
      <c r="V66" s="144">
        <f t="shared" si="5"/>
        <v>5.3150000000000031E-2</v>
      </c>
      <c r="W66" s="145">
        <f t="shared" si="5"/>
        <v>5.4927182657196205E-2</v>
      </c>
      <c r="X66" s="146">
        <f t="shared" si="5"/>
        <v>5.4360331188349376E-2</v>
      </c>
      <c r="Y66" s="58"/>
    </row>
    <row r="67" spans="1:25">
      <c r="A67" s="29" t="s">
        <v>790</v>
      </c>
      <c r="B67" s="41" t="s">
        <v>295</v>
      </c>
      <c r="C67" s="182" t="s">
        <v>296</v>
      </c>
      <c r="D67" s="137">
        <f>INDEX('BCF 2020-21'!$D$6:$D$196,MATCH(B67,'BCF 2020-21'!$A$6:$A$196,0))</f>
        <v>4612.5848155653703</v>
      </c>
      <c r="E67" s="114">
        <f>INDEX('BCF 2020-21'!$E$6:$E$196,MATCH(B67,'BCF 2020-21'!$A$6:$A$196,0))</f>
        <v>9972.4351264634224</v>
      </c>
      <c r="F67" s="138">
        <f>INDEX('BCF 2020-21'!$F$6:$F$196,MATCH(B67,'BCF 2020-21'!$A$6:$A$196,0))</f>
        <v>14585.019942028794</v>
      </c>
      <c r="G67" s="137">
        <f>INDEX('CCG allocations'!$F$8:$F$198,MATCH(B67,'CCG allocations'!$A$8:$A$198,0))</f>
        <v>4848.3359821886752</v>
      </c>
      <c r="H67" s="114">
        <f>INDEX('CCG allocations'!$G$8:$G$198,MATCH(B67,'CCG allocations'!$A$8:$A$198,0))</f>
        <v>10518.958226660041</v>
      </c>
      <c r="I67" s="138">
        <f>INDEX('CCG allocations'!$H$8:$H$198,MATCH(B67,'CCG allocations'!$A$8:$A$198,0))</f>
        <v>15367.294208848716</v>
      </c>
      <c r="J67" s="144">
        <f t="shared" si="2"/>
        <v>5.1110424208949512E-2</v>
      </c>
      <c r="K67" s="145">
        <f t="shared" si="2"/>
        <v>5.4803374829316631E-2</v>
      </c>
      <c r="L67" s="146">
        <f t="shared" si="2"/>
        <v>5.3635460899555509E-2</v>
      </c>
      <c r="M67" s="58"/>
      <c r="N67" s="75" t="s">
        <v>289</v>
      </c>
      <c r="O67" s="75" t="s">
        <v>290</v>
      </c>
      <c r="P67" s="137">
        <f>INDEX('BCF 2020-21'!$AB$6:$AB$157,MATCH(N67,'BCF 2020-21'!$U$6:$U$157,0))</f>
        <v>6019.3102371754248</v>
      </c>
      <c r="Q67" s="114">
        <f>INDEX('BCF 2020-21'!$AC$6:$AC$157,MATCH(N67,'BCF 2020-21'!$U$6:$U$157,0))</f>
        <v>12672.567662852674</v>
      </c>
      <c r="R67" s="138">
        <f t="shared" si="3"/>
        <v>18691.877900028099</v>
      </c>
      <c r="S67" s="137">
        <f>INDEX('RNF revised'!$F$8:$F$159,MATCH(N67,'RNF revised'!$A$8:$A$159,0))</f>
        <v>6339.2365762812988</v>
      </c>
      <c r="T67" s="114">
        <f t="shared" si="4"/>
        <v>13323.466867366718</v>
      </c>
      <c r="U67" s="138">
        <v>19662.703443648017</v>
      </c>
      <c r="V67" s="144">
        <f t="shared" si="5"/>
        <v>5.3150000000000031E-2</v>
      </c>
      <c r="W67" s="145">
        <f t="shared" si="5"/>
        <v>5.1362850988915021E-2</v>
      </c>
      <c r="X67" s="146">
        <f t="shared" si="5"/>
        <v>5.1938363219163675E-2</v>
      </c>
      <c r="Y67" s="58"/>
    </row>
    <row r="68" spans="1:25">
      <c r="A68" s="29" t="s">
        <v>299</v>
      </c>
      <c r="B68" s="41" t="s">
        <v>299</v>
      </c>
      <c r="C68" s="182" t="s">
        <v>300</v>
      </c>
      <c r="D68" s="137">
        <f>INDEX('BCF 2020-21'!$D$6:$D$196,MATCH(B68,'BCF 2020-21'!$A$6:$A$196,0))</f>
        <v>4976.2621157508202</v>
      </c>
      <c r="E68" s="114">
        <f>INDEX('BCF 2020-21'!$E$6:$E$196,MATCH(B68,'BCF 2020-21'!$A$6:$A$196,0))</f>
        <v>12024.775699627071</v>
      </c>
      <c r="F68" s="138">
        <f>INDEX('BCF 2020-21'!$F$6:$F$196,MATCH(B68,'BCF 2020-21'!$A$6:$A$196,0))</f>
        <v>17001.037815377891</v>
      </c>
      <c r="G68" s="137">
        <f>INDEX('CCG allocations'!$F$8:$F$198,MATCH(B68,'CCG allocations'!$A$8:$A$198,0))</f>
        <v>5240.4667711119819</v>
      </c>
      <c r="H68" s="114">
        <f>INDEX('CCG allocations'!$G$8:$G$198,MATCH(B68,'CCG allocations'!$A$8:$A$198,0))</f>
        <v>12761.057262612678</v>
      </c>
      <c r="I68" s="138">
        <f>INDEX('CCG allocations'!$H$8:$H$198,MATCH(B68,'CCG allocations'!$A$8:$A$198,0))</f>
        <v>18001.524033724658</v>
      </c>
      <c r="J68" s="144">
        <f t="shared" si="2"/>
        <v>5.3092994142109884E-2</v>
      </c>
      <c r="K68" s="145">
        <f t="shared" si="2"/>
        <v>6.123037812742238E-2</v>
      </c>
      <c r="L68" s="146">
        <f t="shared" si="2"/>
        <v>5.8848537907597587E-2</v>
      </c>
      <c r="M68" s="58"/>
      <c r="N68" s="75" t="s">
        <v>293</v>
      </c>
      <c r="O68" s="75" t="s">
        <v>294</v>
      </c>
      <c r="P68" s="137">
        <f>INDEX('BCF 2020-21'!$AB$6:$AB$157,MATCH(N68,'BCF 2020-21'!$U$6:$U$157,0))</f>
        <v>5944.2485449804999</v>
      </c>
      <c r="Q68" s="114">
        <f>INDEX('BCF 2020-21'!$AC$6:$AC$157,MATCH(N68,'BCF 2020-21'!$U$6:$U$157,0))</f>
        <v>11989.317266315815</v>
      </c>
      <c r="R68" s="138">
        <f t="shared" si="3"/>
        <v>17933.565811296314</v>
      </c>
      <c r="S68" s="137">
        <f>INDEX('RNF revised'!$F$8:$F$159,MATCH(N68,'RNF revised'!$A$8:$A$159,0))</f>
        <v>6260.1853551462136</v>
      </c>
      <c r="T68" s="114">
        <f t="shared" si="4"/>
        <v>12612.12144457254</v>
      </c>
      <c r="U68" s="138">
        <v>18872.306799718754</v>
      </c>
      <c r="V68" s="144">
        <f t="shared" si="5"/>
        <v>5.3150000000000031E-2</v>
      </c>
      <c r="W68" s="145">
        <f t="shared" si="5"/>
        <v>5.1946592489173993E-2</v>
      </c>
      <c r="X68" s="146">
        <f t="shared" si="5"/>
        <v>5.2345473192572101E-2</v>
      </c>
      <c r="Y68" s="58"/>
    </row>
    <row r="69" spans="1:25">
      <c r="A69" s="29" t="s">
        <v>789</v>
      </c>
      <c r="B69" s="41" t="s">
        <v>303</v>
      </c>
      <c r="C69" s="182" t="s">
        <v>304</v>
      </c>
      <c r="D69" s="137">
        <f>INDEX('BCF 2020-21'!$D$6:$D$196,MATCH(B69,'BCF 2020-21'!$A$6:$A$196,0))</f>
        <v>12860.828729259187</v>
      </c>
      <c r="E69" s="114">
        <f>INDEX('BCF 2020-21'!$E$6:$E$196,MATCH(B69,'BCF 2020-21'!$A$6:$A$196,0))</f>
        <v>29843.744478351538</v>
      </c>
      <c r="F69" s="138">
        <f>INDEX('BCF 2020-21'!$F$6:$F$196,MATCH(B69,'BCF 2020-21'!$A$6:$A$196,0))</f>
        <v>42704.573207610723</v>
      </c>
      <c r="G69" s="137">
        <f>INDEX('CCG allocations'!$F$8:$F$198,MATCH(B69,'CCG allocations'!$A$8:$A$198,0))</f>
        <v>13527.802655336185</v>
      </c>
      <c r="H69" s="114">
        <f>INDEX('CCG allocations'!$G$8:$G$198,MATCH(B69,'CCG allocations'!$A$8:$A$198,0))</f>
        <v>31500.714594416138</v>
      </c>
      <c r="I69" s="138">
        <f>INDEX('CCG allocations'!$H$8:$H$198,MATCH(B69,'CCG allocations'!$A$8:$A$198,0))</f>
        <v>45028.517249752324</v>
      </c>
      <c r="J69" s="144">
        <f t="shared" si="2"/>
        <v>5.1860882383076179E-2</v>
      </c>
      <c r="K69" s="145">
        <f t="shared" si="2"/>
        <v>5.5521522014992275E-2</v>
      </c>
      <c r="L69" s="146">
        <f t="shared" si="2"/>
        <v>5.4419090687163996E-2</v>
      </c>
      <c r="M69" s="58"/>
      <c r="N69" s="75" t="s">
        <v>297</v>
      </c>
      <c r="O69" s="75" t="s">
        <v>298</v>
      </c>
      <c r="P69" s="137">
        <f>INDEX('BCF 2020-21'!$AB$6:$AB$157,MATCH(N69,'BCF 2020-21'!$U$6:$U$157,0))</f>
        <v>7066.799050423373</v>
      </c>
      <c r="Q69" s="114">
        <f>INDEX('BCF 2020-21'!$AC$6:$AC$157,MATCH(N69,'BCF 2020-21'!$U$6:$U$157,0))</f>
        <v>14751.903242602877</v>
      </c>
      <c r="R69" s="138">
        <f t="shared" si="3"/>
        <v>21818.70229302625</v>
      </c>
      <c r="S69" s="137">
        <f>INDEX('RNF revised'!$F$8:$F$159,MATCH(N69,'RNF revised'!$A$8:$A$159,0))</f>
        <v>7442.3994199533754</v>
      </c>
      <c r="T69" s="114">
        <f t="shared" si="4"/>
        <v>15558.478758865991</v>
      </c>
      <c r="U69" s="138">
        <v>23000.878178819366</v>
      </c>
      <c r="V69" s="144">
        <f t="shared" si="5"/>
        <v>5.3150000000000031E-2</v>
      </c>
      <c r="W69" s="145">
        <f t="shared" si="5"/>
        <v>5.4676030814367005E-2</v>
      </c>
      <c r="X69" s="146">
        <f t="shared" si="5"/>
        <v>5.4181768920829265E-2</v>
      </c>
      <c r="Y69" s="58"/>
    </row>
    <row r="70" spans="1:25">
      <c r="A70" s="29" t="s">
        <v>790</v>
      </c>
      <c r="B70" s="41" t="s">
        <v>307</v>
      </c>
      <c r="C70" s="182" t="s">
        <v>308</v>
      </c>
      <c r="D70" s="137">
        <f>INDEX('BCF 2020-21'!$D$6:$D$196,MATCH(B70,'BCF 2020-21'!$A$6:$A$196,0))</f>
        <v>2799.7469450730096</v>
      </c>
      <c r="E70" s="114">
        <f>INDEX('BCF 2020-21'!$E$6:$E$196,MATCH(B70,'BCF 2020-21'!$A$6:$A$196,0))</f>
        <v>6524.7889668698326</v>
      </c>
      <c r="F70" s="138">
        <f>INDEX('BCF 2020-21'!$F$6:$F$196,MATCH(B70,'BCF 2020-21'!$A$6:$A$196,0))</f>
        <v>9324.5359119428431</v>
      </c>
      <c r="G70" s="137">
        <f>INDEX('CCG allocations'!$F$8:$F$198,MATCH(B70,'CCG allocations'!$A$8:$A$198,0))</f>
        <v>2950.4645349645111</v>
      </c>
      <c r="H70" s="114">
        <f>INDEX('CCG allocations'!$G$8:$G$198,MATCH(B70,'CCG allocations'!$A$8:$A$198,0))</f>
        <v>6889.7596107090958</v>
      </c>
      <c r="I70" s="138">
        <f>INDEX('CCG allocations'!$H$8:$H$198,MATCH(B70,'CCG allocations'!$A$8:$A$198,0))</f>
        <v>9840.2241456736065</v>
      </c>
      <c r="J70" s="144">
        <f t="shared" si="2"/>
        <v>5.3832575889308121E-2</v>
      </c>
      <c r="K70" s="145">
        <f t="shared" si="2"/>
        <v>5.5936007385439135E-2</v>
      </c>
      <c r="L70" s="146">
        <f t="shared" si="2"/>
        <v>5.5304439663347971E-2</v>
      </c>
      <c r="M70" s="58"/>
      <c r="N70" s="75" t="s">
        <v>301</v>
      </c>
      <c r="O70" s="75" t="s">
        <v>302</v>
      </c>
      <c r="P70" s="137">
        <f>INDEX('BCF 2020-21'!$AB$6:$AB$157,MATCH(N70,'BCF 2020-21'!$U$6:$U$157,0))</f>
        <v>6882.0262337362974</v>
      </c>
      <c r="Q70" s="114">
        <f>INDEX('BCF 2020-21'!$AC$6:$AC$157,MATCH(N70,'BCF 2020-21'!$U$6:$U$157,0))</f>
        <v>15308.847070456402</v>
      </c>
      <c r="R70" s="138">
        <f t="shared" si="3"/>
        <v>22190.873304192701</v>
      </c>
      <c r="S70" s="137">
        <f>INDEX('RNF revised'!$F$8:$F$159,MATCH(N70,'RNF revised'!$A$8:$A$159,0))</f>
        <v>7247.8059280593816</v>
      </c>
      <c r="T70" s="114">
        <f t="shared" si="4"/>
        <v>16114.440189919198</v>
      </c>
      <c r="U70" s="138">
        <v>23362.246117978579</v>
      </c>
      <c r="V70" s="144">
        <f t="shared" si="5"/>
        <v>5.3150000000000031E-2</v>
      </c>
      <c r="W70" s="145">
        <f t="shared" si="5"/>
        <v>5.2622716508642808E-2</v>
      </c>
      <c r="X70" s="146">
        <f t="shared" si="5"/>
        <v>5.2786242241514625E-2</v>
      </c>
      <c r="Y70" s="58"/>
    </row>
    <row r="71" spans="1:25">
      <c r="A71" s="29" t="s">
        <v>790</v>
      </c>
      <c r="B71" s="41" t="s">
        <v>311</v>
      </c>
      <c r="C71" s="182" t="s">
        <v>312</v>
      </c>
      <c r="D71" s="137">
        <f>INDEX('BCF 2020-21'!$D$6:$D$196,MATCH(B71,'BCF 2020-21'!$A$6:$A$196,0))</f>
        <v>8312.9696846188599</v>
      </c>
      <c r="E71" s="114">
        <f>INDEX('BCF 2020-21'!$E$6:$E$196,MATCH(B71,'BCF 2020-21'!$A$6:$A$196,0))</f>
        <v>16421.003307088267</v>
      </c>
      <c r="F71" s="138">
        <f>INDEX('BCF 2020-21'!$F$6:$F$196,MATCH(B71,'BCF 2020-21'!$A$6:$A$196,0))</f>
        <v>24733.972991707127</v>
      </c>
      <c r="G71" s="137">
        <f>INDEX('CCG allocations'!$F$8:$F$198,MATCH(B71,'CCG allocations'!$A$8:$A$198,0))</f>
        <v>8754.8040233563534</v>
      </c>
      <c r="H71" s="114">
        <f>INDEX('CCG allocations'!$G$8:$G$198,MATCH(B71,'CCG allocations'!$A$8:$A$198,0))</f>
        <v>17301.871483180556</v>
      </c>
      <c r="I71" s="138">
        <f>INDEX('CCG allocations'!$H$8:$H$198,MATCH(B71,'CCG allocations'!$A$8:$A$198,0))</f>
        <v>26056.675506536907</v>
      </c>
      <c r="J71" s="144">
        <f t="shared" ref="J71:L134" si="6">G71/D71-1</f>
        <v>5.3150000000000031E-2</v>
      </c>
      <c r="K71" s="145">
        <f t="shared" si="6"/>
        <v>5.3642774416351013E-2</v>
      </c>
      <c r="L71" s="146">
        <f t="shared" si="6"/>
        <v>5.3477155298635504E-2</v>
      </c>
      <c r="M71" s="58"/>
      <c r="N71" s="75" t="s">
        <v>305</v>
      </c>
      <c r="O71" s="75" t="s">
        <v>306</v>
      </c>
      <c r="P71" s="137">
        <f>INDEX('BCF 2020-21'!$AB$6:$AB$157,MATCH(N71,'BCF 2020-21'!$U$6:$U$157,0))</f>
        <v>6189.223930720199</v>
      </c>
      <c r="Q71" s="114">
        <f>INDEX('BCF 2020-21'!$AC$6:$AC$157,MATCH(N71,'BCF 2020-21'!$U$6:$U$157,0))</f>
        <v>11351.906797910338</v>
      </c>
      <c r="R71" s="138">
        <f t="shared" ref="R71:R134" si="7">P71+Q71</f>
        <v>17541.130728630538</v>
      </c>
      <c r="S71" s="137">
        <f>INDEX('RNF revised'!$F$8:$F$159,MATCH(N71,'RNF revised'!$A$8:$A$159,0))</f>
        <v>6518.1811826379781</v>
      </c>
      <c r="T71" s="114">
        <f t="shared" ref="T71:T134" si="8">U71-S71</f>
        <v>11908.623155693895</v>
      </c>
      <c r="U71" s="138">
        <v>18426.804338331873</v>
      </c>
      <c r="V71" s="144">
        <f t="shared" ref="V71:X134" si="9">S71/P71-1</f>
        <v>5.3150000000000031E-2</v>
      </c>
      <c r="W71" s="145">
        <f t="shared" si="9"/>
        <v>4.9041660374276264E-2</v>
      </c>
      <c r="X71" s="146">
        <f t="shared" si="9"/>
        <v>5.049124958950002E-2</v>
      </c>
      <c r="Y71" s="58"/>
    </row>
    <row r="72" spans="1:25">
      <c r="A72" s="29" t="s">
        <v>790</v>
      </c>
      <c r="B72" s="41" t="s">
        <v>315</v>
      </c>
      <c r="C72" s="182" t="s">
        <v>316</v>
      </c>
      <c r="D72" s="137">
        <f>INDEX('BCF 2020-21'!$D$6:$D$196,MATCH(B72,'BCF 2020-21'!$A$6:$A$196,0))</f>
        <v>3511.4383440877514</v>
      </c>
      <c r="E72" s="114">
        <f>INDEX('BCF 2020-21'!$E$6:$E$196,MATCH(B72,'BCF 2020-21'!$A$6:$A$196,0))</f>
        <v>7035.2842363020218</v>
      </c>
      <c r="F72" s="138">
        <f>INDEX('BCF 2020-21'!$F$6:$F$196,MATCH(B72,'BCF 2020-21'!$A$6:$A$196,0))</f>
        <v>10546.722580389773</v>
      </c>
      <c r="G72" s="137">
        <f>INDEX('CCG allocations'!$F$8:$F$198,MATCH(B72,'CCG allocations'!$A$8:$A$198,0))</f>
        <v>3687.767976807816</v>
      </c>
      <c r="H72" s="114">
        <f>INDEX('CCG allocations'!$G$8:$G$198,MATCH(B72,'CCG allocations'!$A$8:$A$198,0))</f>
        <v>7436.3113159046006</v>
      </c>
      <c r="I72" s="138">
        <f>INDEX('CCG allocations'!$H$8:$H$198,MATCH(B72,'CCG allocations'!$A$8:$A$198,0))</f>
        <v>11124.079292712417</v>
      </c>
      <c r="J72" s="144">
        <f t="shared" si="6"/>
        <v>5.021578494093526E-2</v>
      </c>
      <c r="K72" s="145">
        <f t="shared" si="6"/>
        <v>5.7002256928480932E-2</v>
      </c>
      <c r="L72" s="146">
        <f t="shared" si="6"/>
        <v>5.474276088347696E-2</v>
      </c>
      <c r="M72" s="58"/>
      <c r="N72" s="75" t="s">
        <v>309</v>
      </c>
      <c r="O72" s="75" t="s">
        <v>310</v>
      </c>
      <c r="P72" s="137">
        <f>INDEX('BCF 2020-21'!$AB$6:$AB$157,MATCH(N72,'BCF 2020-21'!$U$6:$U$157,0))</f>
        <v>5071.9186336322491</v>
      </c>
      <c r="Q72" s="114">
        <f>INDEX('BCF 2020-21'!$AC$6:$AC$157,MATCH(N72,'BCF 2020-21'!$U$6:$U$157,0))</f>
        <v>11440.470094859298</v>
      </c>
      <c r="R72" s="138">
        <f t="shared" si="7"/>
        <v>16512.388728491547</v>
      </c>
      <c r="S72" s="137">
        <f>INDEX('RNF revised'!$F$8:$F$159,MATCH(N72,'RNF revised'!$A$8:$A$159,0))</f>
        <v>5341.491109009803</v>
      </c>
      <c r="T72" s="114">
        <f t="shared" si="8"/>
        <v>12032.549904836993</v>
      </c>
      <c r="U72" s="138">
        <v>17374.041013846796</v>
      </c>
      <c r="V72" s="144">
        <f t="shared" si="9"/>
        <v>5.3150000000000031E-2</v>
      </c>
      <c r="W72" s="145">
        <f t="shared" si="9"/>
        <v>5.1753101495693121E-2</v>
      </c>
      <c r="X72" s="146">
        <f t="shared" si="9"/>
        <v>5.2182170582533383E-2</v>
      </c>
      <c r="Y72" s="58"/>
    </row>
    <row r="73" spans="1:25">
      <c r="A73" s="29" t="s">
        <v>790</v>
      </c>
      <c r="B73" s="41" t="s">
        <v>319</v>
      </c>
      <c r="C73" s="182" t="s">
        <v>320</v>
      </c>
      <c r="D73" s="137">
        <f>INDEX('BCF 2020-21'!$D$6:$D$196,MATCH(B73,'BCF 2020-21'!$A$6:$A$196,0))</f>
        <v>2603.0775339596971</v>
      </c>
      <c r="E73" s="114">
        <f>INDEX('BCF 2020-21'!$E$6:$E$196,MATCH(B73,'BCF 2020-21'!$A$6:$A$196,0))</f>
        <v>4417.0307341070938</v>
      </c>
      <c r="F73" s="138">
        <f>INDEX('BCF 2020-21'!$F$6:$F$196,MATCH(B73,'BCF 2020-21'!$A$6:$A$196,0))</f>
        <v>7020.1082680667914</v>
      </c>
      <c r="G73" s="137">
        <f>INDEX('CCG allocations'!$F$8:$F$198,MATCH(B73,'CCG allocations'!$A$8:$A$198,0))</f>
        <v>2742.8611680330669</v>
      </c>
      <c r="H73" s="114">
        <f>INDEX('CCG allocations'!$G$8:$G$198,MATCH(B73,'CCG allocations'!$A$8:$A$198,0))</f>
        <v>4643.6476782094487</v>
      </c>
      <c r="I73" s="138">
        <f>INDEX('CCG allocations'!$H$8:$H$198,MATCH(B73,'CCG allocations'!$A$8:$A$198,0))</f>
        <v>7386.5088462425156</v>
      </c>
      <c r="J73" s="144">
        <f t="shared" si="6"/>
        <v>5.3699374010091949E-2</v>
      </c>
      <c r="K73" s="145">
        <f t="shared" si="6"/>
        <v>5.1305267666009513E-2</v>
      </c>
      <c r="L73" s="146">
        <f t="shared" si="6"/>
        <v>5.2193009592517825E-2</v>
      </c>
      <c r="M73" s="58"/>
      <c r="N73" s="75" t="s">
        <v>313</v>
      </c>
      <c r="O73" s="75" t="s">
        <v>314</v>
      </c>
      <c r="P73" s="137">
        <f>INDEX('BCF 2020-21'!$AB$6:$AB$157,MATCH(N73,'BCF 2020-21'!$U$6:$U$157,0))</f>
        <v>8539.2670674490746</v>
      </c>
      <c r="Q73" s="114">
        <f>INDEX('BCF 2020-21'!$AC$6:$AC$157,MATCH(N73,'BCF 2020-21'!$U$6:$U$157,0))</f>
        <v>17147.4547239565</v>
      </c>
      <c r="R73" s="138">
        <f t="shared" si="7"/>
        <v>25686.721791405573</v>
      </c>
      <c r="S73" s="137">
        <f>INDEX('RNF revised'!$F$8:$F$159,MATCH(N73,'RNF revised'!$A$8:$A$159,0))</f>
        <v>8993.1291120839924</v>
      </c>
      <c r="T73" s="114">
        <f t="shared" si="8"/>
        <v>17993.686072317803</v>
      </c>
      <c r="U73" s="138">
        <v>26986.815184401796</v>
      </c>
      <c r="V73" s="144">
        <f t="shared" si="9"/>
        <v>5.3150000000000031E-2</v>
      </c>
      <c r="W73" s="145">
        <f t="shared" si="9"/>
        <v>4.9350259964765719E-2</v>
      </c>
      <c r="X73" s="146">
        <f t="shared" si="9"/>
        <v>5.0613441588767349E-2</v>
      </c>
      <c r="Y73" s="58"/>
    </row>
    <row r="74" spans="1:25">
      <c r="A74" s="29" t="s">
        <v>790</v>
      </c>
      <c r="B74" s="41" t="s">
        <v>323</v>
      </c>
      <c r="C74" s="182" t="s">
        <v>324</v>
      </c>
      <c r="D74" s="137">
        <f>INDEX('BCF 2020-21'!$D$6:$D$196,MATCH(B74,'BCF 2020-21'!$A$6:$A$196,0))</f>
        <v>2704.1699316562922</v>
      </c>
      <c r="E74" s="114">
        <f>INDEX('BCF 2020-21'!$E$6:$E$196,MATCH(B74,'BCF 2020-21'!$A$6:$A$196,0))</f>
        <v>5443.9296171215256</v>
      </c>
      <c r="F74" s="138">
        <f>INDEX('BCF 2020-21'!$F$6:$F$196,MATCH(B74,'BCF 2020-21'!$A$6:$A$196,0))</f>
        <v>8148.0995487778182</v>
      </c>
      <c r="G74" s="137">
        <f>INDEX('CCG allocations'!$F$8:$F$198,MATCH(B74,'CCG allocations'!$A$8:$A$198,0))</f>
        <v>2866.7593192396325</v>
      </c>
      <c r="H74" s="114">
        <f>INDEX('CCG allocations'!$G$8:$G$198,MATCH(B74,'CCG allocations'!$A$8:$A$198,0))</f>
        <v>5731.3917125840135</v>
      </c>
      <c r="I74" s="138">
        <f>INDEX('CCG allocations'!$H$8:$H$198,MATCH(B74,'CCG allocations'!$A$8:$A$198,0))</f>
        <v>8598.1510318236469</v>
      </c>
      <c r="J74" s="144">
        <f t="shared" si="6"/>
        <v>6.0125432828755265E-2</v>
      </c>
      <c r="K74" s="145">
        <f t="shared" si="6"/>
        <v>5.2804153558194455E-2</v>
      </c>
      <c r="L74" s="146">
        <f t="shared" si="6"/>
        <v>5.5233920542040238E-2</v>
      </c>
      <c r="M74" s="58"/>
      <c r="N74" s="75" t="s">
        <v>317</v>
      </c>
      <c r="O74" s="75" t="s">
        <v>318</v>
      </c>
      <c r="P74" s="137">
        <f>INDEX('BCF 2020-21'!$AB$6:$AB$157,MATCH(N74,'BCF 2020-21'!$U$6:$U$157,0))</f>
        <v>5240.058618562266</v>
      </c>
      <c r="Q74" s="114">
        <f>INDEX('BCF 2020-21'!$AC$6:$AC$157,MATCH(N74,'BCF 2020-21'!$U$6:$U$157,0))</f>
        <v>10110.65371456635</v>
      </c>
      <c r="R74" s="138">
        <f t="shared" si="7"/>
        <v>15350.712333128617</v>
      </c>
      <c r="S74" s="137">
        <f>INDEX('RNF revised'!$F$8:$F$159,MATCH(N74,'RNF revised'!$A$8:$A$159,0))</f>
        <v>5518.5677341388509</v>
      </c>
      <c r="T74" s="114">
        <f t="shared" si="8"/>
        <v>10603.079427260749</v>
      </c>
      <c r="U74" s="138">
        <v>16121.6471613996</v>
      </c>
      <c r="V74" s="144">
        <f t="shared" si="9"/>
        <v>5.3150000000000031E-2</v>
      </c>
      <c r="W74" s="145">
        <f t="shared" si="9"/>
        <v>4.8703647320545107E-2</v>
      </c>
      <c r="X74" s="146">
        <f t="shared" si="9"/>
        <v>5.0221436734712022E-2</v>
      </c>
      <c r="Y74" s="58"/>
    </row>
    <row r="75" spans="1:25">
      <c r="A75" s="29" t="s">
        <v>788</v>
      </c>
      <c r="B75" s="41" t="s">
        <v>327</v>
      </c>
      <c r="C75" s="182" t="s">
        <v>328</v>
      </c>
      <c r="D75" s="137">
        <f>INDEX('BCF 2020-21'!$D$6:$D$196,MATCH(B75,'BCF 2020-21'!$A$6:$A$196,0))</f>
        <v>3018.2823128018872</v>
      </c>
      <c r="E75" s="114">
        <f>INDEX('BCF 2020-21'!$E$6:$E$196,MATCH(B75,'BCF 2020-21'!$A$6:$A$196,0))</f>
        <v>6058.3523472648449</v>
      </c>
      <c r="F75" s="138">
        <f>INDEX('BCF 2020-21'!$F$6:$F$196,MATCH(B75,'BCF 2020-21'!$A$6:$A$196,0))</f>
        <v>9076.6346600667312</v>
      </c>
      <c r="G75" s="137">
        <f>INDEX('CCG allocations'!$F$8:$F$198,MATCH(B75,'CCG allocations'!$A$8:$A$198,0))</f>
        <v>3171.186175364277</v>
      </c>
      <c r="H75" s="114">
        <f>INDEX('CCG allocations'!$G$8:$G$198,MATCH(B75,'CCG allocations'!$A$8:$A$198,0))</f>
        <v>6399.4437216094602</v>
      </c>
      <c r="I75" s="138">
        <f>INDEX('CCG allocations'!$H$8:$H$198,MATCH(B75,'CCG allocations'!$A$8:$A$198,0))</f>
        <v>9570.6298969737363</v>
      </c>
      <c r="J75" s="144">
        <f t="shared" si="6"/>
        <v>5.065923154830676E-2</v>
      </c>
      <c r="K75" s="145">
        <f t="shared" si="6"/>
        <v>5.6301013013646761E-2</v>
      </c>
      <c r="L75" s="146">
        <f t="shared" si="6"/>
        <v>5.4424933404047859E-2</v>
      </c>
      <c r="M75" s="58"/>
      <c r="N75" s="75" t="s">
        <v>321</v>
      </c>
      <c r="O75" s="75" t="s">
        <v>322</v>
      </c>
      <c r="P75" s="137">
        <f>INDEX('BCF 2020-21'!$AB$6:$AB$157,MATCH(N75,'BCF 2020-21'!$U$6:$U$157,0))</f>
        <v>15859.295805181209</v>
      </c>
      <c r="Q75" s="114">
        <f>INDEX('BCF 2020-21'!$AC$6:$AC$157,MATCH(N75,'BCF 2020-21'!$U$6:$U$157,0))</f>
        <v>29670.754877766864</v>
      </c>
      <c r="R75" s="138">
        <f t="shared" si="7"/>
        <v>45530.050682948073</v>
      </c>
      <c r="S75" s="137">
        <f>INDEX('RNF revised'!$F$8:$F$159,MATCH(N75,'RNF revised'!$A$8:$A$159,0))</f>
        <v>16702.217377226592</v>
      </c>
      <c r="T75" s="114">
        <f t="shared" si="8"/>
        <v>31188.289586071351</v>
      </c>
      <c r="U75" s="138">
        <v>47890.506963297943</v>
      </c>
      <c r="V75" s="144">
        <f t="shared" si="9"/>
        <v>5.3150000000000031E-2</v>
      </c>
      <c r="W75" s="145">
        <f t="shared" si="9"/>
        <v>5.1145807194869164E-2</v>
      </c>
      <c r="X75" s="146">
        <f t="shared" si="9"/>
        <v>5.184391945414446E-2</v>
      </c>
      <c r="Y75" s="58"/>
    </row>
    <row r="76" spans="1:25">
      <c r="A76" s="29" t="s">
        <v>331</v>
      </c>
      <c r="B76" s="41" t="s">
        <v>331</v>
      </c>
      <c r="C76" s="182" t="s">
        <v>332</v>
      </c>
      <c r="D76" s="137">
        <f>INDEX('BCF 2020-21'!$D$6:$D$196,MATCH(B76,'BCF 2020-21'!$A$6:$A$196,0))</f>
        <v>7457.2831152579774</v>
      </c>
      <c r="E76" s="114">
        <f>INDEX('BCF 2020-21'!$E$6:$E$196,MATCH(B76,'BCF 2020-21'!$A$6:$A$196,0))</f>
        <v>16167.46486227053</v>
      </c>
      <c r="F76" s="138">
        <f>INDEX('BCF 2020-21'!$F$6:$F$196,MATCH(B76,'BCF 2020-21'!$A$6:$A$196,0))</f>
        <v>23624.747977528506</v>
      </c>
      <c r="G76" s="137">
        <f>INDEX('CCG allocations'!$F$8:$F$198,MATCH(B76,'CCG allocations'!$A$8:$A$198,0))</f>
        <v>7868.7482057246925</v>
      </c>
      <c r="H76" s="114">
        <f>INDEX('CCG allocations'!$G$8:$G$198,MATCH(B76,'CCG allocations'!$A$8:$A$198,0))</f>
        <v>17115.934578717457</v>
      </c>
      <c r="I76" s="138">
        <f>INDEX('CCG allocations'!$H$8:$H$198,MATCH(B76,'CCG allocations'!$A$8:$A$198,0))</f>
        <v>24984.68278444215</v>
      </c>
      <c r="J76" s="144">
        <f t="shared" si="6"/>
        <v>5.517627319590912E-2</v>
      </c>
      <c r="K76" s="145">
        <f t="shared" si="6"/>
        <v>5.8665333404270381E-2</v>
      </c>
      <c r="L76" s="146">
        <f t="shared" si="6"/>
        <v>5.7563992141088427E-2</v>
      </c>
      <c r="M76" s="58"/>
      <c r="N76" s="75" t="s">
        <v>325</v>
      </c>
      <c r="O76" s="75" t="s">
        <v>326</v>
      </c>
      <c r="P76" s="137">
        <f>INDEX('BCF 2020-21'!$AB$6:$AB$157,MATCH(N76,'BCF 2020-21'!$U$6:$U$157,0))</f>
        <v>5163.9007238317618</v>
      </c>
      <c r="Q76" s="114">
        <f>INDEX('BCF 2020-21'!$AC$6:$AC$157,MATCH(N76,'BCF 2020-21'!$U$6:$U$157,0))</f>
        <v>11129.810976680616</v>
      </c>
      <c r="R76" s="138">
        <f t="shared" si="7"/>
        <v>16293.711700512376</v>
      </c>
      <c r="S76" s="137">
        <f>INDEX('RNF revised'!$F$8:$F$159,MATCH(N76,'RNF revised'!$A$8:$A$159,0))</f>
        <v>5438.3620473034198</v>
      </c>
      <c r="T76" s="114">
        <f t="shared" si="8"/>
        <v>11683.358947570869</v>
      </c>
      <c r="U76" s="138">
        <v>17121.720994874289</v>
      </c>
      <c r="V76" s="144">
        <f t="shared" si="9"/>
        <v>5.3150000000000031E-2</v>
      </c>
      <c r="W76" s="145">
        <f t="shared" si="9"/>
        <v>4.9735612945274399E-2</v>
      </c>
      <c r="X76" s="146">
        <f t="shared" si="9"/>
        <v>5.0817720945429246E-2</v>
      </c>
      <c r="Y76" s="58"/>
    </row>
    <row r="77" spans="1:25">
      <c r="A77" s="29" t="s">
        <v>335</v>
      </c>
      <c r="B77" s="41" t="s">
        <v>335</v>
      </c>
      <c r="C77" s="182" t="s">
        <v>336</v>
      </c>
      <c r="D77" s="137">
        <f>INDEX('BCF 2020-21'!$D$6:$D$196,MATCH(B77,'BCF 2020-21'!$A$6:$A$196,0))</f>
        <v>2972.9137724820512</v>
      </c>
      <c r="E77" s="114">
        <f>INDEX('BCF 2020-21'!$E$6:$E$196,MATCH(B77,'BCF 2020-21'!$A$6:$A$196,0))</f>
        <v>6333.5315263222137</v>
      </c>
      <c r="F77" s="138">
        <f>INDEX('BCF 2020-21'!$F$6:$F$196,MATCH(B77,'BCF 2020-21'!$A$6:$A$196,0))</f>
        <v>9306.4452988042649</v>
      </c>
      <c r="G77" s="137">
        <f>INDEX('CCG allocations'!$F$8:$F$198,MATCH(B77,'CCG allocations'!$A$8:$A$198,0))</f>
        <v>3129.5963430885731</v>
      </c>
      <c r="H77" s="114">
        <f>INDEX('CCG allocations'!$G$8:$G$198,MATCH(B77,'CCG allocations'!$A$8:$A$198,0))</f>
        <v>6659.4590242308223</v>
      </c>
      <c r="I77" s="138">
        <f>INDEX('CCG allocations'!$H$8:$H$198,MATCH(B77,'CCG allocations'!$A$8:$A$198,0))</f>
        <v>9789.0553673193954</v>
      </c>
      <c r="J77" s="144">
        <f t="shared" si="6"/>
        <v>5.2703368680521612E-2</v>
      </c>
      <c r="K77" s="145">
        <f t="shared" si="6"/>
        <v>5.1460626122101116E-2</v>
      </c>
      <c r="L77" s="146">
        <f t="shared" si="6"/>
        <v>5.1857616202519274E-2</v>
      </c>
      <c r="M77" s="58"/>
      <c r="N77" s="75" t="s">
        <v>329</v>
      </c>
      <c r="O77" s="75" t="s">
        <v>330</v>
      </c>
      <c r="P77" s="137">
        <f>INDEX('BCF 2020-21'!$AB$6:$AB$157,MATCH(N77,'BCF 2020-21'!$U$6:$U$157,0))</f>
        <v>8178.1275706226852</v>
      </c>
      <c r="Q77" s="114">
        <f>INDEX('BCF 2020-21'!$AC$6:$AC$157,MATCH(N77,'BCF 2020-21'!$U$6:$U$157,0))</f>
        <v>15664.770006857503</v>
      </c>
      <c r="R77" s="138">
        <f t="shared" si="7"/>
        <v>23842.897577480187</v>
      </c>
      <c r="S77" s="137">
        <f>INDEX('RNF revised'!$F$8:$F$159,MATCH(N77,'RNF revised'!$A$8:$A$159,0))</f>
        <v>8612.7950510012815</v>
      </c>
      <c r="T77" s="114">
        <f t="shared" si="8"/>
        <v>16406.461463635555</v>
      </c>
      <c r="U77" s="138">
        <v>25019.256514636836</v>
      </c>
      <c r="V77" s="144">
        <f t="shared" si="9"/>
        <v>5.3150000000000031E-2</v>
      </c>
      <c r="W77" s="145">
        <f t="shared" si="9"/>
        <v>4.7347739957456447E-2</v>
      </c>
      <c r="X77" s="146">
        <f t="shared" si="9"/>
        <v>4.93379184863727E-2</v>
      </c>
      <c r="Y77" s="58"/>
    </row>
    <row r="78" spans="1:25">
      <c r="A78" s="29" t="s">
        <v>339</v>
      </c>
      <c r="B78" s="41" t="s">
        <v>339</v>
      </c>
      <c r="C78" s="182" t="s">
        <v>340</v>
      </c>
      <c r="D78" s="137">
        <f>INDEX('BCF 2020-21'!$D$6:$D$196,MATCH(B78,'BCF 2020-21'!$A$6:$A$196,0))</f>
        <v>10568.297023274026</v>
      </c>
      <c r="E78" s="114">
        <f>INDEX('BCF 2020-21'!$E$6:$E$196,MATCH(B78,'BCF 2020-21'!$A$6:$A$196,0))</f>
        <v>22768.374998275936</v>
      </c>
      <c r="F78" s="138">
        <f>INDEX('BCF 2020-21'!$F$6:$F$196,MATCH(B78,'BCF 2020-21'!$A$6:$A$196,0))</f>
        <v>33336.672021549966</v>
      </c>
      <c r="G78" s="137">
        <f>INDEX('CCG allocations'!$F$8:$F$198,MATCH(B78,'CCG allocations'!$A$8:$A$198,0))</f>
        <v>11139.640854249392</v>
      </c>
      <c r="H78" s="114">
        <f>INDEX('CCG allocations'!$G$8:$G$198,MATCH(B78,'CCG allocations'!$A$8:$A$198,0))</f>
        <v>24093.490526612466</v>
      </c>
      <c r="I78" s="138">
        <f>INDEX('CCG allocations'!$H$8:$H$198,MATCH(B78,'CCG allocations'!$A$8:$A$198,0))</f>
        <v>35233.131380861858</v>
      </c>
      <c r="J78" s="144">
        <f t="shared" si="6"/>
        <v>5.40620527334843E-2</v>
      </c>
      <c r="K78" s="145">
        <f t="shared" si="6"/>
        <v>5.819982886072772E-2</v>
      </c>
      <c r="L78" s="146">
        <f t="shared" si="6"/>
        <v>5.6888082832202258E-2</v>
      </c>
      <c r="M78" s="58"/>
      <c r="N78" s="75" t="s">
        <v>333</v>
      </c>
      <c r="O78" s="75" t="s">
        <v>334</v>
      </c>
      <c r="P78" s="137">
        <f>INDEX('BCF 2020-21'!$AB$6:$AB$157,MATCH(N78,'BCF 2020-21'!$U$6:$U$157,0))</f>
        <v>9655.5831366455259</v>
      </c>
      <c r="Q78" s="114">
        <f>INDEX('BCF 2020-21'!$AC$6:$AC$157,MATCH(N78,'BCF 2020-21'!$U$6:$U$157,0))</f>
        <v>18927.624629738981</v>
      </c>
      <c r="R78" s="138">
        <f t="shared" si="7"/>
        <v>28583.207766384505</v>
      </c>
      <c r="S78" s="137">
        <f>INDEX('RNF revised'!$F$8:$F$159,MATCH(N78,'RNF revised'!$A$8:$A$159,0))</f>
        <v>10168.777380358237</v>
      </c>
      <c r="T78" s="114">
        <f t="shared" si="8"/>
        <v>19835.580058144144</v>
      </c>
      <c r="U78" s="138">
        <v>30004.357438502382</v>
      </c>
      <c r="V78" s="144">
        <f t="shared" si="9"/>
        <v>5.3150000000000031E-2</v>
      </c>
      <c r="W78" s="145">
        <f t="shared" si="9"/>
        <v>4.7969856026127466E-2</v>
      </c>
      <c r="X78" s="146">
        <f t="shared" si="9"/>
        <v>4.9719740476057872E-2</v>
      </c>
      <c r="Y78" s="58"/>
    </row>
    <row r="79" spans="1:25">
      <c r="A79" s="29" t="s">
        <v>343</v>
      </c>
      <c r="B79" s="41" t="s">
        <v>343</v>
      </c>
      <c r="C79" s="182" t="s">
        <v>344</v>
      </c>
      <c r="D79" s="137">
        <f>INDEX('BCF 2020-21'!$D$6:$D$196,MATCH(B79,'BCF 2020-21'!$A$6:$A$196,0))</f>
        <v>8375.1438078645388</v>
      </c>
      <c r="E79" s="114">
        <f>INDEX('BCF 2020-21'!$E$6:$E$196,MATCH(B79,'BCF 2020-21'!$A$6:$A$196,0))</f>
        <v>15817.818835785441</v>
      </c>
      <c r="F79" s="138">
        <f>INDEX('BCF 2020-21'!$F$6:$F$196,MATCH(B79,'BCF 2020-21'!$A$6:$A$196,0))</f>
        <v>24192.962643649982</v>
      </c>
      <c r="G79" s="137">
        <f>INDEX('CCG allocations'!$F$8:$F$198,MATCH(B79,'CCG allocations'!$A$8:$A$198,0))</f>
        <v>8820.2827012525395</v>
      </c>
      <c r="H79" s="114">
        <f>INDEX('CCG allocations'!$G$8:$G$198,MATCH(B79,'CCG allocations'!$A$8:$A$198,0))</f>
        <v>16640.17934212097</v>
      </c>
      <c r="I79" s="138">
        <f>INDEX('CCG allocations'!$H$8:$H$198,MATCH(B79,'CCG allocations'!$A$8:$A$198,0))</f>
        <v>25460.462043373511</v>
      </c>
      <c r="J79" s="144">
        <f t="shared" si="6"/>
        <v>5.3150000000000031E-2</v>
      </c>
      <c r="K79" s="145">
        <f t="shared" si="6"/>
        <v>5.198950088333687E-2</v>
      </c>
      <c r="L79" s="146">
        <f t="shared" si="6"/>
        <v>5.2391243618780781E-2</v>
      </c>
      <c r="M79" s="58"/>
      <c r="N79" s="75" t="s">
        <v>337</v>
      </c>
      <c r="O79" s="75" t="s">
        <v>338</v>
      </c>
      <c r="P79" s="137">
        <f>INDEX('BCF 2020-21'!$AB$6:$AB$157,MATCH(N79,'BCF 2020-21'!$U$6:$U$157,0))</f>
        <v>6641.6806645818133</v>
      </c>
      <c r="Q79" s="114">
        <f>INDEX('BCF 2020-21'!$AC$6:$AC$157,MATCH(N79,'BCF 2020-21'!$U$6:$U$157,0))</f>
        <v>14094.511666093753</v>
      </c>
      <c r="R79" s="138">
        <f t="shared" si="7"/>
        <v>20736.192330675567</v>
      </c>
      <c r="S79" s="137">
        <f>INDEX('RNF revised'!$F$8:$F$159,MATCH(N79,'RNF revised'!$A$8:$A$159,0))</f>
        <v>6994.6859919043372</v>
      </c>
      <c r="T79" s="114">
        <f t="shared" si="8"/>
        <v>14849.344671232728</v>
      </c>
      <c r="U79" s="138">
        <v>21844.030663137066</v>
      </c>
      <c r="V79" s="144">
        <f t="shared" si="9"/>
        <v>5.3150000000000031E-2</v>
      </c>
      <c r="W79" s="145">
        <f t="shared" si="9"/>
        <v>5.3555101660941462E-2</v>
      </c>
      <c r="X79" s="146">
        <f t="shared" si="9"/>
        <v>5.3425349977230141E-2</v>
      </c>
      <c r="Y79" s="58"/>
    </row>
    <row r="80" spans="1:25">
      <c r="A80" s="29" t="s">
        <v>347</v>
      </c>
      <c r="B80" s="41" t="s">
        <v>347</v>
      </c>
      <c r="C80" s="182" t="s">
        <v>348</v>
      </c>
      <c r="D80" s="137">
        <f>INDEX('BCF 2020-21'!$D$6:$D$196,MATCH(B80,'BCF 2020-21'!$A$6:$A$196,0))</f>
        <v>2787.2124697723657</v>
      </c>
      <c r="E80" s="114">
        <f>INDEX('BCF 2020-21'!$E$6:$E$196,MATCH(B80,'BCF 2020-21'!$A$6:$A$196,0))</f>
        <v>6122.6882955285791</v>
      </c>
      <c r="F80" s="138">
        <f>INDEX('BCF 2020-21'!$F$6:$F$196,MATCH(B80,'BCF 2020-21'!$A$6:$A$196,0))</f>
        <v>8909.9007653009448</v>
      </c>
      <c r="G80" s="137">
        <f>INDEX('CCG allocations'!$F$8:$F$198,MATCH(B80,'CCG allocations'!$A$8:$A$198,0))</f>
        <v>2955.5744555129295</v>
      </c>
      <c r="H80" s="114">
        <f>INDEX('CCG allocations'!$G$8:$G$198,MATCH(B80,'CCG allocations'!$A$8:$A$198,0))</f>
        <v>6487.5540614421634</v>
      </c>
      <c r="I80" s="138">
        <f>INDEX('CCG allocations'!$H$8:$H$198,MATCH(B80,'CCG allocations'!$A$8:$A$198,0))</f>
        <v>9443.1285169550938</v>
      </c>
      <c r="J80" s="144">
        <f t="shared" si="6"/>
        <v>6.0405149433876426E-2</v>
      </c>
      <c r="K80" s="145">
        <f t="shared" si="6"/>
        <v>5.9592412401599404E-2</v>
      </c>
      <c r="L80" s="146">
        <f t="shared" si="6"/>
        <v>5.9846654379223985E-2</v>
      </c>
      <c r="M80" s="58"/>
      <c r="N80" s="75" t="s">
        <v>341</v>
      </c>
      <c r="O80" s="75" t="s">
        <v>342</v>
      </c>
      <c r="P80" s="137">
        <f>INDEX('BCF 2020-21'!$AB$6:$AB$157,MATCH(N80,'BCF 2020-21'!$U$6:$U$157,0))</f>
        <v>8097.6515811192903</v>
      </c>
      <c r="Q80" s="114">
        <f>INDEX('BCF 2020-21'!$AC$6:$AC$157,MATCH(N80,'BCF 2020-21'!$U$6:$U$157,0))</f>
        <v>16632.738819785987</v>
      </c>
      <c r="R80" s="138">
        <f t="shared" si="7"/>
        <v>24730.390400905279</v>
      </c>
      <c r="S80" s="137">
        <f>INDEX('RNF revised'!$F$8:$F$159,MATCH(N80,'RNF revised'!$A$8:$A$159,0))</f>
        <v>8528.041762655781</v>
      </c>
      <c r="T80" s="114">
        <f t="shared" si="8"/>
        <v>17444.695379824399</v>
      </c>
      <c r="U80" s="138">
        <v>25972.737142480182</v>
      </c>
      <c r="V80" s="144">
        <f t="shared" si="9"/>
        <v>5.3150000000000031E-2</v>
      </c>
      <c r="W80" s="145">
        <f t="shared" si="9"/>
        <v>4.8816768473062488E-2</v>
      </c>
      <c r="X80" s="146">
        <f t="shared" si="9"/>
        <v>5.0235629985421859E-2</v>
      </c>
      <c r="Y80" s="58"/>
    </row>
    <row r="81" spans="1:25">
      <c r="A81" s="29" t="s">
        <v>791</v>
      </c>
      <c r="B81" s="41" t="s">
        <v>351</v>
      </c>
      <c r="C81" s="182" t="s">
        <v>352</v>
      </c>
      <c r="D81" s="137">
        <f>INDEX('BCF 2020-21'!$D$6:$D$196,MATCH(B81,'BCF 2020-21'!$A$6:$A$196,0))</f>
        <v>4722.8281625773125</v>
      </c>
      <c r="E81" s="114">
        <f>INDEX('BCF 2020-21'!$E$6:$E$196,MATCH(B81,'BCF 2020-21'!$A$6:$A$196,0))</f>
        <v>8892.096331165556</v>
      </c>
      <c r="F81" s="138">
        <f>INDEX('BCF 2020-21'!$F$6:$F$196,MATCH(B81,'BCF 2020-21'!$A$6:$A$196,0))</f>
        <v>13614.924493742868</v>
      </c>
      <c r="G81" s="137">
        <f>INDEX('CCG allocations'!$F$8:$F$198,MATCH(B81,'CCG allocations'!$A$8:$A$198,0))</f>
        <v>4973.8464794182964</v>
      </c>
      <c r="H81" s="114">
        <f>INDEX('CCG allocations'!$G$8:$G$198,MATCH(B81,'CCG allocations'!$A$8:$A$198,0))</f>
        <v>9347.5223078917516</v>
      </c>
      <c r="I81" s="138">
        <f>INDEX('CCG allocations'!$H$8:$H$198,MATCH(B81,'CCG allocations'!$A$8:$A$198,0))</f>
        <v>14321.368787310048</v>
      </c>
      <c r="J81" s="144">
        <f t="shared" si="6"/>
        <v>5.3150000000000031E-2</v>
      </c>
      <c r="K81" s="145">
        <f t="shared" si="6"/>
        <v>5.1216941401094784E-2</v>
      </c>
      <c r="L81" s="146">
        <f t="shared" si="6"/>
        <v>5.1887492574185456E-2</v>
      </c>
      <c r="M81" s="58"/>
      <c r="N81" s="75" t="s">
        <v>345</v>
      </c>
      <c r="O81" s="75" t="s">
        <v>346</v>
      </c>
      <c r="P81" s="137">
        <f>INDEX('BCF 2020-21'!$AB$6:$AB$157,MATCH(N81,'BCF 2020-21'!$U$6:$U$157,0))</f>
        <v>7214.9232742604017</v>
      </c>
      <c r="Q81" s="114">
        <f>INDEX('BCF 2020-21'!$AC$6:$AC$157,MATCH(N81,'BCF 2020-21'!$U$6:$U$157,0))</f>
        <v>13399.659820845589</v>
      </c>
      <c r="R81" s="138">
        <f t="shared" si="7"/>
        <v>20614.583095105991</v>
      </c>
      <c r="S81" s="137">
        <f>INDEX('RNF revised'!$F$8:$F$159,MATCH(N81,'RNF revised'!$A$8:$A$159,0))</f>
        <v>7598.3964462873419</v>
      </c>
      <c r="T81" s="114">
        <f t="shared" si="8"/>
        <v>14067.529306479944</v>
      </c>
      <c r="U81" s="138">
        <v>21665.925752767285</v>
      </c>
      <c r="V81" s="144">
        <f t="shared" si="9"/>
        <v>5.3150000000000031E-2</v>
      </c>
      <c r="W81" s="145">
        <f t="shared" si="9"/>
        <v>4.9842271711656672E-2</v>
      </c>
      <c r="X81" s="146">
        <f t="shared" si="9"/>
        <v>5.0999947600729678E-2</v>
      </c>
      <c r="Y81" s="58"/>
    </row>
    <row r="82" spans="1:25">
      <c r="A82" s="29" t="s">
        <v>355</v>
      </c>
      <c r="B82" s="41" t="s">
        <v>355</v>
      </c>
      <c r="C82" s="182" t="s">
        <v>356</v>
      </c>
      <c r="D82" s="137">
        <f>INDEX('BCF 2020-21'!$D$6:$D$196,MATCH(B82,'BCF 2020-21'!$A$6:$A$196,0))</f>
        <v>4765.6171969691804</v>
      </c>
      <c r="E82" s="114">
        <f>INDEX('BCF 2020-21'!$E$6:$E$196,MATCH(B82,'BCF 2020-21'!$A$6:$A$196,0))</f>
        <v>10676.125119663064</v>
      </c>
      <c r="F82" s="138">
        <f>INDEX('BCF 2020-21'!$F$6:$F$196,MATCH(B82,'BCF 2020-21'!$A$6:$A$196,0))</f>
        <v>15441.742316632244</v>
      </c>
      <c r="G82" s="137">
        <f>INDEX('CCG allocations'!$F$8:$F$198,MATCH(B82,'CCG allocations'!$A$8:$A$198,0))</f>
        <v>4994.7989166921088</v>
      </c>
      <c r="H82" s="114">
        <f>INDEX('CCG allocations'!$G$8:$G$198,MATCH(B82,'CCG allocations'!$A$8:$A$198,0))</f>
        <v>11198.402208828546</v>
      </c>
      <c r="I82" s="138">
        <f>INDEX('CCG allocations'!$H$8:$H$198,MATCH(B82,'CCG allocations'!$A$8:$A$198,0))</f>
        <v>16193.201125520654</v>
      </c>
      <c r="J82" s="144">
        <f t="shared" si="6"/>
        <v>4.8090669109697393E-2</v>
      </c>
      <c r="K82" s="145">
        <f t="shared" si="6"/>
        <v>4.8920098192139383E-2</v>
      </c>
      <c r="L82" s="146">
        <f t="shared" si="6"/>
        <v>4.8664120504006592E-2</v>
      </c>
      <c r="M82" s="58"/>
      <c r="N82" s="75" t="s">
        <v>349</v>
      </c>
      <c r="O82" s="75" t="s">
        <v>350</v>
      </c>
      <c r="P82" s="137">
        <f>INDEX('BCF 2020-21'!$AB$6:$AB$157,MATCH(N82,'BCF 2020-21'!$U$6:$U$157,0))</f>
        <v>14508.627047428768</v>
      </c>
      <c r="Q82" s="114">
        <f>INDEX('BCF 2020-21'!$AC$6:$AC$157,MATCH(N82,'BCF 2020-21'!$U$6:$U$157,0))</f>
        <v>28312.36592069926</v>
      </c>
      <c r="R82" s="138">
        <f t="shared" si="7"/>
        <v>42820.992968128026</v>
      </c>
      <c r="S82" s="137">
        <f>INDEX('RNF revised'!$F$8:$F$159,MATCH(N82,'RNF revised'!$A$8:$A$159,0))</f>
        <v>15279.760574999607</v>
      </c>
      <c r="T82" s="114">
        <f t="shared" si="8"/>
        <v>29718.475048890279</v>
      </c>
      <c r="U82" s="138">
        <v>44998.235623889886</v>
      </c>
      <c r="V82" s="144">
        <f t="shared" si="9"/>
        <v>5.3150000000000031E-2</v>
      </c>
      <c r="W82" s="145">
        <f t="shared" si="9"/>
        <v>4.9664133761530893E-2</v>
      </c>
      <c r="X82" s="146">
        <f t="shared" si="9"/>
        <v>5.0845216442841457E-2</v>
      </c>
      <c r="Y82" s="58"/>
    </row>
    <row r="83" spans="1:25">
      <c r="A83" s="29" t="s">
        <v>359</v>
      </c>
      <c r="B83" s="41" t="s">
        <v>359</v>
      </c>
      <c r="C83" s="182" t="s">
        <v>360</v>
      </c>
      <c r="D83" s="137">
        <f>INDEX('BCF 2020-21'!$D$6:$D$196,MATCH(B83,'BCF 2020-21'!$A$6:$A$196,0))</f>
        <v>4066.4544842121118</v>
      </c>
      <c r="E83" s="114">
        <f>INDEX('BCF 2020-21'!$E$6:$E$196,MATCH(B83,'BCF 2020-21'!$A$6:$A$196,0))</f>
        <v>8842.1443339003799</v>
      </c>
      <c r="F83" s="138">
        <f>INDEX('BCF 2020-21'!$F$6:$F$196,MATCH(B83,'BCF 2020-21'!$A$6:$A$196,0))</f>
        <v>12908.598818112492</v>
      </c>
      <c r="G83" s="137">
        <f>INDEX('CCG allocations'!$F$8:$F$198,MATCH(B83,'CCG allocations'!$A$8:$A$198,0))</f>
        <v>4261.7508199322983</v>
      </c>
      <c r="H83" s="114">
        <f>INDEX('CCG allocations'!$G$8:$G$198,MATCH(B83,'CCG allocations'!$A$8:$A$198,0))</f>
        <v>9313.7975124418772</v>
      </c>
      <c r="I83" s="138">
        <f>INDEX('CCG allocations'!$H$8:$H$198,MATCH(B83,'CCG allocations'!$A$8:$A$198,0))</f>
        <v>13575.548332374176</v>
      </c>
      <c r="J83" s="144">
        <f t="shared" si="6"/>
        <v>4.8026194926912069E-2</v>
      </c>
      <c r="K83" s="145">
        <f t="shared" si="6"/>
        <v>5.334149282467604E-2</v>
      </c>
      <c r="L83" s="146">
        <f t="shared" si="6"/>
        <v>5.1667072751991006E-2</v>
      </c>
      <c r="M83" s="58"/>
      <c r="N83" s="75" t="s">
        <v>353</v>
      </c>
      <c r="O83" s="75" t="s">
        <v>354</v>
      </c>
      <c r="P83" s="137">
        <f>INDEX('BCF 2020-21'!$AB$6:$AB$157,MATCH(N83,'BCF 2020-21'!$U$6:$U$157,0))</f>
        <v>8049.1207509213618</v>
      </c>
      <c r="Q83" s="114">
        <f>INDEX('BCF 2020-21'!$AC$6:$AC$157,MATCH(N83,'BCF 2020-21'!$U$6:$U$157,0))</f>
        <v>16117.836015148221</v>
      </c>
      <c r="R83" s="138">
        <f t="shared" si="7"/>
        <v>24166.956766069583</v>
      </c>
      <c r="S83" s="137">
        <f>INDEX('RNF revised'!$F$8:$F$159,MATCH(N83,'RNF revised'!$A$8:$A$159,0))</f>
        <v>8476.9315188328328</v>
      </c>
      <c r="T83" s="114">
        <f t="shared" si="8"/>
        <v>16953.871733492928</v>
      </c>
      <c r="U83" s="138">
        <v>25430.803252325761</v>
      </c>
      <c r="V83" s="144">
        <f t="shared" si="9"/>
        <v>5.3150000000000031E-2</v>
      </c>
      <c r="W83" s="145">
        <f t="shared" si="9"/>
        <v>5.1870221136321559E-2</v>
      </c>
      <c r="X83" s="146">
        <f t="shared" si="9"/>
        <v>5.229646821028866E-2</v>
      </c>
      <c r="Y83" s="58"/>
    </row>
    <row r="84" spans="1:25">
      <c r="A84" s="29" t="s">
        <v>791</v>
      </c>
      <c r="B84" s="41" t="s">
        <v>363</v>
      </c>
      <c r="C84" s="182" t="s">
        <v>364</v>
      </c>
      <c r="D84" s="137">
        <f>INDEX('BCF 2020-21'!$D$6:$D$196,MATCH(B84,'BCF 2020-21'!$A$6:$A$196,0))</f>
        <v>3967.0403147074849</v>
      </c>
      <c r="E84" s="114">
        <f>INDEX('BCF 2020-21'!$E$6:$E$196,MATCH(B84,'BCF 2020-21'!$A$6:$A$196,0))</f>
        <v>7680.5195289417734</v>
      </c>
      <c r="F84" s="138">
        <f>INDEX('BCF 2020-21'!$F$6:$F$196,MATCH(B84,'BCF 2020-21'!$A$6:$A$196,0))</f>
        <v>11647.559843649258</v>
      </c>
      <c r="G84" s="137">
        <f>INDEX('CCG allocations'!$F$8:$F$198,MATCH(B84,'CCG allocations'!$A$8:$A$198,0))</f>
        <v>4185.4458345506746</v>
      </c>
      <c r="H84" s="114">
        <f>INDEX('CCG allocations'!$G$8:$G$198,MATCH(B84,'CCG allocations'!$A$8:$A$198,0))</f>
        <v>8113.4900286178599</v>
      </c>
      <c r="I84" s="138">
        <f>INDEX('CCG allocations'!$H$8:$H$198,MATCH(B84,'CCG allocations'!$A$8:$A$198,0))</f>
        <v>12298.935863168535</v>
      </c>
      <c r="J84" s="144">
        <f t="shared" si="6"/>
        <v>5.5055029068766581E-2</v>
      </c>
      <c r="K84" s="145">
        <f t="shared" si="6"/>
        <v>5.6372553711316664E-2</v>
      </c>
      <c r="L84" s="146">
        <f t="shared" si="6"/>
        <v>5.5923818229999034E-2</v>
      </c>
      <c r="M84" s="58"/>
      <c r="N84" s="75" t="s">
        <v>357</v>
      </c>
      <c r="O84" s="75" t="s">
        <v>358</v>
      </c>
      <c r="P84" s="137">
        <f>INDEX('BCF 2020-21'!$AB$6:$AB$157,MATCH(N84,'BCF 2020-21'!$U$6:$U$157,0))</f>
        <v>5529.7793124174241</v>
      </c>
      <c r="Q84" s="114">
        <f>INDEX('BCF 2020-21'!$AC$6:$AC$157,MATCH(N84,'BCF 2020-21'!$U$6:$U$157,0))</f>
        <v>11891.186966906698</v>
      </c>
      <c r="R84" s="138">
        <f t="shared" si="7"/>
        <v>17420.966279324122</v>
      </c>
      <c r="S84" s="137">
        <f>INDEX('RNF revised'!$F$8:$F$159,MATCH(N84,'RNF revised'!$A$8:$A$159,0))</f>
        <v>5823.6870828724104</v>
      </c>
      <c r="T84" s="114">
        <f t="shared" si="8"/>
        <v>12467.500354457301</v>
      </c>
      <c r="U84" s="138">
        <v>18291.187437329711</v>
      </c>
      <c r="V84" s="144">
        <f t="shared" si="9"/>
        <v>5.3150000000000031E-2</v>
      </c>
      <c r="W84" s="145">
        <f t="shared" si="9"/>
        <v>4.8465589613088111E-2</v>
      </c>
      <c r="X84" s="146">
        <f t="shared" si="9"/>
        <v>4.9952519513134064E-2</v>
      </c>
      <c r="Y84" s="58"/>
    </row>
    <row r="85" spans="1:25">
      <c r="A85" s="29" t="s">
        <v>367</v>
      </c>
      <c r="B85" s="41" t="s">
        <v>367</v>
      </c>
      <c r="C85" s="182" t="s">
        <v>368</v>
      </c>
      <c r="D85" s="137">
        <f>INDEX('BCF 2020-21'!$D$6:$D$196,MATCH(B85,'BCF 2020-21'!$A$6:$A$196,0))</f>
        <v>14575.278141894167</v>
      </c>
      <c r="E85" s="114">
        <f>INDEX('BCF 2020-21'!$E$6:$E$196,MATCH(B85,'BCF 2020-21'!$A$6:$A$196,0))</f>
        <v>26075.929590576336</v>
      </c>
      <c r="F85" s="138">
        <f>INDEX('BCF 2020-21'!$F$6:$F$196,MATCH(B85,'BCF 2020-21'!$A$6:$A$196,0))</f>
        <v>40651.207732470502</v>
      </c>
      <c r="G85" s="137">
        <f>INDEX('CCG allocations'!$F$8:$F$198,MATCH(B85,'CCG allocations'!$A$8:$A$198,0))</f>
        <v>15358.025474214879</v>
      </c>
      <c r="H85" s="114">
        <f>INDEX('CCG allocations'!$G$8:$G$198,MATCH(B85,'CCG allocations'!$A$8:$A$198,0))</f>
        <v>27631.108681192181</v>
      </c>
      <c r="I85" s="138">
        <f>INDEX('CCG allocations'!$H$8:$H$198,MATCH(B85,'CCG allocations'!$A$8:$A$198,0))</f>
        <v>42989.13415540706</v>
      </c>
      <c r="J85" s="144">
        <f t="shared" si="6"/>
        <v>5.3703766384453289E-2</v>
      </c>
      <c r="K85" s="145">
        <f t="shared" si="6"/>
        <v>5.9640408416268942E-2</v>
      </c>
      <c r="L85" s="146">
        <f t="shared" si="6"/>
        <v>5.7511856432966857E-2</v>
      </c>
      <c r="M85" s="58"/>
      <c r="N85" s="75" t="s">
        <v>361</v>
      </c>
      <c r="O85" s="75" t="s">
        <v>362</v>
      </c>
      <c r="P85" s="137">
        <f>INDEX('BCF 2020-21'!$AB$6:$AB$157,MATCH(N85,'BCF 2020-21'!$U$6:$U$157,0))</f>
        <v>4908.6431193454291</v>
      </c>
      <c r="Q85" s="114">
        <f>INDEX('BCF 2020-21'!$AC$6:$AC$157,MATCH(N85,'BCF 2020-21'!$U$6:$U$157,0))</f>
        <v>9234.106155240057</v>
      </c>
      <c r="R85" s="138">
        <f t="shared" si="7"/>
        <v>14142.749274585487</v>
      </c>
      <c r="S85" s="137">
        <f>INDEX('RNF revised'!$F$8:$F$159,MATCH(N85,'RNF revised'!$A$8:$A$159,0))</f>
        <v>5169.5375011386386</v>
      </c>
      <c r="T85" s="114">
        <f t="shared" si="8"/>
        <v>9678.318694205549</v>
      </c>
      <c r="U85" s="138">
        <v>14847.856195344188</v>
      </c>
      <c r="V85" s="144">
        <f t="shared" si="9"/>
        <v>5.3150000000000031E-2</v>
      </c>
      <c r="W85" s="145">
        <f t="shared" si="9"/>
        <v>4.8105634860328816E-2</v>
      </c>
      <c r="X85" s="146">
        <f t="shared" si="9"/>
        <v>4.9856425159553464E-2</v>
      </c>
      <c r="Y85" s="58"/>
    </row>
    <row r="86" spans="1:25">
      <c r="A86" s="29" t="s">
        <v>371</v>
      </c>
      <c r="B86" s="41" t="s">
        <v>371</v>
      </c>
      <c r="C86" s="182" t="s">
        <v>372</v>
      </c>
      <c r="D86" s="137">
        <f>INDEX('BCF 2020-21'!$D$6:$D$196,MATCH(B86,'BCF 2020-21'!$A$6:$A$196,0))</f>
        <v>7475.229391788348</v>
      </c>
      <c r="E86" s="114">
        <f>INDEX('BCF 2020-21'!$E$6:$E$196,MATCH(B86,'BCF 2020-21'!$A$6:$A$196,0))</f>
        <v>14607.99531383491</v>
      </c>
      <c r="F86" s="138">
        <f>INDEX('BCF 2020-21'!$F$6:$F$196,MATCH(B86,'BCF 2020-21'!$A$6:$A$196,0))</f>
        <v>22083.224705623259</v>
      </c>
      <c r="G86" s="137">
        <f>INDEX('CCG allocations'!$F$8:$F$198,MATCH(B86,'CCG allocations'!$A$8:$A$198,0))</f>
        <v>7872.5378339618992</v>
      </c>
      <c r="H86" s="114">
        <f>INDEX('CCG allocations'!$G$8:$G$198,MATCH(B86,'CCG allocations'!$A$8:$A$198,0))</f>
        <v>15443.430153300003</v>
      </c>
      <c r="I86" s="138">
        <f>INDEX('CCG allocations'!$H$8:$H$198,MATCH(B86,'CCG allocations'!$A$8:$A$198,0))</f>
        <v>23315.967987261902</v>
      </c>
      <c r="J86" s="144">
        <f t="shared" si="6"/>
        <v>5.3150000000000031E-2</v>
      </c>
      <c r="K86" s="145">
        <f t="shared" si="6"/>
        <v>5.719024558242225E-2</v>
      </c>
      <c r="L86" s="146">
        <f t="shared" si="6"/>
        <v>5.582261187265547E-2</v>
      </c>
      <c r="M86" s="58"/>
      <c r="N86" s="75" t="s">
        <v>365</v>
      </c>
      <c r="O86" s="75" t="s">
        <v>366</v>
      </c>
      <c r="P86" s="137">
        <f>INDEX('BCF 2020-21'!$AB$6:$AB$157,MATCH(N86,'BCF 2020-21'!$U$6:$U$157,0))</f>
        <v>8408.164464935764</v>
      </c>
      <c r="Q86" s="114">
        <f>INDEX('BCF 2020-21'!$AC$6:$AC$157,MATCH(N86,'BCF 2020-21'!$U$6:$U$157,0))</f>
        <v>16453.163404069288</v>
      </c>
      <c r="R86" s="138">
        <f t="shared" si="7"/>
        <v>24861.32786900505</v>
      </c>
      <c r="S86" s="137">
        <f>INDEX('RNF revised'!$F$8:$F$159,MATCH(N86,'RNF revised'!$A$8:$A$159,0))</f>
        <v>8855.0584062471007</v>
      </c>
      <c r="T86" s="114">
        <f t="shared" si="8"/>
        <v>17234.163262504604</v>
      </c>
      <c r="U86" s="138">
        <v>26089.221668751707</v>
      </c>
      <c r="V86" s="144">
        <f t="shared" si="9"/>
        <v>5.3150000000000031E-2</v>
      </c>
      <c r="W86" s="145">
        <f t="shared" si="9"/>
        <v>4.7468066733121761E-2</v>
      </c>
      <c r="X86" s="146">
        <f t="shared" si="9"/>
        <v>4.9389711049082408E-2</v>
      </c>
      <c r="Y86" s="58"/>
    </row>
    <row r="87" spans="1:25">
      <c r="A87" s="29" t="s">
        <v>375</v>
      </c>
      <c r="B87" s="41" t="s">
        <v>375</v>
      </c>
      <c r="C87" s="182" t="s">
        <v>376</v>
      </c>
      <c r="D87" s="137">
        <f>INDEX('BCF 2020-21'!$D$6:$D$196,MATCH(B87,'BCF 2020-21'!$A$6:$A$196,0))</f>
        <v>4908.1271027185712</v>
      </c>
      <c r="E87" s="114">
        <f>INDEX('BCF 2020-21'!$E$6:$E$196,MATCH(B87,'BCF 2020-21'!$A$6:$A$196,0))</f>
        <v>9718.8545405444838</v>
      </c>
      <c r="F87" s="138">
        <f>INDEX('BCF 2020-21'!$F$6:$F$196,MATCH(B87,'BCF 2020-21'!$A$6:$A$196,0))</f>
        <v>14626.981643263054</v>
      </c>
      <c r="G87" s="137">
        <f>INDEX('CCG allocations'!$F$8:$F$198,MATCH(B87,'CCG allocations'!$A$8:$A$198,0))</f>
        <v>5159.4043800805457</v>
      </c>
      <c r="H87" s="114">
        <f>INDEX('CCG allocations'!$G$8:$G$198,MATCH(B87,'CCG allocations'!$A$8:$A$198,0))</f>
        <v>10301.407751506495</v>
      </c>
      <c r="I87" s="138">
        <f>INDEX('CCG allocations'!$H$8:$H$198,MATCH(B87,'CCG allocations'!$A$8:$A$198,0))</f>
        <v>15460.812131587041</v>
      </c>
      <c r="J87" s="144">
        <f t="shared" si="6"/>
        <v>5.1196163445480947E-2</v>
      </c>
      <c r="K87" s="145">
        <f t="shared" si="6"/>
        <v>5.9940521646018485E-2</v>
      </c>
      <c r="L87" s="146">
        <f t="shared" si="6"/>
        <v>5.7006326298907783E-2</v>
      </c>
      <c r="M87" s="58"/>
      <c r="N87" s="75" t="s">
        <v>369</v>
      </c>
      <c r="O87" s="75" t="s">
        <v>370</v>
      </c>
      <c r="P87" s="137">
        <f>INDEX('BCF 2020-21'!$AB$6:$AB$157,MATCH(N87,'BCF 2020-21'!$U$6:$U$157,0))</f>
        <v>30035.002806786073</v>
      </c>
      <c r="Q87" s="114">
        <f>INDEX('BCF 2020-21'!$AC$6:$AC$157,MATCH(N87,'BCF 2020-21'!$U$6:$U$157,0))</f>
        <v>57785.539910915104</v>
      </c>
      <c r="R87" s="138">
        <f t="shared" si="7"/>
        <v>87820.542717701173</v>
      </c>
      <c r="S87" s="137">
        <f>INDEX('RNF revised'!$F$8:$F$159,MATCH(N87,'RNF revised'!$A$8:$A$159,0))</f>
        <v>31631.363205966754</v>
      </c>
      <c r="T87" s="114">
        <f t="shared" si="8"/>
        <v>61025.952203538225</v>
      </c>
      <c r="U87" s="138">
        <v>92657.315409504983</v>
      </c>
      <c r="V87" s="144">
        <f t="shared" si="9"/>
        <v>5.3150000000000031E-2</v>
      </c>
      <c r="W87" s="145">
        <f t="shared" si="9"/>
        <v>5.6076525331747229E-2</v>
      </c>
      <c r="X87" s="146">
        <f t="shared" si="9"/>
        <v>5.5075641098593531E-2</v>
      </c>
      <c r="Y87" s="58"/>
    </row>
    <row r="88" spans="1:25">
      <c r="A88" s="29" t="s">
        <v>379</v>
      </c>
      <c r="B88" s="41" t="s">
        <v>379</v>
      </c>
      <c r="C88" s="182" t="s">
        <v>380</v>
      </c>
      <c r="D88" s="137">
        <f>INDEX('BCF 2020-21'!$D$6:$D$196,MATCH(B88,'BCF 2020-21'!$A$6:$A$196,0))</f>
        <v>5668.0858201425517</v>
      </c>
      <c r="E88" s="114">
        <f>INDEX('BCF 2020-21'!$E$6:$E$196,MATCH(B88,'BCF 2020-21'!$A$6:$A$196,0))</f>
        <v>12427.758068860951</v>
      </c>
      <c r="F88" s="138">
        <f>INDEX('BCF 2020-21'!$F$6:$F$196,MATCH(B88,'BCF 2020-21'!$A$6:$A$196,0))</f>
        <v>18095.843889003503</v>
      </c>
      <c r="G88" s="137">
        <f>INDEX('CCG allocations'!$F$8:$F$198,MATCH(B88,'CCG allocations'!$A$8:$A$198,0))</f>
        <v>5980.5414574104643</v>
      </c>
      <c r="H88" s="114">
        <f>INDEX('CCG allocations'!$G$8:$G$198,MATCH(B88,'CCG allocations'!$A$8:$A$198,0))</f>
        <v>13093.090798228068</v>
      </c>
      <c r="I88" s="138">
        <f>INDEX('CCG allocations'!$H$8:$H$198,MATCH(B88,'CCG allocations'!$A$8:$A$198,0))</f>
        <v>19073.632255638531</v>
      </c>
      <c r="J88" s="144">
        <f t="shared" si="6"/>
        <v>5.5125424558242653E-2</v>
      </c>
      <c r="K88" s="145">
        <f t="shared" si="6"/>
        <v>5.3536021998543681E-2</v>
      </c>
      <c r="L88" s="146">
        <f t="shared" si="6"/>
        <v>5.4033863943157234E-2</v>
      </c>
      <c r="M88" s="58"/>
      <c r="N88" s="75" t="s">
        <v>373</v>
      </c>
      <c r="O88" s="75" t="s">
        <v>374</v>
      </c>
      <c r="P88" s="137">
        <f>INDEX('BCF 2020-21'!$AB$6:$AB$157,MATCH(N88,'BCF 2020-21'!$U$6:$U$157,0))</f>
        <v>8318.5162624011937</v>
      </c>
      <c r="Q88" s="114">
        <f>INDEX('BCF 2020-21'!$AC$6:$AC$157,MATCH(N88,'BCF 2020-21'!$U$6:$U$157,0))</f>
        <v>17619.131699384656</v>
      </c>
      <c r="R88" s="138">
        <f t="shared" si="7"/>
        <v>25937.647961785849</v>
      </c>
      <c r="S88" s="137">
        <f>INDEX('RNF revised'!$F$8:$F$159,MATCH(N88,'RNF revised'!$A$8:$A$159,0))</f>
        <v>8760.6454017478172</v>
      </c>
      <c r="T88" s="114">
        <f t="shared" si="8"/>
        <v>18630.712685318926</v>
      </c>
      <c r="U88" s="138">
        <v>27391.358087066743</v>
      </c>
      <c r="V88" s="144">
        <f t="shared" si="9"/>
        <v>5.3150000000000031E-2</v>
      </c>
      <c r="W88" s="145">
        <f t="shared" si="9"/>
        <v>5.7413781972558864E-2</v>
      </c>
      <c r="X88" s="146">
        <f t="shared" si="9"/>
        <v>5.6046335713348272E-2</v>
      </c>
      <c r="Y88" s="58"/>
    </row>
    <row r="89" spans="1:25">
      <c r="A89" s="29" t="s">
        <v>791</v>
      </c>
      <c r="B89" s="41" t="s">
        <v>383</v>
      </c>
      <c r="C89" s="182" t="s">
        <v>384</v>
      </c>
      <c r="D89" s="137">
        <f>INDEX('BCF 2020-21'!$D$6:$D$196,MATCH(B89,'BCF 2020-21'!$A$6:$A$196,0))</f>
        <v>6638.9294830055769</v>
      </c>
      <c r="E89" s="114">
        <f>INDEX('BCF 2020-21'!$E$6:$E$196,MATCH(B89,'BCF 2020-21'!$A$6:$A$196,0))</f>
        <v>13656.58230522817</v>
      </c>
      <c r="F89" s="138">
        <f>INDEX('BCF 2020-21'!$F$6:$F$196,MATCH(B89,'BCF 2020-21'!$A$6:$A$196,0))</f>
        <v>20295.511788233747</v>
      </c>
      <c r="G89" s="137">
        <f>INDEX('CCG allocations'!$F$8:$F$198,MATCH(B89,'CCG allocations'!$A$8:$A$198,0))</f>
        <v>6993.4440875422915</v>
      </c>
      <c r="H89" s="114">
        <f>INDEX('CCG allocations'!$G$8:$G$198,MATCH(B89,'CCG allocations'!$A$8:$A$198,0))</f>
        <v>14499.879750037288</v>
      </c>
      <c r="I89" s="138">
        <f>INDEX('CCG allocations'!$H$8:$H$198,MATCH(B89,'CCG allocations'!$A$8:$A$198,0))</f>
        <v>21493.323837579577</v>
      </c>
      <c r="J89" s="144">
        <f t="shared" si="6"/>
        <v>5.3399362870807154E-2</v>
      </c>
      <c r="K89" s="145">
        <f t="shared" si="6"/>
        <v>6.1750255368524742E-2</v>
      </c>
      <c r="L89" s="146">
        <f t="shared" si="6"/>
        <v>5.9018568333923938E-2</v>
      </c>
      <c r="M89" s="58"/>
      <c r="N89" s="75" t="s">
        <v>377</v>
      </c>
      <c r="O89" s="75" t="s">
        <v>378</v>
      </c>
      <c r="P89" s="137">
        <f>INDEX('BCF 2020-21'!$AB$6:$AB$157,MATCH(N89,'BCF 2020-21'!$U$6:$U$157,0))</f>
        <v>8375.1438078645388</v>
      </c>
      <c r="Q89" s="114">
        <f>INDEX('BCF 2020-21'!$AC$6:$AC$157,MATCH(N89,'BCF 2020-21'!$U$6:$U$157,0))</f>
        <v>15817.818835785443</v>
      </c>
      <c r="R89" s="138">
        <f t="shared" si="7"/>
        <v>24192.962643649982</v>
      </c>
      <c r="S89" s="137">
        <f>INDEX('RNF revised'!$F$8:$F$159,MATCH(N89,'RNF revised'!$A$8:$A$159,0))</f>
        <v>8820.2827012525395</v>
      </c>
      <c r="T89" s="114">
        <f t="shared" si="8"/>
        <v>16640.179342120973</v>
      </c>
      <c r="U89" s="138">
        <v>25460.462043373511</v>
      </c>
      <c r="V89" s="144">
        <f t="shared" si="9"/>
        <v>5.3150000000000031E-2</v>
      </c>
      <c r="W89" s="145">
        <f t="shared" si="9"/>
        <v>5.198950088333687E-2</v>
      </c>
      <c r="X89" s="146">
        <f t="shared" si="9"/>
        <v>5.2391243618780781E-2</v>
      </c>
      <c r="Y89" s="58"/>
    </row>
    <row r="90" spans="1:25">
      <c r="A90" s="29" t="s">
        <v>387</v>
      </c>
      <c r="B90" s="41" t="s">
        <v>387</v>
      </c>
      <c r="C90" s="182" t="s">
        <v>388</v>
      </c>
      <c r="D90" s="137">
        <f>INDEX('BCF 2020-21'!$D$6:$D$196,MATCH(B90,'BCF 2020-21'!$A$6:$A$196,0))</f>
        <v>3381.5825229169113</v>
      </c>
      <c r="E90" s="114">
        <f>INDEX('BCF 2020-21'!$E$6:$E$196,MATCH(B90,'BCF 2020-21'!$A$6:$A$196,0))</f>
        <v>6600.6848788967764</v>
      </c>
      <c r="F90" s="138">
        <f>INDEX('BCF 2020-21'!$F$6:$F$196,MATCH(B90,'BCF 2020-21'!$A$6:$A$196,0))</f>
        <v>9982.2674018136877</v>
      </c>
      <c r="G90" s="137">
        <f>INDEX('CCG allocations'!$F$8:$F$198,MATCH(B90,'CCG allocations'!$A$8:$A$198,0))</f>
        <v>3577.9682513069315</v>
      </c>
      <c r="H90" s="114">
        <f>INDEX('CCG allocations'!$G$8:$G$198,MATCH(B90,'CCG allocations'!$A$8:$A$198,0))</f>
        <v>6968.3484285652949</v>
      </c>
      <c r="I90" s="138">
        <f>INDEX('CCG allocations'!$H$8:$H$198,MATCH(B90,'CCG allocations'!$A$8:$A$198,0))</f>
        <v>10546.316679872227</v>
      </c>
      <c r="J90" s="144">
        <f t="shared" si="6"/>
        <v>5.8075095627304174E-2</v>
      </c>
      <c r="K90" s="145">
        <f t="shared" si="6"/>
        <v>5.5700818386889672E-2</v>
      </c>
      <c r="L90" s="146">
        <f t="shared" si="6"/>
        <v>5.6505126075470313E-2</v>
      </c>
      <c r="M90" s="58"/>
      <c r="N90" s="75" t="s">
        <v>381</v>
      </c>
      <c r="O90" s="75" t="s">
        <v>382</v>
      </c>
      <c r="P90" s="137">
        <f>INDEX('BCF 2020-21'!$AB$6:$AB$157,MATCH(N90,'BCF 2020-21'!$U$6:$U$157,0))</f>
        <v>9910.6417452885671</v>
      </c>
      <c r="Q90" s="114">
        <f>INDEX('BCF 2020-21'!$AC$6:$AC$157,MATCH(N90,'BCF 2020-21'!$U$6:$U$157,0))</f>
        <v>16916.353759412537</v>
      </c>
      <c r="R90" s="138">
        <f t="shared" si="7"/>
        <v>26826.995504701103</v>
      </c>
      <c r="S90" s="137">
        <f>INDEX('RNF revised'!$F$8:$F$159,MATCH(N90,'RNF revised'!$A$8:$A$159,0))</f>
        <v>10437.392354050655</v>
      </c>
      <c r="T90" s="114">
        <f t="shared" si="8"/>
        <v>17933.060341764078</v>
      </c>
      <c r="U90" s="138">
        <v>28370.452695814733</v>
      </c>
      <c r="V90" s="144">
        <f t="shared" si="9"/>
        <v>5.3150000000000031E-2</v>
      </c>
      <c r="W90" s="145">
        <f t="shared" si="9"/>
        <v>6.0101993420764721E-2</v>
      </c>
      <c r="X90" s="146">
        <f t="shared" si="9"/>
        <v>5.7533732796993808E-2</v>
      </c>
      <c r="Y90" s="58"/>
    </row>
    <row r="91" spans="1:25">
      <c r="A91" s="29" t="s">
        <v>391</v>
      </c>
      <c r="B91" s="41" t="s">
        <v>391</v>
      </c>
      <c r="C91" s="182" t="s">
        <v>392</v>
      </c>
      <c r="D91" s="137">
        <f>INDEX('BCF 2020-21'!$D$6:$D$196,MATCH(B91,'BCF 2020-21'!$A$6:$A$196,0))</f>
        <v>7323.5964690835681</v>
      </c>
      <c r="E91" s="114">
        <f>INDEX('BCF 2020-21'!$E$6:$E$196,MATCH(B91,'BCF 2020-21'!$A$6:$A$196,0))</f>
        <v>14653.283697796844</v>
      </c>
      <c r="F91" s="138">
        <f>INDEX('BCF 2020-21'!$F$6:$F$196,MATCH(B91,'BCF 2020-21'!$A$6:$A$196,0))</f>
        <v>21976.880166880412</v>
      </c>
      <c r="G91" s="137">
        <f>INDEX('CCG allocations'!$F$8:$F$198,MATCH(B91,'CCG allocations'!$A$8:$A$198,0))</f>
        <v>7710.9976699906128</v>
      </c>
      <c r="H91" s="114">
        <f>INDEX('CCG allocations'!$G$8:$G$198,MATCH(B91,'CCG allocations'!$A$8:$A$198,0))</f>
        <v>15363.83527352971</v>
      </c>
      <c r="I91" s="138">
        <f>INDEX('CCG allocations'!$H$8:$H$198,MATCH(B91,'CCG allocations'!$A$8:$A$198,0))</f>
        <v>23074.832943520323</v>
      </c>
      <c r="J91" s="144">
        <f t="shared" si="6"/>
        <v>5.2897671593792994E-2</v>
      </c>
      <c r="K91" s="145">
        <f t="shared" si="6"/>
        <v>4.8490945127862339E-2</v>
      </c>
      <c r="L91" s="146">
        <f t="shared" si="6"/>
        <v>4.9959446850629252E-2</v>
      </c>
      <c r="M91" s="58"/>
      <c r="N91" s="75" t="s">
        <v>385</v>
      </c>
      <c r="O91" s="75" t="s">
        <v>386</v>
      </c>
      <c r="P91" s="137">
        <f>INDEX('BCF 2020-21'!$AB$6:$AB$157,MATCH(N91,'BCF 2020-21'!$U$6:$U$157,0))</f>
        <v>4667.8155891600863</v>
      </c>
      <c r="Q91" s="114">
        <f>INDEX('BCF 2020-21'!$AC$6:$AC$157,MATCH(N91,'BCF 2020-21'!$U$6:$U$157,0))</f>
        <v>11503.988677913101</v>
      </c>
      <c r="R91" s="138">
        <f t="shared" si="7"/>
        <v>16171.804267073188</v>
      </c>
      <c r="S91" s="137">
        <f>INDEX('RNF revised'!$F$8:$F$159,MATCH(N91,'RNF revised'!$A$8:$A$159,0))</f>
        <v>4915.9099877239451</v>
      </c>
      <c r="T91" s="114">
        <f t="shared" si="8"/>
        <v>12143.216820242324</v>
      </c>
      <c r="U91" s="138">
        <v>17059.12680796627</v>
      </c>
      <c r="V91" s="144">
        <f t="shared" si="9"/>
        <v>5.3150000000000031E-2</v>
      </c>
      <c r="W91" s="145">
        <f t="shared" si="9"/>
        <v>5.5565783331871454E-2</v>
      </c>
      <c r="X91" s="146">
        <f t="shared" si="9"/>
        <v>5.4868493721490719E-2</v>
      </c>
      <c r="Y91" s="58"/>
    </row>
    <row r="92" spans="1:25">
      <c r="A92" s="29" t="s">
        <v>395</v>
      </c>
      <c r="B92" s="41" t="s">
        <v>395</v>
      </c>
      <c r="C92" s="182" t="s">
        <v>396</v>
      </c>
      <c r="D92" s="137">
        <f>INDEX('BCF 2020-21'!$D$6:$D$196,MATCH(B92,'BCF 2020-21'!$A$6:$A$196,0))</f>
        <v>4152.606148762764</v>
      </c>
      <c r="E92" s="114">
        <f>INDEX('BCF 2020-21'!$E$6:$E$196,MATCH(B92,'BCF 2020-21'!$A$6:$A$196,0))</f>
        <v>8129.5661580814913</v>
      </c>
      <c r="F92" s="138">
        <f>INDEX('BCF 2020-21'!$F$6:$F$196,MATCH(B92,'BCF 2020-21'!$A$6:$A$196,0))</f>
        <v>12282.172306844255</v>
      </c>
      <c r="G92" s="137">
        <f>INDEX('CCG allocations'!$F$8:$F$198,MATCH(B92,'CCG allocations'!$A$8:$A$198,0))</f>
        <v>4373.3171655695051</v>
      </c>
      <c r="H92" s="114">
        <f>INDEX('CCG allocations'!$G$8:$G$198,MATCH(B92,'CCG allocations'!$A$8:$A$198,0))</f>
        <v>8623.9666148117267</v>
      </c>
      <c r="I92" s="138">
        <f>INDEX('CCG allocations'!$H$8:$H$198,MATCH(B92,'CCG allocations'!$A$8:$A$198,0))</f>
        <v>12997.283780381233</v>
      </c>
      <c r="J92" s="144">
        <f t="shared" si="6"/>
        <v>5.3150000000000031E-2</v>
      </c>
      <c r="K92" s="145">
        <f t="shared" si="6"/>
        <v>6.081510957860381E-2</v>
      </c>
      <c r="L92" s="146">
        <f t="shared" si="6"/>
        <v>5.8223533726072363E-2</v>
      </c>
      <c r="M92" s="58"/>
      <c r="N92" s="75" t="s">
        <v>389</v>
      </c>
      <c r="O92" s="75" t="s">
        <v>390</v>
      </c>
      <c r="P92" s="137">
        <f>INDEX('BCF 2020-21'!$AB$6:$AB$157,MATCH(N92,'BCF 2020-21'!$U$6:$U$157,0))</f>
        <v>7679.03449300186</v>
      </c>
      <c r="Q92" s="114">
        <f>INDEX('BCF 2020-21'!$AC$6:$AC$157,MATCH(N92,'BCF 2020-21'!$U$6:$U$157,0))</f>
        <v>14424.740532676029</v>
      </c>
      <c r="R92" s="138">
        <f t="shared" si="7"/>
        <v>22103.775025677889</v>
      </c>
      <c r="S92" s="137">
        <f>INDEX('RNF revised'!$F$8:$F$159,MATCH(N92,'RNF revised'!$A$8:$A$159,0))</f>
        <v>8087.1751763049087</v>
      </c>
      <c r="T92" s="114">
        <f t="shared" si="8"/>
        <v>15184.003702980039</v>
      </c>
      <c r="U92" s="138">
        <v>23271.178879284947</v>
      </c>
      <c r="V92" s="144">
        <f t="shared" si="9"/>
        <v>5.3150000000000031E-2</v>
      </c>
      <c r="W92" s="145">
        <f t="shared" si="9"/>
        <v>5.2636175228529591E-2</v>
      </c>
      <c r="X92" s="146">
        <f t="shared" si="9"/>
        <v>5.2814682209300745E-2</v>
      </c>
      <c r="Y92" s="58"/>
    </row>
    <row r="93" spans="1:25">
      <c r="A93" s="29" t="s">
        <v>399</v>
      </c>
      <c r="B93" s="41" t="s">
        <v>399</v>
      </c>
      <c r="C93" s="182" t="s">
        <v>400</v>
      </c>
      <c r="D93" s="137">
        <f>INDEX('BCF 2020-21'!$D$6:$D$196,MATCH(B93,'BCF 2020-21'!$A$6:$A$196,0))</f>
        <v>7679.03449300186</v>
      </c>
      <c r="E93" s="114">
        <f>INDEX('BCF 2020-21'!$E$6:$E$196,MATCH(B93,'BCF 2020-21'!$A$6:$A$196,0))</f>
        <v>14424.740532676031</v>
      </c>
      <c r="F93" s="138">
        <f>INDEX('BCF 2020-21'!$F$6:$F$196,MATCH(B93,'BCF 2020-21'!$A$6:$A$196,0))</f>
        <v>22103.775025677889</v>
      </c>
      <c r="G93" s="137">
        <f>INDEX('CCG allocations'!$F$8:$F$198,MATCH(B93,'CCG allocations'!$A$8:$A$198,0))</f>
        <v>8087.1751763049087</v>
      </c>
      <c r="H93" s="114">
        <f>INDEX('CCG allocations'!$G$8:$G$198,MATCH(B93,'CCG allocations'!$A$8:$A$198,0))</f>
        <v>15184.003702980037</v>
      </c>
      <c r="I93" s="138">
        <f>INDEX('CCG allocations'!$H$8:$H$198,MATCH(B93,'CCG allocations'!$A$8:$A$198,0))</f>
        <v>23271.178879284947</v>
      </c>
      <c r="J93" s="144">
        <f t="shared" si="6"/>
        <v>5.3150000000000031E-2</v>
      </c>
      <c r="K93" s="145">
        <f t="shared" si="6"/>
        <v>5.2636175228529369E-2</v>
      </c>
      <c r="L93" s="146">
        <f t="shared" si="6"/>
        <v>5.2814682209300745E-2</v>
      </c>
      <c r="M93" s="58"/>
      <c r="N93" s="75" t="s">
        <v>393</v>
      </c>
      <c r="O93" s="75" t="s">
        <v>394</v>
      </c>
      <c r="P93" s="137">
        <f>INDEX('BCF 2020-21'!$AB$6:$AB$157,MATCH(N93,'BCF 2020-21'!$U$6:$U$157,0))</f>
        <v>7382.2005604478318</v>
      </c>
      <c r="Q93" s="114">
        <f>INDEX('BCF 2020-21'!$AC$6:$AC$157,MATCH(N93,'BCF 2020-21'!$U$6:$U$157,0))</f>
        <v>13465.218410824222</v>
      </c>
      <c r="R93" s="138">
        <f t="shared" si="7"/>
        <v>20847.418971272054</v>
      </c>
      <c r="S93" s="137">
        <f>INDEX('RNF revised'!$F$8:$F$159,MATCH(N93,'RNF revised'!$A$8:$A$159,0))</f>
        <v>7774.5645202356345</v>
      </c>
      <c r="T93" s="114">
        <f t="shared" si="8"/>
        <v>14230.120091847893</v>
      </c>
      <c r="U93" s="138">
        <v>22004.684612083529</v>
      </c>
      <c r="V93" s="144">
        <f t="shared" si="9"/>
        <v>5.3150000000000031E-2</v>
      </c>
      <c r="W93" s="145">
        <f t="shared" si="9"/>
        <v>5.6805738881204659E-2</v>
      </c>
      <c r="X93" s="146">
        <f t="shared" si="9"/>
        <v>5.5511219034173775E-2</v>
      </c>
      <c r="Y93" s="58"/>
    </row>
    <row r="94" spans="1:25">
      <c r="A94" s="29" t="s">
        <v>403</v>
      </c>
      <c r="B94" s="41" t="s">
        <v>403</v>
      </c>
      <c r="C94" s="182" t="s">
        <v>404</v>
      </c>
      <c r="D94" s="137">
        <f>INDEX('BCF 2020-21'!$D$6:$D$196,MATCH(B94,'BCF 2020-21'!$A$6:$A$196,0))</f>
        <v>7382.2005604478318</v>
      </c>
      <c r="E94" s="114">
        <f>INDEX('BCF 2020-21'!$E$6:$E$196,MATCH(B94,'BCF 2020-21'!$A$6:$A$196,0))</f>
        <v>13465.218410824222</v>
      </c>
      <c r="F94" s="138">
        <f>INDEX('BCF 2020-21'!$F$6:$F$196,MATCH(B94,'BCF 2020-21'!$A$6:$A$196,0))</f>
        <v>20847.418971272054</v>
      </c>
      <c r="G94" s="137">
        <f>INDEX('CCG allocations'!$F$8:$F$198,MATCH(B94,'CCG allocations'!$A$8:$A$198,0))</f>
        <v>7774.5645202356345</v>
      </c>
      <c r="H94" s="114">
        <f>INDEX('CCG allocations'!$G$8:$G$198,MATCH(B94,'CCG allocations'!$A$8:$A$198,0))</f>
        <v>14230.120091847893</v>
      </c>
      <c r="I94" s="138">
        <f>INDEX('CCG allocations'!$H$8:$H$198,MATCH(B94,'CCG allocations'!$A$8:$A$198,0))</f>
        <v>22004.684612083529</v>
      </c>
      <c r="J94" s="144">
        <f t="shared" si="6"/>
        <v>5.3150000000000031E-2</v>
      </c>
      <c r="K94" s="145">
        <f t="shared" si="6"/>
        <v>5.6805738881204659E-2</v>
      </c>
      <c r="L94" s="146">
        <f t="shared" si="6"/>
        <v>5.5511219034173775E-2</v>
      </c>
      <c r="M94" s="58"/>
      <c r="N94" s="75" t="s">
        <v>397</v>
      </c>
      <c r="O94" s="75" t="s">
        <v>398</v>
      </c>
      <c r="P94" s="137">
        <f>INDEX('BCF 2020-21'!$AB$6:$AB$157,MATCH(N94,'BCF 2020-21'!$U$6:$U$157,0))</f>
        <v>12320.188089956077</v>
      </c>
      <c r="Q94" s="114">
        <f>INDEX('BCF 2020-21'!$AC$6:$AC$157,MATCH(N94,'BCF 2020-21'!$U$6:$U$157,0))</f>
        <v>27570.562284820931</v>
      </c>
      <c r="R94" s="138">
        <f t="shared" si="7"/>
        <v>39890.75037477701</v>
      </c>
      <c r="S94" s="137">
        <f>INDEX('RNF revised'!$F$8:$F$159,MATCH(N94,'RNF revised'!$A$8:$A$159,0))</f>
        <v>12975.006086937243</v>
      </c>
      <c r="T94" s="114">
        <f t="shared" si="8"/>
        <v>28977.243331981848</v>
      </c>
      <c r="U94" s="138">
        <v>41952.249418919091</v>
      </c>
      <c r="V94" s="144">
        <f t="shared" si="9"/>
        <v>5.3150000000000031E-2</v>
      </c>
      <c r="W94" s="145">
        <f t="shared" si="9"/>
        <v>5.1021122914688188E-2</v>
      </c>
      <c r="X94" s="146">
        <f t="shared" si="9"/>
        <v>5.1678622858034151E-2</v>
      </c>
      <c r="Y94" s="58"/>
    </row>
    <row r="95" spans="1:25">
      <c r="A95" s="29" t="s">
        <v>791</v>
      </c>
      <c r="B95" s="41" t="s">
        <v>407</v>
      </c>
      <c r="C95" s="182" t="s">
        <v>408</v>
      </c>
      <c r="D95" s="137">
        <f>INDEX('BCF 2020-21'!$D$6:$D$196,MATCH(B95,'BCF 2020-21'!$A$6:$A$196,0))</f>
        <v>2183.037545589013</v>
      </c>
      <c r="E95" s="114">
        <f>INDEX('BCF 2020-21'!$E$6:$E$196,MATCH(B95,'BCF 2020-21'!$A$6:$A$196,0))</f>
        <v>5487.1432598847205</v>
      </c>
      <c r="F95" s="138">
        <f>INDEX('BCF 2020-21'!$F$6:$F$196,MATCH(B95,'BCF 2020-21'!$A$6:$A$196,0))</f>
        <v>7670.1808054737339</v>
      </c>
      <c r="G95" s="137">
        <f>INDEX('CCG allocations'!$F$8:$F$198,MATCH(B95,'CCG allocations'!$A$8:$A$198,0))</f>
        <v>2289.853161505614</v>
      </c>
      <c r="H95" s="114">
        <f>INDEX('CCG allocations'!$G$8:$G$198,MATCH(B95,'CCG allocations'!$A$8:$A$198,0))</f>
        <v>5814.6840528312068</v>
      </c>
      <c r="I95" s="138">
        <f>INDEX('CCG allocations'!$H$8:$H$198,MATCH(B95,'CCG allocations'!$A$8:$A$198,0))</f>
        <v>8104.5372143368204</v>
      </c>
      <c r="J95" s="144">
        <f t="shared" si="6"/>
        <v>4.8929811643610988E-2</v>
      </c>
      <c r="K95" s="145">
        <f t="shared" si="6"/>
        <v>5.9692407767273803E-2</v>
      </c>
      <c r="L95" s="146">
        <f t="shared" si="6"/>
        <v>5.662922685644034E-2</v>
      </c>
      <c r="M95" s="58"/>
      <c r="N95" s="75" t="s">
        <v>401</v>
      </c>
      <c r="O95" s="75" t="s">
        <v>402</v>
      </c>
      <c r="P95" s="137">
        <f>INDEX('BCF 2020-21'!$AB$6:$AB$157,MATCH(N95,'BCF 2020-21'!$U$6:$U$157,0))</f>
        <v>4937.3698372085537</v>
      </c>
      <c r="Q95" s="114">
        <f>INDEX('BCF 2020-21'!$AC$6:$AC$157,MATCH(N95,'BCF 2020-21'!$U$6:$U$157,0))</f>
        <v>10547.123566686449</v>
      </c>
      <c r="R95" s="138">
        <f t="shared" si="7"/>
        <v>15484.493403895001</v>
      </c>
      <c r="S95" s="137">
        <f>INDEX('RNF revised'!$F$8:$F$159,MATCH(N95,'RNF revised'!$A$8:$A$159,0))</f>
        <v>5199.7910440561882</v>
      </c>
      <c r="T95" s="114">
        <f t="shared" si="8"/>
        <v>11075.161119299823</v>
      </c>
      <c r="U95" s="138">
        <v>16274.952163356011</v>
      </c>
      <c r="V95" s="144">
        <f t="shared" si="9"/>
        <v>5.3150000000000031E-2</v>
      </c>
      <c r="W95" s="145">
        <f t="shared" si="9"/>
        <v>5.006460285354053E-2</v>
      </c>
      <c r="X95" s="146">
        <f t="shared" si="9"/>
        <v>5.1048409453432697E-2</v>
      </c>
      <c r="Y95" s="58"/>
    </row>
    <row r="96" spans="1:25">
      <c r="A96" s="29" t="s">
        <v>411</v>
      </c>
      <c r="B96" s="41" t="s">
        <v>411</v>
      </c>
      <c r="C96" s="182" t="s">
        <v>412</v>
      </c>
      <c r="D96" s="137">
        <f>INDEX('BCF 2020-21'!$D$6:$D$196,MATCH(B96,'BCF 2020-21'!$A$6:$A$196,0))</f>
        <v>7973.7887464537598</v>
      </c>
      <c r="E96" s="114">
        <f>INDEX('BCF 2020-21'!$E$6:$E$196,MATCH(B96,'BCF 2020-21'!$A$6:$A$196,0))</f>
        <v>21441.667213273206</v>
      </c>
      <c r="F96" s="138">
        <f>INDEX('BCF 2020-21'!$F$6:$F$196,MATCH(B96,'BCF 2020-21'!$A$6:$A$196,0))</f>
        <v>29415.455959726965</v>
      </c>
      <c r="G96" s="137">
        <f>INDEX('CCG allocations'!$F$8:$F$198,MATCH(B96,'CCG allocations'!$A$8:$A$198,0))</f>
        <v>8397.5956183277776</v>
      </c>
      <c r="H96" s="114">
        <f>INDEX('CCG allocations'!$G$8:$G$198,MATCH(B96,'CCG allocations'!$A$8:$A$198,0))</f>
        <v>22671.770286428655</v>
      </c>
      <c r="I96" s="138">
        <f>INDEX('CCG allocations'!$H$8:$H$198,MATCH(B96,'CCG allocations'!$A$8:$A$198,0))</f>
        <v>31069.365904756432</v>
      </c>
      <c r="J96" s="144">
        <f t="shared" si="6"/>
        <v>5.3150000000000031E-2</v>
      </c>
      <c r="K96" s="145">
        <f t="shared" si="6"/>
        <v>5.7369749325927755E-2</v>
      </c>
      <c r="L96" s="146">
        <f t="shared" si="6"/>
        <v>5.6225881634942354E-2</v>
      </c>
      <c r="M96" s="58"/>
      <c r="N96" s="75" t="s">
        <v>405</v>
      </c>
      <c r="O96" s="75" t="s">
        <v>406</v>
      </c>
      <c r="P96" s="137">
        <f>INDEX('BCF 2020-21'!$AB$6:$AB$157,MATCH(N96,'BCF 2020-21'!$U$6:$U$157,0))</f>
        <v>9974.7494639826291</v>
      </c>
      <c r="Q96" s="114">
        <f>INDEX('BCF 2020-21'!$AC$6:$AC$157,MATCH(N96,'BCF 2020-21'!$U$6:$U$157,0))</f>
        <v>20372.071800007318</v>
      </c>
      <c r="R96" s="138">
        <f t="shared" si="7"/>
        <v>30346.821263989947</v>
      </c>
      <c r="S96" s="137">
        <f>INDEX('RNF revised'!$F$8:$F$159,MATCH(N96,'RNF revised'!$A$8:$A$159,0))</f>
        <v>10504.907397993305</v>
      </c>
      <c r="T96" s="114">
        <f t="shared" si="8"/>
        <v>21414.683659964321</v>
      </c>
      <c r="U96" s="138">
        <v>31919.591057957627</v>
      </c>
      <c r="V96" s="144">
        <f t="shared" si="9"/>
        <v>5.3150000000000031E-2</v>
      </c>
      <c r="W96" s="145">
        <f t="shared" si="9"/>
        <v>5.1178489364868129E-2</v>
      </c>
      <c r="X96" s="146">
        <f t="shared" si="9"/>
        <v>5.1826508624610135E-2</v>
      </c>
      <c r="Y96" s="58"/>
    </row>
    <row r="97" spans="1:25">
      <c r="A97" s="29" t="s">
        <v>415</v>
      </c>
      <c r="B97" s="41" t="s">
        <v>415</v>
      </c>
      <c r="C97" s="182" t="s">
        <v>416</v>
      </c>
      <c r="D97" s="137">
        <f>INDEX('BCF 2020-21'!$D$6:$D$196,MATCH(B97,'BCF 2020-21'!$A$6:$A$196,0))</f>
        <v>17418.734129628232</v>
      </c>
      <c r="E97" s="114">
        <f>INDEX('BCF 2020-21'!$E$6:$E$196,MATCH(B97,'BCF 2020-21'!$A$6:$A$196,0))</f>
        <v>38630.97035403375</v>
      </c>
      <c r="F97" s="138">
        <f>INDEX('BCF 2020-21'!$F$6:$F$196,MATCH(B97,'BCF 2020-21'!$A$6:$A$196,0))</f>
        <v>56049.704483661983</v>
      </c>
      <c r="G97" s="137">
        <f>INDEX('CCG allocations'!$F$8:$F$198,MATCH(B97,'CCG allocations'!$A$8:$A$198,0))</f>
        <v>18345.063410414445</v>
      </c>
      <c r="H97" s="114">
        <f>INDEX('CCG allocations'!$G$8:$G$198,MATCH(B97,'CCG allocations'!$A$8:$A$198,0))</f>
        <v>40811.680822893963</v>
      </c>
      <c r="I97" s="138">
        <f>INDEX('CCG allocations'!$H$8:$H$198,MATCH(B97,'CCG allocations'!$A$8:$A$198,0))</f>
        <v>59156.744233308404</v>
      </c>
      <c r="J97" s="144">
        <f t="shared" si="6"/>
        <v>5.3180057396397196E-2</v>
      </c>
      <c r="K97" s="145">
        <f t="shared" si="6"/>
        <v>5.6449797892081932E-2</v>
      </c>
      <c r="L97" s="146">
        <f t="shared" si="6"/>
        <v>5.5433650868794482E-2</v>
      </c>
      <c r="M97" s="58"/>
      <c r="N97" s="75" t="s">
        <v>409</v>
      </c>
      <c r="O97" s="75" t="s">
        <v>410</v>
      </c>
      <c r="P97" s="137">
        <f>INDEX('BCF 2020-21'!$AB$6:$AB$157,MATCH(N97,'BCF 2020-21'!$U$6:$U$157,0))</f>
        <v>17755.807860547702</v>
      </c>
      <c r="Q97" s="114">
        <f>INDEX('BCF 2020-21'!$AC$6:$AC$157,MATCH(N97,'BCF 2020-21'!$U$6:$U$157,0))</f>
        <v>40299.216418147887</v>
      </c>
      <c r="R97" s="138">
        <f t="shared" si="7"/>
        <v>58055.024278695593</v>
      </c>
      <c r="S97" s="137">
        <f>INDEX('RNF revised'!$F$8:$F$159,MATCH(N97,'RNF revised'!$A$8:$A$159,0))</f>
        <v>18699.529048335815</v>
      </c>
      <c r="T97" s="114">
        <f t="shared" si="8"/>
        <v>42297.056533044524</v>
      </c>
      <c r="U97" s="138">
        <v>60996.585581380335</v>
      </c>
      <c r="V97" s="144">
        <f t="shared" si="9"/>
        <v>5.3150000000000031E-2</v>
      </c>
      <c r="W97" s="145">
        <f t="shared" si="9"/>
        <v>4.9575160324877965E-2</v>
      </c>
      <c r="X97" s="146">
        <f t="shared" si="9"/>
        <v>5.0668505253975038E-2</v>
      </c>
      <c r="Y97" s="58"/>
    </row>
    <row r="98" spans="1:25">
      <c r="A98" s="29" t="s">
        <v>419</v>
      </c>
      <c r="B98" s="41" t="s">
        <v>419</v>
      </c>
      <c r="C98" s="182" t="s">
        <v>420</v>
      </c>
      <c r="D98" s="137">
        <f>INDEX('BCF 2020-21'!$D$6:$D$196,MATCH(B98,'BCF 2020-21'!$A$6:$A$196,0))</f>
        <v>10654.106832026129</v>
      </c>
      <c r="E98" s="114">
        <f>INDEX('BCF 2020-21'!$E$6:$E$196,MATCH(B98,'BCF 2020-21'!$A$6:$A$196,0))</f>
        <v>27395.973557542729</v>
      </c>
      <c r="F98" s="138">
        <f>INDEX('BCF 2020-21'!$F$6:$F$196,MATCH(B98,'BCF 2020-21'!$A$6:$A$196,0))</f>
        <v>38050.080389568859</v>
      </c>
      <c r="G98" s="137">
        <f>INDEX('CCG allocations'!$F$8:$F$198,MATCH(B98,'CCG allocations'!$A$8:$A$198,0))</f>
        <v>11223.485035965967</v>
      </c>
      <c r="H98" s="114">
        <f>INDEX('CCG allocations'!$G$8:$G$198,MATCH(B98,'CCG allocations'!$A$8:$A$198,0))</f>
        <v>28885.841239875317</v>
      </c>
      <c r="I98" s="138">
        <f>INDEX('CCG allocations'!$H$8:$H$198,MATCH(B98,'CCG allocations'!$A$8:$A$198,0))</f>
        <v>40109.326275841282</v>
      </c>
      <c r="J98" s="144">
        <f t="shared" si="6"/>
        <v>5.3442133903547129E-2</v>
      </c>
      <c r="K98" s="145">
        <f t="shared" si="6"/>
        <v>5.4382724497936019E-2</v>
      </c>
      <c r="L98" s="146">
        <f t="shared" si="6"/>
        <v>5.4119357047060168E-2</v>
      </c>
      <c r="M98" s="58"/>
      <c r="N98" s="75" t="s">
        <v>413</v>
      </c>
      <c r="O98" s="75" t="s">
        <v>414</v>
      </c>
      <c r="P98" s="137">
        <f>INDEX('BCF 2020-21'!$AB$6:$AB$157,MATCH(N98,'BCF 2020-21'!$U$6:$U$157,0))</f>
        <v>8843.101512732941</v>
      </c>
      <c r="Q98" s="114">
        <f>INDEX('BCF 2020-21'!$AC$6:$AC$157,MATCH(N98,'BCF 2020-21'!$U$6:$U$157,0))</f>
        <v>19079.181642482923</v>
      </c>
      <c r="R98" s="138">
        <f t="shared" si="7"/>
        <v>27922.283155215864</v>
      </c>
      <c r="S98" s="137">
        <f>INDEX('RNF revised'!$F$8:$F$159,MATCH(N98,'RNF revised'!$A$8:$A$159,0))</f>
        <v>9313.1123581346965</v>
      </c>
      <c r="T98" s="114">
        <f t="shared" si="8"/>
        <v>20094.104348336863</v>
      </c>
      <c r="U98" s="138">
        <v>29407.216706471561</v>
      </c>
      <c r="V98" s="144">
        <f t="shared" si="9"/>
        <v>5.3150000000000031E-2</v>
      </c>
      <c r="W98" s="145">
        <f t="shared" si="9"/>
        <v>5.3195295525362063E-2</v>
      </c>
      <c r="X98" s="146">
        <f t="shared" si="9"/>
        <v>5.3180950246839442E-2</v>
      </c>
      <c r="Y98" s="58"/>
    </row>
    <row r="99" spans="1:25">
      <c r="A99" s="29" t="s">
        <v>423</v>
      </c>
      <c r="B99" s="41" t="s">
        <v>423</v>
      </c>
      <c r="C99" s="182" t="s">
        <v>424</v>
      </c>
      <c r="D99" s="137">
        <f>INDEX('BCF 2020-21'!$D$6:$D$196,MATCH(B99,'BCF 2020-21'!$A$6:$A$196,0))</f>
        <v>9436.6887548065115</v>
      </c>
      <c r="E99" s="114">
        <f>INDEX('BCF 2020-21'!$E$6:$E$196,MATCH(B99,'BCF 2020-21'!$A$6:$A$196,0))</f>
        <v>18030.654901195514</v>
      </c>
      <c r="F99" s="138">
        <f>INDEX('BCF 2020-21'!$F$6:$F$196,MATCH(B99,'BCF 2020-21'!$A$6:$A$196,0))</f>
        <v>27467.343656002027</v>
      </c>
      <c r="G99" s="137">
        <f>INDEX('CCG allocations'!$F$8:$F$198,MATCH(B99,'CCG allocations'!$A$8:$A$198,0))</f>
        <v>9949.2722966719866</v>
      </c>
      <c r="H99" s="114">
        <f>INDEX('CCG allocations'!$G$8:$G$198,MATCH(B99,'CCG allocations'!$A$8:$A$198,0))</f>
        <v>19052.313291463492</v>
      </c>
      <c r="I99" s="138">
        <f>INDEX('CCG allocations'!$H$8:$H$198,MATCH(B99,'CCG allocations'!$A$8:$A$198,0))</f>
        <v>29001.58558813548</v>
      </c>
      <c r="J99" s="144">
        <f t="shared" si="6"/>
        <v>5.4318157055290639E-2</v>
      </c>
      <c r="K99" s="145">
        <f t="shared" si="6"/>
        <v>5.6662300724320103E-2</v>
      </c>
      <c r="L99" s="146">
        <f t="shared" si="6"/>
        <v>5.5856946028277399E-2</v>
      </c>
      <c r="M99" s="58"/>
      <c r="N99" s="75" t="s">
        <v>417</v>
      </c>
      <c r="O99" s="75" t="s">
        <v>418</v>
      </c>
      <c r="P99" s="137">
        <f>INDEX('BCF 2020-21'!$AB$6:$AB$157,MATCH(N99,'BCF 2020-21'!$U$6:$U$157,0))</f>
        <v>6077.9300416016504</v>
      </c>
      <c r="Q99" s="114">
        <f>INDEX('BCF 2020-21'!$AC$6:$AC$157,MATCH(N99,'BCF 2020-21'!$U$6:$U$157,0))</f>
        <v>10872.865513716491</v>
      </c>
      <c r="R99" s="138">
        <f t="shared" si="7"/>
        <v>16950.795555318142</v>
      </c>
      <c r="S99" s="137">
        <f>INDEX('RNF revised'!$F$8:$F$159,MATCH(N99,'RNF revised'!$A$8:$A$159,0))</f>
        <v>6400.9720233127782</v>
      </c>
      <c r="T99" s="114">
        <f t="shared" si="8"/>
        <v>11312.378816164433</v>
      </c>
      <c r="U99" s="138">
        <v>17713.350839477211</v>
      </c>
      <c r="V99" s="144">
        <f t="shared" si="9"/>
        <v>5.3150000000000031E-2</v>
      </c>
      <c r="W99" s="145">
        <f t="shared" si="9"/>
        <v>4.0422950315487816E-2</v>
      </c>
      <c r="X99" s="146">
        <f t="shared" si="9"/>
        <v>4.4986400884283295E-2</v>
      </c>
      <c r="Y99" s="58"/>
    </row>
    <row r="100" spans="1:25">
      <c r="A100" s="29" t="s">
        <v>792</v>
      </c>
      <c r="B100" s="41" t="s">
        <v>427</v>
      </c>
      <c r="C100" s="182" t="s">
        <v>428</v>
      </c>
      <c r="D100" s="137">
        <f>INDEX('BCF 2020-21'!$D$6:$D$196,MATCH(B100,'BCF 2020-21'!$A$6:$A$196,0))</f>
        <v>5192.4021114631523</v>
      </c>
      <c r="E100" s="114">
        <f>INDEX('BCF 2020-21'!$E$6:$E$196,MATCH(B100,'BCF 2020-21'!$A$6:$A$196,0))</f>
        <v>12299.594510101679</v>
      </c>
      <c r="F100" s="138">
        <f>INDEX('BCF 2020-21'!$F$6:$F$196,MATCH(B100,'BCF 2020-21'!$A$6:$A$196,0))</f>
        <v>17491.996621564831</v>
      </c>
      <c r="G100" s="137">
        <f>INDEX('CCG allocations'!$F$8:$F$198,MATCH(B100,'CCG allocations'!$A$8:$A$198,0))</f>
        <v>5448.2376845659473</v>
      </c>
      <c r="H100" s="114">
        <f>INDEX('CCG allocations'!$G$8:$G$198,MATCH(B100,'CCG allocations'!$A$8:$A$198,0))</f>
        <v>12983.754165390525</v>
      </c>
      <c r="I100" s="138">
        <f>INDEX('CCG allocations'!$H$8:$H$198,MATCH(B100,'CCG allocations'!$A$8:$A$198,0))</f>
        <v>18431.991849956474</v>
      </c>
      <c r="J100" s="144">
        <f t="shared" si="6"/>
        <v>4.9271140333679631E-2</v>
      </c>
      <c r="K100" s="145">
        <f t="shared" si="6"/>
        <v>5.5624569958541592E-2</v>
      </c>
      <c r="L100" s="146">
        <f t="shared" si="6"/>
        <v>5.3738589637776446E-2</v>
      </c>
      <c r="M100" s="58"/>
      <c r="N100" s="75" t="s">
        <v>421</v>
      </c>
      <c r="O100" s="75" t="s">
        <v>422</v>
      </c>
      <c r="P100" s="137">
        <f>INDEX('BCF 2020-21'!$AB$6:$AB$157,MATCH(N100,'BCF 2020-21'!$U$6:$U$157,0))</f>
        <v>261.66918154123147</v>
      </c>
      <c r="Q100" s="114">
        <f>INDEX('BCF 2020-21'!$AC$6:$AC$157,MATCH(N100,'BCF 2020-21'!$U$6:$U$157,0))</f>
        <v>447.78763558655345</v>
      </c>
      <c r="R100" s="138">
        <f t="shared" si="7"/>
        <v>709.45681712778492</v>
      </c>
      <c r="S100" s="137">
        <f>INDEX('RNF revised'!$F$8:$F$159,MATCH(N100,'RNF revised'!$A$8:$A$159,0))</f>
        <v>275.57689854014791</v>
      </c>
      <c r="T100" s="114">
        <f t="shared" si="8"/>
        <v>524.4034470452292</v>
      </c>
      <c r="U100" s="138">
        <v>799.98034558537711</v>
      </c>
      <c r="V100" s="144">
        <f t="shared" si="9"/>
        <v>5.3150000000000031E-2</v>
      </c>
      <c r="W100" s="145">
        <f t="shared" si="9"/>
        <v>0.17109854174137107</v>
      </c>
      <c r="X100" s="146">
        <f t="shared" si="9"/>
        <v>0.12759554390367844</v>
      </c>
      <c r="Y100" s="58"/>
    </row>
    <row r="101" spans="1:25">
      <c r="A101" s="29" t="s">
        <v>431</v>
      </c>
      <c r="B101" s="41" t="s">
        <v>431</v>
      </c>
      <c r="C101" s="182" t="s">
        <v>432</v>
      </c>
      <c r="D101" s="137">
        <f>INDEX('BCF 2020-21'!$D$6:$D$196,MATCH(B101,'BCF 2020-21'!$A$6:$A$196,0))</f>
        <v>11151.954242885869</v>
      </c>
      <c r="E101" s="114">
        <f>INDEX('BCF 2020-21'!$E$6:$E$196,MATCH(B101,'BCF 2020-21'!$A$6:$A$196,0))</f>
        <v>29070.743041203983</v>
      </c>
      <c r="F101" s="138">
        <f>INDEX('BCF 2020-21'!$F$6:$F$196,MATCH(B101,'BCF 2020-21'!$A$6:$A$196,0))</f>
        <v>40222.697284089852</v>
      </c>
      <c r="G101" s="137">
        <f>INDEX('CCG allocations'!$F$8:$F$198,MATCH(B101,'CCG allocations'!$A$8:$A$198,0))</f>
        <v>11740.201202349554</v>
      </c>
      <c r="H101" s="114">
        <f>INDEX('CCG allocations'!$G$8:$G$198,MATCH(B101,'CCG allocations'!$A$8:$A$198,0))</f>
        <v>30628.77158111061</v>
      </c>
      <c r="I101" s="138">
        <f>INDEX('CCG allocations'!$H$8:$H$198,MATCH(B101,'CCG allocations'!$A$8:$A$198,0))</f>
        <v>42368.972783460165</v>
      </c>
      <c r="J101" s="144">
        <f t="shared" si="6"/>
        <v>5.2748329723370402E-2</v>
      </c>
      <c r="K101" s="145">
        <f t="shared" si="6"/>
        <v>5.359438311220055E-2</v>
      </c>
      <c r="L101" s="146">
        <f t="shared" si="6"/>
        <v>5.335981036307258E-2</v>
      </c>
      <c r="M101" s="58"/>
      <c r="N101" s="75" t="s">
        <v>425</v>
      </c>
      <c r="O101" s="75" t="s">
        <v>426</v>
      </c>
      <c r="P101" s="137">
        <f>INDEX('BCF 2020-21'!$AB$6:$AB$157,MATCH(N101,'BCF 2020-21'!$U$6:$U$157,0))</f>
        <v>4896.8494524017833</v>
      </c>
      <c r="Q101" s="114">
        <f>INDEX('BCF 2020-21'!$AC$6:$AC$157,MATCH(N101,'BCF 2020-21'!$U$6:$U$157,0))</f>
        <v>10710.650144287672</v>
      </c>
      <c r="R101" s="138">
        <f t="shared" si="7"/>
        <v>15607.499596689457</v>
      </c>
      <c r="S101" s="137">
        <f>INDEX('RNF revised'!$F$8:$F$159,MATCH(N101,'RNF revised'!$A$8:$A$159,0))</f>
        <v>5157.1170007969386</v>
      </c>
      <c r="T101" s="114">
        <f t="shared" si="8"/>
        <v>11360.258339157346</v>
      </c>
      <c r="U101" s="138">
        <v>16517.375339954284</v>
      </c>
      <c r="V101" s="144">
        <f t="shared" si="9"/>
        <v>5.3150000000000031E-2</v>
      </c>
      <c r="W101" s="145">
        <f t="shared" si="9"/>
        <v>6.0650678167854188E-2</v>
      </c>
      <c r="X101" s="146">
        <f t="shared" si="9"/>
        <v>5.8297342096861104E-2</v>
      </c>
      <c r="Y101" s="58"/>
    </row>
    <row r="102" spans="1:25">
      <c r="A102" s="29" t="s">
        <v>435</v>
      </c>
      <c r="B102" s="41" t="s">
        <v>435</v>
      </c>
      <c r="C102" s="182" t="s">
        <v>436</v>
      </c>
      <c r="D102" s="137">
        <f>INDEX('BCF 2020-21'!$D$6:$D$196,MATCH(B102,'BCF 2020-21'!$A$6:$A$196,0))</f>
        <v>4226.7993908901508</v>
      </c>
      <c r="E102" s="114">
        <f>INDEX('BCF 2020-21'!$E$6:$E$196,MATCH(B102,'BCF 2020-21'!$A$6:$A$196,0))</f>
        <v>10444.435777337434</v>
      </c>
      <c r="F102" s="138">
        <f>INDEX('BCF 2020-21'!$F$6:$F$196,MATCH(B102,'BCF 2020-21'!$A$6:$A$196,0))</f>
        <v>14671.235168227584</v>
      </c>
      <c r="G102" s="137">
        <f>INDEX('CCG allocations'!$F$8:$F$198,MATCH(B102,'CCG allocations'!$A$8:$A$198,0))</f>
        <v>4451.4537785159628</v>
      </c>
      <c r="H102" s="114">
        <f>INDEX('CCG allocations'!$G$8:$G$198,MATCH(B102,'CCG allocations'!$A$8:$A$198,0))</f>
        <v>11036.824901804288</v>
      </c>
      <c r="I102" s="138">
        <f>INDEX('CCG allocations'!$H$8:$H$198,MATCH(B102,'CCG allocations'!$A$8:$A$198,0))</f>
        <v>15488.278680320251</v>
      </c>
      <c r="J102" s="144">
        <f t="shared" si="6"/>
        <v>5.3150000000000031E-2</v>
      </c>
      <c r="K102" s="145">
        <f t="shared" si="6"/>
        <v>5.6718154728112147E-2</v>
      </c>
      <c r="L102" s="146">
        <f t="shared" si="6"/>
        <v>5.5690165328552421E-2</v>
      </c>
      <c r="M102" s="58"/>
      <c r="N102" s="75" t="s">
        <v>429</v>
      </c>
      <c r="O102" s="75" t="s">
        <v>430</v>
      </c>
      <c r="P102" s="137">
        <f>INDEX('BCF 2020-21'!$AB$6:$AB$157,MATCH(N102,'BCF 2020-21'!$U$6:$U$157,0))</f>
        <v>7763.0429462898974</v>
      </c>
      <c r="Q102" s="114">
        <f>INDEX('BCF 2020-21'!$AC$6:$AC$157,MATCH(N102,'BCF 2020-21'!$U$6:$U$157,0))</f>
        <v>18564.138003443863</v>
      </c>
      <c r="R102" s="138">
        <f t="shared" si="7"/>
        <v>26327.18094973376</v>
      </c>
      <c r="S102" s="137">
        <f>INDEX('RNF revised'!$F$8:$F$159,MATCH(N102,'RNF revised'!$A$8:$A$159,0))</f>
        <v>8175.6486788852053</v>
      </c>
      <c r="T102" s="114">
        <f t="shared" si="8"/>
        <v>19596.63939448824</v>
      </c>
      <c r="U102" s="138">
        <v>27772.288073373446</v>
      </c>
      <c r="V102" s="144">
        <f t="shared" si="9"/>
        <v>5.3150000000000031E-2</v>
      </c>
      <c r="W102" s="145">
        <f t="shared" si="9"/>
        <v>5.5618062678312263E-2</v>
      </c>
      <c r="X102" s="146">
        <f t="shared" si="9"/>
        <v>5.4890309995544673E-2</v>
      </c>
      <c r="Y102" s="58"/>
    </row>
    <row r="103" spans="1:25">
      <c r="A103" s="29" t="s">
        <v>439</v>
      </c>
      <c r="B103" s="41" t="s">
        <v>439</v>
      </c>
      <c r="C103" s="182" t="s">
        <v>440</v>
      </c>
      <c r="D103" s="137">
        <f>INDEX('BCF 2020-21'!$D$6:$D$196,MATCH(B103,'BCF 2020-21'!$A$6:$A$196,0))</f>
        <v>8444.2414404594747</v>
      </c>
      <c r="E103" s="114">
        <f>INDEX('BCF 2020-21'!$E$6:$E$196,MATCH(B103,'BCF 2020-21'!$A$6:$A$196,0))</f>
        <v>17120.775696414708</v>
      </c>
      <c r="F103" s="138">
        <f>INDEX('BCF 2020-21'!$F$6:$F$196,MATCH(B103,'BCF 2020-21'!$A$6:$A$196,0))</f>
        <v>25565.017136874183</v>
      </c>
      <c r="G103" s="137">
        <f>INDEX('CCG allocations'!$F$8:$F$198,MATCH(B103,'CCG allocations'!$A$8:$A$198,0))</f>
        <v>8888.8793164864801</v>
      </c>
      <c r="H103" s="114">
        <f>INDEX('CCG allocations'!$G$8:$G$198,MATCH(B103,'CCG allocations'!$A$8:$A$198,0))</f>
        <v>17999.148214127006</v>
      </c>
      <c r="I103" s="138">
        <f>INDEX('CCG allocations'!$H$8:$H$198,MATCH(B103,'CCG allocations'!$A$8:$A$198,0))</f>
        <v>26888.027530613486</v>
      </c>
      <c r="J103" s="144">
        <f t="shared" si="6"/>
        <v>5.2655751160380238E-2</v>
      </c>
      <c r="K103" s="145">
        <f t="shared" si="6"/>
        <v>5.1304481367409061E-2</v>
      </c>
      <c r="L103" s="146">
        <f t="shared" si="6"/>
        <v>5.1750811926154938E-2</v>
      </c>
      <c r="M103" s="58"/>
      <c r="N103" s="75" t="s">
        <v>433</v>
      </c>
      <c r="O103" s="75" t="s">
        <v>434</v>
      </c>
      <c r="P103" s="137">
        <f>INDEX('BCF 2020-21'!$AB$6:$AB$157,MATCH(N103,'BCF 2020-21'!$U$6:$U$157,0))</f>
        <v>4978.9760721659904</v>
      </c>
      <c r="Q103" s="114">
        <f>INDEX('BCF 2020-21'!$AC$6:$AC$157,MATCH(N103,'BCF 2020-21'!$U$6:$U$157,0))</f>
        <v>11574.313465160125</v>
      </c>
      <c r="R103" s="138">
        <f t="shared" si="7"/>
        <v>16553.289537326116</v>
      </c>
      <c r="S103" s="137">
        <f>INDEX('RNF revised'!$F$8:$F$159,MATCH(N103,'RNF revised'!$A$8:$A$159,0))</f>
        <v>5243.608650401613</v>
      </c>
      <c r="T103" s="114">
        <f t="shared" si="8"/>
        <v>12223.104479637492</v>
      </c>
      <c r="U103" s="138">
        <v>17466.713130039105</v>
      </c>
      <c r="V103" s="144">
        <f t="shared" si="9"/>
        <v>5.3150000000000031E-2</v>
      </c>
      <c r="W103" s="145">
        <f t="shared" si="9"/>
        <v>5.6054384256162937E-2</v>
      </c>
      <c r="X103" s="146">
        <f t="shared" si="9"/>
        <v>5.5180789936242203E-2</v>
      </c>
      <c r="Y103" s="58"/>
    </row>
    <row r="104" spans="1:25">
      <c r="A104" s="29" t="s">
        <v>443</v>
      </c>
      <c r="B104" s="41" t="s">
        <v>443</v>
      </c>
      <c r="C104" s="182" t="s">
        <v>444</v>
      </c>
      <c r="D104" s="137">
        <f>INDEX('BCF 2020-21'!$D$6:$D$196,MATCH(B104,'BCF 2020-21'!$A$6:$A$196,0))</f>
        <v>7268.2798763178907</v>
      </c>
      <c r="E104" s="114">
        <f>INDEX('BCF 2020-21'!$E$6:$E$196,MATCH(B104,'BCF 2020-21'!$A$6:$A$196,0))</f>
        <v>17578.756575669875</v>
      </c>
      <c r="F104" s="138">
        <f>INDEX('BCF 2020-21'!$F$6:$F$196,MATCH(B104,'BCF 2020-21'!$A$6:$A$196,0))</f>
        <v>24847.036451987766</v>
      </c>
      <c r="G104" s="137">
        <f>INDEX('CCG allocations'!$F$8:$F$198,MATCH(B104,'CCG allocations'!$A$8:$A$198,0))</f>
        <v>7661.8925578008357</v>
      </c>
      <c r="H104" s="114">
        <f>INDEX('CCG allocations'!$G$8:$G$198,MATCH(B104,'CCG allocations'!$A$8:$A$198,0))</f>
        <v>18586.558884255686</v>
      </c>
      <c r="I104" s="138">
        <f>INDEX('CCG allocations'!$H$8:$H$198,MATCH(B104,'CCG allocations'!$A$8:$A$198,0))</f>
        <v>26248.451442056521</v>
      </c>
      <c r="J104" s="144">
        <f t="shared" si="6"/>
        <v>5.4154860321965037E-2</v>
      </c>
      <c r="K104" s="145">
        <f t="shared" si="6"/>
        <v>5.7330693684027434E-2</v>
      </c>
      <c r="L104" s="146">
        <f t="shared" si="6"/>
        <v>5.6401695742537505E-2</v>
      </c>
      <c r="M104" s="58"/>
      <c r="N104" s="75" t="s">
        <v>437</v>
      </c>
      <c r="O104" s="75" t="s">
        <v>438</v>
      </c>
      <c r="P104" s="137">
        <f>INDEX('BCF 2020-21'!$AB$6:$AB$157,MATCH(N104,'BCF 2020-21'!$U$6:$U$157,0))</f>
        <v>7202.854693984119</v>
      </c>
      <c r="Q104" s="114">
        <f>INDEX('BCF 2020-21'!$AC$6:$AC$157,MATCH(N104,'BCF 2020-21'!$U$6:$U$157,0))</f>
        <v>15991.899707569504</v>
      </c>
      <c r="R104" s="138">
        <f t="shared" si="7"/>
        <v>23194.754401553622</v>
      </c>
      <c r="S104" s="137">
        <f>INDEX('RNF revised'!$F$8:$F$159,MATCH(N104,'RNF revised'!$A$8:$A$159,0))</f>
        <v>7585.6864209693749</v>
      </c>
      <c r="T104" s="114">
        <f t="shared" si="8"/>
        <v>16866.848840399747</v>
      </c>
      <c r="U104" s="138">
        <v>24452.535261369121</v>
      </c>
      <c r="V104" s="144">
        <f t="shared" si="9"/>
        <v>5.3150000000000031E-2</v>
      </c>
      <c r="W104" s="145">
        <f t="shared" si="9"/>
        <v>5.471201976186113E-2</v>
      </c>
      <c r="X104" s="146">
        <f t="shared" si="9"/>
        <v>5.4226953130887656E-2</v>
      </c>
      <c r="Y104" s="58"/>
    </row>
    <row r="105" spans="1:25">
      <c r="A105" s="29" t="s">
        <v>792</v>
      </c>
      <c r="B105" s="41" t="s">
        <v>447</v>
      </c>
      <c r="C105" s="182" t="s">
        <v>448</v>
      </c>
      <c r="D105" s="137">
        <f>INDEX('BCF 2020-21'!$D$6:$D$196,MATCH(B105,'BCF 2020-21'!$A$6:$A$196,0))</f>
        <v>4309.7369936825753</v>
      </c>
      <c r="E105" s="114">
        <f>INDEX('BCF 2020-21'!$E$6:$E$196,MATCH(B105,'BCF 2020-21'!$A$6:$A$196,0))</f>
        <v>8662.0624243154052</v>
      </c>
      <c r="F105" s="138">
        <f>INDEX('BCF 2020-21'!$F$6:$F$196,MATCH(B105,'BCF 2020-21'!$A$6:$A$196,0))</f>
        <v>12971.79941799798</v>
      </c>
      <c r="G105" s="137">
        <f>INDEX('CCG allocations'!$F$8:$F$198,MATCH(B105,'CCG allocations'!$A$8:$A$198,0))</f>
        <v>4542.9696014556666</v>
      </c>
      <c r="H105" s="114">
        <f>INDEX('CCG allocations'!$G$8:$G$198,MATCH(B105,'CCG allocations'!$A$8:$A$198,0))</f>
        <v>9128.823662147197</v>
      </c>
      <c r="I105" s="138">
        <f>INDEX('CCG allocations'!$H$8:$H$198,MATCH(B105,'CCG allocations'!$A$8:$A$198,0))</f>
        <v>13671.793263602864</v>
      </c>
      <c r="J105" s="144">
        <f t="shared" si="6"/>
        <v>5.4117596529666523E-2</v>
      </c>
      <c r="K105" s="145">
        <f t="shared" si="6"/>
        <v>5.3885693148728597E-2</v>
      </c>
      <c r="L105" s="146">
        <f t="shared" si="6"/>
        <v>5.3962740484073679E-2</v>
      </c>
      <c r="M105" s="58"/>
      <c r="N105" s="75" t="s">
        <v>441</v>
      </c>
      <c r="O105" s="75" t="s">
        <v>442</v>
      </c>
      <c r="P105" s="137">
        <f>INDEX('BCF 2020-21'!$AB$6:$AB$157,MATCH(N105,'BCF 2020-21'!$U$6:$U$157,0))</f>
        <v>6384.5435271016331</v>
      </c>
      <c r="Q105" s="114">
        <f>INDEX('BCF 2020-21'!$AC$6:$AC$157,MATCH(N105,'BCF 2020-21'!$U$6:$U$157,0))</f>
        <v>16517.415372177089</v>
      </c>
      <c r="R105" s="138">
        <f t="shared" si="7"/>
        <v>22901.958899278721</v>
      </c>
      <c r="S105" s="137">
        <f>INDEX('RNF revised'!$F$8:$F$159,MATCH(N105,'RNF revised'!$A$8:$A$159,0))</f>
        <v>6723.8820155670855</v>
      </c>
      <c r="T105" s="114">
        <f t="shared" si="8"/>
        <v>17446.750320034444</v>
      </c>
      <c r="U105" s="138">
        <v>24170.632335601527</v>
      </c>
      <c r="V105" s="144">
        <f t="shared" si="9"/>
        <v>5.3150000000000031E-2</v>
      </c>
      <c r="W105" s="145">
        <f t="shared" si="9"/>
        <v>5.6263944867717131E-2</v>
      </c>
      <c r="X105" s="146">
        <f t="shared" si="9"/>
        <v>5.5395848097638645E-2</v>
      </c>
      <c r="Y105" s="58"/>
    </row>
    <row r="106" spans="1:25">
      <c r="A106" s="29" t="s">
        <v>792</v>
      </c>
      <c r="B106" s="41" t="s">
        <v>451</v>
      </c>
      <c r="C106" s="182" t="s">
        <v>452</v>
      </c>
      <c r="D106" s="137">
        <f>INDEX('BCF 2020-21'!$D$6:$D$196,MATCH(B106,'BCF 2020-21'!$A$6:$A$196,0))</f>
        <v>5432.8269169948644</v>
      </c>
      <c r="E106" s="114">
        <f>INDEX('BCF 2020-21'!$E$6:$E$196,MATCH(B106,'BCF 2020-21'!$A$6:$A$196,0))</f>
        <v>9798.9045538948558</v>
      </c>
      <c r="F106" s="138">
        <f>INDEX('BCF 2020-21'!$F$6:$F$196,MATCH(B106,'BCF 2020-21'!$A$6:$A$196,0))</f>
        <v>15231.731470889721</v>
      </c>
      <c r="G106" s="137">
        <f>INDEX('CCG allocations'!$F$8:$F$198,MATCH(B106,'CCG allocations'!$A$8:$A$198,0))</f>
        <v>5712.9996195700405</v>
      </c>
      <c r="H106" s="114">
        <f>INDEX('CCG allocations'!$G$8:$G$198,MATCH(B106,'CCG allocations'!$A$8:$A$198,0))</f>
        <v>10315.559137631977</v>
      </c>
      <c r="I106" s="138">
        <f>INDEX('CCG allocations'!$H$8:$H$198,MATCH(B106,'CCG allocations'!$A$8:$A$198,0))</f>
        <v>16028.558757202018</v>
      </c>
      <c r="J106" s="144">
        <f t="shared" si="6"/>
        <v>5.1570334718145538E-2</v>
      </c>
      <c r="K106" s="145">
        <f t="shared" si="6"/>
        <v>5.2725749178949011E-2</v>
      </c>
      <c r="L106" s="146">
        <f t="shared" si="6"/>
        <v>5.2313638002032814E-2</v>
      </c>
      <c r="M106" s="58"/>
      <c r="N106" s="75" t="s">
        <v>445</v>
      </c>
      <c r="O106" s="75" t="s">
        <v>446</v>
      </c>
      <c r="P106" s="137">
        <f>INDEX('BCF 2020-21'!$AB$6:$AB$157,MATCH(N106,'BCF 2020-21'!$U$6:$U$157,0))</f>
        <v>6895.6833299639293</v>
      </c>
      <c r="Q106" s="114">
        <f>INDEX('BCF 2020-21'!$AC$6:$AC$157,MATCH(N106,'BCF 2020-21'!$U$6:$U$157,0))</f>
        <v>13288.730392305086</v>
      </c>
      <c r="R106" s="138">
        <f t="shared" si="7"/>
        <v>20184.413722269015</v>
      </c>
      <c r="S106" s="137">
        <f>INDEX('RNF revised'!$F$8:$F$159,MATCH(N106,'RNF revised'!$A$8:$A$159,0))</f>
        <v>7262.1888989515128</v>
      </c>
      <c r="T106" s="114">
        <f t="shared" si="8"/>
        <v>13833.106989571512</v>
      </c>
      <c r="U106" s="138">
        <v>21095.295888523025</v>
      </c>
      <c r="V106" s="144">
        <f t="shared" si="9"/>
        <v>5.3150000000000031E-2</v>
      </c>
      <c r="W106" s="145">
        <f t="shared" si="9"/>
        <v>4.0965282701622918E-2</v>
      </c>
      <c r="X106" s="146">
        <f t="shared" si="9"/>
        <v>4.5127997215448135E-2</v>
      </c>
      <c r="Y106" s="58"/>
    </row>
    <row r="107" spans="1:25">
      <c r="A107" s="29" t="s">
        <v>792</v>
      </c>
      <c r="B107" s="41" t="s">
        <v>455</v>
      </c>
      <c r="C107" s="182" t="s">
        <v>456</v>
      </c>
      <c r="D107" s="137">
        <f>INDEX('BCF 2020-21'!$D$6:$D$196,MATCH(B107,'BCF 2020-21'!$A$6:$A$196,0))</f>
        <v>5841.5208454111107</v>
      </c>
      <c r="E107" s="114">
        <f>INDEX('BCF 2020-21'!$E$6:$E$196,MATCH(B107,'BCF 2020-21'!$A$6:$A$196,0))</f>
        <v>9813.1466195803623</v>
      </c>
      <c r="F107" s="138">
        <f>INDEX('BCF 2020-21'!$F$6:$F$196,MATCH(B107,'BCF 2020-21'!$A$6:$A$196,0))</f>
        <v>15654.667464991473</v>
      </c>
      <c r="G107" s="137">
        <f>INDEX('CCG allocations'!$F$8:$F$198,MATCH(B107,'CCG allocations'!$A$8:$A$198,0))</f>
        <v>6195.5872768714535</v>
      </c>
      <c r="H107" s="114">
        <f>INDEX('CCG allocations'!$G$8:$G$198,MATCH(B107,'CCG allocations'!$A$8:$A$198,0))</f>
        <v>10423.496491769707</v>
      </c>
      <c r="I107" s="138">
        <f>INDEX('CCG allocations'!$H$8:$H$198,MATCH(B107,'CCG allocations'!$A$8:$A$198,0))</f>
        <v>16619.083768641161</v>
      </c>
      <c r="J107" s="144">
        <f t="shared" si="6"/>
        <v>6.0612029098292997E-2</v>
      </c>
      <c r="K107" s="145">
        <f t="shared" si="6"/>
        <v>6.2197162220271052E-2</v>
      </c>
      <c r="L107" s="146">
        <f t="shared" si="6"/>
        <v>6.1605671650733607E-2</v>
      </c>
      <c r="M107" s="58"/>
      <c r="N107" s="75" t="s">
        <v>449</v>
      </c>
      <c r="O107" s="75" t="s">
        <v>450</v>
      </c>
      <c r="P107" s="137">
        <f>INDEX('BCF 2020-21'!$AB$6:$AB$157,MATCH(N107,'BCF 2020-21'!$U$6:$U$157,0))</f>
        <v>7515.5369775719464</v>
      </c>
      <c r="Q107" s="114">
        <f>INDEX('BCF 2020-21'!$AC$6:$AC$157,MATCH(N107,'BCF 2020-21'!$U$6:$U$157,0))</f>
        <v>18785.036173244807</v>
      </c>
      <c r="R107" s="138">
        <f t="shared" si="7"/>
        <v>26300.573150816752</v>
      </c>
      <c r="S107" s="137">
        <f>INDEX('RNF revised'!$F$8:$F$159,MATCH(N107,'RNF revised'!$A$8:$A$159,0))</f>
        <v>7914.9877679298952</v>
      </c>
      <c r="T107" s="114">
        <f t="shared" si="8"/>
        <v>19853.148885996732</v>
      </c>
      <c r="U107" s="138">
        <v>27768.136653926627</v>
      </c>
      <c r="V107" s="144">
        <f t="shared" si="9"/>
        <v>5.3150000000000031E-2</v>
      </c>
      <c r="W107" s="145">
        <f t="shared" si="9"/>
        <v>5.6859763425594068E-2</v>
      </c>
      <c r="X107" s="146">
        <f t="shared" si="9"/>
        <v>5.5799677622778487E-2</v>
      </c>
      <c r="Y107" s="58"/>
    </row>
    <row r="108" spans="1:25">
      <c r="A108" s="29" t="s">
        <v>459</v>
      </c>
      <c r="B108" s="41" t="s">
        <v>459</v>
      </c>
      <c r="C108" s="182" t="s">
        <v>460</v>
      </c>
      <c r="D108" s="137">
        <f>INDEX('BCF 2020-21'!$D$6:$D$196,MATCH(B108,'BCF 2020-21'!$A$6:$A$196,0))</f>
        <v>3508.5704802675655</v>
      </c>
      <c r="E108" s="114">
        <f>INDEX('BCF 2020-21'!$E$6:$E$196,MATCH(B108,'BCF 2020-21'!$A$6:$A$196,0))</f>
        <v>7927.10187073425</v>
      </c>
      <c r="F108" s="138">
        <f>INDEX('BCF 2020-21'!$F$6:$F$196,MATCH(B108,'BCF 2020-21'!$A$6:$A$196,0))</f>
        <v>11435.672351001816</v>
      </c>
      <c r="G108" s="137">
        <f>INDEX('CCG allocations'!$F$8:$F$198,MATCH(B108,'CCG allocations'!$A$8:$A$198,0))</f>
        <v>3695.0510012937866</v>
      </c>
      <c r="H108" s="114">
        <f>INDEX('CCG allocations'!$G$8:$G$198,MATCH(B108,'CCG allocations'!$A$8:$A$198,0))</f>
        <v>8377.0415733699847</v>
      </c>
      <c r="I108" s="138">
        <f>INDEX('CCG allocations'!$H$8:$H$198,MATCH(B108,'CCG allocations'!$A$8:$A$198,0))</f>
        <v>12072.092574663771</v>
      </c>
      <c r="J108" s="144">
        <f t="shared" si="6"/>
        <v>5.3150000000000031E-2</v>
      </c>
      <c r="K108" s="145">
        <f t="shared" si="6"/>
        <v>5.6759672068407374E-2</v>
      </c>
      <c r="L108" s="146">
        <f t="shared" si="6"/>
        <v>5.5652191154829778E-2</v>
      </c>
      <c r="M108" s="58"/>
      <c r="N108" s="75" t="s">
        <v>453</v>
      </c>
      <c r="O108" s="75" t="s">
        <v>454</v>
      </c>
      <c r="P108" s="137">
        <f>INDEX('BCF 2020-21'!$AB$6:$AB$157,MATCH(N108,'BCF 2020-21'!$U$6:$U$157,0))</f>
        <v>7602.5763791089357</v>
      </c>
      <c r="Q108" s="114">
        <f>INDEX('BCF 2020-21'!$AC$6:$AC$157,MATCH(N108,'BCF 2020-21'!$U$6:$U$157,0))</f>
        <v>18339.29520385911</v>
      </c>
      <c r="R108" s="138">
        <f t="shared" si="7"/>
        <v>25941.871582968044</v>
      </c>
      <c r="S108" s="137">
        <f>INDEX('RNF revised'!$F$8:$F$159,MATCH(N108,'RNF revised'!$A$8:$A$159,0))</f>
        <v>8006.6533136585758</v>
      </c>
      <c r="T108" s="114">
        <f t="shared" si="8"/>
        <v>19235.112709827183</v>
      </c>
      <c r="U108" s="138">
        <v>27241.766023485758</v>
      </c>
      <c r="V108" s="144">
        <f t="shared" si="9"/>
        <v>5.3150000000000031E-2</v>
      </c>
      <c r="W108" s="145">
        <f t="shared" si="9"/>
        <v>4.8846888389667553E-2</v>
      </c>
      <c r="X108" s="146">
        <f t="shared" si="9"/>
        <v>5.0107966819600946E-2</v>
      </c>
      <c r="Y108" s="58"/>
    </row>
    <row r="109" spans="1:25">
      <c r="A109" s="29" t="s">
        <v>463</v>
      </c>
      <c r="B109" s="41" t="s">
        <v>463</v>
      </c>
      <c r="C109" s="182" t="s">
        <v>464</v>
      </c>
      <c r="D109" s="137">
        <f>INDEX('BCF 2020-21'!$D$6:$D$196,MATCH(B109,'BCF 2020-21'!$A$6:$A$196,0))</f>
        <v>6593.3678666159976</v>
      </c>
      <c r="E109" s="114">
        <f>INDEX('BCF 2020-21'!$E$6:$E$196,MATCH(B109,'BCF 2020-21'!$A$6:$A$196,0))</f>
        <v>14706.479885286546</v>
      </c>
      <c r="F109" s="138">
        <f>INDEX('BCF 2020-21'!$F$6:$F$196,MATCH(B109,'BCF 2020-21'!$A$6:$A$196,0))</f>
        <v>21299.847751902544</v>
      </c>
      <c r="G109" s="137">
        <f>INDEX('CCG allocations'!$F$8:$F$198,MATCH(B109,'CCG allocations'!$A$8:$A$198,0))</f>
        <v>6960.8053770817905</v>
      </c>
      <c r="H109" s="114">
        <f>INDEX('CCG allocations'!$G$8:$G$198,MATCH(B109,'CCG allocations'!$A$8:$A$198,0))</f>
        <v>15501.706938732788</v>
      </c>
      <c r="I109" s="138">
        <f>INDEX('CCG allocations'!$H$8:$H$198,MATCH(B109,'CCG allocations'!$A$8:$A$198,0))</f>
        <v>22462.51231581458</v>
      </c>
      <c r="J109" s="144">
        <f t="shared" si="6"/>
        <v>5.57283497446317E-2</v>
      </c>
      <c r="K109" s="145">
        <f t="shared" si="6"/>
        <v>5.4073242519567577E-2</v>
      </c>
      <c r="L109" s="146">
        <f t="shared" si="6"/>
        <v>5.4585580960698765E-2</v>
      </c>
      <c r="M109" s="58"/>
      <c r="N109" s="75" t="s">
        <v>457</v>
      </c>
      <c r="O109" s="75" t="s">
        <v>458</v>
      </c>
      <c r="P109" s="137">
        <f>INDEX('BCF 2020-21'!$AB$6:$AB$157,MATCH(N109,'BCF 2020-21'!$U$6:$U$157,0))</f>
        <v>6964.7256854655852</v>
      </c>
      <c r="Q109" s="114">
        <f>INDEX('BCF 2020-21'!$AC$6:$AC$157,MATCH(N109,'BCF 2020-21'!$U$6:$U$157,0))</f>
        <v>15397.538916810761</v>
      </c>
      <c r="R109" s="138">
        <f t="shared" si="7"/>
        <v>22362.264602276347</v>
      </c>
      <c r="S109" s="137">
        <f>INDEX('RNF revised'!$F$8:$F$159,MATCH(N109,'RNF revised'!$A$8:$A$159,0))</f>
        <v>7334.9008556480812</v>
      </c>
      <c r="T109" s="114">
        <f t="shared" si="8"/>
        <v>16238.824525278691</v>
      </c>
      <c r="U109" s="138">
        <v>23573.725380926771</v>
      </c>
      <c r="V109" s="144">
        <f t="shared" si="9"/>
        <v>5.3150000000000031E-2</v>
      </c>
      <c r="W109" s="145">
        <f t="shared" si="9"/>
        <v>5.4637667293013337E-2</v>
      </c>
      <c r="X109" s="146">
        <f t="shared" si="9"/>
        <v>5.4174333422702725E-2</v>
      </c>
      <c r="Y109" s="58"/>
    </row>
    <row r="110" spans="1:25">
      <c r="A110" s="29" t="s">
        <v>792</v>
      </c>
      <c r="B110" s="41" t="s">
        <v>467</v>
      </c>
      <c r="C110" s="182" t="s">
        <v>468</v>
      </c>
      <c r="D110" s="137">
        <f>INDEX('BCF 2020-21'!$D$6:$D$196,MATCH(B110,'BCF 2020-21'!$A$6:$A$196,0))</f>
        <v>4362.3116980662189</v>
      </c>
      <c r="E110" s="114">
        <f>INDEX('BCF 2020-21'!$E$6:$E$196,MATCH(B110,'BCF 2020-21'!$A$6:$A$196,0))</f>
        <v>9169.4753310597262</v>
      </c>
      <c r="F110" s="138">
        <f>INDEX('BCF 2020-21'!$F$6:$F$196,MATCH(B110,'BCF 2020-21'!$A$6:$A$196,0))</f>
        <v>13531.787029125946</v>
      </c>
      <c r="G110" s="137">
        <f>INDEX('CCG allocations'!$F$8:$F$198,MATCH(B110,'CCG allocations'!$A$8:$A$198,0))</f>
        <v>4567.5396858341937</v>
      </c>
      <c r="H110" s="114">
        <f>INDEX('CCG allocations'!$G$8:$G$198,MATCH(B110,'CCG allocations'!$A$8:$A$198,0))</f>
        <v>9727.6082164252384</v>
      </c>
      <c r="I110" s="138">
        <f>INDEX('CCG allocations'!$H$8:$H$198,MATCH(B110,'CCG allocations'!$A$8:$A$198,0))</f>
        <v>14295.147902259432</v>
      </c>
      <c r="J110" s="144">
        <f t="shared" si="6"/>
        <v>4.7045695487314854E-2</v>
      </c>
      <c r="K110" s="145">
        <f t="shared" si="6"/>
        <v>6.0868573742158594E-2</v>
      </c>
      <c r="L110" s="146">
        <f t="shared" si="6"/>
        <v>5.6412421470307006E-2</v>
      </c>
      <c r="M110" s="58"/>
      <c r="N110" s="75" t="s">
        <v>461</v>
      </c>
      <c r="O110" s="75" t="s">
        <v>462</v>
      </c>
      <c r="P110" s="137">
        <f>INDEX('BCF 2020-21'!$AB$6:$AB$157,MATCH(N110,'BCF 2020-21'!$U$6:$U$157,0))</f>
        <v>7134.4208286622352</v>
      </c>
      <c r="Q110" s="114">
        <f>INDEX('BCF 2020-21'!$AC$6:$AC$157,MATCH(N110,'BCF 2020-21'!$U$6:$U$157,0))</f>
        <v>14213.105558913325</v>
      </c>
      <c r="R110" s="138">
        <f t="shared" si="7"/>
        <v>21347.526387575559</v>
      </c>
      <c r="S110" s="137">
        <f>INDEX('RNF revised'!$F$8:$F$159,MATCH(N110,'RNF revised'!$A$8:$A$159,0))</f>
        <v>7513.6152957056329</v>
      </c>
      <c r="T110" s="114">
        <f t="shared" si="8"/>
        <v>15033.827081471303</v>
      </c>
      <c r="U110" s="138">
        <v>22547.442377176936</v>
      </c>
      <c r="V110" s="144">
        <f t="shared" si="9"/>
        <v>5.3150000000000031E-2</v>
      </c>
      <c r="W110" s="145">
        <f t="shared" si="9"/>
        <v>5.7743996845452727E-2</v>
      </c>
      <c r="X110" s="146">
        <f t="shared" si="9"/>
        <v>5.6208666419531372E-2</v>
      </c>
      <c r="Y110" s="58"/>
    </row>
    <row r="111" spans="1:25">
      <c r="A111" s="29" t="s">
        <v>471</v>
      </c>
      <c r="B111" s="41" t="s">
        <v>471</v>
      </c>
      <c r="C111" s="182" t="s">
        <v>472</v>
      </c>
      <c r="D111" s="137">
        <f>INDEX('BCF 2020-21'!$D$6:$D$196,MATCH(B111,'BCF 2020-21'!$A$6:$A$196,0))</f>
        <v>5326.4690170606564</v>
      </c>
      <c r="E111" s="114">
        <f>INDEX('BCF 2020-21'!$E$6:$E$196,MATCH(B111,'BCF 2020-21'!$A$6:$A$196,0))</f>
        <v>11449.435970553008</v>
      </c>
      <c r="F111" s="138">
        <f>INDEX('BCF 2020-21'!$F$6:$F$196,MATCH(B111,'BCF 2020-21'!$A$6:$A$196,0))</f>
        <v>16775.904987613663</v>
      </c>
      <c r="G111" s="137">
        <f>INDEX('CCG allocations'!$F$8:$F$198,MATCH(B111,'CCG allocations'!$A$8:$A$198,0))</f>
        <v>5606.1391518531345</v>
      </c>
      <c r="H111" s="114">
        <f>INDEX('CCG allocations'!$G$8:$G$198,MATCH(B111,'CCG allocations'!$A$8:$A$198,0))</f>
        <v>12100.192043906274</v>
      </c>
      <c r="I111" s="138">
        <f>INDEX('CCG allocations'!$H$8:$H$198,MATCH(B111,'CCG allocations'!$A$8:$A$198,0))</f>
        <v>17706.331195759409</v>
      </c>
      <c r="J111" s="144">
        <f t="shared" si="6"/>
        <v>5.25057282595085E-2</v>
      </c>
      <c r="K111" s="145">
        <f t="shared" si="6"/>
        <v>5.6837391381283409E-2</v>
      </c>
      <c r="L111" s="146">
        <f t="shared" si="6"/>
        <v>5.5462057566057821E-2</v>
      </c>
      <c r="M111" s="58"/>
      <c r="N111" s="75" t="s">
        <v>465</v>
      </c>
      <c r="O111" s="75" t="s">
        <v>466</v>
      </c>
      <c r="P111" s="137">
        <f>INDEX('BCF 2020-21'!$AB$6:$AB$157,MATCH(N111,'BCF 2020-21'!$U$6:$U$157,0))</f>
        <v>7535.1869543980765</v>
      </c>
      <c r="Q111" s="114">
        <f>INDEX('BCF 2020-21'!$AC$6:$AC$157,MATCH(N111,'BCF 2020-21'!$U$6:$U$157,0))</f>
        <v>14384.393419057371</v>
      </c>
      <c r="R111" s="138">
        <f t="shared" si="7"/>
        <v>21919.580373455447</v>
      </c>
      <c r="S111" s="137">
        <f>INDEX('RNF revised'!$F$8:$F$159,MATCH(N111,'RNF revised'!$A$8:$A$159,0))</f>
        <v>7935.6821410243347</v>
      </c>
      <c r="T111" s="114">
        <f t="shared" si="8"/>
        <v>15165.137026371242</v>
      </c>
      <c r="U111" s="138">
        <v>23100.819167395577</v>
      </c>
      <c r="V111" s="144">
        <f t="shared" si="9"/>
        <v>5.3150000000000031E-2</v>
      </c>
      <c r="W111" s="145">
        <f t="shared" si="9"/>
        <v>5.4277131094001563E-2</v>
      </c>
      <c r="X111" s="146">
        <f t="shared" si="9"/>
        <v>5.3889662749685208E-2</v>
      </c>
      <c r="Y111" s="58"/>
    </row>
    <row r="112" spans="1:25">
      <c r="A112" s="29" t="s">
        <v>475</v>
      </c>
      <c r="B112" s="41" t="s">
        <v>475</v>
      </c>
      <c r="C112" s="182" t="s">
        <v>476</v>
      </c>
      <c r="D112" s="137">
        <f>INDEX('BCF 2020-21'!$D$6:$D$196,MATCH(B112,'BCF 2020-21'!$A$6:$A$196,0))</f>
        <v>4896.8494524017833</v>
      </c>
      <c r="E112" s="114">
        <f>INDEX('BCF 2020-21'!$E$6:$E$196,MATCH(B112,'BCF 2020-21'!$A$6:$A$196,0))</f>
        <v>10710.650144287674</v>
      </c>
      <c r="F112" s="138">
        <f>INDEX('BCF 2020-21'!$F$6:$F$196,MATCH(B112,'BCF 2020-21'!$A$6:$A$196,0))</f>
        <v>15607.499596689457</v>
      </c>
      <c r="G112" s="137">
        <f>INDEX('CCG allocations'!$F$8:$F$198,MATCH(B112,'CCG allocations'!$A$8:$A$198,0))</f>
        <v>5157.1170007969386</v>
      </c>
      <c r="H112" s="114">
        <f>INDEX('CCG allocations'!$G$8:$G$198,MATCH(B112,'CCG allocations'!$A$8:$A$198,0))</f>
        <v>11360.258339157346</v>
      </c>
      <c r="I112" s="138">
        <f>INDEX('CCG allocations'!$H$8:$H$198,MATCH(B112,'CCG allocations'!$A$8:$A$198,0))</f>
        <v>16517.375339954284</v>
      </c>
      <c r="J112" s="144">
        <f t="shared" si="6"/>
        <v>5.3150000000000031E-2</v>
      </c>
      <c r="K112" s="145">
        <f t="shared" si="6"/>
        <v>6.0650678167854188E-2</v>
      </c>
      <c r="L112" s="146">
        <f t="shared" si="6"/>
        <v>5.8297342096861104E-2</v>
      </c>
      <c r="M112" s="58"/>
      <c r="N112" s="75" t="s">
        <v>469</v>
      </c>
      <c r="O112" s="75" t="s">
        <v>470</v>
      </c>
      <c r="P112" s="137">
        <f>INDEX('BCF 2020-21'!$AB$6:$AB$157,MATCH(N112,'BCF 2020-21'!$U$6:$U$157,0))</f>
        <v>4925.3794749515982</v>
      </c>
      <c r="Q112" s="114">
        <f>INDEX('BCF 2020-21'!$AC$6:$AC$157,MATCH(N112,'BCF 2020-21'!$U$6:$U$157,0))</f>
        <v>9731.9457885708143</v>
      </c>
      <c r="R112" s="138">
        <f t="shared" si="7"/>
        <v>14657.325263522413</v>
      </c>
      <c r="S112" s="137">
        <f>INDEX('RNF revised'!$F$8:$F$159,MATCH(N112,'RNF revised'!$A$8:$A$159,0))</f>
        <v>5187.1633940452757</v>
      </c>
      <c r="T112" s="114">
        <f t="shared" si="8"/>
        <v>10187.136504385899</v>
      </c>
      <c r="U112" s="138">
        <v>15374.299898431174</v>
      </c>
      <c r="V112" s="144">
        <f t="shared" si="9"/>
        <v>5.3150000000000031E-2</v>
      </c>
      <c r="W112" s="145">
        <f t="shared" si="9"/>
        <v>4.6772837180172111E-2</v>
      </c>
      <c r="X112" s="146">
        <f t="shared" si="9"/>
        <v>4.8915789342076632E-2</v>
      </c>
      <c r="Y112" s="58"/>
    </row>
    <row r="113" spans="1:25">
      <c r="A113" s="29" t="s">
        <v>793</v>
      </c>
      <c r="B113" s="41" t="s">
        <v>479</v>
      </c>
      <c r="C113" s="182" t="s">
        <v>480</v>
      </c>
      <c r="D113" s="137">
        <f>INDEX('BCF 2020-21'!$D$6:$D$196,MATCH(B113,'BCF 2020-21'!$A$6:$A$196,0))</f>
        <v>7763.0429462898974</v>
      </c>
      <c r="E113" s="114">
        <f>INDEX('BCF 2020-21'!$E$6:$E$196,MATCH(B113,'BCF 2020-21'!$A$6:$A$196,0))</f>
        <v>18564.138003443863</v>
      </c>
      <c r="F113" s="138">
        <f>INDEX('BCF 2020-21'!$F$6:$F$196,MATCH(B113,'BCF 2020-21'!$A$6:$A$196,0))</f>
        <v>26327.18094973376</v>
      </c>
      <c r="G113" s="137">
        <f>INDEX('CCG allocations'!$F$8:$F$198,MATCH(B113,'CCG allocations'!$A$8:$A$198,0))</f>
        <v>8175.6486788852053</v>
      </c>
      <c r="H113" s="114">
        <f>INDEX('CCG allocations'!$G$8:$G$198,MATCH(B113,'CCG allocations'!$A$8:$A$198,0))</f>
        <v>19596.63939448824</v>
      </c>
      <c r="I113" s="138">
        <f>INDEX('CCG allocations'!$H$8:$H$198,MATCH(B113,'CCG allocations'!$A$8:$A$198,0))</f>
        <v>27772.288073373446</v>
      </c>
      <c r="J113" s="144">
        <f t="shared" si="6"/>
        <v>5.3150000000000031E-2</v>
      </c>
      <c r="K113" s="145">
        <f t="shared" si="6"/>
        <v>5.5618062678312263E-2</v>
      </c>
      <c r="L113" s="146">
        <f t="shared" si="6"/>
        <v>5.4890309995544673E-2</v>
      </c>
      <c r="M113" s="58"/>
      <c r="N113" s="75" t="s">
        <v>473</v>
      </c>
      <c r="O113" s="75" t="s">
        <v>474</v>
      </c>
      <c r="P113" s="137">
        <f>INDEX('BCF 2020-21'!$AB$6:$AB$157,MATCH(N113,'BCF 2020-21'!$U$6:$U$157,0))</f>
        <v>6157.9355727240891</v>
      </c>
      <c r="Q113" s="114">
        <f>INDEX('BCF 2020-21'!$AC$6:$AC$157,MATCH(N113,'BCF 2020-21'!$U$6:$U$157,0))</f>
        <v>13734.872875616054</v>
      </c>
      <c r="R113" s="138">
        <f t="shared" si="7"/>
        <v>19892.808448340144</v>
      </c>
      <c r="S113" s="137">
        <f>INDEX('RNF revised'!$F$8:$F$159,MATCH(N113,'RNF revised'!$A$8:$A$159,0))</f>
        <v>6485.2298484143748</v>
      </c>
      <c r="T113" s="114">
        <f t="shared" si="8"/>
        <v>14535.629965831267</v>
      </c>
      <c r="U113" s="138">
        <v>21020.859814245643</v>
      </c>
      <c r="V113" s="144">
        <f t="shared" si="9"/>
        <v>5.3150000000000031E-2</v>
      </c>
      <c r="W113" s="145">
        <f t="shared" si="9"/>
        <v>5.8301019417283495E-2</v>
      </c>
      <c r="X113" s="146">
        <f t="shared" si="9"/>
        <v>5.6706491133966752E-2</v>
      </c>
      <c r="Y113" s="58"/>
    </row>
    <row r="114" spans="1:25">
      <c r="A114" s="29" t="s">
        <v>794</v>
      </c>
      <c r="B114" s="41" t="s">
        <v>483</v>
      </c>
      <c r="C114" s="182" t="s">
        <v>484</v>
      </c>
      <c r="D114" s="137">
        <f>INDEX('BCF 2020-21'!$D$6:$D$196,MATCH(B114,'BCF 2020-21'!$A$6:$A$196,0))</f>
        <v>4978.9760721659904</v>
      </c>
      <c r="E114" s="114">
        <f>INDEX('BCF 2020-21'!$E$6:$E$196,MATCH(B114,'BCF 2020-21'!$A$6:$A$196,0))</f>
        <v>11574.313465160125</v>
      </c>
      <c r="F114" s="138">
        <f>INDEX('BCF 2020-21'!$F$6:$F$196,MATCH(B114,'BCF 2020-21'!$A$6:$A$196,0))</f>
        <v>16553.289537326116</v>
      </c>
      <c r="G114" s="137">
        <f>INDEX('CCG allocations'!$F$8:$F$198,MATCH(B114,'CCG allocations'!$A$8:$A$198,0))</f>
        <v>5243.608650401613</v>
      </c>
      <c r="H114" s="114">
        <f>INDEX('CCG allocations'!$G$8:$G$198,MATCH(B114,'CCG allocations'!$A$8:$A$198,0))</f>
        <v>12223.104479637494</v>
      </c>
      <c r="I114" s="138">
        <f>INDEX('CCG allocations'!$H$8:$H$198,MATCH(B114,'CCG allocations'!$A$8:$A$198,0))</f>
        <v>17466.713130039105</v>
      </c>
      <c r="J114" s="144">
        <f t="shared" si="6"/>
        <v>5.3150000000000031E-2</v>
      </c>
      <c r="K114" s="145">
        <f t="shared" si="6"/>
        <v>5.6054384256163159E-2</v>
      </c>
      <c r="L114" s="146">
        <f t="shared" si="6"/>
        <v>5.5180789936242203E-2</v>
      </c>
      <c r="M114" s="58"/>
      <c r="N114" s="75" t="s">
        <v>477</v>
      </c>
      <c r="O114" s="75" t="s">
        <v>478</v>
      </c>
      <c r="P114" s="137">
        <f>INDEX('BCF 2020-21'!$AB$6:$AB$157,MATCH(N114,'BCF 2020-21'!$U$6:$U$157,0))</f>
        <v>5201.2969889253791</v>
      </c>
      <c r="Q114" s="114">
        <f>INDEX('BCF 2020-21'!$AC$6:$AC$157,MATCH(N114,'BCF 2020-21'!$U$6:$U$157,0))</f>
        <v>11069.887623546936</v>
      </c>
      <c r="R114" s="138">
        <f t="shared" si="7"/>
        <v>16271.184612472316</v>
      </c>
      <c r="S114" s="137">
        <f>INDEX('RNF revised'!$F$8:$F$159,MATCH(N114,'RNF revised'!$A$8:$A$159,0))</f>
        <v>5477.7459238867632</v>
      </c>
      <c r="T114" s="114">
        <f t="shared" si="8"/>
        <v>11610.852737303165</v>
      </c>
      <c r="U114" s="138">
        <v>17088.598661189928</v>
      </c>
      <c r="V114" s="144">
        <f t="shared" si="9"/>
        <v>5.3150000000000031E-2</v>
      </c>
      <c r="W114" s="145">
        <f t="shared" si="9"/>
        <v>4.8868166701668603E-2</v>
      </c>
      <c r="X114" s="146">
        <f t="shared" si="9"/>
        <v>5.0236910721979111E-2</v>
      </c>
      <c r="Y114" s="58"/>
    </row>
    <row r="115" spans="1:25">
      <c r="A115" s="29" t="s">
        <v>487</v>
      </c>
      <c r="B115" s="41" t="s">
        <v>487</v>
      </c>
      <c r="C115" s="182" t="s">
        <v>488</v>
      </c>
      <c r="D115" s="137">
        <f>INDEX('BCF 2020-21'!$D$6:$D$196,MATCH(B115,'BCF 2020-21'!$A$6:$A$196,0))</f>
        <v>7202.854693984119</v>
      </c>
      <c r="E115" s="114">
        <f>INDEX('BCF 2020-21'!$E$6:$E$196,MATCH(B115,'BCF 2020-21'!$A$6:$A$196,0))</f>
        <v>15991.899707569502</v>
      </c>
      <c r="F115" s="138">
        <f>INDEX('BCF 2020-21'!$F$6:$F$196,MATCH(B115,'BCF 2020-21'!$A$6:$A$196,0))</f>
        <v>23194.754401553622</v>
      </c>
      <c r="G115" s="137">
        <f>INDEX('CCG allocations'!$F$8:$F$198,MATCH(B115,'CCG allocations'!$A$8:$A$198,0))</f>
        <v>7585.6864209693749</v>
      </c>
      <c r="H115" s="114">
        <f>INDEX('CCG allocations'!$G$8:$G$198,MATCH(B115,'CCG allocations'!$A$8:$A$198,0))</f>
        <v>16866.848840399747</v>
      </c>
      <c r="I115" s="138">
        <f>INDEX('CCG allocations'!$H$8:$H$198,MATCH(B115,'CCG allocations'!$A$8:$A$198,0))</f>
        <v>24452.535261369121</v>
      </c>
      <c r="J115" s="144">
        <f t="shared" si="6"/>
        <v>5.3150000000000031E-2</v>
      </c>
      <c r="K115" s="145">
        <f t="shared" si="6"/>
        <v>5.471201976186113E-2</v>
      </c>
      <c r="L115" s="146">
        <f t="shared" si="6"/>
        <v>5.4226953130887656E-2</v>
      </c>
      <c r="M115" s="58"/>
      <c r="N115" s="75" t="s">
        <v>481</v>
      </c>
      <c r="O115" s="75" t="s">
        <v>482</v>
      </c>
      <c r="P115" s="137">
        <f>INDEX('BCF 2020-21'!$AB$6:$AB$157,MATCH(N115,'BCF 2020-21'!$U$6:$U$157,0))</f>
        <v>5393.5890878528353</v>
      </c>
      <c r="Q115" s="114">
        <f>INDEX('BCF 2020-21'!$AC$6:$AC$157,MATCH(N115,'BCF 2020-21'!$U$6:$U$157,0))</f>
        <v>13898.770712003958</v>
      </c>
      <c r="R115" s="138">
        <f t="shared" si="7"/>
        <v>19292.359799856793</v>
      </c>
      <c r="S115" s="137">
        <f>INDEX('RNF revised'!$F$8:$F$159,MATCH(N115,'RNF revised'!$A$8:$A$159,0))</f>
        <v>5680.2583478722136</v>
      </c>
      <c r="T115" s="114">
        <f t="shared" si="8"/>
        <v>14716.843798525073</v>
      </c>
      <c r="U115" s="138">
        <v>20397.102146397287</v>
      </c>
      <c r="V115" s="144">
        <f t="shared" si="9"/>
        <v>5.3150000000000031E-2</v>
      </c>
      <c r="W115" s="145">
        <f t="shared" si="9"/>
        <v>5.8859384291775507E-2</v>
      </c>
      <c r="X115" s="146">
        <f t="shared" si="9"/>
        <v>5.7263204605415563E-2</v>
      </c>
      <c r="Y115" s="58"/>
    </row>
    <row r="116" spans="1:25">
      <c r="A116" s="29" t="s">
        <v>794</v>
      </c>
      <c r="B116" s="41" t="s">
        <v>491</v>
      </c>
      <c r="C116" s="182" t="s">
        <v>492</v>
      </c>
      <c r="D116" s="137">
        <f>INDEX('BCF 2020-21'!$D$6:$D$196,MATCH(B116,'BCF 2020-21'!$A$6:$A$196,0))</f>
        <v>6384.5435271016331</v>
      </c>
      <c r="E116" s="114">
        <f>INDEX('BCF 2020-21'!$E$6:$E$196,MATCH(B116,'BCF 2020-21'!$A$6:$A$196,0))</f>
        <v>16517.415372177089</v>
      </c>
      <c r="F116" s="138">
        <f>INDEX('BCF 2020-21'!$F$6:$F$196,MATCH(B116,'BCF 2020-21'!$A$6:$A$196,0))</f>
        <v>22901.958899278721</v>
      </c>
      <c r="G116" s="137">
        <f>INDEX('CCG allocations'!$F$8:$F$198,MATCH(B116,'CCG allocations'!$A$8:$A$198,0))</f>
        <v>6723.8820155670855</v>
      </c>
      <c r="H116" s="114">
        <f>INDEX('CCG allocations'!$G$8:$G$198,MATCH(B116,'CCG allocations'!$A$8:$A$198,0))</f>
        <v>17446.750320034444</v>
      </c>
      <c r="I116" s="138">
        <f>INDEX('CCG allocations'!$H$8:$H$198,MATCH(B116,'CCG allocations'!$A$8:$A$198,0))</f>
        <v>24170.632335601527</v>
      </c>
      <c r="J116" s="144">
        <f t="shared" si="6"/>
        <v>5.3150000000000031E-2</v>
      </c>
      <c r="K116" s="145">
        <f t="shared" si="6"/>
        <v>5.6263944867717131E-2</v>
      </c>
      <c r="L116" s="146">
        <f t="shared" si="6"/>
        <v>5.5395848097638645E-2</v>
      </c>
      <c r="M116" s="58"/>
      <c r="N116" s="75" t="s">
        <v>485</v>
      </c>
      <c r="O116" s="75" t="s">
        <v>486</v>
      </c>
      <c r="P116" s="137">
        <f>INDEX('BCF 2020-21'!$AB$6:$AB$157,MATCH(N116,'BCF 2020-21'!$U$6:$U$157,0))</f>
        <v>5583.5749054751077</v>
      </c>
      <c r="Q116" s="114">
        <f>INDEX('BCF 2020-21'!$AC$6:$AC$157,MATCH(N116,'BCF 2020-21'!$U$6:$U$157,0))</f>
        <v>13817.736984035182</v>
      </c>
      <c r="R116" s="138">
        <f t="shared" si="7"/>
        <v>19401.311889510289</v>
      </c>
      <c r="S116" s="137">
        <f>INDEX('RNF revised'!$F$8:$F$159,MATCH(N116,'RNF revised'!$A$8:$A$159,0))</f>
        <v>5880.3419117011099</v>
      </c>
      <c r="T116" s="114">
        <f t="shared" si="8"/>
        <v>14604.714875682283</v>
      </c>
      <c r="U116" s="138">
        <v>20485.056787383393</v>
      </c>
      <c r="V116" s="144">
        <f t="shared" si="9"/>
        <v>5.3150000000000031E-2</v>
      </c>
      <c r="W116" s="145">
        <f t="shared" si="9"/>
        <v>5.6954180887678119E-2</v>
      </c>
      <c r="X116" s="146">
        <f t="shared" si="9"/>
        <v>5.5859361678477715E-2</v>
      </c>
      <c r="Y116" s="58"/>
    </row>
    <row r="117" spans="1:25">
      <c r="A117" s="29" t="s">
        <v>793</v>
      </c>
      <c r="B117" s="41" t="s">
        <v>495</v>
      </c>
      <c r="C117" s="182" t="s">
        <v>496</v>
      </c>
      <c r="D117" s="137">
        <f>INDEX('BCF 2020-21'!$D$6:$D$196,MATCH(B117,'BCF 2020-21'!$A$6:$A$196,0))</f>
        <v>6895.6833299639293</v>
      </c>
      <c r="E117" s="114">
        <f>INDEX('BCF 2020-21'!$E$6:$E$196,MATCH(B117,'BCF 2020-21'!$A$6:$A$196,0))</f>
        <v>13288.730392305086</v>
      </c>
      <c r="F117" s="138">
        <f>INDEX('BCF 2020-21'!$F$6:$F$196,MATCH(B117,'BCF 2020-21'!$A$6:$A$196,0))</f>
        <v>20184.413722269015</v>
      </c>
      <c r="G117" s="137">
        <f>INDEX('CCG allocations'!$F$8:$F$198,MATCH(B117,'CCG allocations'!$A$8:$A$198,0))</f>
        <v>7262.1888989515128</v>
      </c>
      <c r="H117" s="114">
        <f>INDEX('CCG allocations'!$G$8:$G$198,MATCH(B117,'CCG allocations'!$A$8:$A$198,0))</f>
        <v>13833.106989571514</v>
      </c>
      <c r="I117" s="138">
        <f>INDEX('CCG allocations'!$H$8:$H$198,MATCH(B117,'CCG allocations'!$A$8:$A$198,0))</f>
        <v>21095.295888523025</v>
      </c>
      <c r="J117" s="144">
        <f t="shared" si="6"/>
        <v>5.3150000000000031E-2</v>
      </c>
      <c r="K117" s="145">
        <f t="shared" si="6"/>
        <v>4.096528270162314E-2</v>
      </c>
      <c r="L117" s="146">
        <f t="shared" si="6"/>
        <v>4.5127997215448135E-2</v>
      </c>
      <c r="M117" s="58"/>
      <c r="N117" s="75" t="s">
        <v>489</v>
      </c>
      <c r="O117" s="75" t="s">
        <v>490</v>
      </c>
      <c r="P117" s="137">
        <f>INDEX('BCF 2020-21'!$AB$6:$AB$157,MATCH(N117,'BCF 2020-21'!$U$6:$U$157,0))</f>
        <v>5359.5803531551019</v>
      </c>
      <c r="Q117" s="114">
        <f>INDEX('BCF 2020-21'!$AC$6:$AC$157,MATCH(N117,'BCF 2020-21'!$U$6:$U$157,0))</f>
        <v>13053.9987577709</v>
      </c>
      <c r="R117" s="138">
        <f t="shared" si="7"/>
        <v>18413.579110926003</v>
      </c>
      <c r="S117" s="137">
        <f>INDEX('RNF revised'!$F$8:$F$159,MATCH(N117,'RNF revised'!$A$8:$A$159,0))</f>
        <v>5644.4420489252961</v>
      </c>
      <c r="T117" s="114">
        <f t="shared" si="8"/>
        <v>13723.160509186622</v>
      </c>
      <c r="U117" s="138">
        <v>19367.602558111917</v>
      </c>
      <c r="V117" s="144">
        <f t="shared" si="9"/>
        <v>5.3150000000000031E-2</v>
      </c>
      <c r="W117" s="145">
        <f t="shared" si="9"/>
        <v>5.1261055239290476E-2</v>
      </c>
      <c r="X117" s="146">
        <f t="shared" si="9"/>
        <v>5.1810864223557074E-2</v>
      </c>
      <c r="Y117" s="58"/>
    </row>
    <row r="118" spans="1:25">
      <c r="A118" s="29" t="s">
        <v>499</v>
      </c>
      <c r="B118" s="41" t="s">
        <v>499</v>
      </c>
      <c r="C118" s="182" t="s">
        <v>500</v>
      </c>
      <c r="D118" s="137">
        <f>INDEX('BCF 2020-21'!$D$6:$D$196,MATCH(B118,'BCF 2020-21'!$A$6:$A$196,0))</f>
        <v>7796.8561359393079</v>
      </c>
      <c r="E118" s="114">
        <f>INDEX('BCF 2020-21'!$E$6:$E$196,MATCH(B118,'BCF 2020-21'!$A$6:$A$196,0))</f>
        <v>14832.181054643925</v>
      </c>
      <c r="F118" s="138">
        <f>INDEX('BCF 2020-21'!$F$6:$F$196,MATCH(B118,'BCF 2020-21'!$A$6:$A$196,0))</f>
        <v>22629.037190583233</v>
      </c>
      <c r="G118" s="137">
        <f>INDEX('CCG allocations'!$F$8:$F$198,MATCH(B118,'CCG allocations'!$A$8:$A$198,0))</f>
        <v>8211.259039564482</v>
      </c>
      <c r="H118" s="114">
        <f>INDEX('CCG allocations'!$G$8:$G$198,MATCH(B118,'CCG allocations'!$A$8:$A$198,0))</f>
        <v>15689.540473416473</v>
      </c>
      <c r="I118" s="138">
        <f>INDEX('CCG allocations'!$H$8:$H$198,MATCH(B118,'CCG allocations'!$A$8:$A$198,0))</f>
        <v>23900.799512980957</v>
      </c>
      <c r="J118" s="144">
        <f t="shared" si="6"/>
        <v>5.3150000000000031E-2</v>
      </c>
      <c r="K118" s="145">
        <f t="shared" si="6"/>
        <v>5.7804001691586171E-2</v>
      </c>
      <c r="L118" s="146">
        <f t="shared" si="6"/>
        <v>5.620046101329268E-2</v>
      </c>
      <c r="M118" s="58"/>
      <c r="N118" s="75" t="s">
        <v>493</v>
      </c>
      <c r="O118" s="75" t="s">
        <v>494</v>
      </c>
      <c r="P118" s="137">
        <f>INDEX('BCF 2020-21'!$AB$6:$AB$157,MATCH(N118,'BCF 2020-21'!$U$6:$U$157,0))</f>
        <v>6896.3642868380794</v>
      </c>
      <c r="Q118" s="114">
        <f>INDEX('BCF 2020-21'!$AC$6:$AC$157,MATCH(N118,'BCF 2020-21'!$U$6:$U$157,0))</f>
        <v>12986.106148546334</v>
      </c>
      <c r="R118" s="138">
        <f t="shared" si="7"/>
        <v>19882.470435384414</v>
      </c>
      <c r="S118" s="137">
        <f>INDEX('RNF revised'!$F$8:$F$159,MATCH(N118,'RNF revised'!$A$8:$A$159,0))</f>
        <v>7262.9060486835233</v>
      </c>
      <c r="T118" s="114">
        <f t="shared" si="8"/>
        <v>13601.396653144788</v>
      </c>
      <c r="U118" s="138">
        <v>20864.30270182831</v>
      </c>
      <c r="V118" s="144">
        <f t="shared" si="9"/>
        <v>5.3150000000000031E-2</v>
      </c>
      <c r="W118" s="145">
        <f t="shared" si="9"/>
        <v>4.7380677283877626E-2</v>
      </c>
      <c r="X118" s="146">
        <f t="shared" si="9"/>
        <v>4.9381804420870701E-2</v>
      </c>
      <c r="Y118" s="58"/>
    </row>
    <row r="119" spans="1:25">
      <c r="A119" s="29" t="s">
        <v>795</v>
      </c>
      <c r="B119" s="41" t="s">
        <v>503</v>
      </c>
      <c r="C119" s="182" t="s">
        <v>504</v>
      </c>
      <c r="D119" s="137">
        <f>INDEX('BCF 2020-21'!$D$6:$D$196,MATCH(B119,'BCF 2020-21'!$A$6:$A$196,0))</f>
        <v>7515.5369775719464</v>
      </c>
      <c r="E119" s="114">
        <f>INDEX('BCF 2020-21'!$E$6:$E$196,MATCH(B119,'BCF 2020-21'!$A$6:$A$196,0))</f>
        <v>18785.036173244807</v>
      </c>
      <c r="F119" s="138">
        <f>INDEX('BCF 2020-21'!$F$6:$F$196,MATCH(B119,'BCF 2020-21'!$A$6:$A$196,0))</f>
        <v>26300.573150816752</v>
      </c>
      <c r="G119" s="137">
        <f>INDEX('CCG allocations'!$F$8:$F$198,MATCH(B119,'CCG allocations'!$A$8:$A$198,0))</f>
        <v>7914.9877679298952</v>
      </c>
      <c r="H119" s="114">
        <f>INDEX('CCG allocations'!$G$8:$G$198,MATCH(B119,'CCG allocations'!$A$8:$A$198,0))</f>
        <v>19853.148885996732</v>
      </c>
      <c r="I119" s="138">
        <f>INDEX('CCG allocations'!$H$8:$H$198,MATCH(B119,'CCG allocations'!$A$8:$A$198,0))</f>
        <v>27768.136653926627</v>
      </c>
      <c r="J119" s="144">
        <f t="shared" si="6"/>
        <v>5.3150000000000031E-2</v>
      </c>
      <c r="K119" s="145">
        <f t="shared" si="6"/>
        <v>5.6859763425594068E-2</v>
      </c>
      <c r="L119" s="146">
        <f t="shared" si="6"/>
        <v>5.5799677622778487E-2</v>
      </c>
      <c r="M119" s="58"/>
      <c r="N119" s="75" t="s">
        <v>497</v>
      </c>
      <c r="O119" s="75" t="s">
        <v>498</v>
      </c>
      <c r="P119" s="137">
        <f>INDEX('BCF 2020-21'!$AB$6:$AB$157,MATCH(N119,'BCF 2020-21'!$U$6:$U$157,0))</f>
        <v>4648.7752527787179</v>
      </c>
      <c r="Q119" s="114">
        <f>INDEX('BCF 2020-21'!$AC$6:$AC$157,MATCH(N119,'BCF 2020-21'!$U$6:$U$157,0))</f>
        <v>8926.0202454716073</v>
      </c>
      <c r="R119" s="138">
        <f t="shared" si="7"/>
        <v>13574.795498250325</v>
      </c>
      <c r="S119" s="137">
        <f>INDEX('RNF revised'!$F$8:$F$159,MATCH(N119,'RNF revised'!$A$8:$A$159,0))</f>
        <v>4895.8576574639073</v>
      </c>
      <c r="T119" s="114">
        <f t="shared" si="8"/>
        <v>9153.0452762287969</v>
      </c>
      <c r="U119" s="138">
        <v>14048.902933692705</v>
      </c>
      <c r="V119" s="144">
        <f t="shared" si="9"/>
        <v>5.3150000000000031E-2</v>
      </c>
      <c r="W119" s="145">
        <f t="shared" si="9"/>
        <v>2.5434070785618657E-2</v>
      </c>
      <c r="X119" s="146">
        <f t="shared" si="9"/>
        <v>3.4925567424090254E-2</v>
      </c>
      <c r="Y119" s="58"/>
    </row>
    <row r="120" spans="1:25">
      <c r="A120" s="29" t="s">
        <v>507</v>
      </c>
      <c r="B120" s="41" t="s">
        <v>507</v>
      </c>
      <c r="C120" s="182" t="s">
        <v>508</v>
      </c>
      <c r="D120" s="137">
        <f>INDEX('BCF 2020-21'!$D$6:$D$196,MATCH(B120,'BCF 2020-21'!$A$6:$A$196,0))</f>
        <v>7602.5763791089357</v>
      </c>
      <c r="E120" s="114">
        <f>INDEX('BCF 2020-21'!$E$6:$E$196,MATCH(B120,'BCF 2020-21'!$A$6:$A$196,0))</f>
        <v>18339.295203859107</v>
      </c>
      <c r="F120" s="138">
        <f>INDEX('BCF 2020-21'!$F$6:$F$196,MATCH(B120,'BCF 2020-21'!$A$6:$A$196,0))</f>
        <v>25941.871582968044</v>
      </c>
      <c r="G120" s="137">
        <f>INDEX('CCG allocations'!$F$8:$F$198,MATCH(B120,'CCG allocations'!$A$8:$A$198,0))</f>
        <v>8006.6533136585758</v>
      </c>
      <c r="H120" s="114">
        <f>INDEX('CCG allocations'!$G$8:$G$198,MATCH(B120,'CCG allocations'!$A$8:$A$198,0))</f>
        <v>19235.112709827183</v>
      </c>
      <c r="I120" s="138">
        <f>INDEX('CCG allocations'!$H$8:$H$198,MATCH(B120,'CCG allocations'!$A$8:$A$198,0))</f>
        <v>27241.766023485758</v>
      </c>
      <c r="J120" s="144">
        <f t="shared" si="6"/>
        <v>5.3150000000000031E-2</v>
      </c>
      <c r="K120" s="145">
        <f t="shared" si="6"/>
        <v>4.8846888389667775E-2</v>
      </c>
      <c r="L120" s="146">
        <f t="shared" si="6"/>
        <v>5.0107966819600946E-2</v>
      </c>
      <c r="M120" s="58"/>
      <c r="N120" s="75" t="s">
        <v>501</v>
      </c>
      <c r="O120" s="75" t="s">
        <v>502</v>
      </c>
      <c r="P120" s="137">
        <f>INDEX('BCF 2020-21'!$AB$6:$AB$157,MATCH(N120,'BCF 2020-21'!$U$6:$U$157,0))</f>
        <v>3074.0222220370456</v>
      </c>
      <c r="Q120" s="114">
        <f>INDEX('BCF 2020-21'!$AC$6:$AC$157,MATCH(N120,'BCF 2020-21'!$U$6:$U$157,0))</f>
        <v>8666.6821897314676</v>
      </c>
      <c r="R120" s="138">
        <f t="shared" si="7"/>
        <v>11740.704411768513</v>
      </c>
      <c r="S120" s="137">
        <f>INDEX('RNF revised'!$F$8:$F$159,MATCH(N120,'RNF revised'!$A$8:$A$159,0))</f>
        <v>3237.4065031383147</v>
      </c>
      <c r="T120" s="114">
        <f t="shared" si="8"/>
        <v>9087.5080406838697</v>
      </c>
      <c r="U120" s="138">
        <v>12324.914543822184</v>
      </c>
      <c r="V120" s="144">
        <f t="shared" si="9"/>
        <v>5.3150000000000031E-2</v>
      </c>
      <c r="W120" s="145">
        <f t="shared" si="9"/>
        <v>4.8556741984955742E-2</v>
      </c>
      <c r="X120" s="146">
        <f t="shared" si="9"/>
        <v>4.9759376572676262E-2</v>
      </c>
      <c r="Y120" s="58"/>
    </row>
    <row r="121" spans="1:25">
      <c r="A121" s="29" t="s">
        <v>793</v>
      </c>
      <c r="B121" s="41" t="s">
        <v>511</v>
      </c>
      <c r="C121" s="182" t="s">
        <v>512</v>
      </c>
      <c r="D121" s="137">
        <f>INDEX('BCF 2020-21'!$D$6:$D$196,MATCH(B121,'BCF 2020-21'!$A$6:$A$196,0))</f>
        <v>6964.7256854655852</v>
      </c>
      <c r="E121" s="114">
        <f>INDEX('BCF 2020-21'!$E$6:$E$196,MATCH(B121,'BCF 2020-21'!$A$6:$A$196,0))</f>
        <v>15397.538916810761</v>
      </c>
      <c r="F121" s="138">
        <f>INDEX('BCF 2020-21'!$F$6:$F$196,MATCH(B121,'BCF 2020-21'!$A$6:$A$196,0))</f>
        <v>22362.264602276347</v>
      </c>
      <c r="G121" s="137">
        <f>INDEX('CCG allocations'!$F$8:$F$198,MATCH(B121,'CCG allocations'!$A$8:$A$198,0))</f>
        <v>7334.9008556480812</v>
      </c>
      <c r="H121" s="114">
        <f>INDEX('CCG allocations'!$G$8:$G$198,MATCH(B121,'CCG allocations'!$A$8:$A$198,0))</f>
        <v>16238.824525278689</v>
      </c>
      <c r="I121" s="138">
        <f>INDEX('CCG allocations'!$H$8:$H$198,MATCH(B121,'CCG allocations'!$A$8:$A$198,0))</f>
        <v>23573.725380926771</v>
      </c>
      <c r="J121" s="144">
        <f t="shared" si="6"/>
        <v>5.3150000000000031E-2</v>
      </c>
      <c r="K121" s="145">
        <f t="shared" si="6"/>
        <v>5.4637667293013115E-2</v>
      </c>
      <c r="L121" s="146">
        <f t="shared" si="6"/>
        <v>5.4174333422702725E-2</v>
      </c>
      <c r="M121" s="58"/>
      <c r="N121" s="75" t="s">
        <v>505</v>
      </c>
      <c r="O121" s="75" t="s">
        <v>506</v>
      </c>
      <c r="P121" s="137">
        <f>INDEX('BCF 2020-21'!$AB$6:$AB$157,MATCH(N121,'BCF 2020-21'!$U$6:$U$157,0))</f>
        <v>8092.4845907836952</v>
      </c>
      <c r="Q121" s="114">
        <f>INDEX('BCF 2020-21'!$AC$6:$AC$157,MATCH(N121,'BCF 2020-21'!$U$6:$U$157,0))</f>
        <v>17649.633059856169</v>
      </c>
      <c r="R121" s="138">
        <f t="shared" si="7"/>
        <v>25742.117650639862</v>
      </c>
      <c r="S121" s="137">
        <f>INDEX('RNF revised'!$F$8:$F$159,MATCH(N121,'RNF revised'!$A$8:$A$159,0))</f>
        <v>8522.6001467838487</v>
      </c>
      <c r="T121" s="114">
        <f t="shared" si="8"/>
        <v>18597.371765039679</v>
      </c>
      <c r="U121" s="138">
        <v>27119.97191182353</v>
      </c>
      <c r="V121" s="144">
        <f t="shared" si="9"/>
        <v>5.3150000000000031E-2</v>
      </c>
      <c r="W121" s="145">
        <f t="shared" si="9"/>
        <v>5.3697360277655148E-2</v>
      </c>
      <c r="X121" s="146">
        <f t="shared" si="9"/>
        <v>5.352528800789691E-2</v>
      </c>
      <c r="Y121" s="58"/>
    </row>
    <row r="122" spans="1:25">
      <c r="A122" s="29" t="s">
        <v>515</v>
      </c>
      <c r="B122" s="41" t="s">
        <v>515</v>
      </c>
      <c r="C122" s="182" t="s">
        <v>516</v>
      </c>
      <c r="D122" s="137">
        <f>INDEX('BCF 2020-21'!$D$6:$D$196,MATCH(B122,'BCF 2020-21'!$A$6:$A$196,0))</f>
        <v>5359.5803531551019</v>
      </c>
      <c r="E122" s="114">
        <f>INDEX('BCF 2020-21'!$E$6:$E$196,MATCH(B122,'BCF 2020-21'!$A$6:$A$196,0))</f>
        <v>13053.998757770902</v>
      </c>
      <c r="F122" s="138">
        <f>INDEX('BCF 2020-21'!$F$6:$F$196,MATCH(B122,'BCF 2020-21'!$A$6:$A$196,0))</f>
        <v>18413.579110926003</v>
      </c>
      <c r="G122" s="137">
        <f>INDEX('CCG allocations'!$F$8:$F$198,MATCH(B122,'CCG allocations'!$A$8:$A$198,0))</f>
        <v>5644.4420489252961</v>
      </c>
      <c r="H122" s="114">
        <f>INDEX('CCG allocations'!$G$8:$G$198,MATCH(B122,'CCG allocations'!$A$8:$A$198,0))</f>
        <v>13723.16050918662</v>
      </c>
      <c r="I122" s="138">
        <f>INDEX('CCG allocations'!$H$8:$H$198,MATCH(B122,'CCG allocations'!$A$8:$A$198,0))</f>
        <v>19367.602558111917</v>
      </c>
      <c r="J122" s="144">
        <f t="shared" si="6"/>
        <v>5.3150000000000031E-2</v>
      </c>
      <c r="K122" s="145">
        <f t="shared" si="6"/>
        <v>5.1261055239290032E-2</v>
      </c>
      <c r="L122" s="146">
        <f t="shared" si="6"/>
        <v>5.1810864223557074E-2</v>
      </c>
      <c r="M122" s="58"/>
      <c r="N122" s="75" t="s">
        <v>509</v>
      </c>
      <c r="O122" s="75" t="s">
        <v>510</v>
      </c>
      <c r="P122" s="137">
        <f>INDEX('BCF 2020-21'!$AB$6:$AB$157,MATCH(N122,'BCF 2020-21'!$U$6:$U$157,0))</f>
        <v>7336.1025407039942</v>
      </c>
      <c r="Q122" s="114">
        <f>INDEX('BCF 2020-21'!$AC$6:$AC$157,MATCH(N122,'BCF 2020-21'!$U$6:$U$157,0))</f>
        <v>15950.979732219113</v>
      </c>
      <c r="R122" s="138">
        <f t="shared" si="7"/>
        <v>23287.082272923108</v>
      </c>
      <c r="S122" s="137">
        <f>INDEX('RNF revised'!$F$8:$F$159,MATCH(N122,'RNF revised'!$A$8:$A$159,0))</f>
        <v>7726.0163907424121</v>
      </c>
      <c r="T122" s="114">
        <f t="shared" si="8"/>
        <v>16854.541030810564</v>
      </c>
      <c r="U122" s="138">
        <v>24580.557421552978</v>
      </c>
      <c r="V122" s="144">
        <f t="shared" si="9"/>
        <v>5.3150000000000031E-2</v>
      </c>
      <c r="W122" s="145">
        <f t="shared" si="9"/>
        <v>5.6646131695996305E-2</v>
      </c>
      <c r="X122" s="146">
        <f t="shared" si="9"/>
        <v>5.5544749379524028E-2</v>
      </c>
      <c r="Y122" s="58"/>
    </row>
    <row r="123" spans="1:25">
      <c r="A123" s="29" t="s">
        <v>794</v>
      </c>
      <c r="B123" s="41" t="s">
        <v>519</v>
      </c>
      <c r="C123" s="182" t="s">
        <v>520</v>
      </c>
      <c r="D123" s="137">
        <f>INDEX('BCF 2020-21'!$D$6:$D$196,MATCH(B123,'BCF 2020-21'!$A$6:$A$196,0))</f>
        <v>7134.4208286622352</v>
      </c>
      <c r="E123" s="114">
        <f>INDEX('BCF 2020-21'!$E$6:$E$196,MATCH(B123,'BCF 2020-21'!$A$6:$A$196,0))</f>
        <v>14213.105558913325</v>
      </c>
      <c r="F123" s="138">
        <f>INDEX('BCF 2020-21'!$F$6:$F$196,MATCH(B123,'BCF 2020-21'!$A$6:$A$196,0))</f>
        <v>21347.526387575559</v>
      </c>
      <c r="G123" s="137">
        <f>INDEX('CCG allocations'!$F$8:$F$198,MATCH(B123,'CCG allocations'!$A$8:$A$198,0))</f>
        <v>7513.6152957056329</v>
      </c>
      <c r="H123" s="114">
        <f>INDEX('CCG allocations'!$G$8:$G$198,MATCH(B123,'CCG allocations'!$A$8:$A$198,0))</f>
        <v>15033.827081471301</v>
      </c>
      <c r="I123" s="138">
        <f>INDEX('CCG allocations'!$H$8:$H$198,MATCH(B123,'CCG allocations'!$A$8:$A$198,0))</f>
        <v>22547.442377176936</v>
      </c>
      <c r="J123" s="144">
        <f t="shared" si="6"/>
        <v>5.3150000000000031E-2</v>
      </c>
      <c r="K123" s="145">
        <f t="shared" si="6"/>
        <v>5.7743996845452727E-2</v>
      </c>
      <c r="L123" s="146">
        <f t="shared" si="6"/>
        <v>5.6208666419531372E-2</v>
      </c>
      <c r="M123" s="58"/>
      <c r="N123" s="75" t="s">
        <v>513</v>
      </c>
      <c r="O123" s="75" t="s">
        <v>514</v>
      </c>
      <c r="P123" s="137">
        <f>INDEX('BCF 2020-21'!$AB$6:$AB$157,MATCH(N123,'BCF 2020-21'!$U$6:$U$157,0))</f>
        <v>4011.1235549786561</v>
      </c>
      <c r="Q123" s="114">
        <f>INDEX('BCF 2020-21'!$AC$6:$AC$157,MATCH(N123,'BCF 2020-21'!$U$6:$U$157,0))</f>
        <v>9536.7591573142126</v>
      </c>
      <c r="R123" s="138">
        <f t="shared" si="7"/>
        <v>13547.882712292869</v>
      </c>
      <c r="S123" s="137">
        <f>INDEX('RNF revised'!$F$8:$F$159,MATCH(N123,'RNF revised'!$A$8:$A$159,0))</f>
        <v>4224.3147719257722</v>
      </c>
      <c r="T123" s="114">
        <f t="shared" si="8"/>
        <v>10026.65348493212</v>
      </c>
      <c r="U123" s="138">
        <v>14250.968256857892</v>
      </c>
      <c r="V123" s="144">
        <f t="shared" si="9"/>
        <v>5.3150000000000031E-2</v>
      </c>
      <c r="W123" s="145">
        <f t="shared" si="9"/>
        <v>5.1369057300999721E-2</v>
      </c>
      <c r="X123" s="146">
        <f t="shared" si="9"/>
        <v>5.189634125833309E-2</v>
      </c>
      <c r="Y123" s="58"/>
    </row>
    <row r="124" spans="1:25">
      <c r="A124" s="29" t="s">
        <v>523</v>
      </c>
      <c r="B124" s="41" t="s">
        <v>523</v>
      </c>
      <c r="C124" s="182" t="s">
        <v>524</v>
      </c>
      <c r="D124" s="137">
        <f>INDEX('BCF 2020-21'!$D$6:$D$196,MATCH(B124,'BCF 2020-21'!$A$6:$A$196,0))</f>
        <v>4925.3794749515982</v>
      </c>
      <c r="E124" s="114">
        <f>INDEX('BCF 2020-21'!$E$6:$E$196,MATCH(B124,'BCF 2020-21'!$A$6:$A$196,0))</f>
        <v>9731.9457885708143</v>
      </c>
      <c r="F124" s="138">
        <f>INDEX('BCF 2020-21'!$F$6:$F$196,MATCH(B124,'BCF 2020-21'!$A$6:$A$196,0))</f>
        <v>14657.325263522413</v>
      </c>
      <c r="G124" s="137">
        <f>INDEX('CCG allocations'!$F$8:$F$198,MATCH(B124,'CCG allocations'!$A$8:$A$198,0))</f>
        <v>5187.1633940452757</v>
      </c>
      <c r="H124" s="114">
        <f>INDEX('CCG allocations'!$G$8:$G$198,MATCH(B124,'CCG allocations'!$A$8:$A$198,0))</f>
        <v>10187.136504385899</v>
      </c>
      <c r="I124" s="138">
        <f>INDEX('CCG allocations'!$H$8:$H$198,MATCH(B124,'CCG allocations'!$A$8:$A$198,0))</f>
        <v>15374.299898431174</v>
      </c>
      <c r="J124" s="144">
        <f t="shared" si="6"/>
        <v>5.3150000000000031E-2</v>
      </c>
      <c r="K124" s="145">
        <f t="shared" si="6"/>
        <v>4.6772837180172111E-2</v>
      </c>
      <c r="L124" s="146">
        <f t="shared" si="6"/>
        <v>4.8915789342076632E-2</v>
      </c>
      <c r="M124" s="58"/>
      <c r="N124" s="75" t="s">
        <v>517</v>
      </c>
      <c r="O124" s="75" t="s">
        <v>518</v>
      </c>
      <c r="P124" s="137">
        <f>INDEX('BCF 2020-21'!$AB$6:$AB$157,MATCH(N124,'BCF 2020-21'!$U$6:$U$157,0))</f>
        <v>7875.2604981955064</v>
      </c>
      <c r="Q124" s="114">
        <f>INDEX('BCF 2020-21'!$AC$6:$AC$157,MATCH(N124,'BCF 2020-21'!$U$6:$U$157,0))</f>
        <v>16594.858533822902</v>
      </c>
      <c r="R124" s="138">
        <f t="shared" si="7"/>
        <v>24470.119032018411</v>
      </c>
      <c r="S124" s="137">
        <f>INDEX('RNF revised'!$F$8:$F$159,MATCH(N124,'RNF revised'!$A$8:$A$159,0))</f>
        <v>8293.8305936745983</v>
      </c>
      <c r="T124" s="114">
        <f t="shared" si="8"/>
        <v>17516.049321293089</v>
      </c>
      <c r="U124" s="138">
        <v>25809.879914967685</v>
      </c>
      <c r="V124" s="144">
        <f t="shared" si="9"/>
        <v>5.3150000000000031E-2</v>
      </c>
      <c r="W124" s="145">
        <f t="shared" si="9"/>
        <v>5.5510614061135666E-2</v>
      </c>
      <c r="X124" s="146">
        <f t="shared" si="9"/>
        <v>5.4750893577437676E-2</v>
      </c>
      <c r="Y124" s="58"/>
    </row>
    <row r="125" spans="1:25">
      <c r="A125" s="29" t="s">
        <v>793</v>
      </c>
      <c r="B125" s="41" t="s">
        <v>527</v>
      </c>
      <c r="C125" s="182" t="s">
        <v>528</v>
      </c>
      <c r="D125" s="137">
        <f>INDEX('BCF 2020-21'!$D$6:$D$196,MATCH(B125,'BCF 2020-21'!$A$6:$A$196,0))</f>
        <v>6157.9355727240891</v>
      </c>
      <c r="E125" s="114">
        <f>INDEX('BCF 2020-21'!$E$6:$E$196,MATCH(B125,'BCF 2020-21'!$A$6:$A$196,0))</f>
        <v>13734.872875616054</v>
      </c>
      <c r="F125" s="138">
        <f>INDEX('BCF 2020-21'!$F$6:$F$196,MATCH(B125,'BCF 2020-21'!$A$6:$A$196,0))</f>
        <v>19892.808448340144</v>
      </c>
      <c r="G125" s="137">
        <f>INDEX('CCG allocations'!$F$8:$F$198,MATCH(B125,'CCG allocations'!$A$8:$A$198,0))</f>
        <v>6485.2298484143748</v>
      </c>
      <c r="H125" s="114">
        <f>INDEX('CCG allocations'!$G$8:$G$198,MATCH(B125,'CCG allocations'!$A$8:$A$198,0))</f>
        <v>14535.629965831267</v>
      </c>
      <c r="I125" s="138">
        <f>INDEX('CCG allocations'!$H$8:$H$198,MATCH(B125,'CCG allocations'!$A$8:$A$198,0))</f>
        <v>21020.859814245643</v>
      </c>
      <c r="J125" s="144">
        <f t="shared" si="6"/>
        <v>5.3150000000000031E-2</v>
      </c>
      <c r="K125" s="145">
        <f t="shared" si="6"/>
        <v>5.8301019417283495E-2</v>
      </c>
      <c r="L125" s="146">
        <f t="shared" si="6"/>
        <v>5.6706491133966752E-2</v>
      </c>
      <c r="M125" s="58"/>
      <c r="N125" s="75" t="s">
        <v>521</v>
      </c>
      <c r="O125" s="75" t="s">
        <v>522</v>
      </c>
      <c r="P125" s="137">
        <f>INDEX('BCF 2020-21'!$AB$6:$AB$157,MATCH(N125,'BCF 2020-21'!$U$6:$U$157,0))</f>
        <v>5985.1036568993959</v>
      </c>
      <c r="Q125" s="114">
        <f>INDEX('BCF 2020-21'!$AC$6:$AC$157,MATCH(N125,'BCF 2020-21'!$U$6:$U$157,0))</f>
        <v>13438.507534626326</v>
      </c>
      <c r="R125" s="138">
        <f t="shared" si="7"/>
        <v>19423.611191525721</v>
      </c>
      <c r="S125" s="137">
        <f>INDEX('RNF revised'!$F$8:$F$159,MATCH(N125,'RNF revised'!$A$8:$A$159,0))</f>
        <v>6303.2119162635991</v>
      </c>
      <c r="T125" s="114">
        <f t="shared" si="8"/>
        <v>14189.109777785039</v>
      </c>
      <c r="U125" s="138">
        <v>20492.321694048638</v>
      </c>
      <c r="V125" s="144">
        <f t="shared" si="9"/>
        <v>5.3150000000000031E-2</v>
      </c>
      <c r="W125" s="145">
        <f t="shared" si="9"/>
        <v>5.5854583645146283E-2</v>
      </c>
      <c r="X125" s="146">
        <f t="shared" si="9"/>
        <v>5.5021205479503399E-2</v>
      </c>
      <c r="Y125" s="58"/>
    </row>
    <row r="126" spans="1:25">
      <c r="A126" s="29" t="s">
        <v>531</v>
      </c>
      <c r="B126" s="41" t="s">
        <v>531</v>
      </c>
      <c r="C126" s="182" t="s">
        <v>532</v>
      </c>
      <c r="D126" s="137">
        <f>INDEX('BCF 2020-21'!$D$6:$D$196,MATCH(B126,'BCF 2020-21'!$A$6:$A$196,0))</f>
        <v>5201.2969889253791</v>
      </c>
      <c r="E126" s="114">
        <f>INDEX('BCF 2020-21'!$E$6:$E$196,MATCH(B126,'BCF 2020-21'!$A$6:$A$196,0))</f>
        <v>11069.887623546938</v>
      </c>
      <c r="F126" s="138">
        <f>INDEX('BCF 2020-21'!$F$6:$F$196,MATCH(B126,'BCF 2020-21'!$A$6:$A$196,0))</f>
        <v>16271.184612472316</v>
      </c>
      <c r="G126" s="137">
        <f>INDEX('CCG allocations'!$F$8:$F$198,MATCH(B126,'CCG allocations'!$A$8:$A$198,0))</f>
        <v>5477.7459238867632</v>
      </c>
      <c r="H126" s="114">
        <f>INDEX('CCG allocations'!$G$8:$G$198,MATCH(B126,'CCG allocations'!$A$8:$A$198,0))</f>
        <v>11610.852737303167</v>
      </c>
      <c r="I126" s="138">
        <f>INDEX('CCG allocations'!$H$8:$H$198,MATCH(B126,'CCG allocations'!$A$8:$A$198,0))</f>
        <v>17088.598661189928</v>
      </c>
      <c r="J126" s="144">
        <f t="shared" si="6"/>
        <v>5.3150000000000031E-2</v>
      </c>
      <c r="K126" s="145">
        <f t="shared" si="6"/>
        <v>4.8868166701668603E-2</v>
      </c>
      <c r="L126" s="146">
        <f t="shared" si="6"/>
        <v>5.0236910721979111E-2</v>
      </c>
      <c r="M126" s="58"/>
      <c r="N126" s="75" t="s">
        <v>525</v>
      </c>
      <c r="O126" s="75" t="s">
        <v>526</v>
      </c>
      <c r="P126" s="137">
        <f>INDEX('BCF 2020-21'!$AB$6:$AB$157,MATCH(N126,'BCF 2020-21'!$U$6:$U$157,0))</f>
        <v>3544.1688811816357</v>
      </c>
      <c r="Q126" s="114">
        <f>INDEX('BCF 2020-21'!$AC$6:$AC$157,MATCH(N126,'BCF 2020-21'!$U$6:$U$157,0))</f>
        <v>8916.5012193307775</v>
      </c>
      <c r="R126" s="138">
        <f t="shared" si="7"/>
        <v>12460.670100512412</v>
      </c>
      <c r="S126" s="137">
        <f>INDEX('RNF revised'!$F$8:$F$159,MATCH(N126,'RNF revised'!$A$8:$A$159,0))</f>
        <v>3732.5414572164395</v>
      </c>
      <c r="T126" s="114">
        <f t="shared" si="8"/>
        <v>9381.3304920911469</v>
      </c>
      <c r="U126" s="138">
        <v>13113.871949307586</v>
      </c>
      <c r="V126" s="144">
        <f t="shared" si="9"/>
        <v>5.3150000000000031E-2</v>
      </c>
      <c r="W126" s="145">
        <f t="shared" si="9"/>
        <v>5.2131353019122528E-2</v>
      </c>
      <c r="X126" s="146">
        <f t="shared" si="9"/>
        <v>5.2421085184520821E-2</v>
      </c>
      <c r="Y126" s="58"/>
    </row>
    <row r="127" spans="1:25">
      <c r="A127" s="29" t="s">
        <v>535</v>
      </c>
      <c r="B127" s="41" t="s">
        <v>535</v>
      </c>
      <c r="C127" s="182" t="s">
        <v>536</v>
      </c>
      <c r="D127" s="137">
        <f>INDEX('BCF 2020-21'!$D$6:$D$196,MATCH(B127,'BCF 2020-21'!$A$6:$A$196,0))</f>
        <v>5393.5890878528353</v>
      </c>
      <c r="E127" s="114">
        <f>INDEX('BCF 2020-21'!$E$6:$E$196,MATCH(B127,'BCF 2020-21'!$A$6:$A$196,0))</f>
        <v>13898.770712003958</v>
      </c>
      <c r="F127" s="138">
        <f>INDEX('BCF 2020-21'!$F$6:$F$196,MATCH(B127,'BCF 2020-21'!$A$6:$A$196,0))</f>
        <v>19292.359799856793</v>
      </c>
      <c r="G127" s="137">
        <f>INDEX('CCG allocations'!$F$8:$F$198,MATCH(B127,'CCG allocations'!$A$8:$A$198,0))</f>
        <v>5680.2583478722136</v>
      </c>
      <c r="H127" s="114">
        <f>INDEX('CCG allocations'!$G$8:$G$198,MATCH(B127,'CCG allocations'!$A$8:$A$198,0))</f>
        <v>14716.843798525075</v>
      </c>
      <c r="I127" s="138">
        <f>INDEX('CCG allocations'!$H$8:$H$198,MATCH(B127,'CCG allocations'!$A$8:$A$198,0))</f>
        <v>20397.102146397287</v>
      </c>
      <c r="J127" s="144">
        <f t="shared" si="6"/>
        <v>5.3150000000000031E-2</v>
      </c>
      <c r="K127" s="145">
        <f t="shared" si="6"/>
        <v>5.8859384291775729E-2</v>
      </c>
      <c r="L127" s="146">
        <f t="shared" si="6"/>
        <v>5.7263204605415563E-2</v>
      </c>
      <c r="M127" s="58"/>
      <c r="N127" s="75" t="s">
        <v>529</v>
      </c>
      <c r="O127" s="75" t="s">
        <v>530</v>
      </c>
      <c r="P127" s="137">
        <f>INDEX('BCF 2020-21'!$AB$6:$AB$157,MATCH(N127,'BCF 2020-21'!$U$6:$U$157,0))</f>
        <v>8423.5561607684867</v>
      </c>
      <c r="Q127" s="114">
        <f>INDEX('BCF 2020-21'!$AC$6:$AC$157,MATCH(N127,'BCF 2020-21'!$U$6:$U$157,0))</f>
        <v>15459.683535370248</v>
      </c>
      <c r="R127" s="138">
        <f t="shared" si="7"/>
        <v>23883.239696138735</v>
      </c>
      <c r="S127" s="137">
        <f>INDEX('RNF revised'!$F$8:$F$159,MATCH(N127,'RNF revised'!$A$8:$A$159,0))</f>
        <v>8871.2681707133324</v>
      </c>
      <c r="T127" s="114">
        <f t="shared" si="8"/>
        <v>16295.222130995606</v>
      </c>
      <c r="U127" s="138">
        <v>25166.490301708938</v>
      </c>
      <c r="V127" s="144">
        <f t="shared" si="9"/>
        <v>5.3150000000000031E-2</v>
      </c>
      <c r="W127" s="145">
        <f t="shared" si="9"/>
        <v>5.4046293620029662E-2</v>
      </c>
      <c r="X127" s="146">
        <f t="shared" si="9"/>
        <v>5.3730173205005727E-2</v>
      </c>
      <c r="Y127" s="58"/>
    </row>
    <row r="128" spans="1:25">
      <c r="A128" s="29" t="s">
        <v>539</v>
      </c>
      <c r="B128" s="41" t="s">
        <v>539</v>
      </c>
      <c r="C128" s="182" t="s">
        <v>540</v>
      </c>
      <c r="D128" s="137">
        <f>INDEX('BCF 2020-21'!$D$6:$D$196,MATCH(B128,'BCF 2020-21'!$A$6:$A$196,0))</f>
        <v>5583.5749054751077</v>
      </c>
      <c r="E128" s="114">
        <f>INDEX('BCF 2020-21'!$E$6:$E$196,MATCH(B128,'BCF 2020-21'!$A$6:$A$196,0))</f>
        <v>13817.73698403518</v>
      </c>
      <c r="F128" s="138">
        <f>INDEX('BCF 2020-21'!$F$6:$F$196,MATCH(B128,'BCF 2020-21'!$A$6:$A$196,0))</f>
        <v>19401.311889510289</v>
      </c>
      <c r="G128" s="137">
        <f>INDEX('CCG allocations'!$F$8:$F$198,MATCH(B128,'CCG allocations'!$A$8:$A$198,0))</f>
        <v>5880.3419117011099</v>
      </c>
      <c r="H128" s="114">
        <f>INDEX('CCG allocations'!$G$8:$G$198,MATCH(B128,'CCG allocations'!$A$8:$A$198,0))</f>
        <v>14604.714875682284</v>
      </c>
      <c r="I128" s="138">
        <f>INDEX('CCG allocations'!$H$8:$H$198,MATCH(B128,'CCG allocations'!$A$8:$A$198,0))</f>
        <v>20485.056787383393</v>
      </c>
      <c r="J128" s="144">
        <f t="shared" si="6"/>
        <v>5.3150000000000031E-2</v>
      </c>
      <c r="K128" s="145">
        <f t="shared" si="6"/>
        <v>5.6954180887678341E-2</v>
      </c>
      <c r="L128" s="146">
        <f t="shared" si="6"/>
        <v>5.5859361678477715E-2</v>
      </c>
      <c r="M128" s="58"/>
      <c r="N128" s="75" t="s">
        <v>533</v>
      </c>
      <c r="O128" s="75" t="s">
        <v>534</v>
      </c>
      <c r="P128" s="137">
        <f>INDEX('BCF 2020-21'!$AB$6:$AB$157,MATCH(N128,'BCF 2020-21'!$U$6:$U$157,0))</f>
        <v>3954.126774453483</v>
      </c>
      <c r="Q128" s="114">
        <f>INDEX('BCF 2020-21'!$AC$6:$AC$157,MATCH(N128,'BCF 2020-21'!$U$6:$U$157,0))</f>
        <v>9374.8620829544543</v>
      </c>
      <c r="R128" s="138">
        <f t="shared" si="7"/>
        <v>13328.988857407938</v>
      </c>
      <c r="S128" s="137">
        <f>INDEX('RNF revised'!$F$8:$F$159,MATCH(N128,'RNF revised'!$A$8:$A$159,0))</f>
        <v>4164.2886125156856</v>
      </c>
      <c r="T128" s="114">
        <f t="shared" si="8"/>
        <v>9874.2005203791214</v>
      </c>
      <c r="U128" s="138">
        <v>14038.489132894807</v>
      </c>
      <c r="V128" s="144">
        <f t="shared" si="9"/>
        <v>5.3150000000000031E-2</v>
      </c>
      <c r="W128" s="145">
        <f t="shared" si="9"/>
        <v>5.3263550226789302E-2</v>
      </c>
      <c r="X128" s="146">
        <f t="shared" si="9"/>
        <v>5.322986485149217E-2</v>
      </c>
      <c r="Y128" s="58"/>
    </row>
    <row r="129" spans="1:25">
      <c r="A129" s="29" t="s">
        <v>793</v>
      </c>
      <c r="B129" s="41" t="s">
        <v>543</v>
      </c>
      <c r="C129" s="182" t="s">
        <v>544</v>
      </c>
      <c r="D129" s="137">
        <f>INDEX('BCF 2020-21'!$D$6:$D$196,MATCH(B129,'BCF 2020-21'!$A$6:$A$196,0))</f>
        <v>6896.3642868380794</v>
      </c>
      <c r="E129" s="114">
        <f>INDEX('BCF 2020-21'!$E$6:$E$196,MATCH(B129,'BCF 2020-21'!$A$6:$A$196,0))</f>
        <v>12986.106148546334</v>
      </c>
      <c r="F129" s="138">
        <f>INDEX('BCF 2020-21'!$F$6:$F$196,MATCH(B129,'BCF 2020-21'!$A$6:$A$196,0))</f>
        <v>19882.470435384414</v>
      </c>
      <c r="G129" s="137">
        <f>INDEX('CCG allocations'!$F$8:$F$198,MATCH(B129,'CCG allocations'!$A$8:$A$198,0))</f>
        <v>7262.9060486835233</v>
      </c>
      <c r="H129" s="114">
        <f>INDEX('CCG allocations'!$G$8:$G$198,MATCH(B129,'CCG allocations'!$A$8:$A$198,0))</f>
        <v>13601.396653144788</v>
      </c>
      <c r="I129" s="138">
        <f>INDEX('CCG allocations'!$H$8:$H$198,MATCH(B129,'CCG allocations'!$A$8:$A$198,0))</f>
        <v>20864.30270182831</v>
      </c>
      <c r="J129" s="144">
        <f t="shared" si="6"/>
        <v>5.3150000000000031E-2</v>
      </c>
      <c r="K129" s="145">
        <f t="shared" si="6"/>
        <v>4.7380677283877626E-2</v>
      </c>
      <c r="L129" s="146">
        <f t="shared" si="6"/>
        <v>4.9381804420870701E-2</v>
      </c>
      <c r="M129" s="58"/>
      <c r="N129" s="75" t="s">
        <v>537</v>
      </c>
      <c r="O129" s="75" t="s">
        <v>538</v>
      </c>
      <c r="P129" s="137">
        <f>INDEX('BCF 2020-21'!$AB$6:$AB$157,MATCH(N129,'BCF 2020-21'!$U$6:$U$157,0))</f>
        <v>7856.7665376844407</v>
      </c>
      <c r="Q129" s="114">
        <f>INDEX('BCF 2020-21'!$AC$6:$AC$157,MATCH(N129,'BCF 2020-21'!$U$6:$U$157,0))</f>
        <v>14090.530740354861</v>
      </c>
      <c r="R129" s="138">
        <f t="shared" si="7"/>
        <v>21947.297278039303</v>
      </c>
      <c r="S129" s="137">
        <f>INDEX('RNF revised'!$F$8:$F$159,MATCH(N129,'RNF revised'!$A$8:$A$159,0))</f>
        <v>8274.3536791623683</v>
      </c>
      <c r="T129" s="114">
        <f t="shared" si="8"/>
        <v>14870.6837782085</v>
      </c>
      <c r="U129" s="138">
        <v>23145.037457370869</v>
      </c>
      <c r="V129" s="144">
        <f t="shared" si="9"/>
        <v>5.3150000000000031E-2</v>
      </c>
      <c r="W129" s="145">
        <f t="shared" si="9"/>
        <v>5.5367186107426303E-2</v>
      </c>
      <c r="X129" s="146">
        <f t="shared" si="9"/>
        <v>5.4573470444127858E-2</v>
      </c>
      <c r="Y129" s="58"/>
    </row>
    <row r="130" spans="1:25">
      <c r="A130" s="29" t="s">
        <v>795</v>
      </c>
      <c r="B130" s="41" t="s">
        <v>547</v>
      </c>
      <c r="C130" s="182" t="s">
        <v>548</v>
      </c>
      <c r="D130" s="137">
        <f>INDEX('BCF 2020-21'!$D$6:$D$196,MATCH(B130,'BCF 2020-21'!$A$6:$A$196,0))</f>
        <v>3074.0222220370456</v>
      </c>
      <c r="E130" s="114">
        <f>INDEX('BCF 2020-21'!$E$6:$E$196,MATCH(B130,'BCF 2020-21'!$A$6:$A$196,0))</f>
        <v>8666.6821897314676</v>
      </c>
      <c r="F130" s="138">
        <f>INDEX('BCF 2020-21'!$F$6:$F$196,MATCH(B130,'BCF 2020-21'!$A$6:$A$196,0))</f>
        <v>11740.704411768513</v>
      </c>
      <c r="G130" s="137">
        <f>INDEX('CCG allocations'!$F$8:$F$198,MATCH(B130,'CCG allocations'!$A$8:$A$198,0))</f>
        <v>3237.4065031383147</v>
      </c>
      <c r="H130" s="114">
        <f>INDEX('CCG allocations'!$G$8:$G$198,MATCH(B130,'CCG allocations'!$A$8:$A$198,0))</f>
        <v>9087.5080406838697</v>
      </c>
      <c r="I130" s="138">
        <f>INDEX('CCG allocations'!$H$8:$H$198,MATCH(B130,'CCG allocations'!$A$8:$A$198,0))</f>
        <v>12324.914543822184</v>
      </c>
      <c r="J130" s="144">
        <f t="shared" si="6"/>
        <v>5.3150000000000031E-2</v>
      </c>
      <c r="K130" s="145">
        <f t="shared" si="6"/>
        <v>4.8556741984955742E-2</v>
      </c>
      <c r="L130" s="146">
        <f t="shared" si="6"/>
        <v>4.9759376572676262E-2</v>
      </c>
      <c r="M130" s="58"/>
      <c r="N130" s="75" t="s">
        <v>541</v>
      </c>
      <c r="O130" s="75" t="s">
        <v>542</v>
      </c>
      <c r="P130" s="137">
        <f>INDEX('BCF 2020-21'!$AB$6:$AB$157,MATCH(N130,'BCF 2020-21'!$U$6:$U$157,0))</f>
        <v>5838.7749967119344</v>
      </c>
      <c r="Q130" s="114">
        <f>INDEX('BCF 2020-21'!$AC$6:$AC$157,MATCH(N130,'BCF 2020-21'!$U$6:$U$157,0))</f>
        <v>13432.51754106447</v>
      </c>
      <c r="R130" s="138">
        <f t="shared" si="7"/>
        <v>19271.292537776404</v>
      </c>
      <c r="S130" s="137">
        <f>INDEX('RNF revised'!$F$8:$F$159,MATCH(N130,'RNF revised'!$A$8:$A$159,0))</f>
        <v>6149.1058877871737</v>
      </c>
      <c r="T130" s="114">
        <f t="shared" si="8"/>
        <v>14219.263828001425</v>
      </c>
      <c r="U130" s="138">
        <v>20368.369715788598</v>
      </c>
      <c r="V130" s="144">
        <f t="shared" si="9"/>
        <v>5.3150000000000031E-2</v>
      </c>
      <c r="W130" s="145">
        <f t="shared" si="9"/>
        <v>5.857027802359438E-2</v>
      </c>
      <c r="X130" s="146">
        <f t="shared" si="9"/>
        <v>5.6928053780599175E-2</v>
      </c>
      <c r="Y130" s="58"/>
    </row>
    <row r="131" spans="1:25">
      <c r="A131" s="29" t="s">
        <v>794</v>
      </c>
      <c r="B131" s="41" t="s">
        <v>551</v>
      </c>
      <c r="C131" s="182" t="s">
        <v>552</v>
      </c>
      <c r="D131" s="137">
        <f>INDEX('BCF 2020-21'!$D$6:$D$196,MATCH(B131,'BCF 2020-21'!$A$6:$A$196,0))</f>
        <v>8092.4845907836952</v>
      </c>
      <c r="E131" s="114">
        <f>INDEX('BCF 2020-21'!$E$6:$E$196,MATCH(B131,'BCF 2020-21'!$A$6:$A$196,0))</f>
        <v>17649.633059856165</v>
      </c>
      <c r="F131" s="138">
        <f>INDEX('BCF 2020-21'!$F$6:$F$196,MATCH(B131,'BCF 2020-21'!$A$6:$A$196,0))</f>
        <v>25742.117650639862</v>
      </c>
      <c r="G131" s="137">
        <f>INDEX('CCG allocations'!$F$8:$F$198,MATCH(B131,'CCG allocations'!$A$8:$A$198,0))</f>
        <v>8522.6001467838487</v>
      </c>
      <c r="H131" s="114">
        <f>INDEX('CCG allocations'!$G$8:$G$198,MATCH(B131,'CCG allocations'!$A$8:$A$198,0))</f>
        <v>18597.371765039683</v>
      </c>
      <c r="I131" s="138">
        <f>INDEX('CCG allocations'!$H$8:$H$198,MATCH(B131,'CCG allocations'!$A$8:$A$198,0))</f>
        <v>27119.97191182353</v>
      </c>
      <c r="J131" s="144">
        <f t="shared" si="6"/>
        <v>5.3150000000000031E-2</v>
      </c>
      <c r="K131" s="145">
        <f t="shared" si="6"/>
        <v>5.3697360277655592E-2</v>
      </c>
      <c r="L131" s="146">
        <f t="shared" si="6"/>
        <v>5.352528800789691E-2</v>
      </c>
      <c r="M131" s="58"/>
      <c r="N131" s="75" t="s">
        <v>545</v>
      </c>
      <c r="O131" s="75" t="s">
        <v>546</v>
      </c>
      <c r="P131" s="137">
        <f>INDEX('BCF 2020-21'!$AB$6:$AB$157,MATCH(N131,'BCF 2020-21'!$U$6:$U$157,0))</f>
        <v>6958.4003782849431</v>
      </c>
      <c r="Q131" s="114">
        <f>INDEX('BCF 2020-21'!$AC$6:$AC$157,MATCH(N131,'BCF 2020-21'!$U$6:$U$157,0))</f>
        <v>16040.611260449779</v>
      </c>
      <c r="R131" s="138">
        <f t="shared" si="7"/>
        <v>22999.011638734723</v>
      </c>
      <c r="S131" s="137">
        <f>INDEX('RNF revised'!$F$8:$F$159,MATCH(N131,'RNF revised'!$A$8:$A$159,0))</f>
        <v>7328.2393583907879</v>
      </c>
      <c r="T131" s="114">
        <f t="shared" si="8"/>
        <v>16842.097996203272</v>
      </c>
      <c r="U131" s="138">
        <v>24170.337354594059</v>
      </c>
      <c r="V131" s="144">
        <f t="shared" si="9"/>
        <v>5.3150000000000031E-2</v>
      </c>
      <c r="W131" s="145">
        <f t="shared" si="9"/>
        <v>4.9966096848794272E-2</v>
      </c>
      <c r="X131" s="146">
        <f t="shared" si="9"/>
        <v>5.0929393586922611E-2</v>
      </c>
      <c r="Y131" s="58"/>
    </row>
    <row r="132" spans="1:25">
      <c r="A132" s="29" t="s">
        <v>794</v>
      </c>
      <c r="B132" s="41" t="s">
        <v>555</v>
      </c>
      <c r="C132" s="182" t="s">
        <v>556</v>
      </c>
      <c r="D132" s="137">
        <f>INDEX('BCF 2020-21'!$D$6:$D$196,MATCH(B132,'BCF 2020-21'!$A$6:$A$196,0))</f>
        <v>7336.1025407039942</v>
      </c>
      <c r="E132" s="114">
        <f>INDEX('BCF 2020-21'!$E$6:$E$196,MATCH(B132,'BCF 2020-21'!$A$6:$A$196,0))</f>
        <v>15950.979732219112</v>
      </c>
      <c r="F132" s="138">
        <f>INDEX('BCF 2020-21'!$F$6:$F$196,MATCH(B132,'BCF 2020-21'!$A$6:$A$196,0))</f>
        <v>23287.082272923108</v>
      </c>
      <c r="G132" s="137">
        <f>INDEX('CCG allocations'!$F$8:$F$198,MATCH(B132,'CCG allocations'!$A$8:$A$198,0))</f>
        <v>7726.0163907424121</v>
      </c>
      <c r="H132" s="114">
        <f>INDEX('CCG allocations'!$G$8:$G$198,MATCH(B132,'CCG allocations'!$A$8:$A$198,0))</f>
        <v>16854.541030810567</v>
      </c>
      <c r="I132" s="138">
        <f>INDEX('CCG allocations'!$H$8:$H$198,MATCH(B132,'CCG allocations'!$A$8:$A$198,0))</f>
        <v>24580.557421552978</v>
      </c>
      <c r="J132" s="144">
        <f t="shared" si="6"/>
        <v>5.3150000000000031E-2</v>
      </c>
      <c r="K132" s="145">
        <f t="shared" si="6"/>
        <v>5.6646131695996527E-2</v>
      </c>
      <c r="L132" s="146">
        <f t="shared" si="6"/>
        <v>5.5544749379524028E-2</v>
      </c>
      <c r="M132" s="58"/>
      <c r="N132" s="75" t="s">
        <v>549</v>
      </c>
      <c r="O132" s="75" t="s">
        <v>550</v>
      </c>
      <c r="P132" s="137">
        <f>INDEX('BCF 2020-21'!$AB$6:$AB$157,MATCH(N132,'BCF 2020-21'!$U$6:$U$157,0))</f>
        <v>7096.249284965279</v>
      </c>
      <c r="Q132" s="114">
        <f>INDEX('BCF 2020-21'!$AC$6:$AC$157,MATCH(N132,'BCF 2020-21'!$U$6:$U$157,0))</f>
        <v>13934.577809498607</v>
      </c>
      <c r="R132" s="138">
        <f t="shared" si="7"/>
        <v>21030.827094463886</v>
      </c>
      <c r="S132" s="137">
        <f>INDEX('RNF revised'!$F$8:$F$159,MATCH(N132,'RNF revised'!$A$8:$A$159,0))</f>
        <v>7473.4149344611842</v>
      </c>
      <c r="T132" s="114">
        <f t="shared" si="8"/>
        <v>14586.191226717852</v>
      </c>
      <c r="U132" s="138">
        <v>22059.606161179036</v>
      </c>
      <c r="V132" s="144">
        <f t="shared" si="9"/>
        <v>5.3150000000000031E-2</v>
      </c>
      <c r="W132" s="145">
        <f t="shared" si="9"/>
        <v>4.6762336550667971E-2</v>
      </c>
      <c r="X132" s="146">
        <f t="shared" si="9"/>
        <v>4.8917670336701358E-2</v>
      </c>
      <c r="Y132" s="58"/>
    </row>
    <row r="133" spans="1:25">
      <c r="A133" s="29" t="s">
        <v>559</v>
      </c>
      <c r="B133" s="41" t="s">
        <v>559</v>
      </c>
      <c r="C133" s="182" t="s">
        <v>560</v>
      </c>
      <c r="D133" s="137">
        <f>INDEX('BCF 2020-21'!$D$6:$D$196,MATCH(B133,'BCF 2020-21'!$A$6:$A$196,0))</f>
        <v>7875.2604981955064</v>
      </c>
      <c r="E133" s="114">
        <f>INDEX('BCF 2020-21'!$E$6:$E$196,MATCH(B133,'BCF 2020-21'!$A$6:$A$196,0))</f>
        <v>16594.858533822902</v>
      </c>
      <c r="F133" s="138">
        <f>INDEX('BCF 2020-21'!$F$6:$F$196,MATCH(B133,'BCF 2020-21'!$A$6:$A$196,0))</f>
        <v>24470.119032018411</v>
      </c>
      <c r="G133" s="137">
        <f>INDEX('CCG allocations'!$F$8:$F$198,MATCH(B133,'CCG allocations'!$A$8:$A$198,0))</f>
        <v>8293.8305936745983</v>
      </c>
      <c r="H133" s="114">
        <f>INDEX('CCG allocations'!$G$8:$G$198,MATCH(B133,'CCG allocations'!$A$8:$A$198,0))</f>
        <v>17516.049321293089</v>
      </c>
      <c r="I133" s="138">
        <f>INDEX('CCG allocations'!$H$8:$H$198,MATCH(B133,'CCG allocations'!$A$8:$A$198,0))</f>
        <v>25809.879914967685</v>
      </c>
      <c r="J133" s="144">
        <f t="shared" si="6"/>
        <v>5.3150000000000031E-2</v>
      </c>
      <c r="K133" s="145">
        <f t="shared" si="6"/>
        <v>5.5510614061135666E-2</v>
      </c>
      <c r="L133" s="146">
        <f t="shared" si="6"/>
        <v>5.4750893577437676E-2</v>
      </c>
      <c r="M133" s="58"/>
      <c r="N133" s="75" t="s">
        <v>553</v>
      </c>
      <c r="O133" s="75" t="s">
        <v>554</v>
      </c>
      <c r="P133" s="137">
        <f>INDEX('BCF 2020-21'!$AB$6:$AB$157,MATCH(N133,'BCF 2020-21'!$U$6:$U$157,0))</f>
        <v>8963.4652412985415</v>
      </c>
      <c r="Q133" s="114">
        <f>INDEX('BCF 2020-21'!$AC$6:$AC$157,MATCH(N133,'BCF 2020-21'!$U$6:$U$157,0))</f>
        <v>22818.52317557441</v>
      </c>
      <c r="R133" s="138">
        <f t="shared" si="7"/>
        <v>31781.988416872951</v>
      </c>
      <c r="S133" s="137">
        <f>INDEX('RNF revised'!$F$8:$F$159,MATCH(N133,'RNF revised'!$A$8:$A$159,0))</f>
        <v>9439.8734188735598</v>
      </c>
      <c r="T133" s="114">
        <f t="shared" si="8"/>
        <v>24095.965906217862</v>
      </c>
      <c r="U133" s="138">
        <v>33535.839325091423</v>
      </c>
      <c r="V133" s="144">
        <f t="shared" si="9"/>
        <v>5.3150000000000031E-2</v>
      </c>
      <c r="W133" s="145">
        <f t="shared" si="9"/>
        <v>5.598270846953235E-2</v>
      </c>
      <c r="X133" s="146">
        <f t="shared" si="9"/>
        <v>5.5183800497748514E-2</v>
      </c>
      <c r="Y133" s="58"/>
    </row>
    <row r="134" spans="1:25">
      <c r="A134" s="29" t="s">
        <v>563</v>
      </c>
      <c r="B134" s="41" t="s">
        <v>563</v>
      </c>
      <c r="C134" s="182" t="s">
        <v>564</v>
      </c>
      <c r="D134" s="137">
        <f>INDEX('BCF 2020-21'!$D$6:$D$196,MATCH(B134,'BCF 2020-21'!$A$6:$A$196,0))</f>
        <v>5985.1036568993959</v>
      </c>
      <c r="E134" s="114">
        <f>INDEX('BCF 2020-21'!$E$6:$E$196,MATCH(B134,'BCF 2020-21'!$A$6:$A$196,0))</f>
        <v>13438.507534626324</v>
      </c>
      <c r="F134" s="138">
        <f>INDEX('BCF 2020-21'!$F$6:$F$196,MATCH(B134,'BCF 2020-21'!$A$6:$A$196,0))</f>
        <v>19423.611191525721</v>
      </c>
      <c r="G134" s="137">
        <f>INDEX('CCG allocations'!$F$8:$F$198,MATCH(B134,'CCG allocations'!$A$8:$A$198,0))</f>
        <v>6303.2119162635991</v>
      </c>
      <c r="H134" s="114">
        <f>INDEX('CCG allocations'!$G$8:$G$198,MATCH(B134,'CCG allocations'!$A$8:$A$198,0))</f>
        <v>14189.109777785039</v>
      </c>
      <c r="I134" s="138">
        <f>INDEX('CCG allocations'!$H$8:$H$198,MATCH(B134,'CCG allocations'!$A$8:$A$198,0))</f>
        <v>20492.321694048638</v>
      </c>
      <c r="J134" s="144">
        <f t="shared" si="6"/>
        <v>5.3150000000000031E-2</v>
      </c>
      <c r="K134" s="145">
        <f t="shared" si="6"/>
        <v>5.5854583645146283E-2</v>
      </c>
      <c r="L134" s="146">
        <f t="shared" si="6"/>
        <v>5.5021205479503399E-2</v>
      </c>
      <c r="M134" s="58"/>
      <c r="N134" s="75" t="s">
        <v>557</v>
      </c>
      <c r="O134" s="75" t="s">
        <v>558</v>
      </c>
      <c r="P134" s="137">
        <f>INDEX('BCF 2020-21'!$AB$6:$AB$157,MATCH(N134,'BCF 2020-21'!$U$6:$U$157,0))</f>
        <v>12464.171359828693</v>
      </c>
      <c r="Q134" s="114">
        <f>INDEX('BCF 2020-21'!$AC$6:$AC$157,MATCH(N134,'BCF 2020-21'!$U$6:$U$157,0))</f>
        <v>28306.199700585094</v>
      </c>
      <c r="R134" s="138">
        <f t="shared" si="7"/>
        <v>40770.371060413789</v>
      </c>
      <c r="S134" s="137">
        <f>INDEX('RNF revised'!$F$8:$F$159,MATCH(N134,'RNF revised'!$A$8:$A$159,0))</f>
        <v>13126.642067603589</v>
      </c>
      <c r="T134" s="114">
        <f t="shared" si="8"/>
        <v>29880.278604558964</v>
      </c>
      <c r="U134" s="138">
        <v>43006.920672162552</v>
      </c>
      <c r="V134" s="144">
        <f t="shared" si="9"/>
        <v>5.3150000000000031E-2</v>
      </c>
      <c r="W134" s="145">
        <f t="shared" si="9"/>
        <v>5.5608980386771423E-2</v>
      </c>
      <c r="X134" s="146">
        <f t="shared" si="9"/>
        <v>5.4857229737610869E-2</v>
      </c>
      <c r="Y134" s="58"/>
    </row>
    <row r="135" spans="1:25">
      <c r="A135" s="29" t="s">
        <v>795</v>
      </c>
      <c r="B135" s="41" t="s">
        <v>567</v>
      </c>
      <c r="C135" s="182" t="s">
        <v>568</v>
      </c>
      <c r="D135" s="137">
        <f>INDEX('BCF 2020-21'!$D$6:$D$196,MATCH(B135,'BCF 2020-21'!$A$6:$A$196,0))</f>
        <v>3544.1688811816357</v>
      </c>
      <c r="E135" s="114">
        <f>INDEX('BCF 2020-21'!$E$6:$E$196,MATCH(B135,'BCF 2020-21'!$A$6:$A$196,0))</f>
        <v>8916.5012193307757</v>
      </c>
      <c r="F135" s="138">
        <f>INDEX('BCF 2020-21'!$F$6:$F$196,MATCH(B135,'BCF 2020-21'!$A$6:$A$196,0))</f>
        <v>12460.670100512412</v>
      </c>
      <c r="G135" s="137">
        <f>INDEX('CCG allocations'!$F$8:$F$198,MATCH(B135,'CCG allocations'!$A$8:$A$198,0))</f>
        <v>3732.5414572164395</v>
      </c>
      <c r="H135" s="114">
        <f>INDEX('CCG allocations'!$G$8:$G$198,MATCH(B135,'CCG allocations'!$A$8:$A$198,0))</f>
        <v>9381.3304920911469</v>
      </c>
      <c r="I135" s="138">
        <f>INDEX('CCG allocations'!$H$8:$H$198,MATCH(B135,'CCG allocations'!$A$8:$A$198,0))</f>
        <v>13113.871949307586</v>
      </c>
      <c r="J135" s="144">
        <f t="shared" ref="J135:L140" si="10">G135/D135-1</f>
        <v>5.3150000000000031E-2</v>
      </c>
      <c r="K135" s="145">
        <f t="shared" si="10"/>
        <v>5.213135301912275E-2</v>
      </c>
      <c r="L135" s="146">
        <f t="shared" si="10"/>
        <v>5.2421085184520821E-2</v>
      </c>
      <c r="M135" s="58"/>
      <c r="N135" s="75" t="s">
        <v>561</v>
      </c>
      <c r="O135" s="75" t="s">
        <v>562</v>
      </c>
      <c r="P135" s="137">
        <f>INDEX('BCF 2020-21'!$AB$6:$AB$157,MATCH(N135,'BCF 2020-21'!$U$6:$U$157,0))</f>
        <v>13446.508013771556</v>
      </c>
      <c r="Q135" s="114">
        <f>INDEX('BCF 2020-21'!$AC$6:$AC$157,MATCH(N135,'BCF 2020-21'!$U$6:$U$157,0))</f>
        <v>26607.919214735972</v>
      </c>
      <c r="R135" s="138">
        <f t="shared" ref="R135:R156" si="11">P135+Q135</f>
        <v>40054.427228507528</v>
      </c>
      <c r="S135" s="137">
        <f>INDEX('RNF revised'!$F$8:$F$159,MATCH(N135,'RNF revised'!$A$8:$A$159,0))</f>
        <v>14161.189914703515</v>
      </c>
      <c r="T135" s="114">
        <f t="shared" ref="T135:T156" si="12">U135-S135</f>
        <v>27819.247867543578</v>
      </c>
      <c r="U135" s="138">
        <v>41980.437782247092</v>
      </c>
      <c r="V135" s="144">
        <f t="shared" ref="V135:X156" si="13">S135/P135-1</f>
        <v>5.3150000000000031E-2</v>
      </c>
      <c r="W135" s="145">
        <f t="shared" si="13"/>
        <v>4.552511765507572E-2</v>
      </c>
      <c r="X135" s="146">
        <f t="shared" si="13"/>
        <v>4.8084835734931719E-2</v>
      </c>
      <c r="Y135" s="58"/>
    </row>
    <row r="136" spans="1:25">
      <c r="A136" s="29" t="s">
        <v>794</v>
      </c>
      <c r="B136" s="41" t="s">
        <v>571</v>
      </c>
      <c r="C136" s="182" t="s">
        <v>572</v>
      </c>
      <c r="D136" s="137">
        <f>INDEX('BCF 2020-21'!$D$6:$D$196,MATCH(B136,'BCF 2020-21'!$A$6:$A$196,0))</f>
        <v>8423.5561607684867</v>
      </c>
      <c r="E136" s="114">
        <f>INDEX('BCF 2020-21'!$E$6:$E$196,MATCH(B136,'BCF 2020-21'!$A$6:$A$196,0))</f>
        <v>15459.683535370248</v>
      </c>
      <c r="F136" s="138">
        <f>INDEX('BCF 2020-21'!$F$6:$F$196,MATCH(B136,'BCF 2020-21'!$A$6:$A$196,0))</f>
        <v>23883.239696138735</v>
      </c>
      <c r="G136" s="137">
        <f>INDEX('CCG allocations'!$F$8:$F$198,MATCH(B136,'CCG allocations'!$A$8:$A$198,0))</f>
        <v>8871.2681707133324</v>
      </c>
      <c r="H136" s="114">
        <f>INDEX('CCG allocations'!$G$8:$G$198,MATCH(B136,'CCG allocations'!$A$8:$A$198,0))</f>
        <v>16295.222130995608</v>
      </c>
      <c r="I136" s="138">
        <f>INDEX('CCG allocations'!$H$8:$H$198,MATCH(B136,'CCG allocations'!$A$8:$A$198,0))</f>
        <v>25166.490301708938</v>
      </c>
      <c r="J136" s="144">
        <f t="shared" si="10"/>
        <v>5.3150000000000031E-2</v>
      </c>
      <c r="K136" s="145">
        <f t="shared" si="10"/>
        <v>5.4046293620029662E-2</v>
      </c>
      <c r="L136" s="146">
        <f t="shared" si="10"/>
        <v>5.3730173205005727E-2</v>
      </c>
      <c r="M136" s="58"/>
      <c r="N136" s="75" t="s">
        <v>565</v>
      </c>
      <c r="O136" s="75" t="s">
        <v>566</v>
      </c>
      <c r="P136" s="137">
        <f>INDEX('BCF 2020-21'!$AB$6:$AB$157,MATCH(N136,'BCF 2020-21'!$U$6:$U$157,0))</f>
        <v>19453.642696026611</v>
      </c>
      <c r="Q136" s="114">
        <f>INDEX('BCF 2020-21'!$AC$6:$AC$157,MATCH(N136,'BCF 2020-21'!$U$6:$U$157,0))</f>
        <v>40302.500288399009</v>
      </c>
      <c r="R136" s="138">
        <f t="shared" si="11"/>
        <v>59756.14298442562</v>
      </c>
      <c r="S136" s="137">
        <f>INDEX('RNF revised'!$F$8:$F$159,MATCH(N136,'RNF revised'!$A$8:$A$159,0))</f>
        <v>20487.603805320425</v>
      </c>
      <c r="T136" s="114">
        <f t="shared" si="12"/>
        <v>42350.278335834199</v>
      </c>
      <c r="U136" s="138">
        <v>62837.882141154623</v>
      </c>
      <c r="V136" s="144">
        <f t="shared" si="13"/>
        <v>5.3150000000000031E-2</v>
      </c>
      <c r="W136" s="145">
        <f t="shared" si="13"/>
        <v>5.0810198691931818E-2</v>
      </c>
      <c r="X136" s="146">
        <f t="shared" si="13"/>
        <v>5.1571922196052888E-2</v>
      </c>
      <c r="Y136" s="58"/>
    </row>
    <row r="137" spans="1:25">
      <c r="A137" s="29" t="s">
        <v>795</v>
      </c>
      <c r="B137" s="41" t="s">
        <v>575</v>
      </c>
      <c r="C137" s="182" t="s">
        <v>576</v>
      </c>
      <c r="D137" s="137">
        <f>INDEX('BCF 2020-21'!$D$6:$D$196,MATCH(B137,'BCF 2020-21'!$A$6:$A$196,0))</f>
        <v>4011.1235549786561</v>
      </c>
      <c r="E137" s="114">
        <f>INDEX('BCF 2020-21'!$E$6:$E$196,MATCH(B137,'BCF 2020-21'!$A$6:$A$196,0))</f>
        <v>9536.7591573142126</v>
      </c>
      <c r="F137" s="138">
        <f>INDEX('BCF 2020-21'!$F$6:$F$196,MATCH(B137,'BCF 2020-21'!$A$6:$A$196,0))</f>
        <v>13547.882712292869</v>
      </c>
      <c r="G137" s="137">
        <f>INDEX('CCG allocations'!$F$8:$F$198,MATCH(B137,'CCG allocations'!$A$8:$A$198,0))</f>
        <v>4224.3147719257722</v>
      </c>
      <c r="H137" s="114">
        <f>INDEX('CCG allocations'!$G$8:$G$198,MATCH(B137,'CCG allocations'!$A$8:$A$198,0))</f>
        <v>10026.65348493212</v>
      </c>
      <c r="I137" s="138">
        <f>INDEX('CCG allocations'!$H$8:$H$198,MATCH(B137,'CCG allocations'!$A$8:$A$198,0))</f>
        <v>14250.968256857892</v>
      </c>
      <c r="J137" s="144">
        <f t="shared" si="10"/>
        <v>5.3150000000000031E-2</v>
      </c>
      <c r="K137" s="145">
        <f t="shared" si="10"/>
        <v>5.1369057300999721E-2</v>
      </c>
      <c r="L137" s="146">
        <f t="shared" si="10"/>
        <v>5.189634125833309E-2</v>
      </c>
      <c r="M137" s="58"/>
      <c r="N137" s="75" t="s">
        <v>569</v>
      </c>
      <c r="O137" s="75" t="s">
        <v>570</v>
      </c>
      <c r="P137" s="137">
        <f>INDEX('BCF 2020-21'!$AB$6:$AB$157,MATCH(N137,'BCF 2020-21'!$U$6:$U$157,0))</f>
        <v>19175.975629002867</v>
      </c>
      <c r="Q137" s="114">
        <f>INDEX('BCF 2020-21'!$AC$6:$AC$157,MATCH(N137,'BCF 2020-21'!$U$6:$U$157,0))</f>
        <v>38915.156663986469</v>
      </c>
      <c r="R137" s="138">
        <f t="shared" si="11"/>
        <v>58091.132292989336</v>
      </c>
      <c r="S137" s="137">
        <f>INDEX('RNF revised'!$F$8:$F$159,MATCH(N137,'RNF revised'!$A$8:$A$159,0))</f>
        <v>20195.17873368437</v>
      </c>
      <c r="T137" s="114">
        <f t="shared" si="12"/>
        <v>40930.654067417228</v>
      </c>
      <c r="U137" s="138">
        <v>61125.832801101598</v>
      </c>
      <c r="V137" s="144">
        <f t="shared" si="13"/>
        <v>5.3150000000000031E-2</v>
      </c>
      <c r="W137" s="145">
        <f t="shared" si="13"/>
        <v>5.1792092752795726E-2</v>
      </c>
      <c r="X137" s="146">
        <f t="shared" si="13"/>
        <v>5.2240340105722094E-2</v>
      </c>
      <c r="Y137" s="58"/>
    </row>
    <row r="138" spans="1:25">
      <c r="A138" s="29" t="s">
        <v>795</v>
      </c>
      <c r="B138" s="41" t="s">
        <v>579</v>
      </c>
      <c r="C138" s="182" t="s">
        <v>580</v>
      </c>
      <c r="D138" s="137">
        <f>INDEX('BCF 2020-21'!$D$6:$D$196,MATCH(B138,'BCF 2020-21'!$A$6:$A$196,0))</f>
        <v>3954.126774453483</v>
      </c>
      <c r="E138" s="114">
        <f>INDEX('BCF 2020-21'!$E$6:$E$196,MATCH(B138,'BCF 2020-21'!$A$6:$A$196,0))</f>
        <v>9374.8620829544543</v>
      </c>
      <c r="F138" s="138">
        <f>INDEX('BCF 2020-21'!$F$6:$F$196,MATCH(B138,'BCF 2020-21'!$A$6:$A$196,0))</f>
        <v>13328.988857407938</v>
      </c>
      <c r="G138" s="137">
        <f>INDEX('CCG allocations'!$F$8:$F$198,MATCH(B138,'CCG allocations'!$A$8:$A$198,0))</f>
        <v>4164.2886125156856</v>
      </c>
      <c r="H138" s="114">
        <f>INDEX('CCG allocations'!$G$8:$G$198,MATCH(B138,'CCG allocations'!$A$8:$A$198,0))</f>
        <v>9874.2005203791214</v>
      </c>
      <c r="I138" s="138">
        <f>INDEX('CCG allocations'!$H$8:$H$198,MATCH(B138,'CCG allocations'!$A$8:$A$198,0))</f>
        <v>14038.489132894807</v>
      </c>
      <c r="J138" s="144">
        <f t="shared" si="10"/>
        <v>5.3150000000000031E-2</v>
      </c>
      <c r="K138" s="145">
        <f t="shared" si="10"/>
        <v>5.3263550226789302E-2</v>
      </c>
      <c r="L138" s="146">
        <f t="shared" si="10"/>
        <v>5.322986485149217E-2</v>
      </c>
      <c r="M138" s="58"/>
      <c r="N138" s="75" t="s">
        <v>573</v>
      </c>
      <c r="O138" s="75" t="s">
        <v>574</v>
      </c>
      <c r="P138" s="137">
        <f>INDEX('BCF 2020-21'!$AB$6:$AB$157,MATCH(N138,'BCF 2020-21'!$U$6:$U$157,0))</f>
        <v>13867.131164031745</v>
      </c>
      <c r="Q138" s="114">
        <f>INDEX('BCF 2020-21'!$AC$6:$AC$157,MATCH(N138,'BCF 2020-21'!$U$6:$U$157,0))</f>
        <v>28318.075553834802</v>
      </c>
      <c r="R138" s="138">
        <f t="shared" si="11"/>
        <v>42185.206717866546</v>
      </c>
      <c r="S138" s="137">
        <f>INDEX('RNF revised'!$F$8:$F$159,MATCH(N138,'RNF revised'!$A$8:$A$159,0))</f>
        <v>14604.169185400033</v>
      </c>
      <c r="T138" s="114">
        <f t="shared" si="12"/>
        <v>29840.729626121385</v>
      </c>
      <c r="U138" s="138">
        <v>44444.898811521416</v>
      </c>
      <c r="V138" s="144">
        <f t="shared" si="13"/>
        <v>5.3150000000000031E-2</v>
      </c>
      <c r="W138" s="145">
        <f t="shared" si="13"/>
        <v>5.3769687470177852E-2</v>
      </c>
      <c r="X138" s="146">
        <f t="shared" si="13"/>
        <v>5.3565983657911875E-2</v>
      </c>
      <c r="Y138" s="58"/>
    </row>
    <row r="139" spans="1:25">
      <c r="A139" s="29" t="s">
        <v>583</v>
      </c>
      <c r="B139" s="41" t="s">
        <v>583</v>
      </c>
      <c r="C139" s="182" t="s">
        <v>584</v>
      </c>
      <c r="D139" s="137">
        <f>INDEX('BCF 2020-21'!$D$6:$D$196,MATCH(B139,'BCF 2020-21'!$A$6:$A$196,0))</f>
        <v>7856.7665376844407</v>
      </c>
      <c r="E139" s="114">
        <f>INDEX('BCF 2020-21'!$E$6:$E$196,MATCH(B139,'BCF 2020-21'!$A$6:$A$196,0))</f>
        <v>14090.530740354863</v>
      </c>
      <c r="F139" s="138">
        <f>INDEX('BCF 2020-21'!$F$6:$F$196,MATCH(B139,'BCF 2020-21'!$A$6:$A$196,0))</f>
        <v>21947.297278039303</v>
      </c>
      <c r="G139" s="137">
        <f>INDEX('CCG allocations'!$F$8:$F$198,MATCH(B139,'CCG allocations'!$A$8:$A$198,0))</f>
        <v>8274.3536791623683</v>
      </c>
      <c r="H139" s="114">
        <f>INDEX('CCG allocations'!$G$8:$G$198,MATCH(B139,'CCG allocations'!$A$8:$A$198,0))</f>
        <v>14870.6837782085</v>
      </c>
      <c r="I139" s="138">
        <f>INDEX('CCG allocations'!$H$8:$H$198,MATCH(B139,'CCG allocations'!$A$8:$A$198,0))</f>
        <v>23145.037457370869</v>
      </c>
      <c r="J139" s="144">
        <f t="shared" si="10"/>
        <v>5.3150000000000031E-2</v>
      </c>
      <c r="K139" s="145">
        <f t="shared" si="10"/>
        <v>5.5367186107426081E-2</v>
      </c>
      <c r="L139" s="146">
        <f t="shared" si="10"/>
        <v>5.4573470444127858E-2</v>
      </c>
      <c r="M139" s="58"/>
      <c r="N139" s="75" t="s">
        <v>577</v>
      </c>
      <c r="O139" s="75" t="s">
        <v>578</v>
      </c>
      <c r="P139" s="137">
        <f>INDEX('BCF 2020-21'!$AB$6:$AB$157,MATCH(N139,'BCF 2020-21'!$U$6:$U$157,0))</f>
        <v>31746.901932299119</v>
      </c>
      <c r="Q139" s="114">
        <f>INDEX('BCF 2020-21'!$AC$6:$AC$157,MATCH(N139,'BCF 2020-21'!$U$6:$U$157,0))</f>
        <v>71083.641400649445</v>
      </c>
      <c r="R139" s="138">
        <f t="shared" si="11"/>
        <v>102830.54333294857</v>
      </c>
      <c r="S139" s="137">
        <f>INDEX('RNF revised'!$F$8:$F$159,MATCH(N139,'RNF revised'!$A$8:$A$159,0))</f>
        <v>33434.249770000817</v>
      </c>
      <c r="T139" s="114">
        <f t="shared" si="12"/>
        <v>74920.805683376733</v>
      </c>
      <c r="U139" s="138">
        <v>108355.05545337754</v>
      </c>
      <c r="V139" s="144">
        <f t="shared" si="13"/>
        <v>5.3150000000000031E-2</v>
      </c>
      <c r="W139" s="145">
        <f t="shared" si="13"/>
        <v>5.3980975188086422E-2</v>
      </c>
      <c r="X139" s="146">
        <f t="shared" si="13"/>
        <v>5.3724427989663592E-2</v>
      </c>
      <c r="Y139" s="58"/>
    </row>
    <row r="140" spans="1:25">
      <c r="A140" s="29" t="s">
        <v>587</v>
      </c>
      <c r="B140" s="41" t="s">
        <v>587</v>
      </c>
      <c r="C140" s="182" t="s">
        <v>588</v>
      </c>
      <c r="D140" s="137">
        <f>INDEX('BCF 2020-21'!$D$6:$D$196,MATCH(B140,'BCF 2020-21'!$A$6:$A$196,0))</f>
        <v>5838.7749967119344</v>
      </c>
      <c r="E140" s="114">
        <f>INDEX('BCF 2020-21'!$E$6:$E$196,MATCH(B140,'BCF 2020-21'!$A$6:$A$196,0))</f>
        <v>13432.51754106447</v>
      </c>
      <c r="F140" s="138">
        <f>INDEX('BCF 2020-21'!$F$6:$F$196,MATCH(B140,'BCF 2020-21'!$A$6:$A$196,0))</f>
        <v>19271.292537776404</v>
      </c>
      <c r="G140" s="137">
        <f>INDEX('CCG allocations'!$F$8:$F$198,MATCH(B140,'CCG allocations'!$A$8:$A$198,0))</f>
        <v>6149.1058877871737</v>
      </c>
      <c r="H140" s="114">
        <f>INDEX('CCG allocations'!$G$8:$G$198,MATCH(B140,'CCG allocations'!$A$8:$A$198,0))</f>
        <v>14219.263828001425</v>
      </c>
      <c r="I140" s="138">
        <f>INDEX('CCG allocations'!$H$8:$H$198,MATCH(B140,'CCG allocations'!$A$8:$A$198,0))</f>
        <v>20368.369715788598</v>
      </c>
      <c r="J140" s="144">
        <f t="shared" si="10"/>
        <v>5.3150000000000031E-2</v>
      </c>
      <c r="K140" s="145">
        <f t="shared" si="10"/>
        <v>5.857027802359438E-2</v>
      </c>
      <c r="L140" s="146">
        <f t="shared" si="10"/>
        <v>5.6928053780599175E-2</v>
      </c>
      <c r="M140" s="58"/>
      <c r="N140" s="75" t="s">
        <v>581</v>
      </c>
      <c r="O140" s="75" t="s">
        <v>582</v>
      </c>
      <c r="P140" s="137">
        <f>INDEX('BCF 2020-21'!$AB$6:$AB$157,MATCH(N140,'BCF 2020-21'!$U$6:$U$157,0))</f>
        <v>13568.585637172428</v>
      </c>
      <c r="Q140" s="114">
        <f>INDEX('BCF 2020-21'!$AC$6:$AC$157,MATCH(N140,'BCF 2020-21'!$U$6:$U$157,0))</f>
        <v>28533.693967629391</v>
      </c>
      <c r="R140" s="138">
        <f t="shared" si="11"/>
        <v>42102.279604801821</v>
      </c>
      <c r="S140" s="137">
        <f>INDEX('RNF revised'!$F$8:$F$159,MATCH(N140,'RNF revised'!$A$8:$A$159,0))</f>
        <v>14289.755963788142</v>
      </c>
      <c r="T140" s="114">
        <f t="shared" si="12"/>
        <v>30157.635454908421</v>
      </c>
      <c r="U140" s="138">
        <v>44447.391418696563</v>
      </c>
      <c r="V140" s="144">
        <f t="shared" si="13"/>
        <v>5.3150000000000031E-2</v>
      </c>
      <c r="W140" s="145">
        <f t="shared" si="13"/>
        <v>5.6913117843113481E-2</v>
      </c>
      <c r="X140" s="146">
        <f t="shared" si="13"/>
        <v>5.570035247277394E-2</v>
      </c>
      <c r="Y140" s="58"/>
    </row>
    <row r="141" spans="1:25">
      <c r="A141" s="29" t="s">
        <v>795</v>
      </c>
      <c r="B141" s="41" t="s">
        <v>591</v>
      </c>
      <c r="C141" s="39" t="s">
        <v>592</v>
      </c>
      <c r="D141" s="137">
        <f>INDEX('BCF 2020-21'!$D$6:$D$196,MATCH(B141,'BCF 2020-21'!$A$6:$A$196,0))</f>
        <v>6958.4003782849431</v>
      </c>
      <c r="E141" s="114">
        <f>INDEX('BCF 2020-21'!$E$6:$E$196,MATCH(B141,'BCF 2020-21'!$A$6:$A$196,0))</f>
        <v>16040.611260449778</v>
      </c>
      <c r="F141" s="138">
        <f>INDEX('BCF 2020-21'!$F$6:$F$196,MATCH(B141,'BCF 2020-21'!$A$6:$A$196,0))</f>
        <v>22999.011638734723</v>
      </c>
      <c r="G141" s="137">
        <f>INDEX('CCG allocations'!$F$8:$F$198,MATCH(B141,'CCG allocations'!$A$8:$A$198,0))</f>
        <v>7328.2393583907879</v>
      </c>
      <c r="H141" s="114">
        <f>INDEX('CCG allocations'!$G$8:$G$198,MATCH(B141,'CCG allocations'!$A$8:$A$198,0))</f>
        <v>16842.097996203272</v>
      </c>
      <c r="I141" s="138">
        <f>INDEX('CCG allocations'!$H$8:$H$198,MATCH(B141,'CCG allocations'!$A$8:$A$198,0))</f>
        <v>24170.337354594059</v>
      </c>
      <c r="J141" s="144">
        <f t="shared" ref="J141:J196" si="14">G141/D141-1</f>
        <v>5.3150000000000031E-2</v>
      </c>
      <c r="K141" s="145">
        <f t="shared" ref="K141:K196" si="15">H141/E141-1</f>
        <v>4.9966096848794272E-2</v>
      </c>
      <c r="L141" s="146">
        <f t="shared" ref="L141:L196" si="16">I141/F141-1</f>
        <v>5.0929393586922611E-2</v>
      </c>
      <c r="M141" s="58"/>
      <c r="N141" s="75" t="s">
        <v>585</v>
      </c>
      <c r="O141" s="75" t="s">
        <v>586</v>
      </c>
      <c r="P141" s="137">
        <f>INDEX('BCF 2020-21'!$AB$6:$AB$157,MATCH(N141,'BCF 2020-21'!$U$6:$U$157,0))</f>
        <v>25498.891408729123</v>
      </c>
      <c r="Q141" s="114">
        <f>INDEX('BCF 2020-21'!$AC$6:$AC$157,MATCH(N141,'BCF 2020-21'!$U$6:$U$157,0))</f>
        <v>62508.046665494781</v>
      </c>
      <c r="R141" s="138">
        <f t="shared" si="11"/>
        <v>88006.938074223901</v>
      </c>
      <c r="S141" s="137">
        <f>INDEX('RNF revised'!$F$8:$F$159,MATCH(N141,'RNF revised'!$A$8:$A$159,0))</f>
        <v>26854.157487103075</v>
      </c>
      <c r="T141" s="114">
        <f t="shared" si="12"/>
        <v>65878.419931534489</v>
      </c>
      <c r="U141" s="138">
        <v>92732.577418637564</v>
      </c>
      <c r="V141" s="144">
        <f t="shared" si="13"/>
        <v>5.3150000000000031E-2</v>
      </c>
      <c r="W141" s="145">
        <f t="shared" si="13"/>
        <v>5.3919030362217235E-2</v>
      </c>
      <c r="X141" s="146">
        <f t="shared" si="13"/>
        <v>5.3696213592025144E-2</v>
      </c>
      <c r="Y141" s="58"/>
    </row>
    <row r="142" spans="1:25">
      <c r="A142" s="29" t="s">
        <v>595</v>
      </c>
      <c r="B142" s="41" t="s">
        <v>595</v>
      </c>
      <c r="C142" s="39" t="s">
        <v>596</v>
      </c>
      <c r="D142" s="137">
        <f>INDEX('BCF 2020-21'!$D$6:$D$196,MATCH(B142,'BCF 2020-21'!$A$6:$A$196,0))</f>
        <v>6591.5695749640308</v>
      </c>
      <c r="E142" s="114">
        <f>INDEX('BCF 2020-21'!$E$6:$E$196,MATCH(B142,'BCF 2020-21'!$A$6:$A$196,0))</f>
        <v>12920.633888492641</v>
      </c>
      <c r="F142" s="138">
        <f>INDEX('BCF 2020-21'!$F$6:$F$196,MATCH(B142,'BCF 2020-21'!$A$6:$A$196,0))</f>
        <v>19512.203463456673</v>
      </c>
      <c r="G142" s="137">
        <f>INDEX('CCG allocations'!$F$8:$F$198,MATCH(B142,'CCG allocations'!$A$8:$A$198,0))</f>
        <v>6934.4829163379818</v>
      </c>
      <c r="H142" s="114">
        <f>INDEX('CCG allocations'!$G$8:$G$198,MATCH(B142,'CCG allocations'!$A$8:$A$198,0))</f>
        <v>13332.003230391172</v>
      </c>
      <c r="I142" s="138">
        <f>INDEX('CCG allocations'!$H$8:$H$198,MATCH(B142,'CCG allocations'!$A$8:$A$198,0))</f>
        <v>20266.486146729156</v>
      </c>
      <c r="J142" s="144">
        <f t="shared" si="14"/>
        <v>5.2023017806926752E-2</v>
      </c>
      <c r="K142" s="145">
        <f t="shared" si="15"/>
        <v>3.1838170282411982E-2</v>
      </c>
      <c r="L142" s="146">
        <f t="shared" si="16"/>
        <v>3.865697099177634E-2</v>
      </c>
      <c r="M142" s="58"/>
      <c r="N142" s="75" t="s">
        <v>589</v>
      </c>
      <c r="O142" s="75" t="s">
        <v>590</v>
      </c>
      <c r="P142" s="137">
        <f>INDEX('BCF 2020-21'!$AB$6:$AB$157,MATCH(N142,'BCF 2020-21'!$U$6:$U$157,0))</f>
        <v>22173.32463759384</v>
      </c>
      <c r="Q142" s="114">
        <f>INDEX('BCF 2020-21'!$AC$6:$AC$157,MATCH(N142,'BCF 2020-21'!$U$6:$U$157,0))</f>
        <v>57319.05437557918</v>
      </c>
      <c r="R142" s="138">
        <f t="shared" si="11"/>
        <v>79492.37901317302</v>
      </c>
      <c r="S142" s="137">
        <f>INDEX('RNF revised'!$F$8:$F$159,MATCH(N142,'RNF revised'!$A$8:$A$159,0))</f>
        <v>23351.836842081953</v>
      </c>
      <c r="T142" s="114">
        <f t="shared" si="12"/>
        <v>60418.605813837661</v>
      </c>
      <c r="U142" s="138">
        <v>83770.442655919614</v>
      </c>
      <c r="V142" s="144">
        <f t="shared" si="13"/>
        <v>5.3150000000000031E-2</v>
      </c>
      <c r="W142" s="145">
        <f t="shared" si="13"/>
        <v>5.4075411257640038E-2</v>
      </c>
      <c r="X142" s="146">
        <f t="shared" si="13"/>
        <v>5.3817280295984871E-2</v>
      </c>
      <c r="Y142" s="58"/>
    </row>
    <row r="143" spans="1:25">
      <c r="A143" s="29" t="s">
        <v>599</v>
      </c>
      <c r="B143" s="41" t="s">
        <v>599</v>
      </c>
      <c r="C143" s="39" t="s">
        <v>600</v>
      </c>
      <c r="D143" s="137">
        <f>INDEX('BCF 2020-21'!$D$6:$D$196,MATCH(B143,'BCF 2020-21'!$A$6:$A$196,0))</f>
        <v>5153.4549627799661</v>
      </c>
      <c r="E143" s="114">
        <f>INDEX('BCF 2020-21'!$E$6:$E$196,MATCH(B143,'BCF 2020-21'!$A$6:$A$196,0))</f>
        <v>9939.9641664775736</v>
      </c>
      <c r="F143" s="138">
        <f>INDEX('BCF 2020-21'!$F$6:$F$196,MATCH(B143,'BCF 2020-21'!$A$6:$A$196,0))</f>
        <v>15093.41912925754</v>
      </c>
      <c r="G143" s="137">
        <f>INDEX('CCG allocations'!$F$8:$F$198,MATCH(B143,'CCG allocations'!$A$8:$A$198,0))</f>
        <v>5434.7896755871097</v>
      </c>
      <c r="H143" s="114">
        <f>INDEX('CCG allocations'!$G$8:$G$198,MATCH(B143,'CCG allocations'!$A$8:$A$198,0))</f>
        <v>10407.233272555479</v>
      </c>
      <c r="I143" s="138">
        <f>INDEX('CCG allocations'!$H$8:$H$198,MATCH(B143,'CCG allocations'!$A$8:$A$198,0))</f>
        <v>15842.022948142589</v>
      </c>
      <c r="J143" s="144">
        <f t="shared" si="14"/>
        <v>5.4591475978550408E-2</v>
      </c>
      <c r="K143" s="145">
        <f t="shared" si="15"/>
        <v>4.700913386124328E-2</v>
      </c>
      <c r="L143" s="146">
        <f t="shared" si="16"/>
        <v>4.9598027622113294E-2</v>
      </c>
      <c r="M143" s="58"/>
      <c r="N143" s="75" t="s">
        <v>593</v>
      </c>
      <c r="O143" s="75" t="s">
        <v>594</v>
      </c>
      <c r="P143" s="137">
        <f>INDEX('BCF 2020-21'!$AB$6:$AB$157,MATCH(N143,'BCF 2020-21'!$U$6:$U$157,0))</f>
        <v>33060.535608165381</v>
      </c>
      <c r="Q143" s="114">
        <f>INDEX('BCF 2020-21'!$AC$6:$AC$157,MATCH(N143,'BCF 2020-21'!$U$6:$U$157,0))</f>
        <v>73666.906747926289</v>
      </c>
      <c r="R143" s="138">
        <f t="shared" si="11"/>
        <v>106727.44235609166</v>
      </c>
      <c r="S143" s="137">
        <f>INDEX('RNF revised'!$F$8:$F$159,MATCH(N143,'RNF revised'!$A$8:$A$159,0))</f>
        <v>34817.703075739373</v>
      </c>
      <c r="T143" s="114">
        <f t="shared" si="12"/>
        <v>77730.262294199172</v>
      </c>
      <c r="U143" s="138">
        <v>112547.96536993855</v>
      </c>
      <c r="V143" s="144">
        <f t="shared" si="13"/>
        <v>5.3150000000000031E-2</v>
      </c>
      <c r="W143" s="145">
        <f t="shared" si="13"/>
        <v>5.5158492811119286E-2</v>
      </c>
      <c r="X143" s="146">
        <f t="shared" si="13"/>
        <v>5.453632997619251E-2</v>
      </c>
      <c r="Y143" s="58"/>
    </row>
    <row r="144" spans="1:25">
      <c r="A144" s="29" t="s">
        <v>796</v>
      </c>
      <c r="B144" s="41" t="s">
        <v>603</v>
      </c>
      <c r="C144" s="39" t="s">
        <v>604</v>
      </c>
      <c r="D144" s="137">
        <f>INDEX('BCF 2020-21'!$D$6:$D$196,MATCH(B144,'BCF 2020-21'!$A$6:$A$196,0))</f>
        <v>2724.7459102405287</v>
      </c>
      <c r="E144" s="114">
        <f>INDEX('BCF 2020-21'!$E$6:$E$196,MATCH(B144,'BCF 2020-21'!$A$6:$A$196,0))</f>
        <v>5614.6887002203084</v>
      </c>
      <c r="F144" s="138">
        <f>INDEX('BCF 2020-21'!$F$6:$F$196,MATCH(B144,'BCF 2020-21'!$A$6:$A$196,0))</f>
        <v>8339.4346104608376</v>
      </c>
      <c r="G144" s="137">
        <f>INDEX('CCG allocations'!$F$8:$F$198,MATCH(B144,'CCG allocations'!$A$8:$A$198,0))</f>
        <v>2862.6355494083623</v>
      </c>
      <c r="H144" s="114">
        <f>INDEX('CCG allocations'!$G$8:$G$198,MATCH(B144,'CCG allocations'!$A$8:$A$198,0))</f>
        <v>5941.406519289093</v>
      </c>
      <c r="I144" s="138">
        <f>INDEX('CCG allocations'!$H$8:$H$198,MATCH(B144,'CCG allocations'!$A$8:$A$198,0))</f>
        <v>8804.0420686974558</v>
      </c>
      <c r="J144" s="144">
        <f t="shared" si="14"/>
        <v>5.0606421189439033E-2</v>
      </c>
      <c r="K144" s="145">
        <f t="shared" si="15"/>
        <v>5.8189836785780269E-2</v>
      </c>
      <c r="L144" s="146">
        <f t="shared" si="16"/>
        <v>5.5712105189220207E-2</v>
      </c>
      <c r="M144" s="58"/>
      <c r="N144" s="75" t="s">
        <v>597</v>
      </c>
      <c r="O144" s="75" t="s">
        <v>598</v>
      </c>
      <c r="P144" s="137">
        <f>INDEX('BCF 2020-21'!$AB$6:$AB$157,MATCH(N144,'BCF 2020-21'!$U$6:$U$157,0))</f>
        <v>29594.458217162082</v>
      </c>
      <c r="Q144" s="114">
        <f>INDEX('BCF 2020-21'!$AC$6:$AC$157,MATCH(N144,'BCF 2020-21'!$U$6:$U$157,0))</f>
        <v>62196.913812647676</v>
      </c>
      <c r="R144" s="138">
        <f t="shared" si="11"/>
        <v>91791.372029809761</v>
      </c>
      <c r="S144" s="137">
        <f>INDEX('RNF revised'!$F$8:$F$159,MATCH(N144,'RNF revised'!$A$8:$A$159,0))</f>
        <v>31167.403671404249</v>
      </c>
      <c r="T144" s="114">
        <f t="shared" si="12"/>
        <v>65279.684737108095</v>
      </c>
      <c r="U144" s="138">
        <v>96447.08840851234</v>
      </c>
      <c r="V144" s="144">
        <f t="shared" si="13"/>
        <v>5.3150000000000031E-2</v>
      </c>
      <c r="W144" s="145">
        <f t="shared" si="13"/>
        <v>4.9564692771517205E-2</v>
      </c>
      <c r="X144" s="146">
        <f t="shared" si="13"/>
        <v>5.072063175164887E-2</v>
      </c>
      <c r="Y144" s="58"/>
    </row>
    <row r="145" spans="1:25">
      <c r="A145" s="29" t="s">
        <v>607</v>
      </c>
      <c r="B145" s="41" t="s">
        <v>607</v>
      </c>
      <c r="C145" s="39" t="s">
        <v>608</v>
      </c>
      <c r="D145" s="137">
        <f>INDEX('BCF 2020-21'!$D$6:$D$196,MATCH(B145,'BCF 2020-21'!$A$6:$A$196,0))</f>
        <v>6589.4402297907636</v>
      </c>
      <c r="E145" s="114">
        <f>INDEX('BCF 2020-21'!$E$6:$E$196,MATCH(B145,'BCF 2020-21'!$A$6:$A$196,0))</f>
        <v>13883.584044907255</v>
      </c>
      <c r="F145" s="138">
        <f>INDEX('BCF 2020-21'!$F$6:$F$196,MATCH(B145,'BCF 2020-21'!$A$6:$A$196,0))</f>
        <v>20473.024274698018</v>
      </c>
      <c r="G145" s="137">
        <f>INDEX('CCG allocations'!$F$8:$F$198,MATCH(B145,'CCG allocations'!$A$8:$A$198,0))</f>
        <v>6939.6689780041434</v>
      </c>
      <c r="H145" s="114">
        <f>INDEX('CCG allocations'!$G$8:$G$198,MATCH(B145,'CCG allocations'!$A$8:$A$198,0))</f>
        <v>14567.015555800883</v>
      </c>
      <c r="I145" s="138">
        <f>INDEX('CCG allocations'!$H$8:$H$198,MATCH(B145,'CCG allocations'!$A$8:$A$198,0))</f>
        <v>21506.684533805026</v>
      </c>
      <c r="J145" s="144">
        <f t="shared" si="14"/>
        <v>5.3150000000000031E-2</v>
      </c>
      <c r="K145" s="145">
        <f t="shared" si="15"/>
        <v>4.9225870544884476E-2</v>
      </c>
      <c r="L145" s="146">
        <f t="shared" si="16"/>
        <v>5.0488889439967988E-2</v>
      </c>
      <c r="M145" s="58"/>
      <c r="N145" s="75" t="s">
        <v>601</v>
      </c>
      <c r="O145" s="75" t="s">
        <v>602</v>
      </c>
      <c r="P145" s="137">
        <f>INDEX('BCF 2020-21'!$AB$6:$AB$157,MATCH(N145,'BCF 2020-21'!$U$6:$U$157,0))</f>
        <v>12947.875042146774</v>
      </c>
      <c r="Q145" s="114">
        <f>INDEX('BCF 2020-21'!$AC$6:$AC$157,MATCH(N145,'BCF 2020-21'!$U$6:$U$157,0))</f>
        <v>28401.769981756221</v>
      </c>
      <c r="R145" s="138">
        <f t="shared" si="11"/>
        <v>41349.645023902995</v>
      </c>
      <c r="S145" s="137">
        <f>INDEX('RNF revised'!$F$8:$F$159,MATCH(N145,'RNF revised'!$A$8:$A$159,0))</f>
        <v>13636.054600636875</v>
      </c>
      <c r="T145" s="114">
        <f t="shared" si="12"/>
        <v>30029.503488912647</v>
      </c>
      <c r="U145" s="138">
        <v>43665.558089549522</v>
      </c>
      <c r="V145" s="144">
        <f t="shared" si="13"/>
        <v>5.3150000000000031E-2</v>
      </c>
      <c r="W145" s="145">
        <f t="shared" si="13"/>
        <v>5.7310988301151555E-2</v>
      </c>
      <c r="X145" s="146">
        <f t="shared" si="13"/>
        <v>5.6008051926631275E-2</v>
      </c>
      <c r="Y145" s="58"/>
    </row>
    <row r="146" spans="1:25">
      <c r="A146" s="29" t="s">
        <v>796</v>
      </c>
      <c r="B146" s="41" t="s">
        <v>611</v>
      </c>
      <c r="C146" s="39" t="s">
        <v>612</v>
      </c>
      <c r="D146" s="137">
        <f>INDEX('BCF 2020-21'!$D$6:$D$196,MATCH(B146,'BCF 2020-21'!$A$6:$A$196,0))</f>
        <v>4501.8237555058859</v>
      </c>
      <c r="E146" s="114">
        <f>INDEX('BCF 2020-21'!$E$6:$E$196,MATCH(B146,'BCF 2020-21'!$A$6:$A$196,0))</f>
        <v>10110.078788751593</v>
      </c>
      <c r="F146" s="138">
        <f>INDEX('BCF 2020-21'!$F$6:$F$196,MATCH(B146,'BCF 2020-21'!$A$6:$A$196,0))</f>
        <v>14611.902544257478</v>
      </c>
      <c r="G146" s="137">
        <f>INDEX('CCG allocations'!$F$8:$F$198,MATCH(B146,'CCG allocations'!$A$8:$A$198,0))</f>
        <v>4727.4918521248701</v>
      </c>
      <c r="H146" s="114">
        <f>INDEX('CCG allocations'!$G$8:$G$198,MATCH(B146,'CCG allocations'!$A$8:$A$198,0))</f>
        <v>10664.355390088846</v>
      </c>
      <c r="I146" s="138">
        <f>INDEX('CCG allocations'!$H$8:$H$198,MATCH(B146,'CCG allocations'!$A$8:$A$198,0))</f>
        <v>15391.847242213717</v>
      </c>
      <c r="J146" s="144">
        <f t="shared" si="14"/>
        <v>5.0128150028748708E-2</v>
      </c>
      <c r="K146" s="145">
        <f t="shared" si="15"/>
        <v>5.482416239465282E-2</v>
      </c>
      <c r="L146" s="146">
        <f t="shared" si="16"/>
        <v>5.337735422159362E-2</v>
      </c>
      <c r="M146" s="58"/>
      <c r="N146" s="75" t="s">
        <v>605</v>
      </c>
      <c r="O146" s="75" t="s">
        <v>606</v>
      </c>
      <c r="P146" s="137">
        <f>INDEX('BCF 2020-21'!$AB$6:$AB$157,MATCH(N146,'BCF 2020-21'!$U$6:$U$157,0))</f>
        <v>18062.687057260402</v>
      </c>
      <c r="Q146" s="114">
        <f>INDEX('BCF 2020-21'!$AC$6:$AC$157,MATCH(N146,'BCF 2020-21'!$U$6:$U$157,0))</f>
        <v>37350.47363444302</v>
      </c>
      <c r="R146" s="138">
        <f t="shared" si="11"/>
        <v>55413.160691703422</v>
      </c>
      <c r="S146" s="137">
        <f>INDEX('RNF revised'!$F$8:$F$159,MATCH(N146,'RNF revised'!$A$8:$A$159,0))</f>
        <v>19022.718874353792</v>
      </c>
      <c r="T146" s="114">
        <f t="shared" si="12"/>
        <v>39466.597373270793</v>
      </c>
      <c r="U146" s="138">
        <v>58489.316247624585</v>
      </c>
      <c r="V146" s="144">
        <f t="shared" si="13"/>
        <v>5.3150000000000031E-2</v>
      </c>
      <c r="W146" s="145">
        <f t="shared" si="13"/>
        <v>5.6655874287933283E-2</v>
      </c>
      <c r="X146" s="146">
        <f t="shared" si="13"/>
        <v>5.5513086016436786E-2</v>
      </c>
      <c r="Y146" s="58"/>
    </row>
    <row r="147" spans="1:25">
      <c r="A147" s="29" t="s">
        <v>797</v>
      </c>
      <c r="B147" s="41" t="s">
        <v>617</v>
      </c>
      <c r="C147" s="39" t="s">
        <v>618</v>
      </c>
      <c r="D147" s="137">
        <f>INDEX('BCF 2020-21'!$D$6:$D$196,MATCH(B147,'BCF 2020-21'!$A$6:$A$196,0))</f>
        <v>4790.9226627835669</v>
      </c>
      <c r="E147" s="114">
        <f>INDEX('BCF 2020-21'!$E$6:$E$196,MATCH(B147,'BCF 2020-21'!$A$6:$A$196,0))</f>
        <v>10162.54359325539</v>
      </c>
      <c r="F147" s="138">
        <f>INDEX('BCF 2020-21'!$F$6:$F$196,MATCH(B147,'BCF 2020-21'!$A$6:$A$196,0))</f>
        <v>14953.466256038957</v>
      </c>
      <c r="G147" s="137">
        <f>INDEX('CCG allocations'!$F$8:$F$198,MATCH(B147,'CCG allocations'!$A$8:$A$198,0))</f>
        <v>5073.8722098395901</v>
      </c>
      <c r="H147" s="114">
        <f>INDEX('CCG allocations'!$G$8:$G$198,MATCH(B147,'CCG allocations'!$A$8:$A$198,0))</f>
        <v>10716.688495562381</v>
      </c>
      <c r="I147" s="138">
        <f>INDEX('CCG allocations'!$H$8:$H$198,MATCH(B147,'CCG allocations'!$A$8:$A$198,0))</f>
        <v>15790.560705401971</v>
      </c>
      <c r="J147" s="144">
        <f t="shared" si="14"/>
        <v>5.9059510447540209E-2</v>
      </c>
      <c r="K147" s="145">
        <f t="shared" si="15"/>
        <v>5.45281697659592E-2</v>
      </c>
      <c r="L147" s="146">
        <f t="shared" si="16"/>
        <v>5.5979960433919729E-2</v>
      </c>
      <c r="M147" s="58"/>
      <c r="N147" s="75" t="s">
        <v>609</v>
      </c>
      <c r="O147" s="75" t="s">
        <v>610</v>
      </c>
      <c r="P147" s="137">
        <f>INDEX('BCF 2020-21'!$AB$6:$AB$157,MATCH(N147,'BCF 2020-21'!$U$6:$U$157,0))</f>
        <v>22410.711725193745</v>
      </c>
      <c r="Q147" s="114">
        <f>INDEX('BCF 2020-21'!$AC$6:$AC$157,MATCH(N147,'BCF 2020-21'!$U$6:$U$157,0))</f>
        <v>43058.276046553801</v>
      </c>
      <c r="R147" s="138">
        <f t="shared" si="11"/>
        <v>65468.987771747547</v>
      </c>
      <c r="S147" s="137">
        <f>INDEX('RNF revised'!$F$8:$F$159,MATCH(N147,'RNF revised'!$A$8:$A$159,0))</f>
        <v>23601.841053387794</v>
      </c>
      <c r="T147" s="114">
        <f t="shared" si="12"/>
        <v>45518.066955798349</v>
      </c>
      <c r="U147" s="138">
        <v>69119.90800918614</v>
      </c>
      <c r="V147" s="144">
        <f t="shared" si="13"/>
        <v>5.3150000000000031E-2</v>
      </c>
      <c r="W147" s="145">
        <f t="shared" si="13"/>
        <v>5.7127017964794247E-2</v>
      </c>
      <c r="X147" s="146">
        <f t="shared" si="13"/>
        <v>5.5765643577188717E-2</v>
      </c>
      <c r="Y147" s="58"/>
    </row>
    <row r="148" spans="1:25">
      <c r="A148" s="29" t="s">
        <v>798</v>
      </c>
      <c r="B148" s="41" t="s">
        <v>623</v>
      </c>
      <c r="C148" s="39" t="s">
        <v>624</v>
      </c>
      <c r="D148" s="137">
        <f>INDEX('BCF 2020-21'!$D$6:$D$196,MATCH(B148,'BCF 2020-21'!$A$6:$A$196,0))</f>
        <v>10467.881319293456</v>
      </c>
      <c r="E148" s="114">
        <f>INDEX('BCF 2020-21'!$E$6:$E$196,MATCH(B148,'BCF 2020-21'!$A$6:$A$196,0))</f>
        <v>26620.069258324791</v>
      </c>
      <c r="F148" s="138">
        <f>INDEX('BCF 2020-21'!$F$6:$F$196,MATCH(B148,'BCF 2020-21'!$A$6:$A$196,0))</f>
        <v>37087.950577618249</v>
      </c>
      <c r="G148" s="137">
        <f>INDEX('CCG allocations'!$F$8:$F$198,MATCH(B148,'CCG allocations'!$A$8:$A$198,0))</f>
        <v>11020.861750518294</v>
      </c>
      <c r="H148" s="114">
        <f>INDEX('CCG allocations'!$G$8:$G$198,MATCH(B148,'CCG allocations'!$A$8:$A$198,0))</f>
        <v>28068.711518976121</v>
      </c>
      <c r="I148" s="138">
        <f>INDEX('CCG allocations'!$H$8:$H$198,MATCH(B148,'CCG allocations'!$A$8:$A$198,0))</f>
        <v>39089.573269494416</v>
      </c>
      <c r="J148" s="144">
        <f t="shared" si="14"/>
        <v>5.282639479353235E-2</v>
      </c>
      <c r="K148" s="145">
        <f t="shared" si="15"/>
        <v>5.4419176997381413E-2</v>
      </c>
      <c r="L148" s="146">
        <f t="shared" si="16"/>
        <v>5.3969622497396896E-2</v>
      </c>
      <c r="M148" s="58"/>
      <c r="N148" s="75" t="s">
        <v>619</v>
      </c>
      <c r="O148" s="75" t="s">
        <v>620</v>
      </c>
      <c r="P148" s="137">
        <f>INDEX('BCF 2020-21'!$AB$6:$AB$157,MATCH(N148,'BCF 2020-21'!$U$6:$U$157,0))</f>
        <v>12998.03924863067</v>
      </c>
      <c r="Q148" s="114">
        <f>INDEX('BCF 2020-21'!$AC$6:$AC$157,MATCH(N148,'BCF 2020-21'!$U$6:$U$157,0))</f>
        <v>28566.617431599483</v>
      </c>
      <c r="R148" s="138">
        <f t="shared" si="11"/>
        <v>41564.656680230153</v>
      </c>
      <c r="S148" s="137">
        <f>INDEX('RNF revised'!$F$8:$F$159,MATCH(N148,'RNF revised'!$A$8:$A$159,0))</f>
        <v>13688.885034695391</v>
      </c>
      <c r="T148" s="114">
        <f t="shared" si="12"/>
        <v>29986.697710263812</v>
      </c>
      <c r="U148" s="138">
        <v>43675.582744959203</v>
      </c>
      <c r="V148" s="144">
        <f t="shared" si="13"/>
        <v>5.3150000000000031E-2</v>
      </c>
      <c r="W148" s="145">
        <f t="shared" si="13"/>
        <v>4.9711180613686512E-2</v>
      </c>
      <c r="X148" s="146">
        <f t="shared" si="13"/>
        <v>5.0786563232533499E-2</v>
      </c>
      <c r="Y148" s="58"/>
    </row>
    <row r="149" spans="1:25">
      <c r="A149" s="29" t="s">
        <v>798</v>
      </c>
      <c r="B149" s="41" t="s">
        <v>627</v>
      </c>
      <c r="C149" s="39" t="s">
        <v>628</v>
      </c>
      <c r="D149" s="137">
        <f>INDEX('BCF 2020-21'!$D$6:$D$196,MATCH(B149,'BCF 2020-21'!$A$6:$A$196,0))</f>
        <v>2319.6268365725632</v>
      </c>
      <c r="E149" s="114">
        <f>INDEX('BCF 2020-21'!$E$6:$E$196,MATCH(B149,'BCF 2020-21'!$A$6:$A$196,0))</f>
        <v>6168.8323812637727</v>
      </c>
      <c r="F149" s="138">
        <f>INDEX('BCF 2020-21'!$F$6:$F$196,MATCH(B149,'BCF 2020-21'!$A$6:$A$196,0))</f>
        <v>8488.4592178363364</v>
      </c>
      <c r="G149" s="137">
        <f>INDEX('CCG allocations'!$F$8:$F$198,MATCH(B149,'CCG allocations'!$A$8:$A$198,0))</f>
        <v>2427.5732743522931</v>
      </c>
      <c r="H149" s="114">
        <f>INDEX('CCG allocations'!$G$8:$G$198,MATCH(B149,'CCG allocations'!$A$8:$A$198,0))</f>
        <v>6460.286777231925</v>
      </c>
      <c r="I149" s="138">
        <f>INDEX('CCG allocations'!$H$8:$H$198,MATCH(B149,'CCG allocations'!$A$8:$A$198,0))</f>
        <v>8887.860051584219</v>
      </c>
      <c r="J149" s="144">
        <f t="shared" si="14"/>
        <v>4.6536122137313063E-2</v>
      </c>
      <c r="K149" s="145">
        <f t="shared" si="15"/>
        <v>4.7246282271077744E-2</v>
      </c>
      <c r="L149" s="146">
        <f t="shared" si="16"/>
        <v>4.7052218017216152E-2</v>
      </c>
      <c r="M149" s="58"/>
      <c r="N149" s="75" t="s">
        <v>625</v>
      </c>
      <c r="O149" s="75" t="s">
        <v>626</v>
      </c>
      <c r="P149" s="137">
        <f>INDEX('BCF 2020-21'!$AB$6:$AB$157,MATCH(N149,'BCF 2020-21'!$U$6:$U$157,0))</f>
        <v>18916.067503161503</v>
      </c>
      <c r="Q149" s="114">
        <f>INDEX('BCF 2020-21'!$AC$6:$AC$157,MATCH(N149,'BCF 2020-21'!$U$6:$U$157,0))</f>
        <v>39309.719058839641</v>
      </c>
      <c r="R149" s="138">
        <f t="shared" si="11"/>
        <v>58225.786562001143</v>
      </c>
      <c r="S149" s="137">
        <f>INDEX('RNF revised'!$F$8:$F$159,MATCH(N149,'RNF revised'!$A$8:$A$159,0))</f>
        <v>19921.456490954537</v>
      </c>
      <c r="T149" s="114">
        <f t="shared" si="12"/>
        <v>41447.742659212789</v>
      </c>
      <c r="U149" s="138">
        <v>61369.199150167326</v>
      </c>
      <c r="V149" s="144">
        <f t="shared" si="13"/>
        <v>5.3150000000000031E-2</v>
      </c>
      <c r="W149" s="145">
        <f t="shared" si="13"/>
        <v>5.4389185462579981E-2</v>
      </c>
      <c r="X149" s="146">
        <f t="shared" si="13"/>
        <v>5.3986605828312051E-2</v>
      </c>
      <c r="Y149" s="58"/>
    </row>
    <row r="150" spans="1:25">
      <c r="A150" s="29" t="s">
        <v>796</v>
      </c>
      <c r="B150" s="41" t="s">
        <v>631</v>
      </c>
      <c r="C150" s="39" t="s">
        <v>632</v>
      </c>
      <c r="D150" s="137">
        <f>INDEX('BCF 2020-21'!$D$6:$D$196,MATCH(B150,'BCF 2020-21'!$A$6:$A$196,0))</f>
        <v>5574.1783312984471</v>
      </c>
      <c r="E150" s="114">
        <f>INDEX('BCF 2020-21'!$E$6:$E$196,MATCH(B150,'BCF 2020-21'!$A$6:$A$196,0))</f>
        <v>12258.622122345614</v>
      </c>
      <c r="F150" s="138">
        <f>INDEX('BCF 2020-21'!$F$6:$F$196,MATCH(B150,'BCF 2020-21'!$A$6:$A$196,0))</f>
        <v>17832.80045364406</v>
      </c>
      <c r="G150" s="137">
        <f>INDEX('CCG allocations'!$F$8:$F$198,MATCH(B150,'CCG allocations'!$A$8:$A$198,0))</f>
        <v>5898.4399436521971</v>
      </c>
      <c r="H150" s="114">
        <f>INDEX('CCG allocations'!$G$8:$G$198,MATCH(B150,'CCG allocations'!$A$8:$A$198,0))</f>
        <v>13011.917586669557</v>
      </c>
      <c r="I150" s="138">
        <f>INDEX('CCG allocations'!$H$8:$H$198,MATCH(B150,'CCG allocations'!$A$8:$A$198,0))</f>
        <v>18910.357530321755</v>
      </c>
      <c r="J150" s="144">
        <f t="shared" si="14"/>
        <v>5.8172091576807583E-2</v>
      </c>
      <c r="K150" s="145">
        <f t="shared" si="15"/>
        <v>6.1450255730682635E-2</v>
      </c>
      <c r="L150" s="146">
        <f t="shared" si="16"/>
        <v>6.0425566891682436E-2</v>
      </c>
      <c r="M150" s="58"/>
      <c r="N150" s="75" t="s">
        <v>629</v>
      </c>
      <c r="O150" s="75" t="s">
        <v>630</v>
      </c>
      <c r="P150" s="137">
        <f>INDEX('BCF 2020-21'!$AB$6:$AB$157,MATCH(N150,'BCF 2020-21'!$U$6:$U$157,0))</f>
        <v>12289.860203226714</v>
      </c>
      <c r="Q150" s="114">
        <f>INDEX('BCF 2020-21'!$AC$6:$AC$157,MATCH(N150,'BCF 2020-21'!$U$6:$U$157,0))</f>
        <v>29617.340566625891</v>
      </c>
      <c r="R150" s="138">
        <f t="shared" si="11"/>
        <v>41907.200769852607</v>
      </c>
      <c r="S150" s="137">
        <f>INDEX('RNF revised'!$F$8:$F$159,MATCH(N150,'RNF revised'!$A$8:$A$159,0))</f>
        <v>12943.066273028213</v>
      </c>
      <c r="T150" s="114">
        <f t="shared" si="12"/>
        <v>31251.96387635835</v>
      </c>
      <c r="U150" s="138">
        <v>44195.030149386563</v>
      </c>
      <c r="V150" s="144">
        <f t="shared" si="13"/>
        <v>5.3150000000000031E-2</v>
      </c>
      <c r="W150" s="145">
        <f t="shared" si="13"/>
        <v>5.5191427672423243E-2</v>
      </c>
      <c r="X150" s="146">
        <f t="shared" si="13"/>
        <v>5.4592751066775635E-2</v>
      </c>
      <c r="Y150" s="58"/>
    </row>
    <row r="151" spans="1:25">
      <c r="A151" s="29" t="s">
        <v>799</v>
      </c>
      <c r="B151" s="41" t="s">
        <v>635</v>
      </c>
      <c r="C151" s="39" t="s">
        <v>636</v>
      </c>
      <c r="D151" s="137">
        <f>INDEX('BCF 2020-21'!$D$6:$D$196,MATCH(B151,'BCF 2020-21'!$A$6:$A$196,0))</f>
        <v>3349.0491196159755</v>
      </c>
      <c r="E151" s="114">
        <f>INDEX('BCF 2020-21'!$E$6:$E$196,MATCH(B151,'BCF 2020-21'!$A$6:$A$196,0))</f>
        <v>8488.6666221559099</v>
      </c>
      <c r="F151" s="138">
        <f>INDEX('BCF 2020-21'!$F$6:$F$196,MATCH(B151,'BCF 2020-21'!$A$6:$A$196,0))</f>
        <v>11837.715741771884</v>
      </c>
      <c r="G151" s="137">
        <f>INDEX('CCG allocations'!$F$8:$F$198,MATCH(B151,'CCG allocations'!$A$8:$A$198,0))</f>
        <v>3542.0238313613431</v>
      </c>
      <c r="H151" s="114">
        <f>INDEX('CCG allocations'!$G$8:$G$198,MATCH(B151,'CCG allocations'!$A$8:$A$198,0))</f>
        <v>8936.2832003627191</v>
      </c>
      <c r="I151" s="138">
        <f>INDEX('CCG allocations'!$H$8:$H$198,MATCH(B151,'CCG allocations'!$A$8:$A$198,0))</f>
        <v>12478.307031724062</v>
      </c>
      <c r="J151" s="144">
        <f t="shared" si="14"/>
        <v>5.7620746920396204E-2</v>
      </c>
      <c r="K151" s="145">
        <f t="shared" si="15"/>
        <v>5.2731082292536202E-2</v>
      </c>
      <c r="L151" s="146">
        <f t="shared" si="16"/>
        <v>5.4114434230897679E-2</v>
      </c>
      <c r="M151" s="58"/>
      <c r="N151" s="75" t="s">
        <v>633</v>
      </c>
      <c r="O151" s="75" t="s">
        <v>634</v>
      </c>
      <c r="P151" s="137">
        <f>INDEX('BCF 2020-21'!$AB$6:$AB$157,MATCH(N151,'BCF 2020-21'!$U$6:$U$157,0))</f>
        <v>13394.72883524154</v>
      </c>
      <c r="Q151" s="114">
        <f>INDEX('BCF 2020-21'!$AC$6:$AC$157,MATCH(N151,'BCF 2020-21'!$U$6:$U$157,0))</f>
        <v>27427.295973264452</v>
      </c>
      <c r="R151" s="138">
        <f t="shared" si="11"/>
        <v>40822.024808505994</v>
      </c>
      <c r="S151" s="137">
        <f>INDEX('RNF revised'!$F$8:$F$159,MATCH(N151,'RNF revised'!$A$8:$A$159,0))</f>
        <v>14106.658672834628</v>
      </c>
      <c r="T151" s="114">
        <f t="shared" si="12"/>
        <v>29080.735796944835</v>
      </c>
      <c r="U151" s="138">
        <v>43187.394469779465</v>
      </c>
      <c r="V151" s="144">
        <f t="shared" si="13"/>
        <v>5.3150000000000031E-2</v>
      </c>
      <c r="W151" s="145">
        <f t="shared" si="13"/>
        <v>6.0284463524662435E-2</v>
      </c>
      <c r="X151" s="146">
        <f t="shared" si="13"/>
        <v>5.7943467340713761E-2</v>
      </c>
      <c r="Y151" s="58"/>
    </row>
    <row r="152" spans="1:25">
      <c r="A152" s="29" t="s">
        <v>799</v>
      </c>
      <c r="B152" s="41" t="s">
        <v>639</v>
      </c>
      <c r="C152" s="39" t="s">
        <v>640</v>
      </c>
      <c r="D152" s="137">
        <f>INDEX('BCF 2020-21'!$D$6:$D$196,MATCH(B152,'BCF 2020-21'!$A$6:$A$196,0))</f>
        <v>3770.2908528628732</v>
      </c>
      <c r="E152" s="114">
        <f>INDEX('BCF 2020-21'!$E$6:$E$196,MATCH(B152,'BCF 2020-21'!$A$6:$A$196,0))</f>
        <v>9475.7805750370171</v>
      </c>
      <c r="F152" s="138">
        <f>INDEX('BCF 2020-21'!$F$6:$F$196,MATCH(B152,'BCF 2020-21'!$A$6:$A$196,0))</f>
        <v>13246.071427899889</v>
      </c>
      <c r="G152" s="137">
        <f>INDEX('CCG allocations'!$F$8:$F$198,MATCH(B152,'CCG allocations'!$A$8:$A$198,0))</f>
        <v>3978.9039293715286</v>
      </c>
      <c r="H152" s="114">
        <f>INDEX('CCG allocations'!$G$8:$G$198,MATCH(B152,'CCG allocations'!$A$8:$A$198,0))</f>
        <v>9949.4161234638304</v>
      </c>
      <c r="I152" s="138">
        <f>INDEX('CCG allocations'!$H$8:$H$198,MATCH(B152,'CCG allocations'!$A$8:$A$198,0))</f>
        <v>13928.320052835359</v>
      </c>
      <c r="J152" s="144">
        <f t="shared" si="14"/>
        <v>5.533076482687016E-2</v>
      </c>
      <c r="K152" s="145">
        <f t="shared" si="15"/>
        <v>4.9983802883169171E-2</v>
      </c>
      <c r="L152" s="146">
        <f t="shared" si="16"/>
        <v>5.1505733503630857E-2</v>
      </c>
      <c r="M152" s="58"/>
      <c r="N152" s="75" t="s">
        <v>637</v>
      </c>
      <c r="O152" s="75" t="s">
        <v>638</v>
      </c>
      <c r="P152" s="137">
        <f>INDEX('BCF 2020-21'!$AB$6:$AB$157,MATCH(N152,'BCF 2020-21'!$U$6:$U$157,0))</f>
        <v>18995.945354870037</v>
      </c>
      <c r="Q152" s="114">
        <f>INDEX('BCF 2020-21'!$AC$6:$AC$157,MATCH(N152,'BCF 2020-21'!$U$6:$U$157,0))</f>
        <v>39913.202432312115</v>
      </c>
      <c r="R152" s="138">
        <f t="shared" si="11"/>
        <v>58909.147787182155</v>
      </c>
      <c r="S152" s="137">
        <f>INDEX('RNF revised'!$F$8:$F$159,MATCH(N152,'RNF revised'!$A$8:$A$159,0))</f>
        <v>20005.579850481379</v>
      </c>
      <c r="T152" s="114">
        <f t="shared" si="12"/>
        <v>42095.619690237465</v>
      </c>
      <c r="U152" s="138">
        <v>62101.199540718844</v>
      </c>
      <c r="V152" s="144">
        <f t="shared" si="13"/>
        <v>5.3150000000000031E-2</v>
      </c>
      <c r="W152" s="145">
        <f t="shared" si="13"/>
        <v>5.467908173057423E-2</v>
      </c>
      <c r="X152" s="146">
        <f t="shared" si="13"/>
        <v>5.4186011399595113E-2</v>
      </c>
      <c r="Y152" s="58"/>
    </row>
    <row r="153" spans="1:25">
      <c r="A153" s="29" t="s">
        <v>797</v>
      </c>
      <c r="B153" s="41" t="s">
        <v>643</v>
      </c>
      <c r="C153" s="39" t="s">
        <v>644</v>
      </c>
      <c r="D153" s="137">
        <f>INDEX('BCF 2020-21'!$D$6:$D$196,MATCH(B153,'BCF 2020-21'!$A$6:$A$196,0))</f>
        <v>4713.5843828103434</v>
      </c>
      <c r="E153" s="114">
        <f>INDEX('BCF 2020-21'!$E$6:$E$196,MATCH(B153,'BCF 2020-21'!$A$6:$A$196,0))</f>
        <v>10354.492772190786</v>
      </c>
      <c r="F153" s="138">
        <f>INDEX('BCF 2020-21'!$F$6:$F$196,MATCH(B153,'BCF 2020-21'!$A$6:$A$196,0))</f>
        <v>15068.07715500113</v>
      </c>
      <c r="G153" s="137">
        <f>INDEX('CCG allocations'!$F$8:$F$198,MATCH(B153,'CCG allocations'!$A$8:$A$198,0))</f>
        <v>4946.6296553510092</v>
      </c>
      <c r="H153" s="114">
        <f>INDEX('CCG allocations'!$G$8:$G$198,MATCH(B153,'CCG allocations'!$A$8:$A$198,0))</f>
        <v>10897.425447189664</v>
      </c>
      <c r="I153" s="138">
        <f>INDEX('CCG allocations'!$H$8:$H$198,MATCH(B153,'CCG allocations'!$A$8:$A$198,0))</f>
        <v>15844.055102540673</v>
      </c>
      <c r="J153" s="144">
        <f t="shared" si="14"/>
        <v>4.944120092355675E-2</v>
      </c>
      <c r="K153" s="145">
        <f t="shared" si="15"/>
        <v>5.243450229228408E-2</v>
      </c>
      <c r="L153" s="146">
        <f t="shared" si="16"/>
        <v>5.1498140045161289E-2</v>
      </c>
      <c r="M153" s="58"/>
      <c r="N153" s="75" t="s">
        <v>641</v>
      </c>
      <c r="O153" s="75" t="s">
        <v>642</v>
      </c>
      <c r="P153" s="137">
        <f>INDEX('BCF 2020-21'!$AB$6:$AB$157,MATCH(N153,'BCF 2020-21'!$U$6:$U$157,0))</f>
        <v>17491.244612291342</v>
      </c>
      <c r="Q153" s="114">
        <f>INDEX('BCF 2020-21'!$AC$6:$AC$157,MATCH(N153,'BCF 2020-21'!$U$6:$U$157,0))</f>
        <v>36164.99826414675</v>
      </c>
      <c r="R153" s="138">
        <f t="shared" si="11"/>
        <v>53656.242876438089</v>
      </c>
      <c r="S153" s="137">
        <f>INDEX('RNF revised'!$F$8:$F$159,MATCH(N153,'RNF revised'!$A$8:$A$159,0))</f>
        <v>18420.90426343463</v>
      </c>
      <c r="T153" s="114">
        <f t="shared" si="12"/>
        <v>38213.680052936077</v>
      </c>
      <c r="U153" s="138">
        <v>56634.584316370703</v>
      </c>
      <c r="V153" s="144">
        <f t="shared" si="13"/>
        <v>5.3150000000000031E-2</v>
      </c>
      <c r="W153" s="145">
        <f t="shared" si="13"/>
        <v>5.6648192648203421E-2</v>
      </c>
      <c r="X153" s="146">
        <f t="shared" si="13"/>
        <v>5.5507826867253307E-2</v>
      </c>
      <c r="Y153" s="58"/>
    </row>
    <row r="154" spans="1:25">
      <c r="A154" s="29" t="s">
        <v>796</v>
      </c>
      <c r="B154" s="41" t="s">
        <v>647</v>
      </c>
      <c r="C154" s="39" t="s">
        <v>648</v>
      </c>
      <c r="D154" s="137">
        <f>INDEX('BCF 2020-21'!$D$6:$D$196,MATCH(B154,'BCF 2020-21'!$A$6:$A$196,0))</f>
        <v>5351.6941363828764</v>
      </c>
      <c r="E154" s="114">
        <f>INDEX('BCF 2020-21'!$E$6:$E$196,MATCH(B154,'BCF 2020-21'!$A$6:$A$196,0))</f>
        <v>13944.102374641063</v>
      </c>
      <c r="F154" s="138">
        <f>INDEX('BCF 2020-21'!$F$6:$F$196,MATCH(B154,'BCF 2020-21'!$A$6:$A$196,0))</f>
        <v>19295.796511023938</v>
      </c>
      <c r="G154" s="137">
        <f>INDEX('CCG allocations'!$F$8:$F$198,MATCH(B154,'CCG allocations'!$A$8:$A$198,0))</f>
        <v>5636.1366797316268</v>
      </c>
      <c r="H154" s="114">
        <f>INDEX('CCG allocations'!$G$8:$G$198,MATCH(B154,'CCG allocations'!$A$8:$A$198,0))</f>
        <v>14707.50418970423</v>
      </c>
      <c r="I154" s="138">
        <f>INDEX('CCG allocations'!$H$8:$H$198,MATCH(B154,'CCG allocations'!$A$8:$A$198,0))</f>
        <v>20343.640869435858</v>
      </c>
      <c r="J154" s="144">
        <f t="shared" si="14"/>
        <v>5.3150000000000031E-2</v>
      </c>
      <c r="K154" s="145">
        <f t="shared" si="15"/>
        <v>5.4747289897376206E-2</v>
      </c>
      <c r="L154" s="146">
        <f t="shared" si="16"/>
        <v>5.4304281132591337E-2</v>
      </c>
      <c r="M154" s="58"/>
      <c r="N154" s="75" t="s">
        <v>645</v>
      </c>
      <c r="O154" s="75" t="s">
        <v>646</v>
      </c>
      <c r="P154" s="137">
        <f>INDEX('BCF 2020-21'!$AB$6:$AB$157,MATCH(N154,'BCF 2020-21'!$U$6:$U$157,0))</f>
        <v>21423.680839826229</v>
      </c>
      <c r="Q154" s="114">
        <f>INDEX('BCF 2020-21'!$AC$6:$AC$157,MATCH(N154,'BCF 2020-21'!$U$6:$U$157,0))</f>
        <v>55248.531016728615</v>
      </c>
      <c r="R154" s="138">
        <f t="shared" si="11"/>
        <v>76672.211856554844</v>
      </c>
      <c r="S154" s="137">
        <f>INDEX('RNF revised'!$F$8:$F$159,MATCH(N154,'RNF revised'!$A$8:$A$159,0))</f>
        <v>22562.349476462994</v>
      </c>
      <c r="T154" s="114">
        <f t="shared" si="12"/>
        <v>58065.16425581264</v>
      </c>
      <c r="U154" s="138">
        <v>80627.513732275635</v>
      </c>
      <c r="V154" s="144">
        <f t="shared" si="13"/>
        <v>5.3150000000000031E-2</v>
      </c>
      <c r="W154" s="145">
        <f t="shared" si="13"/>
        <v>5.0981142615921904E-2</v>
      </c>
      <c r="X154" s="146">
        <f t="shared" si="13"/>
        <v>5.1587162805746711E-2</v>
      </c>
      <c r="Y154" s="58"/>
    </row>
    <row r="155" spans="1:25">
      <c r="A155" s="29" t="s">
        <v>798</v>
      </c>
      <c r="B155" s="41" t="s">
        <v>651</v>
      </c>
      <c r="C155" s="39" t="s">
        <v>652</v>
      </c>
      <c r="D155" s="137">
        <f>INDEX('BCF 2020-21'!$D$6:$D$196,MATCH(B155,'BCF 2020-21'!$A$6:$A$196,0))</f>
        <v>4929.2689130371091</v>
      </c>
      <c r="E155" s="114">
        <f>INDEX('BCF 2020-21'!$E$6:$E$196,MATCH(B155,'BCF 2020-21'!$A$6:$A$196,0))</f>
        <v>10172.922479765326</v>
      </c>
      <c r="F155" s="138">
        <f>INDEX('BCF 2020-21'!$F$6:$F$196,MATCH(B155,'BCF 2020-21'!$A$6:$A$196,0))</f>
        <v>15102.191392802435</v>
      </c>
      <c r="G155" s="137">
        <f>INDEX('CCG allocations'!$F$8:$F$198,MATCH(B155,'CCG allocations'!$A$8:$A$198,0))</f>
        <v>5209.9887452447429</v>
      </c>
      <c r="H155" s="114">
        <f>INDEX('CCG allocations'!$G$8:$G$198,MATCH(B155,'CCG allocations'!$A$8:$A$198,0))</f>
        <v>10731.481747718755</v>
      </c>
      <c r="I155" s="138">
        <f>INDEX('CCG allocations'!$H$8:$H$198,MATCH(B155,'CCG allocations'!$A$8:$A$198,0))</f>
        <v>15941.470492963497</v>
      </c>
      <c r="J155" s="144">
        <f t="shared" si="14"/>
        <v>5.6949587689398617E-2</v>
      </c>
      <c r="K155" s="145">
        <f t="shared" si="15"/>
        <v>5.4906470492077641E-2</v>
      </c>
      <c r="L155" s="146">
        <f t="shared" si="16"/>
        <v>5.5573332262300434E-2</v>
      </c>
      <c r="M155" s="58"/>
      <c r="N155" s="75" t="s">
        <v>649</v>
      </c>
      <c r="O155" s="75" t="s">
        <v>650</v>
      </c>
      <c r="P155" s="137">
        <f>INDEX('BCF 2020-21'!$AB$6:$AB$157,MATCH(N155,'BCF 2020-21'!$U$6:$U$157,0))</f>
        <v>11984.321065227496</v>
      </c>
      <c r="Q155" s="114">
        <f>INDEX('BCF 2020-21'!$AC$6:$AC$157,MATCH(N155,'BCF 2020-21'!$U$6:$U$157,0))</f>
        <v>26419.145701652611</v>
      </c>
      <c r="R155" s="138">
        <f t="shared" si="11"/>
        <v>38403.466766880105</v>
      </c>
      <c r="S155" s="137">
        <f>INDEX('RNF revised'!$F$8:$F$159,MATCH(N155,'RNF revised'!$A$8:$A$159,0))</f>
        <v>12621.287729844338</v>
      </c>
      <c r="T155" s="114">
        <f t="shared" si="12"/>
        <v>27869.666151963491</v>
      </c>
      <c r="U155" s="138">
        <v>40490.953881807829</v>
      </c>
      <c r="V155" s="144">
        <f t="shared" si="13"/>
        <v>5.3150000000000031E-2</v>
      </c>
      <c r="W155" s="145">
        <f t="shared" si="13"/>
        <v>5.4904139092587956E-2</v>
      </c>
      <c r="X155" s="146">
        <f t="shared" si="13"/>
        <v>5.4356736270695594E-2</v>
      </c>
      <c r="Y155" s="58"/>
    </row>
    <row r="156" spans="1:25">
      <c r="A156" s="29" t="s">
        <v>799</v>
      </c>
      <c r="B156" s="41" t="s">
        <v>655</v>
      </c>
      <c r="C156" s="39" t="s">
        <v>656</v>
      </c>
      <c r="D156" s="137">
        <f>INDEX('BCF 2020-21'!$D$6:$D$196,MATCH(B156,'BCF 2020-21'!$A$6:$A$196,0))</f>
        <v>6278.6389110622613</v>
      </c>
      <c r="E156" s="114">
        <f>INDEX('BCF 2020-21'!$E$6:$E$196,MATCH(B156,'BCF 2020-21'!$A$6:$A$196,0))</f>
        <v>16462.303348570113</v>
      </c>
      <c r="F156" s="138">
        <f>INDEX('BCF 2020-21'!$F$6:$F$196,MATCH(B156,'BCF 2020-21'!$A$6:$A$196,0))</f>
        <v>22740.942259632375</v>
      </c>
      <c r="G156" s="137">
        <f>INDEX('CCG allocations'!$F$8:$F$198,MATCH(B156,'CCG allocations'!$A$8:$A$198,0))</f>
        <v>6615.0093569195824</v>
      </c>
      <c r="H156" s="114">
        <f>INDEX('CCG allocations'!$G$8:$G$198,MATCH(B156,'CCG allocations'!$A$8:$A$198,0))</f>
        <v>17293.388901963717</v>
      </c>
      <c r="I156" s="138">
        <f>INDEX('CCG allocations'!$H$8:$H$198,MATCH(B156,'CCG allocations'!$A$8:$A$198,0))</f>
        <v>23908.398258883299</v>
      </c>
      <c r="J156" s="144">
        <f t="shared" si="14"/>
        <v>5.3573784162786353E-2</v>
      </c>
      <c r="K156" s="145">
        <f t="shared" si="15"/>
        <v>5.0484159828447783E-2</v>
      </c>
      <c r="L156" s="146">
        <f t="shared" si="16"/>
        <v>5.1337186732287821E-2</v>
      </c>
      <c r="M156" s="58"/>
      <c r="N156" s="75" t="s">
        <v>653</v>
      </c>
      <c r="O156" s="75" t="s">
        <v>654</v>
      </c>
      <c r="P156" s="137">
        <f>INDEX('BCF 2020-21'!$AB$6:$AB$157,MATCH(N156,'BCF 2020-21'!$U$6:$U$157,0))</f>
        <v>17716.777068903128</v>
      </c>
      <c r="Q156" s="114">
        <f>INDEX('BCF 2020-21'!$AC$6:$AC$157,MATCH(N156,'BCF 2020-21'!$U$6:$U$157,0))</f>
        <v>42961.824119353885</v>
      </c>
      <c r="R156" s="138">
        <f t="shared" si="11"/>
        <v>60678.601188257016</v>
      </c>
      <c r="S156" s="137">
        <f>INDEX('RNF revised'!$F$8:$F$159,MATCH(N156,'RNF revised'!$A$8:$A$159,0))</f>
        <v>18658.423770115329</v>
      </c>
      <c r="T156" s="114">
        <f t="shared" si="12"/>
        <v>45260.4800439268</v>
      </c>
      <c r="U156" s="138">
        <v>63918.903814042133</v>
      </c>
      <c r="V156" s="144">
        <f t="shared" si="13"/>
        <v>5.3150000000000031E-2</v>
      </c>
      <c r="W156" s="145">
        <f t="shared" si="13"/>
        <v>5.3504616521564241E-2</v>
      </c>
      <c r="X156" s="146">
        <f t="shared" si="13"/>
        <v>5.3401076529961289E-2</v>
      </c>
      <c r="Y156" s="58"/>
    </row>
    <row r="157" spans="1:25">
      <c r="A157" s="29" t="s">
        <v>796</v>
      </c>
      <c r="B157" s="41" t="s">
        <v>659</v>
      </c>
      <c r="C157" s="39" t="s">
        <v>660</v>
      </c>
      <c r="D157" s="137">
        <f>INDEX('BCF 2020-21'!$D$6:$D$196,MATCH(B157,'BCF 2020-21'!$A$6:$A$196,0))</f>
        <v>4456.8050964278018</v>
      </c>
      <c r="E157" s="114">
        <f>INDEX('BCF 2020-21'!$E$6:$E$196,MATCH(B157,'BCF 2020-21'!$A$6:$A$196,0))</f>
        <v>10696.42009579295</v>
      </c>
      <c r="F157" s="138">
        <f>INDEX('BCF 2020-21'!$F$6:$F$196,MATCH(B157,'BCF 2020-21'!$A$6:$A$196,0))</f>
        <v>15153.225192220751</v>
      </c>
      <c r="G157" s="137">
        <f>INDEX('CCG allocations'!$F$8:$F$198,MATCH(B157,'CCG allocations'!$A$8:$A$198,0))</f>
        <v>4687.6889953409218</v>
      </c>
      <c r="H157" s="114">
        <f>INDEX('CCG allocations'!$G$8:$G$198,MATCH(B157,'CCG allocations'!$A$8:$A$198,0))</f>
        <v>11239.220176237883</v>
      </c>
      <c r="I157" s="138">
        <f>INDEX('CCG allocations'!$H$8:$H$198,MATCH(B157,'CCG allocations'!$A$8:$A$198,0))</f>
        <v>15926.909171578805</v>
      </c>
      <c r="J157" s="144">
        <f t="shared" si="14"/>
        <v>5.1804800505675486E-2</v>
      </c>
      <c r="K157" s="145">
        <f t="shared" si="15"/>
        <v>5.0745957580557555E-2</v>
      </c>
      <c r="L157" s="146">
        <f t="shared" si="16"/>
        <v>5.1057380164537092E-2</v>
      </c>
      <c r="M157" s="58"/>
      <c r="N157" s="75" t="s">
        <v>657</v>
      </c>
      <c r="O157" s="75" t="s">
        <v>658</v>
      </c>
      <c r="P157" s="137">
        <f>INDEX('BCF 2020-21'!$AB$6:$AB$157,MATCH(N157,'BCF 2020-21'!$U$6:$U$157,0))</f>
        <v>12789.007343302073</v>
      </c>
      <c r="Q157" s="114">
        <f>INDEX('BCF 2020-21'!$AC$6:$AC$157,MATCH(N157,'BCF 2020-21'!$U$6:$U$157,0))</f>
        <v>26824.24509405467</v>
      </c>
      <c r="R157" s="138">
        <f t="shared" ref="R157" si="17">P157+Q157</f>
        <v>39613.252437356743</v>
      </c>
      <c r="S157" s="137">
        <f>INDEX('RNF revised'!$F$8:$F$159,MATCH(N157,'RNF revised'!$A$8:$A$159,0))</f>
        <v>13468.74308359858</v>
      </c>
      <c r="T157" s="114">
        <f t="shared" ref="T157" si="18">U157-S157</f>
        <v>28428.053831486359</v>
      </c>
      <c r="U157" s="138">
        <v>41896.796915084939</v>
      </c>
      <c r="V157" s="144">
        <f t="shared" ref="V157" si="19">S157/P157-1</f>
        <v>5.3150000000000031E-2</v>
      </c>
      <c r="W157" s="145">
        <f t="shared" ref="W157" si="20">T157/Q157-1</f>
        <v>5.9789519958835857E-2</v>
      </c>
      <c r="X157" s="146">
        <f t="shared" ref="X157" si="21">U157/R157-1</f>
        <v>5.7645972931390288E-2</v>
      </c>
      <c r="Y157" s="58"/>
    </row>
    <row r="158" spans="1:25">
      <c r="A158" s="29" t="s">
        <v>661</v>
      </c>
      <c r="B158" s="41" t="s">
        <v>661</v>
      </c>
      <c r="C158" s="39" t="s">
        <v>662</v>
      </c>
      <c r="D158" s="137">
        <f>INDEX('BCF 2020-21'!$D$6:$D$196,MATCH(B158,'BCF 2020-21'!$A$6:$A$196,0))</f>
        <v>1736.9267416019675</v>
      </c>
      <c r="E158" s="114">
        <f>INDEX('BCF 2020-21'!$E$6:$E$196,MATCH(B158,'BCF 2020-21'!$A$6:$A$196,0))</f>
        <v>4409.2857010571443</v>
      </c>
      <c r="F158" s="138">
        <f>INDEX('BCF 2020-21'!$F$6:$F$196,MATCH(B158,'BCF 2020-21'!$A$6:$A$196,0))</f>
        <v>6146.2124426591117</v>
      </c>
      <c r="G158" s="137">
        <f>INDEX('CCG allocations'!$F$8:$F$198,MATCH(B158,'CCG allocations'!$A$8:$A$198,0))</f>
        <v>1821.3050893345232</v>
      </c>
      <c r="H158" s="114">
        <f>INDEX('CCG allocations'!$G$8:$G$198,MATCH(B158,'CCG allocations'!$A$8:$A$198,0))</f>
        <v>4623.8330540917623</v>
      </c>
      <c r="I158" s="138">
        <f>INDEX('CCG allocations'!$H$8:$H$198,MATCH(B158,'CCG allocations'!$A$8:$A$198,0))</f>
        <v>6445.1381434262858</v>
      </c>
      <c r="J158" s="144">
        <f t="shared" si="14"/>
        <v>4.8579105676462619E-2</v>
      </c>
      <c r="K158" s="145">
        <f t="shared" si="15"/>
        <v>4.865807470429484E-2</v>
      </c>
      <c r="L158" s="146">
        <f t="shared" si="16"/>
        <v>4.8635757965737714E-2</v>
      </c>
      <c r="M158" s="58"/>
      <c r="P158" s="117"/>
      <c r="Q158" s="114"/>
      <c r="R158" s="113"/>
      <c r="S158" s="117"/>
      <c r="T158" s="114"/>
      <c r="U158" s="113"/>
      <c r="V158" s="117"/>
      <c r="W158" s="114"/>
      <c r="X158" s="113"/>
    </row>
    <row r="159" spans="1:25">
      <c r="A159" s="29" t="s">
        <v>796</v>
      </c>
      <c r="B159" s="41" t="s">
        <v>663</v>
      </c>
      <c r="C159" s="39" t="s">
        <v>664</v>
      </c>
      <c r="D159" s="137">
        <f>INDEX('BCF 2020-21'!$D$6:$D$196,MATCH(B159,'BCF 2020-21'!$A$6:$A$196,0))</f>
        <v>2477.6912652436654</v>
      </c>
      <c r="E159" s="114">
        <f>INDEX('BCF 2020-21'!$E$6:$E$196,MATCH(B159,'BCF 2020-21'!$A$6:$A$196,0))</f>
        <v>5552.5517690984116</v>
      </c>
      <c r="F159" s="138">
        <f>INDEX('BCF 2020-21'!$F$6:$F$196,MATCH(B159,'BCF 2020-21'!$A$6:$A$196,0))</f>
        <v>8030.2430343420765</v>
      </c>
      <c r="G159" s="137">
        <f>INDEX('CCG allocations'!$F$8:$F$198,MATCH(B159,'CCG allocations'!$A$8:$A$198,0))</f>
        <v>2618.2046208286201</v>
      </c>
      <c r="H159" s="114">
        <f>INDEX('CCG allocations'!$G$8:$G$198,MATCH(B159,'CCG allocations'!$A$8:$A$198,0))</f>
        <v>5864.7950935488043</v>
      </c>
      <c r="I159" s="138">
        <f>INDEX('CCG allocations'!$H$8:$H$198,MATCH(B159,'CCG allocations'!$A$8:$A$198,0))</f>
        <v>8482.9997143774235</v>
      </c>
      <c r="J159" s="144">
        <f t="shared" si="14"/>
        <v>5.6711406120704133E-2</v>
      </c>
      <c r="K159" s="145">
        <f t="shared" si="15"/>
        <v>5.6234203197909727E-2</v>
      </c>
      <c r="L159" s="146">
        <f t="shared" si="16"/>
        <v>5.6381441769457252E-2</v>
      </c>
      <c r="M159" s="58"/>
      <c r="P159" s="117"/>
      <c r="Q159" s="114"/>
      <c r="R159" s="113"/>
      <c r="S159" s="117"/>
      <c r="T159" s="114"/>
      <c r="U159" s="113"/>
      <c r="V159" s="117"/>
      <c r="W159" s="114"/>
      <c r="X159" s="113"/>
    </row>
    <row r="160" spans="1:25">
      <c r="A160" s="29" t="s">
        <v>796</v>
      </c>
      <c r="B160" s="41" t="s">
        <v>665</v>
      </c>
      <c r="C160" s="39" t="s">
        <v>666</v>
      </c>
      <c r="D160" s="137">
        <f>INDEX('BCF 2020-21'!$D$6:$D$196,MATCH(B160,'BCF 2020-21'!$A$6:$A$196,0))</f>
        <v>2988.9986946604799</v>
      </c>
      <c r="E160" s="114">
        <f>INDEX('BCF 2020-21'!$E$6:$E$196,MATCH(B160,'BCF 2020-21'!$A$6:$A$196,0))</f>
        <v>8100.4036985707125</v>
      </c>
      <c r="F160" s="138">
        <f>INDEX('BCF 2020-21'!$F$6:$F$196,MATCH(B160,'BCF 2020-21'!$A$6:$A$196,0))</f>
        <v>11089.402393231192</v>
      </c>
      <c r="G160" s="137">
        <f>INDEX('CCG allocations'!$F$8:$F$198,MATCH(B160,'CCG allocations'!$A$8:$A$198,0))</f>
        <v>3124.3921684134179</v>
      </c>
      <c r="H160" s="114">
        <f>INDEX('CCG allocations'!$G$8:$G$198,MATCH(B160,'CCG allocations'!$A$8:$A$198,0))</f>
        <v>8553.173170273185</v>
      </c>
      <c r="I160" s="138">
        <f>INDEX('CCG allocations'!$H$8:$H$198,MATCH(B160,'CCG allocations'!$A$8:$A$198,0))</f>
        <v>11677.565338686603</v>
      </c>
      <c r="J160" s="144">
        <f t="shared" si="14"/>
        <v>4.5297267608314318E-2</v>
      </c>
      <c r="K160" s="145">
        <f t="shared" si="15"/>
        <v>5.5894679888900178E-2</v>
      </c>
      <c r="L160" s="146">
        <f t="shared" si="16"/>
        <v>5.3038290486637774E-2</v>
      </c>
      <c r="M160" s="58"/>
      <c r="P160" s="117"/>
      <c r="Q160" s="114"/>
      <c r="R160" s="113"/>
      <c r="S160" s="117"/>
      <c r="T160" s="114"/>
      <c r="U160" s="113"/>
      <c r="V160" s="117"/>
      <c r="W160" s="114"/>
      <c r="X160" s="113"/>
    </row>
    <row r="161" spans="1:24">
      <c r="A161" s="29" t="s">
        <v>667</v>
      </c>
      <c r="B161" s="41" t="s">
        <v>667</v>
      </c>
      <c r="C161" s="39" t="s">
        <v>668</v>
      </c>
      <c r="D161" s="137">
        <f>INDEX('BCF 2020-21'!$D$6:$D$196,MATCH(B161,'BCF 2020-21'!$A$6:$A$196,0))</f>
        <v>4146.2312454527409</v>
      </c>
      <c r="E161" s="114">
        <f>INDEX('BCF 2020-21'!$E$6:$E$196,MATCH(B161,'BCF 2020-21'!$A$6:$A$196,0))</f>
        <v>9699.7498022866694</v>
      </c>
      <c r="F161" s="138">
        <f>INDEX('BCF 2020-21'!$F$6:$F$196,MATCH(B161,'BCF 2020-21'!$A$6:$A$196,0))</f>
        <v>13845.981047739409</v>
      </c>
      <c r="G161" s="137">
        <f>INDEX('CCG allocations'!$F$8:$F$198,MATCH(B161,'CCG allocations'!$A$8:$A$198,0))</f>
        <v>4377.8619337030632</v>
      </c>
      <c r="H161" s="114">
        <f>INDEX('CCG allocations'!$G$8:$G$198,MATCH(B161,'CCG allocations'!$A$8:$A$198,0))</f>
        <v>10204.827317842628</v>
      </c>
      <c r="I161" s="138">
        <f>INDEX('CCG allocations'!$H$8:$H$198,MATCH(B161,'CCG allocations'!$A$8:$A$198,0))</f>
        <v>14582.689251545691</v>
      </c>
      <c r="J161" s="144">
        <f t="shared" si="14"/>
        <v>5.58653568838825E-2</v>
      </c>
      <c r="K161" s="145">
        <f t="shared" si="15"/>
        <v>5.2071190066870443E-2</v>
      </c>
      <c r="L161" s="146">
        <f t="shared" si="16"/>
        <v>5.3207367630086599E-2</v>
      </c>
      <c r="M161" s="58"/>
      <c r="P161" s="117"/>
      <c r="Q161" s="114"/>
      <c r="R161" s="113"/>
      <c r="S161" s="117"/>
      <c r="T161" s="114"/>
      <c r="U161" s="113"/>
      <c r="V161" s="117"/>
      <c r="W161" s="114"/>
      <c r="X161" s="113"/>
    </row>
    <row r="162" spans="1:24">
      <c r="A162" s="29" t="s">
        <v>669</v>
      </c>
      <c r="B162" s="41" t="s">
        <v>669</v>
      </c>
      <c r="C162" s="39" t="s">
        <v>670</v>
      </c>
      <c r="D162" s="137">
        <f>INDEX('BCF 2020-21'!$D$6:$D$196,MATCH(B162,'BCF 2020-21'!$A$6:$A$196,0))</f>
        <v>3735.4339291345759</v>
      </c>
      <c r="E162" s="114">
        <f>INDEX('BCF 2020-21'!$E$6:$E$196,MATCH(B162,'BCF 2020-21'!$A$6:$A$196,0))</f>
        <v>9235.4507535993598</v>
      </c>
      <c r="F162" s="138">
        <f>INDEX('BCF 2020-21'!$F$6:$F$196,MATCH(B162,'BCF 2020-21'!$A$6:$A$196,0))</f>
        <v>12970.884682733937</v>
      </c>
      <c r="G162" s="137">
        <f>INDEX('CCG allocations'!$F$8:$F$198,MATCH(B162,'CCG allocations'!$A$8:$A$198,0))</f>
        <v>3905.5539000546114</v>
      </c>
      <c r="H162" s="114">
        <f>INDEX('CCG allocations'!$G$8:$G$198,MATCH(B162,'CCG allocations'!$A$8:$A$198,0))</f>
        <v>9750.6720589405431</v>
      </c>
      <c r="I162" s="138">
        <f>INDEX('CCG allocations'!$H$8:$H$198,MATCH(B162,'CCG allocations'!$A$8:$A$198,0))</f>
        <v>13656.225958995154</v>
      </c>
      <c r="J162" s="144">
        <f t="shared" si="14"/>
        <v>4.5542224584186108E-2</v>
      </c>
      <c r="K162" s="145">
        <f t="shared" si="15"/>
        <v>5.578734802309282E-2</v>
      </c>
      <c r="L162" s="146">
        <f t="shared" si="16"/>
        <v>5.2836895325536481E-2</v>
      </c>
      <c r="M162" s="58"/>
      <c r="P162" s="117"/>
      <c r="Q162" s="114"/>
      <c r="R162" s="113"/>
      <c r="S162" s="117"/>
      <c r="T162" s="114"/>
      <c r="U162" s="113"/>
      <c r="V162" s="117"/>
      <c r="W162" s="114"/>
      <c r="X162" s="113"/>
    </row>
    <row r="163" spans="1:24">
      <c r="A163" s="29" t="s">
        <v>671</v>
      </c>
      <c r="B163" s="41" t="s">
        <v>671</v>
      </c>
      <c r="C163" s="39" t="s">
        <v>672</v>
      </c>
      <c r="D163" s="137">
        <f>INDEX('BCF 2020-21'!$D$6:$D$196,MATCH(B163,'BCF 2020-21'!$A$6:$A$196,0))</f>
        <v>4110.3695685907423</v>
      </c>
      <c r="E163" s="114">
        <f>INDEX('BCF 2020-21'!$E$6:$E$196,MATCH(B163,'BCF 2020-21'!$A$6:$A$196,0))</f>
        <v>7790.6228642634951</v>
      </c>
      <c r="F163" s="138">
        <f>INDEX('BCF 2020-21'!$F$6:$F$196,MATCH(B163,'BCF 2020-21'!$A$6:$A$196,0))</f>
        <v>11900.992432854237</v>
      </c>
      <c r="G163" s="137">
        <f>INDEX('CCG allocations'!$F$8:$F$198,MATCH(B163,'CCG allocations'!$A$8:$A$198,0))</f>
        <v>4328.8357111613404</v>
      </c>
      <c r="H163" s="114">
        <f>INDEX('CCG allocations'!$G$8:$G$198,MATCH(B163,'CCG allocations'!$A$8:$A$198,0))</f>
        <v>8186.733542038749</v>
      </c>
      <c r="I163" s="138">
        <f>INDEX('CCG allocations'!$H$8:$H$198,MATCH(B163,'CCG allocations'!$A$8:$A$198,0))</f>
        <v>12515.56925320009</v>
      </c>
      <c r="J163" s="144">
        <f t="shared" si="14"/>
        <v>5.3150000000000031E-2</v>
      </c>
      <c r="K163" s="145">
        <f t="shared" si="15"/>
        <v>5.0844545381892425E-2</v>
      </c>
      <c r="L163" s="146">
        <f t="shared" si="16"/>
        <v>5.1640804228161308E-2</v>
      </c>
      <c r="M163" s="58"/>
      <c r="P163" s="117"/>
      <c r="Q163" s="114"/>
      <c r="R163" s="113"/>
      <c r="S163" s="117"/>
      <c r="T163" s="114"/>
      <c r="U163" s="113"/>
      <c r="V163" s="117"/>
      <c r="W163" s="114"/>
      <c r="X163" s="113"/>
    </row>
    <row r="164" spans="1:24">
      <c r="A164" s="29" t="s">
        <v>673</v>
      </c>
      <c r="B164" s="41" t="s">
        <v>673</v>
      </c>
      <c r="C164" s="39" t="s">
        <v>674</v>
      </c>
      <c r="D164" s="137">
        <f>INDEX('BCF 2020-21'!$D$6:$D$196,MATCH(B164,'BCF 2020-21'!$A$6:$A$196,0))</f>
        <v>12019.760850083034</v>
      </c>
      <c r="E164" s="114">
        <f>INDEX('BCF 2020-21'!$E$6:$E$196,MATCH(B164,'BCF 2020-21'!$A$6:$A$196,0))</f>
        <v>28957.823025827031</v>
      </c>
      <c r="F164" s="138">
        <f>INDEX('BCF 2020-21'!$F$6:$F$196,MATCH(B164,'BCF 2020-21'!$A$6:$A$196,0))</f>
        <v>40977.583875910066</v>
      </c>
      <c r="G164" s="137">
        <f>INDEX('CCG allocations'!$F$8:$F$198,MATCH(B164,'CCG allocations'!$A$8:$A$198,0))</f>
        <v>12653.091827280699</v>
      </c>
      <c r="H164" s="114">
        <f>INDEX('CCG allocations'!$G$8:$G$198,MATCH(B164,'CCG allocations'!$A$8:$A$198,0))</f>
        <v>30549.578563049548</v>
      </c>
      <c r="I164" s="138">
        <f>INDEX('CCG allocations'!$H$8:$H$198,MATCH(B164,'CCG allocations'!$A$8:$A$198,0))</f>
        <v>43202.670390330248</v>
      </c>
      <c r="J164" s="144">
        <f t="shared" si="14"/>
        <v>5.2690813494287614E-2</v>
      </c>
      <c r="K164" s="145">
        <f t="shared" si="15"/>
        <v>5.4968066342654831E-2</v>
      </c>
      <c r="L164" s="146">
        <f t="shared" si="16"/>
        <v>5.4300090536286261E-2</v>
      </c>
      <c r="M164" s="58"/>
      <c r="P164" s="117"/>
      <c r="Q164" s="114"/>
      <c r="R164" s="113"/>
      <c r="S164" s="117"/>
      <c r="T164" s="114"/>
      <c r="U164" s="113"/>
      <c r="V164" s="117"/>
      <c r="W164" s="114"/>
      <c r="X164" s="113"/>
    </row>
    <row r="165" spans="1:24">
      <c r="A165" s="29" t="s">
        <v>675</v>
      </c>
      <c r="B165" s="41" t="s">
        <v>675</v>
      </c>
      <c r="C165" s="39" t="s">
        <v>676</v>
      </c>
      <c r="D165" s="137">
        <f>INDEX('BCF 2020-21'!$D$6:$D$196,MATCH(B165,'BCF 2020-21'!$A$6:$A$196,0))</f>
        <v>4775.4056250104632</v>
      </c>
      <c r="E165" s="114">
        <f>INDEX('BCF 2020-21'!$E$6:$E$196,MATCH(B165,'BCF 2020-21'!$A$6:$A$196,0))</f>
        <v>10376.41209019799</v>
      </c>
      <c r="F165" s="138">
        <f>INDEX('BCF 2020-21'!$F$6:$F$196,MATCH(B165,'BCF 2020-21'!$A$6:$A$196,0))</f>
        <v>15151.817715208454</v>
      </c>
      <c r="G165" s="137">
        <f>INDEX('CCG allocations'!$F$8:$F$198,MATCH(B165,'CCG allocations'!$A$8:$A$198,0))</f>
        <v>5029.2184339797695</v>
      </c>
      <c r="H165" s="114">
        <f>INDEX('CCG allocations'!$G$8:$G$198,MATCH(B165,'CCG allocations'!$A$8:$A$198,0))</f>
        <v>10884.622351513119</v>
      </c>
      <c r="I165" s="138">
        <f>INDEX('CCG allocations'!$H$8:$H$198,MATCH(B165,'CCG allocations'!$A$8:$A$198,0))</f>
        <v>15913.840785492888</v>
      </c>
      <c r="J165" s="144">
        <f t="shared" si="14"/>
        <v>5.3150000000000031E-2</v>
      </c>
      <c r="K165" s="145">
        <f t="shared" si="15"/>
        <v>4.8977455492077659E-2</v>
      </c>
      <c r="L165" s="146">
        <f t="shared" si="16"/>
        <v>5.0292518337226477E-2</v>
      </c>
      <c r="M165" s="58"/>
      <c r="P165" s="117"/>
      <c r="Q165" s="114"/>
      <c r="R165" s="113"/>
      <c r="S165" s="117"/>
      <c r="T165" s="114"/>
      <c r="U165" s="113"/>
      <c r="V165" s="117"/>
      <c r="W165" s="114"/>
      <c r="X165" s="113"/>
    </row>
    <row r="166" spans="1:24">
      <c r="A166" s="29" t="s">
        <v>677</v>
      </c>
      <c r="B166" s="41" t="s">
        <v>677</v>
      </c>
      <c r="C166" s="39" t="s">
        <v>678</v>
      </c>
      <c r="D166" s="137">
        <f>INDEX('BCF 2020-21'!$D$6:$D$196,MATCH(B166,'BCF 2020-21'!$A$6:$A$196,0))</f>
        <v>4008.8356337711684</v>
      </c>
      <c r="E166" s="114">
        <f>INDEX('BCF 2020-21'!$E$6:$E$196,MATCH(B166,'BCF 2020-21'!$A$6:$A$196,0))</f>
        <v>10032.473460964233</v>
      </c>
      <c r="F166" s="138">
        <f>INDEX('BCF 2020-21'!$F$6:$F$196,MATCH(B166,'BCF 2020-21'!$A$6:$A$196,0))</f>
        <v>14041.309094735401</v>
      </c>
      <c r="G166" s="137">
        <f>INDEX('CCG allocations'!$F$8:$F$198,MATCH(B166,'CCG allocations'!$A$8:$A$198,0))</f>
        <v>4228.5709505388095</v>
      </c>
      <c r="H166" s="114">
        <f>INDEX('CCG allocations'!$G$8:$G$198,MATCH(B166,'CCG allocations'!$A$8:$A$198,0))</f>
        <v>10569.455403651353</v>
      </c>
      <c r="I166" s="138">
        <f>INDEX('CCG allocations'!$H$8:$H$198,MATCH(B166,'CCG allocations'!$A$8:$A$198,0))</f>
        <v>14798.026354190162</v>
      </c>
      <c r="J166" s="144">
        <f t="shared" si="14"/>
        <v>5.4812752839390688E-2</v>
      </c>
      <c r="K166" s="145">
        <f t="shared" si="15"/>
        <v>5.3524382075515575E-2</v>
      </c>
      <c r="L166" s="146">
        <f t="shared" si="16"/>
        <v>5.3892215771995433E-2</v>
      </c>
      <c r="M166" s="58"/>
      <c r="P166" s="117"/>
      <c r="Q166" s="114"/>
      <c r="R166" s="113"/>
      <c r="S166" s="117"/>
      <c r="T166" s="114"/>
      <c r="U166" s="113"/>
      <c r="V166" s="117"/>
      <c r="W166" s="114"/>
      <c r="X166" s="113"/>
    </row>
    <row r="167" spans="1:24">
      <c r="A167" s="29" t="s">
        <v>679</v>
      </c>
      <c r="B167" s="41" t="s">
        <v>679</v>
      </c>
      <c r="C167" s="39" t="s">
        <v>680</v>
      </c>
      <c r="D167" s="137">
        <f>INDEX('BCF 2020-21'!$D$6:$D$196,MATCH(B167,'BCF 2020-21'!$A$6:$A$196,0))</f>
        <v>5949.7594645481395</v>
      </c>
      <c r="E167" s="114">
        <f>INDEX('BCF 2020-21'!$E$6:$E$196,MATCH(B167,'BCF 2020-21'!$A$6:$A$196,0))</f>
        <v>12625.948153731315</v>
      </c>
      <c r="F167" s="138">
        <f>INDEX('BCF 2020-21'!$F$6:$F$196,MATCH(B167,'BCF 2020-21'!$A$6:$A$196,0))</f>
        <v>18575.707618279455</v>
      </c>
      <c r="G167" s="137">
        <f>INDEX('CCG allocations'!$F$8:$F$198,MATCH(B167,'CCG allocations'!$A$8:$A$198,0))</f>
        <v>6265.9891800888736</v>
      </c>
      <c r="H167" s="114">
        <f>INDEX('CCG allocations'!$G$8:$G$198,MATCH(B167,'CCG allocations'!$A$8:$A$198,0))</f>
        <v>13300.584801762068</v>
      </c>
      <c r="I167" s="138">
        <f>INDEX('CCG allocations'!$H$8:$H$198,MATCH(B167,'CCG allocations'!$A$8:$A$198,0))</f>
        <v>19566.573981850943</v>
      </c>
      <c r="J167" s="144">
        <f t="shared" si="14"/>
        <v>5.3150000000000031E-2</v>
      </c>
      <c r="K167" s="145">
        <f t="shared" si="15"/>
        <v>5.3432553327203314E-2</v>
      </c>
      <c r="L167" s="146">
        <f t="shared" si="16"/>
        <v>5.3342052100153747E-2</v>
      </c>
      <c r="M167" s="58"/>
      <c r="P167" s="117"/>
      <c r="Q167" s="114"/>
      <c r="R167" s="113"/>
      <c r="S167" s="117"/>
      <c r="T167" s="114"/>
      <c r="U167" s="113"/>
      <c r="V167" s="117"/>
      <c r="W167" s="114"/>
      <c r="X167" s="113"/>
    </row>
    <row r="168" spans="1:24">
      <c r="A168" s="29" t="s">
        <v>681</v>
      </c>
      <c r="B168" s="41" t="s">
        <v>681</v>
      </c>
      <c r="C168" s="39" t="s">
        <v>682</v>
      </c>
      <c r="D168" s="137">
        <f>INDEX('BCF 2020-21'!$D$6:$D$196,MATCH(B168,'BCF 2020-21'!$A$6:$A$196,0))</f>
        <v>10502.51981586275</v>
      </c>
      <c r="E168" s="114">
        <f>INDEX('BCF 2020-21'!$E$6:$E$196,MATCH(B168,'BCF 2020-21'!$A$6:$A$196,0))</f>
        <v>25524.353675616356</v>
      </c>
      <c r="F168" s="138">
        <f>INDEX('BCF 2020-21'!$F$6:$F$196,MATCH(B168,'BCF 2020-21'!$A$6:$A$196,0))</f>
        <v>36026.873491479106</v>
      </c>
      <c r="G168" s="137">
        <f>INDEX('CCG allocations'!$F$8:$F$198,MATCH(B168,'CCG allocations'!$A$8:$A$198,0))</f>
        <v>11087.060096171363</v>
      </c>
      <c r="H168" s="114">
        <f>INDEX('CCG allocations'!$G$8:$G$198,MATCH(B168,'CCG allocations'!$A$8:$A$198,0))</f>
        <v>26939.490010020818</v>
      </c>
      <c r="I168" s="138">
        <f>INDEX('CCG allocations'!$H$8:$H$198,MATCH(B168,'CCG allocations'!$A$8:$A$198,0))</f>
        <v>38026.550106192182</v>
      </c>
      <c r="J168" s="144">
        <f t="shared" si="14"/>
        <v>5.5657146147511938E-2</v>
      </c>
      <c r="K168" s="145">
        <f t="shared" si="15"/>
        <v>5.5442592293976745E-2</v>
      </c>
      <c r="L168" s="146">
        <f t="shared" si="16"/>
        <v>5.5505138828825462E-2</v>
      </c>
      <c r="M168" s="58"/>
      <c r="P168" s="117"/>
      <c r="Q168" s="114"/>
      <c r="R168" s="113"/>
      <c r="S168" s="117"/>
      <c r="T168" s="114"/>
      <c r="U168" s="113"/>
      <c r="V168" s="117"/>
      <c r="W168" s="114"/>
      <c r="X168" s="113"/>
    </row>
    <row r="169" spans="1:24">
      <c r="A169" s="29" t="s">
        <v>800</v>
      </c>
      <c r="B169" s="41" t="s">
        <v>683</v>
      </c>
      <c r="C169" s="39" t="s">
        <v>684</v>
      </c>
      <c r="D169" s="137">
        <f>INDEX('BCF 2020-21'!$D$6:$D$196,MATCH(B169,'BCF 2020-21'!$A$6:$A$196,0))</f>
        <v>3913.7444214455263</v>
      </c>
      <c r="E169" s="114">
        <f>INDEX('BCF 2020-21'!$E$6:$E$196,MATCH(B169,'BCF 2020-21'!$A$6:$A$196,0))</f>
        <v>8774.5773017147822</v>
      </c>
      <c r="F169" s="138">
        <f>INDEX('BCF 2020-21'!$F$6:$F$196,MATCH(B169,'BCF 2020-21'!$A$6:$A$196,0))</f>
        <v>12688.321723160308</v>
      </c>
      <c r="G169" s="137">
        <f>INDEX('CCG allocations'!$F$8:$F$198,MATCH(B169,'CCG allocations'!$A$8:$A$198,0))</f>
        <v>4121.7599374453557</v>
      </c>
      <c r="H169" s="114">
        <f>INDEX('CCG allocations'!$G$8:$G$198,MATCH(B169,'CCG allocations'!$A$8:$A$198,0))</f>
        <v>9223.8671256235866</v>
      </c>
      <c r="I169" s="138">
        <f>INDEX('CCG allocations'!$H$8:$H$198,MATCH(B169,'CCG allocations'!$A$8:$A$198,0))</f>
        <v>13345.627063068943</v>
      </c>
      <c r="J169" s="144">
        <f t="shared" si="14"/>
        <v>5.3149999999999809E-2</v>
      </c>
      <c r="K169" s="145">
        <f t="shared" si="15"/>
        <v>5.1203586048640837E-2</v>
      </c>
      <c r="L169" s="146">
        <f t="shared" si="16"/>
        <v>5.1803962277283677E-2</v>
      </c>
      <c r="M169" s="58"/>
      <c r="P169" s="117"/>
      <c r="Q169" s="114"/>
      <c r="R169" s="113"/>
      <c r="S169" s="117"/>
      <c r="T169" s="114"/>
      <c r="U169" s="113"/>
      <c r="V169" s="117"/>
      <c r="W169" s="114"/>
      <c r="X169" s="113"/>
    </row>
    <row r="170" spans="1:24">
      <c r="A170" s="29" t="s">
        <v>685</v>
      </c>
      <c r="B170" s="41" t="s">
        <v>685</v>
      </c>
      <c r="C170" s="39" t="s">
        <v>686</v>
      </c>
      <c r="D170" s="137">
        <f>INDEX('BCF 2020-21'!$D$6:$D$196,MATCH(B170,'BCF 2020-21'!$A$6:$A$196,0))</f>
        <v>18538.390646572236</v>
      </c>
      <c r="E170" s="114">
        <f>INDEX('BCF 2020-21'!$E$6:$E$196,MATCH(B170,'BCF 2020-21'!$A$6:$A$196,0))</f>
        <v>38999.939861352213</v>
      </c>
      <c r="F170" s="138">
        <f>INDEX('BCF 2020-21'!$F$6:$F$196,MATCH(B170,'BCF 2020-21'!$A$6:$A$196,0))</f>
        <v>57538.330507924446</v>
      </c>
      <c r="G170" s="137">
        <f>INDEX('CCG allocations'!$F$8:$F$198,MATCH(B170,'CCG allocations'!$A$8:$A$198,0))</f>
        <v>19523.706109437553</v>
      </c>
      <c r="H170" s="114">
        <f>INDEX('CCG allocations'!$G$8:$G$198,MATCH(B170,'CCG allocations'!$A$8:$A$198,0))</f>
        <v>41003.18974860241</v>
      </c>
      <c r="I170" s="138">
        <f>INDEX('CCG allocations'!$H$8:$H$198,MATCH(B170,'CCG allocations'!$A$8:$A$198,0))</f>
        <v>60526.895858039963</v>
      </c>
      <c r="J170" s="144">
        <f t="shared" si="14"/>
        <v>5.3150000000000253E-2</v>
      </c>
      <c r="K170" s="145">
        <f t="shared" si="15"/>
        <v>5.1365460930757889E-2</v>
      </c>
      <c r="L170" s="146">
        <f t="shared" si="16"/>
        <v>5.19404251693385E-2</v>
      </c>
      <c r="M170" s="58"/>
      <c r="P170" s="117"/>
      <c r="Q170" s="114"/>
      <c r="R170" s="113"/>
      <c r="S170" s="117"/>
      <c r="T170" s="114"/>
      <c r="U170" s="113"/>
      <c r="V170" s="117"/>
      <c r="W170" s="114"/>
      <c r="X170" s="113"/>
    </row>
    <row r="171" spans="1:24">
      <c r="A171" s="29" t="s">
        <v>687</v>
      </c>
      <c r="B171" s="41" t="s">
        <v>687</v>
      </c>
      <c r="C171" s="39" t="s">
        <v>688</v>
      </c>
      <c r="D171" s="137">
        <f>INDEX('BCF 2020-21'!$D$6:$D$196,MATCH(B171,'BCF 2020-21'!$A$6:$A$196,0))</f>
        <v>13568.585637172428</v>
      </c>
      <c r="E171" s="114">
        <f>INDEX('BCF 2020-21'!$E$6:$E$196,MATCH(B171,'BCF 2020-21'!$A$6:$A$196,0))</f>
        <v>28533.693967629391</v>
      </c>
      <c r="F171" s="138">
        <f>INDEX('BCF 2020-21'!$F$6:$F$196,MATCH(B171,'BCF 2020-21'!$A$6:$A$196,0))</f>
        <v>42102.279604801821</v>
      </c>
      <c r="G171" s="137">
        <f>INDEX('CCG allocations'!$F$8:$F$198,MATCH(B171,'CCG allocations'!$A$8:$A$198,0))</f>
        <v>14289.755963788142</v>
      </c>
      <c r="H171" s="114">
        <f>INDEX('CCG allocations'!$G$8:$G$198,MATCH(B171,'CCG allocations'!$A$8:$A$198,0))</f>
        <v>30157.635454908421</v>
      </c>
      <c r="I171" s="138">
        <f>INDEX('CCG allocations'!$H$8:$H$198,MATCH(B171,'CCG allocations'!$A$8:$A$198,0))</f>
        <v>44447.391418696563</v>
      </c>
      <c r="J171" s="144">
        <f t="shared" si="14"/>
        <v>5.3150000000000031E-2</v>
      </c>
      <c r="K171" s="145">
        <f t="shared" si="15"/>
        <v>5.6913117843113481E-2</v>
      </c>
      <c r="L171" s="146">
        <f t="shared" si="16"/>
        <v>5.570035247277394E-2</v>
      </c>
      <c r="M171" s="58"/>
      <c r="P171" s="117"/>
      <c r="Q171" s="114"/>
      <c r="R171" s="113"/>
      <c r="S171" s="117"/>
      <c r="T171" s="114"/>
      <c r="U171" s="113"/>
      <c r="V171" s="117"/>
      <c r="W171" s="114"/>
      <c r="X171" s="113"/>
    </row>
    <row r="172" spans="1:24">
      <c r="A172" s="29" t="s">
        <v>689</v>
      </c>
      <c r="B172" s="41" t="s">
        <v>689</v>
      </c>
      <c r="C172" s="39" t="s">
        <v>690</v>
      </c>
      <c r="D172" s="137">
        <f>INDEX('BCF 2020-21'!$D$6:$D$196,MATCH(B172,'BCF 2020-21'!$A$6:$A$196,0))</f>
        <v>15049.129664693726</v>
      </c>
      <c r="E172" s="114">
        <f>INDEX('BCF 2020-21'!$E$6:$E$196,MATCH(B172,'BCF 2020-21'!$A$6:$A$196,0))</f>
        <v>28700.338993771078</v>
      </c>
      <c r="F172" s="138">
        <f>INDEX('BCF 2020-21'!$F$6:$F$196,MATCH(B172,'BCF 2020-21'!$A$6:$A$196,0))</f>
        <v>43749.468658464801</v>
      </c>
      <c r="G172" s="137">
        <f>INDEX('CCG allocations'!$F$8:$F$198,MATCH(B172,'CCG allocations'!$A$8:$A$198,0))</f>
        <v>15848.990906372197</v>
      </c>
      <c r="H172" s="114">
        <f>INDEX('CCG allocations'!$G$8:$G$198,MATCH(B172,'CCG allocations'!$A$8:$A$198,0))</f>
        <v>30304.662437683208</v>
      </c>
      <c r="I172" s="138">
        <f>INDEX('CCG allocations'!$H$8:$H$198,MATCH(B172,'CCG allocations'!$A$8:$A$198,0))</f>
        <v>46153.653344055405</v>
      </c>
      <c r="J172" s="144">
        <f t="shared" si="14"/>
        <v>5.3150000000000031E-2</v>
      </c>
      <c r="K172" s="145">
        <f t="shared" si="15"/>
        <v>5.5899111305281801E-2</v>
      </c>
      <c r="L172" s="146">
        <f t="shared" si="16"/>
        <v>5.4953460220491968E-2</v>
      </c>
      <c r="M172" s="58"/>
      <c r="P172" s="117"/>
      <c r="Q172" s="114"/>
      <c r="R172" s="113"/>
      <c r="S172" s="117"/>
      <c r="T172" s="114"/>
      <c r="U172" s="113"/>
      <c r="V172" s="117"/>
      <c r="W172" s="114"/>
      <c r="X172" s="113"/>
    </row>
    <row r="173" spans="1:24">
      <c r="A173" s="29" t="s">
        <v>691</v>
      </c>
      <c r="B173" s="41" t="s">
        <v>691</v>
      </c>
      <c r="C173" s="39" t="s">
        <v>692</v>
      </c>
      <c r="D173" s="137">
        <f>INDEX('BCF 2020-21'!$D$6:$D$196,MATCH(B173,'BCF 2020-21'!$A$6:$A$196,0))</f>
        <v>13394.72883524154</v>
      </c>
      <c r="E173" s="114">
        <f>INDEX('BCF 2020-21'!$E$6:$E$196,MATCH(B173,'BCF 2020-21'!$A$6:$A$196,0))</f>
        <v>27427.295973264456</v>
      </c>
      <c r="F173" s="138">
        <f>INDEX('BCF 2020-21'!$F$6:$F$196,MATCH(B173,'BCF 2020-21'!$A$6:$A$196,0))</f>
        <v>40822.024808505994</v>
      </c>
      <c r="G173" s="137">
        <f>INDEX('CCG allocations'!$F$8:$F$198,MATCH(B173,'CCG allocations'!$A$8:$A$198,0))</f>
        <v>14106.658672834628</v>
      </c>
      <c r="H173" s="114">
        <f>INDEX('CCG allocations'!$G$8:$G$198,MATCH(B173,'CCG allocations'!$A$8:$A$198,0))</f>
        <v>29080.735796944835</v>
      </c>
      <c r="I173" s="138">
        <f>INDEX('CCG allocations'!$H$8:$H$198,MATCH(B173,'CCG allocations'!$A$8:$A$198,0))</f>
        <v>43187.394469779465</v>
      </c>
      <c r="J173" s="144">
        <f t="shared" si="14"/>
        <v>5.3150000000000031E-2</v>
      </c>
      <c r="K173" s="145">
        <f t="shared" si="15"/>
        <v>6.0284463524662435E-2</v>
      </c>
      <c r="L173" s="146">
        <f t="shared" si="16"/>
        <v>5.7943467340713761E-2</v>
      </c>
      <c r="M173" s="58"/>
      <c r="P173" s="117"/>
      <c r="Q173" s="114"/>
      <c r="R173" s="113"/>
      <c r="S173" s="117"/>
      <c r="T173" s="114"/>
      <c r="U173" s="113"/>
      <c r="V173" s="117"/>
      <c r="W173" s="114"/>
      <c r="X173" s="113"/>
    </row>
    <row r="174" spans="1:24">
      <c r="A174" s="29" t="s">
        <v>800</v>
      </c>
      <c r="B174" s="41" t="s">
        <v>693</v>
      </c>
      <c r="C174" s="39" t="s">
        <v>694</v>
      </c>
      <c r="D174" s="137">
        <f>INDEX('BCF 2020-21'!$D$6:$D$196,MATCH(B174,'BCF 2020-21'!$A$6:$A$196,0))</f>
        <v>4237.5391360206631</v>
      </c>
      <c r="E174" s="114">
        <f>INDEX('BCF 2020-21'!$E$6:$E$196,MATCH(B174,'BCF 2020-21'!$A$6:$A$196,0))</f>
        <v>10275.55197877723</v>
      </c>
      <c r="F174" s="138">
        <f>INDEX('BCF 2020-21'!$F$6:$F$196,MATCH(B174,'BCF 2020-21'!$A$6:$A$196,0))</f>
        <v>14513.091114797893</v>
      </c>
      <c r="G174" s="137">
        <f>INDEX('CCG allocations'!$F$8:$F$198,MATCH(B174,'CCG allocations'!$A$8:$A$198,0))</f>
        <v>4464.9774241003206</v>
      </c>
      <c r="H174" s="114">
        <f>INDEX('CCG allocations'!$G$8:$G$198,MATCH(B174,'CCG allocations'!$A$8:$A$198,0))</f>
        <v>10816.375571387453</v>
      </c>
      <c r="I174" s="138">
        <f>INDEX('CCG allocations'!$H$8:$H$198,MATCH(B174,'CCG allocations'!$A$8:$A$198,0))</f>
        <v>15281.352995487774</v>
      </c>
      <c r="J174" s="144">
        <f t="shared" si="14"/>
        <v>5.3672256651589922E-2</v>
      </c>
      <c r="K174" s="145">
        <f t="shared" si="15"/>
        <v>5.2632072099603189E-2</v>
      </c>
      <c r="L174" s="146">
        <f t="shared" si="16"/>
        <v>5.2935785671912594E-2</v>
      </c>
      <c r="M174" s="58"/>
      <c r="P174" s="117"/>
      <c r="Q174" s="114"/>
      <c r="R174" s="113"/>
      <c r="S174" s="117"/>
      <c r="T174" s="114"/>
      <c r="U174" s="113"/>
      <c r="V174" s="117"/>
      <c r="W174" s="114"/>
      <c r="X174" s="113"/>
    </row>
    <row r="175" spans="1:24">
      <c r="A175" s="29" t="s">
        <v>695</v>
      </c>
      <c r="B175" s="41" t="s">
        <v>695</v>
      </c>
      <c r="C175" s="39" t="s">
        <v>696</v>
      </c>
      <c r="D175" s="137">
        <f>INDEX('BCF 2020-21'!$D$6:$D$196,MATCH(B175,'BCF 2020-21'!$A$6:$A$196,0))</f>
        <v>9655.5831366455259</v>
      </c>
      <c r="E175" s="114">
        <f>INDEX('BCF 2020-21'!$E$6:$E$196,MATCH(B175,'BCF 2020-21'!$A$6:$A$196,0))</f>
        <v>18927.624629738977</v>
      </c>
      <c r="F175" s="138">
        <f>INDEX('BCF 2020-21'!$F$6:$F$196,MATCH(B175,'BCF 2020-21'!$A$6:$A$196,0))</f>
        <v>28583.207766384505</v>
      </c>
      <c r="G175" s="137">
        <f>INDEX('CCG allocations'!$F$8:$F$198,MATCH(B175,'CCG allocations'!$A$8:$A$198,0))</f>
        <v>10168.777380358237</v>
      </c>
      <c r="H175" s="114">
        <f>INDEX('CCG allocations'!$G$8:$G$198,MATCH(B175,'CCG allocations'!$A$8:$A$198,0))</f>
        <v>19835.580058144147</v>
      </c>
      <c r="I175" s="138">
        <f>INDEX('CCG allocations'!$H$8:$H$198,MATCH(B175,'CCG allocations'!$A$8:$A$198,0))</f>
        <v>30004.357438502382</v>
      </c>
      <c r="J175" s="144">
        <f t="shared" si="14"/>
        <v>5.3150000000000031E-2</v>
      </c>
      <c r="K175" s="145">
        <f t="shared" si="15"/>
        <v>4.7969856026127911E-2</v>
      </c>
      <c r="L175" s="146">
        <f t="shared" si="16"/>
        <v>4.9719740476057872E-2</v>
      </c>
      <c r="M175" s="58"/>
      <c r="P175" s="117"/>
      <c r="Q175" s="114"/>
      <c r="R175" s="113"/>
      <c r="S175" s="117"/>
      <c r="T175" s="114"/>
      <c r="U175" s="113"/>
      <c r="V175" s="117"/>
      <c r="W175" s="114"/>
      <c r="X175" s="113"/>
    </row>
    <row r="176" spans="1:24">
      <c r="A176" s="29" t="s">
        <v>697</v>
      </c>
      <c r="B176" s="41" t="s">
        <v>697</v>
      </c>
      <c r="C176" s="39" t="s">
        <v>698</v>
      </c>
      <c r="D176" s="137">
        <f>INDEX('BCF 2020-21'!$D$6:$D$196,MATCH(B176,'BCF 2020-21'!$A$6:$A$196,0))</f>
        <v>14127.050792523012</v>
      </c>
      <c r="E176" s="114">
        <f>INDEX('BCF 2020-21'!$E$6:$E$196,MATCH(B176,'BCF 2020-21'!$A$6:$A$196,0))</f>
        <v>26990.701528864713</v>
      </c>
      <c r="F176" s="138">
        <f>INDEX('BCF 2020-21'!$F$6:$F$196,MATCH(B176,'BCF 2020-21'!$A$6:$A$196,0))</f>
        <v>41117.752321387728</v>
      </c>
      <c r="G176" s="137">
        <f>INDEX('CCG allocations'!$F$8:$F$198,MATCH(B176,'CCG allocations'!$A$8:$A$198,0))</f>
        <v>14877.90354214561</v>
      </c>
      <c r="H176" s="114">
        <f>INDEX('CCG allocations'!$G$8:$G$198,MATCH(B176,'CCG allocations'!$A$8:$A$198,0))</f>
        <v>28266.250549657361</v>
      </c>
      <c r="I176" s="138">
        <f>INDEX('CCG allocations'!$H$8:$H$198,MATCH(B176,'CCG allocations'!$A$8:$A$198,0))</f>
        <v>43144.154091802971</v>
      </c>
      <c r="J176" s="144">
        <f t="shared" si="14"/>
        <v>5.3150000000000031E-2</v>
      </c>
      <c r="K176" s="145">
        <f t="shared" si="15"/>
        <v>4.7258831691667336E-2</v>
      </c>
      <c r="L176" s="146">
        <f t="shared" si="16"/>
        <v>4.9282892570983172E-2</v>
      </c>
      <c r="M176" s="58"/>
      <c r="P176" s="117"/>
      <c r="Q176" s="114"/>
      <c r="R176" s="113"/>
      <c r="S176" s="117"/>
      <c r="T176" s="114"/>
      <c r="U176" s="113"/>
      <c r="V176" s="117"/>
      <c r="W176" s="114"/>
      <c r="X176" s="113"/>
    </row>
    <row r="177" spans="1:24">
      <c r="A177" s="29" t="s">
        <v>699</v>
      </c>
      <c r="B177" s="41" t="s">
        <v>699</v>
      </c>
      <c r="C177" s="39" t="s">
        <v>700</v>
      </c>
      <c r="D177" s="137">
        <f>INDEX('BCF 2020-21'!$D$6:$D$196,MATCH(B177,'BCF 2020-21'!$A$6:$A$196,0))</f>
        <v>14298.319498226141</v>
      </c>
      <c r="E177" s="114">
        <f>INDEX('BCF 2020-21'!$E$6:$E$196,MATCH(B177,'BCF 2020-21'!$A$6:$A$196,0))</f>
        <v>30529.517838054242</v>
      </c>
      <c r="F177" s="138">
        <f>INDEX('BCF 2020-21'!$F$6:$F$196,MATCH(B177,'BCF 2020-21'!$A$6:$A$196,0))</f>
        <v>44827.837336280383</v>
      </c>
      <c r="G177" s="137">
        <f>INDEX('CCG allocations'!$F$8:$F$198,MATCH(B177,'CCG allocations'!$A$8:$A$198,0))</f>
        <v>15058.27517955686</v>
      </c>
      <c r="H177" s="114">
        <f>INDEX('CCG allocations'!$G$8:$G$198,MATCH(B177,'CCG allocations'!$A$8:$A$198,0))</f>
        <v>32206.418240781175</v>
      </c>
      <c r="I177" s="138">
        <f>INDEX('CCG allocations'!$H$8:$H$198,MATCH(B177,'CCG allocations'!$A$8:$A$198,0))</f>
        <v>47264.693420338037</v>
      </c>
      <c r="J177" s="144">
        <f t="shared" si="14"/>
        <v>5.3150000000000031E-2</v>
      </c>
      <c r="K177" s="145">
        <f t="shared" si="15"/>
        <v>5.4927182657196205E-2</v>
      </c>
      <c r="L177" s="146">
        <f t="shared" si="16"/>
        <v>5.4360331188349376E-2</v>
      </c>
      <c r="M177" s="58"/>
      <c r="P177" s="117"/>
      <c r="Q177" s="114"/>
      <c r="R177" s="113"/>
      <c r="S177" s="117"/>
      <c r="T177" s="114"/>
      <c r="U177" s="113"/>
      <c r="V177" s="117"/>
      <c r="W177" s="114"/>
      <c r="X177" s="113"/>
    </row>
    <row r="178" spans="1:24">
      <c r="A178" s="29" t="s">
        <v>701</v>
      </c>
      <c r="B178" s="41" t="s">
        <v>701</v>
      </c>
      <c r="C178" s="39" t="s">
        <v>702</v>
      </c>
      <c r="D178" s="137">
        <f>INDEX('BCF 2020-21'!$D$6:$D$196,MATCH(B178,'BCF 2020-21'!$A$6:$A$196,0))</f>
        <v>9015.4889158820351</v>
      </c>
      <c r="E178" s="114">
        <f>INDEX('BCF 2020-21'!$E$6:$E$196,MATCH(B178,'BCF 2020-21'!$A$6:$A$196,0))</f>
        <v>22916.513913220399</v>
      </c>
      <c r="F178" s="138">
        <f>INDEX('BCF 2020-21'!$F$6:$F$196,MATCH(B178,'BCF 2020-21'!$A$6:$A$196,0))</f>
        <v>31932.002829102435</v>
      </c>
      <c r="G178" s="137">
        <f>INDEX('CCG allocations'!$F$8:$F$198,MATCH(B178,'CCG allocations'!$A$8:$A$198,0))</f>
        <v>9498.252056836247</v>
      </c>
      <c r="H178" s="114">
        <f>INDEX('CCG allocations'!$G$8:$G$198,MATCH(B178,'CCG allocations'!$A$8:$A$198,0))</f>
        <v>24197.501957477718</v>
      </c>
      <c r="I178" s="138">
        <f>INDEX('CCG allocations'!$H$8:$H$198,MATCH(B178,'CCG allocations'!$A$8:$A$198,0))</f>
        <v>33695.754014313963</v>
      </c>
      <c r="J178" s="144">
        <f t="shared" si="14"/>
        <v>5.3548193055149573E-2</v>
      </c>
      <c r="K178" s="145">
        <f t="shared" si="15"/>
        <v>5.5898032707248912E-2</v>
      </c>
      <c r="L178" s="146">
        <f t="shared" si="16"/>
        <v>5.5234593165075951E-2</v>
      </c>
      <c r="M178" s="58"/>
      <c r="P178" s="117"/>
      <c r="Q178" s="114"/>
      <c r="R178" s="113"/>
      <c r="S178" s="117"/>
      <c r="T178" s="114"/>
      <c r="U178" s="113"/>
      <c r="V178" s="117"/>
      <c r="W178" s="114"/>
      <c r="X178" s="113"/>
    </row>
    <row r="179" spans="1:24">
      <c r="A179" s="29" t="s">
        <v>703</v>
      </c>
      <c r="B179" s="41" t="s">
        <v>703</v>
      </c>
      <c r="C179" s="39" t="s">
        <v>704</v>
      </c>
      <c r="D179" s="137">
        <f>INDEX('BCF 2020-21'!$D$6:$D$196,MATCH(B179,'BCF 2020-21'!$A$6:$A$196,0))</f>
        <v>7894.4388663756881</v>
      </c>
      <c r="E179" s="114">
        <f>INDEX('BCF 2020-21'!$E$6:$E$196,MATCH(B179,'BCF 2020-21'!$A$6:$A$196,0))</f>
        <v>21467.398915770191</v>
      </c>
      <c r="F179" s="138">
        <f>INDEX('BCF 2020-21'!$F$6:$F$196,MATCH(B179,'BCF 2020-21'!$A$6:$A$196,0))</f>
        <v>29361.837782145878</v>
      </c>
      <c r="G179" s="137">
        <f>INDEX('CCG allocations'!$F$8:$F$198,MATCH(B179,'CCG allocations'!$A$8:$A$198,0))</f>
        <v>8314.0282921235557</v>
      </c>
      <c r="H179" s="114">
        <f>INDEX('CCG allocations'!$G$8:$G$198,MATCH(B179,'CCG allocations'!$A$8:$A$198,0))</f>
        <v>22553.793682139927</v>
      </c>
      <c r="I179" s="138">
        <f>INDEX('CCG allocations'!$H$8:$H$198,MATCH(B179,'CCG allocations'!$A$8:$A$198,0))</f>
        <v>30867.821974263483</v>
      </c>
      <c r="J179" s="144">
        <f t="shared" si="14"/>
        <v>5.3150000000000031E-2</v>
      </c>
      <c r="K179" s="145">
        <f t="shared" si="15"/>
        <v>5.0606725604360969E-2</v>
      </c>
      <c r="L179" s="146">
        <f t="shared" si="16"/>
        <v>5.1290528995203255E-2</v>
      </c>
      <c r="M179" s="58"/>
      <c r="P179" s="117"/>
      <c r="Q179" s="114"/>
      <c r="R179" s="113"/>
      <c r="S179" s="117"/>
      <c r="T179" s="114"/>
      <c r="U179" s="113"/>
      <c r="V179" s="117"/>
      <c r="W179" s="114"/>
      <c r="X179" s="113"/>
    </row>
    <row r="180" spans="1:24">
      <c r="A180" s="29" t="s">
        <v>705</v>
      </c>
      <c r="B180" s="41" t="s">
        <v>705</v>
      </c>
      <c r="C180" s="39" t="s">
        <v>706</v>
      </c>
      <c r="D180" s="137">
        <f>INDEX('BCF 2020-21'!$D$6:$D$196,MATCH(B180,'BCF 2020-21'!$A$6:$A$196,0))</f>
        <v>20848.325193360801</v>
      </c>
      <c r="E180" s="114">
        <f>INDEX('BCF 2020-21'!$E$6:$E$196,MATCH(B180,'BCF 2020-21'!$A$6:$A$196,0))</f>
        <v>43958.358123342943</v>
      </c>
      <c r="F180" s="138">
        <f>INDEX('BCF 2020-21'!$F$6:$F$196,MATCH(B180,'BCF 2020-21'!$A$6:$A$196,0))</f>
        <v>64806.68331670374</v>
      </c>
      <c r="G180" s="137">
        <f>INDEX('CCG allocations'!$F$8:$F$198,MATCH(B180,'CCG allocations'!$A$8:$A$198,0))</f>
        <v>21956.413677387925</v>
      </c>
      <c r="H180" s="114">
        <f>INDEX('CCG allocations'!$G$8:$G$198,MATCH(B180,'CCG allocations'!$A$8:$A$198,0))</f>
        <v>46424.187311873146</v>
      </c>
      <c r="I180" s="138">
        <f>INDEX('CCG allocations'!$H$8:$H$198,MATCH(B180,'CCG allocations'!$A$8:$A$198,0))</f>
        <v>68380.600989261075</v>
      </c>
      <c r="J180" s="144">
        <f t="shared" si="14"/>
        <v>5.3149999999999809E-2</v>
      </c>
      <c r="K180" s="145">
        <f t="shared" si="15"/>
        <v>5.6094660806286667E-2</v>
      </c>
      <c r="L180" s="146">
        <f t="shared" si="16"/>
        <v>5.5147362735598726E-2</v>
      </c>
      <c r="M180" s="58"/>
      <c r="P180" s="117"/>
      <c r="Q180" s="114"/>
      <c r="R180" s="113"/>
      <c r="S180" s="117"/>
      <c r="T180" s="114"/>
      <c r="U180" s="113"/>
      <c r="V180" s="117"/>
      <c r="W180" s="114"/>
      <c r="X180" s="113"/>
    </row>
    <row r="181" spans="1:24">
      <c r="A181" s="29" t="s">
        <v>707</v>
      </c>
      <c r="B181" s="41" t="s">
        <v>707</v>
      </c>
      <c r="C181" s="39" t="s">
        <v>708</v>
      </c>
      <c r="D181" s="137">
        <f>INDEX('BCF 2020-21'!$D$6:$D$196,MATCH(B181,'BCF 2020-21'!$A$6:$A$196,0))</f>
        <v>7490.18282198203</v>
      </c>
      <c r="E181" s="114">
        <f>INDEX('BCF 2020-21'!$E$6:$E$196,MATCH(B181,'BCF 2020-21'!$A$6:$A$196,0))</f>
        <v>19354.92837483573</v>
      </c>
      <c r="F181" s="138">
        <f>INDEX('BCF 2020-21'!$F$6:$F$196,MATCH(B181,'BCF 2020-21'!$A$6:$A$196,0))</f>
        <v>26845.111196817761</v>
      </c>
      <c r="G181" s="137">
        <f>INDEX('CCG allocations'!$F$8:$F$198,MATCH(B181,'CCG allocations'!$A$8:$A$198,0))</f>
        <v>7894.9699329169389</v>
      </c>
      <c r="H181" s="114">
        <f>INDEX('CCG allocations'!$G$8:$G$198,MATCH(B181,'CCG allocations'!$A$8:$A$198,0))</f>
        <v>20345.802338441365</v>
      </c>
      <c r="I181" s="138">
        <f>INDEX('CCG allocations'!$H$8:$H$198,MATCH(B181,'CCG allocations'!$A$8:$A$198,0))</f>
        <v>28240.772271358303</v>
      </c>
      <c r="J181" s="144">
        <f t="shared" si="14"/>
        <v>5.4042353912503671E-2</v>
      </c>
      <c r="K181" s="145">
        <f t="shared" si="15"/>
        <v>5.119491761560413E-2</v>
      </c>
      <c r="L181" s="146">
        <f t="shared" si="16"/>
        <v>5.1989394430445923E-2</v>
      </c>
      <c r="M181" s="58"/>
      <c r="P181" s="117"/>
      <c r="Q181" s="114"/>
      <c r="R181" s="113"/>
      <c r="S181" s="117"/>
      <c r="T181" s="114"/>
      <c r="U181" s="113"/>
      <c r="V181" s="117"/>
      <c r="W181" s="114"/>
      <c r="X181" s="113"/>
    </row>
    <row r="182" spans="1:24">
      <c r="A182" s="29" t="s">
        <v>709</v>
      </c>
      <c r="B182" s="41" t="s">
        <v>709</v>
      </c>
      <c r="C182" s="39" t="s">
        <v>710</v>
      </c>
      <c r="D182" s="137">
        <f>INDEX('BCF 2020-21'!$D$6:$D$196,MATCH(B182,'BCF 2020-21'!$A$6:$A$196,0))</f>
        <v>30038.181999340562</v>
      </c>
      <c r="E182" s="114">
        <f>INDEX('BCF 2020-21'!$E$6:$E$196,MATCH(B182,'BCF 2020-21'!$A$6:$A$196,0))</f>
        <v>60129.952757664396</v>
      </c>
      <c r="F182" s="138">
        <f>INDEX('BCF 2020-21'!$F$6:$F$196,MATCH(B182,'BCF 2020-21'!$A$6:$A$196,0))</f>
        <v>90168.134757004955</v>
      </c>
      <c r="G182" s="137">
        <f>INDEX('CCG allocations'!$F$8:$F$198,MATCH(B182,'CCG allocations'!$A$8:$A$198,0))</f>
        <v>31626.640073526476</v>
      </c>
      <c r="H182" s="114">
        <f>INDEX('CCG allocations'!$G$8:$G$198,MATCH(B182,'CCG allocations'!$A$8:$A$198,0))</f>
        <v>63471.120684352441</v>
      </c>
      <c r="I182" s="138">
        <f>INDEX('CCG allocations'!$H$8:$H$198,MATCH(B182,'CCG allocations'!$A$8:$A$198,0))</f>
        <v>95097.760757878918</v>
      </c>
      <c r="J182" s="144">
        <f t="shared" si="14"/>
        <v>5.2881298682482925E-2</v>
      </c>
      <c r="K182" s="145">
        <f t="shared" si="15"/>
        <v>5.5565783331871454E-2</v>
      </c>
      <c r="L182" s="146">
        <f t="shared" si="16"/>
        <v>5.4671486930043089E-2</v>
      </c>
      <c r="M182" s="58"/>
      <c r="P182" s="117"/>
      <c r="Q182" s="114"/>
      <c r="R182" s="113"/>
      <c r="S182" s="117"/>
      <c r="T182" s="114"/>
      <c r="U182" s="113"/>
      <c r="V182" s="117"/>
      <c r="W182" s="114"/>
      <c r="X182" s="113"/>
    </row>
    <row r="183" spans="1:24">
      <c r="A183" s="29" t="s">
        <v>711</v>
      </c>
      <c r="B183" s="41" t="s">
        <v>711</v>
      </c>
      <c r="C183" s="39" t="s">
        <v>712</v>
      </c>
      <c r="D183" s="137">
        <f>INDEX('BCF 2020-21'!$D$6:$D$196,MATCH(B183,'BCF 2020-21'!$A$6:$A$196,0))</f>
        <v>17755.807860547702</v>
      </c>
      <c r="E183" s="114">
        <f>INDEX('BCF 2020-21'!$E$6:$E$196,MATCH(B183,'BCF 2020-21'!$A$6:$A$196,0))</f>
        <v>40299.216418147887</v>
      </c>
      <c r="F183" s="138">
        <f>INDEX('BCF 2020-21'!$F$6:$F$196,MATCH(B183,'BCF 2020-21'!$A$6:$A$196,0))</f>
        <v>58055.024278695593</v>
      </c>
      <c r="G183" s="137">
        <f>INDEX('CCG allocations'!$F$8:$F$198,MATCH(B183,'CCG allocations'!$A$8:$A$198,0))</f>
        <v>18699.529048335815</v>
      </c>
      <c r="H183" s="114">
        <f>INDEX('CCG allocations'!$G$8:$G$198,MATCH(B183,'CCG allocations'!$A$8:$A$198,0))</f>
        <v>42297.056533044517</v>
      </c>
      <c r="I183" s="138">
        <f>INDEX('CCG allocations'!$H$8:$H$198,MATCH(B183,'CCG allocations'!$A$8:$A$198,0))</f>
        <v>60996.585581380335</v>
      </c>
      <c r="J183" s="144">
        <f t="shared" si="14"/>
        <v>5.3150000000000031E-2</v>
      </c>
      <c r="K183" s="145">
        <f t="shared" si="15"/>
        <v>4.9575160324877743E-2</v>
      </c>
      <c r="L183" s="146">
        <f t="shared" si="16"/>
        <v>5.0668505253975038E-2</v>
      </c>
      <c r="M183" s="58"/>
      <c r="P183" s="117"/>
      <c r="Q183" s="114"/>
      <c r="R183" s="113"/>
      <c r="S183" s="117"/>
      <c r="T183" s="114"/>
      <c r="U183" s="113"/>
      <c r="V183" s="117"/>
      <c r="W183" s="114"/>
      <c r="X183" s="113"/>
    </row>
    <row r="184" spans="1:24">
      <c r="A184" s="29" t="s">
        <v>713</v>
      </c>
      <c r="B184" s="41" t="s">
        <v>713</v>
      </c>
      <c r="C184" s="39" t="s">
        <v>714</v>
      </c>
      <c r="D184" s="137">
        <f>INDEX('BCF 2020-21'!$D$6:$D$196,MATCH(B184,'BCF 2020-21'!$A$6:$A$196,0))</f>
        <v>24797.028916588479</v>
      </c>
      <c r="E184" s="114">
        <f>INDEX('BCF 2020-21'!$E$6:$E$196,MATCH(B184,'BCF 2020-21'!$A$6:$A$196,0))</f>
        <v>51014.894881054577</v>
      </c>
      <c r="F184" s="138">
        <f>INDEX('BCF 2020-21'!$F$6:$F$196,MATCH(B184,'BCF 2020-21'!$A$6:$A$196,0))</f>
        <v>75811.92379764306</v>
      </c>
      <c r="G184" s="137">
        <f>INDEX('CCG allocations'!$F$8:$F$198,MATCH(B184,'CCG allocations'!$A$8:$A$198,0))</f>
        <v>26118.079436338354</v>
      </c>
      <c r="H184" s="114">
        <f>INDEX('CCG allocations'!$G$8:$G$198,MATCH(B184,'CCG allocations'!$A$8:$A$198,0))</f>
        <v>53613.567891584011</v>
      </c>
      <c r="I184" s="138">
        <f>INDEX('CCG allocations'!$H$8:$H$198,MATCH(B184,'CCG allocations'!$A$8:$A$198,0))</f>
        <v>79731.647327922372</v>
      </c>
      <c r="J184" s="144">
        <f t="shared" si="14"/>
        <v>5.3274548503112529E-2</v>
      </c>
      <c r="K184" s="145">
        <f t="shared" si="15"/>
        <v>5.093949554514321E-2</v>
      </c>
      <c r="L184" s="146">
        <f t="shared" si="16"/>
        <v>5.1703258985246414E-2</v>
      </c>
      <c r="M184" s="58"/>
      <c r="P184" s="117"/>
      <c r="Q184" s="114"/>
      <c r="R184" s="113"/>
      <c r="S184" s="117"/>
      <c r="T184" s="114"/>
      <c r="U184" s="113"/>
      <c r="V184" s="117"/>
      <c r="W184" s="114"/>
      <c r="X184" s="113"/>
    </row>
    <row r="185" spans="1:24">
      <c r="A185" s="29" t="s">
        <v>715</v>
      </c>
      <c r="B185" s="41" t="s">
        <v>715</v>
      </c>
      <c r="C185" s="39" t="s">
        <v>716</v>
      </c>
      <c r="D185" s="137">
        <f>INDEX('BCF 2020-21'!$D$6:$D$196,MATCH(B185,'BCF 2020-21'!$A$6:$A$196,0))</f>
        <v>30506.534384978757</v>
      </c>
      <c r="E185" s="114">
        <f>INDEX('BCF 2020-21'!$E$6:$E$196,MATCH(B185,'BCF 2020-21'!$A$6:$A$196,0))</f>
        <v>59299.811504410492</v>
      </c>
      <c r="F185" s="138">
        <f>INDEX('BCF 2020-21'!$F$6:$F$196,MATCH(B185,'BCF 2020-21'!$A$6:$A$196,0))</f>
        <v>89806.345889389253</v>
      </c>
      <c r="G185" s="137">
        <f>INDEX('CCG allocations'!$F$8:$F$198,MATCH(B185,'CCG allocations'!$A$8:$A$198,0))</f>
        <v>32127.95668754038</v>
      </c>
      <c r="H185" s="114">
        <f>INDEX('CCG allocations'!$G$8:$G$198,MATCH(B185,'CCG allocations'!$A$8:$A$198,0))</f>
        <v>62371.072842070222</v>
      </c>
      <c r="I185" s="138">
        <f>INDEX('CCG allocations'!$H$8:$H$198,MATCH(B185,'CCG allocations'!$A$8:$A$198,0))</f>
        <v>94499.029529610605</v>
      </c>
      <c r="J185" s="144">
        <f t="shared" si="14"/>
        <v>5.3150000000000031E-2</v>
      </c>
      <c r="K185" s="145">
        <f t="shared" si="15"/>
        <v>5.1792092752795726E-2</v>
      </c>
      <c r="L185" s="146">
        <f t="shared" si="16"/>
        <v>5.2253363542940967E-2</v>
      </c>
      <c r="M185" s="58"/>
      <c r="P185" s="117"/>
      <c r="Q185" s="114"/>
      <c r="R185" s="113"/>
      <c r="S185" s="117"/>
      <c r="T185" s="114"/>
      <c r="U185" s="113"/>
      <c r="V185" s="117"/>
      <c r="W185" s="114"/>
      <c r="X185" s="113"/>
    </row>
    <row r="186" spans="1:24">
      <c r="A186" s="29" t="s">
        <v>717</v>
      </c>
      <c r="B186" s="41" t="s">
        <v>717</v>
      </c>
      <c r="C186" s="39" t="s">
        <v>718</v>
      </c>
      <c r="D186" s="137">
        <f>INDEX('BCF 2020-21'!$D$6:$D$196,MATCH(B186,'BCF 2020-21'!$A$6:$A$196,0))</f>
        <v>15859.295805181209</v>
      </c>
      <c r="E186" s="114">
        <f>INDEX('BCF 2020-21'!$E$6:$E$196,MATCH(B186,'BCF 2020-21'!$A$6:$A$196,0))</f>
        <v>29670.754877766864</v>
      </c>
      <c r="F186" s="138">
        <f>INDEX('BCF 2020-21'!$F$6:$F$196,MATCH(B186,'BCF 2020-21'!$A$6:$A$196,0))</f>
        <v>45530.050682948073</v>
      </c>
      <c r="G186" s="137">
        <f>INDEX('CCG allocations'!$F$8:$F$198,MATCH(B186,'CCG allocations'!$A$8:$A$198,0))</f>
        <v>16702.217377226592</v>
      </c>
      <c r="H186" s="114">
        <f>INDEX('CCG allocations'!$G$8:$G$198,MATCH(B186,'CCG allocations'!$A$8:$A$198,0))</f>
        <v>31188.289586071354</v>
      </c>
      <c r="I186" s="138">
        <f>INDEX('CCG allocations'!$H$8:$H$198,MATCH(B186,'CCG allocations'!$A$8:$A$198,0))</f>
        <v>47890.506963297943</v>
      </c>
      <c r="J186" s="144">
        <f t="shared" si="14"/>
        <v>5.3150000000000031E-2</v>
      </c>
      <c r="K186" s="145">
        <f t="shared" si="15"/>
        <v>5.1145807194869164E-2</v>
      </c>
      <c r="L186" s="146">
        <f t="shared" si="16"/>
        <v>5.184391945414446E-2</v>
      </c>
      <c r="M186" s="58"/>
      <c r="P186" s="117"/>
      <c r="Q186" s="114"/>
      <c r="R186" s="113"/>
      <c r="S186" s="117"/>
      <c r="T186" s="114"/>
      <c r="U186" s="113"/>
      <c r="V186" s="117"/>
      <c r="W186" s="114"/>
      <c r="X186" s="113"/>
    </row>
    <row r="187" spans="1:24">
      <c r="A187" s="29" t="s">
        <v>719</v>
      </c>
      <c r="B187" s="41" t="s">
        <v>719</v>
      </c>
      <c r="C187" s="39" t="s">
        <v>720</v>
      </c>
      <c r="D187" s="137">
        <f>INDEX('BCF 2020-21'!$D$6:$D$196,MATCH(B187,'BCF 2020-21'!$A$6:$A$196,0))</f>
        <v>5529.7793124174241</v>
      </c>
      <c r="E187" s="114">
        <f>INDEX('BCF 2020-21'!$E$6:$E$196,MATCH(B187,'BCF 2020-21'!$A$6:$A$196,0))</f>
        <v>11891.186966906696</v>
      </c>
      <c r="F187" s="138">
        <f>INDEX('BCF 2020-21'!$F$6:$F$196,MATCH(B187,'BCF 2020-21'!$A$6:$A$196,0))</f>
        <v>17420.966279324122</v>
      </c>
      <c r="G187" s="137">
        <f>INDEX('CCG allocations'!$F$8:$F$198,MATCH(B187,'CCG allocations'!$A$8:$A$198,0))</f>
        <v>5823.6870828724104</v>
      </c>
      <c r="H187" s="114">
        <f>INDEX('CCG allocations'!$G$8:$G$198,MATCH(B187,'CCG allocations'!$A$8:$A$198,0))</f>
        <v>12467.500354457299</v>
      </c>
      <c r="I187" s="138">
        <f>INDEX('CCG allocations'!$H$8:$H$198,MATCH(B187,'CCG allocations'!$A$8:$A$198,0))</f>
        <v>18291.187437329711</v>
      </c>
      <c r="J187" s="144">
        <f t="shared" si="14"/>
        <v>5.3150000000000031E-2</v>
      </c>
      <c r="K187" s="145">
        <f t="shared" si="15"/>
        <v>4.8465589613088111E-2</v>
      </c>
      <c r="L187" s="146">
        <f t="shared" si="16"/>
        <v>4.9952519513134064E-2</v>
      </c>
      <c r="M187" s="58"/>
      <c r="P187" s="117"/>
      <c r="Q187" s="114"/>
      <c r="R187" s="113"/>
      <c r="S187" s="117"/>
      <c r="T187" s="114"/>
      <c r="U187" s="113"/>
      <c r="V187" s="117"/>
      <c r="W187" s="114"/>
      <c r="X187" s="113"/>
    </row>
    <row r="188" spans="1:24">
      <c r="A188" s="29" t="s">
        <v>788</v>
      </c>
      <c r="B188" s="41" t="s">
        <v>721</v>
      </c>
      <c r="C188" s="39" t="s">
        <v>722</v>
      </c>
      <c r="D188" s="137">
        <f>INDEX('BCF 2020-21'!$D$6:$D$196,MATCH(B188,'BCF 2020-21'!$A$6:$A$196,0))</f>
        <v>3601.3389388330861</v>
      </c>
      <c r="E188" s="114">
        <f>INDEX('BCF 2020-21'!$E$6:$E$196,MATCH(B188,'BCF 2020-21'!$A$6:$A$196,0))</f>
        <v>7714.6650552623387</v>
      </c>
      <c r="F188" s="138">
        <f>INDEX('BCF 2020-21'!$F$6:$F$196,MATCH(B188,'BCF 2020-21'!$A$6:$A$196,0))</f>
        <v>11316.003994095425</v>
      </c>
      <c r="G188" s="137">
        <f>INDEX('CCG allocations'!$F$8:$F$198,MATCH(B188,'CCG allocations'!$A$8:$A$198,0))</f>
        <v>3801.9748391825988</v>
      </c>
      <c r="H188" s="114">
        <f>INDEX('CCG allocations'!$G$8:$G$198,MATCH(B188,'CCG allocations'!$A$8:$A$198,0))</f>
        <v>8162.5528388350322</v>
      </c>
      <c r="I188" s="138">
        <f>INDEX('CCG allocations'!$H$8:$H$198,MATCH(B188,'CCG allocations'!$A$8:$A$198,0))</f>
        <v>11964.527678017632</v>
      </c>
      <c r="J188" s="144">
        <f t="shared" si="14"/>
        <v>5.5711473914899834E-2</v>
      </c>
      <c r="K188" s="145">
        <f t="shared" si="15"/>
        <v>5.805667263119596E-2</v>
      </c>
      <c r="L188" s="146">
        <f t="shared" si="16"/>
        <v>5.7310308856430181E-2</v>
      </c>
      <c r="M188" s="58"/>
      <c r="P188" s="117"/>
      <c r="Q188" s="114"/>
      <c r="R188" s="113"/>
      <c r="S188" s="117"/>
      <c r="T188" s="114"/>
      <c r="U188" s="113"/>
      <c r="V188" s="117"/>
      <c r="W188" s="114"/>
      <c r="X188" s="113"/>
    </row>
    <row r="189" spans="1:24">
      <c r="A189" s="29" t="s">
        <v>723</v>
      </c>
      <c r="B189" s="41" t="s">
        <v>723</v>
      </c>
      <c r="C189" s="39" t="s">
        <v>724</v>
      </c>
      <c r="D189" s="137">
        <f>INDEX('BCF 2020-21'!$D$6:$D$196,MATCH(B189,'BCF 2020-21'!$A$6:$A$196,0))</f>
        <v>5637.4143840684146</v>
      </c>
      <c r="E189" s="114">
        <f>INDEX('BCF 2020-21'!$E$6:$E$196,MATCH(B189,'BCF 2020-21'!$A$6:$A$196,0))</f>
        <v>13014.327519176511</v>
      </c>
      <c r="F189" s="138">
        <f>INDEX('BCF 2020-21'!$F$6:$F$196,MATCH(B189,'BCF 2020-21'!$A$6:$A$196,0))</f>
        <v>18651.741903244925</v>
      </c>
      <c r="G189" s="137">
        <f>INDEX('CCG allocations'!$F$8:$F$198,MATCH(B189,'CCG allocations'!$A$8:$A$198,0))</f>
        <v>5932.0861718892738</v>
      </c>
      <c r="H189" s="114">
        <f>INDEX('CCG allocations'!$G$8:$G$198,MATCH(B189,'CCG allocations'!$A$8:$A$198,0))</f>
        <v>13718.448850056002</v>
      </c>
      <c r="I189" s="138">
        <f>INDEX('CCG allocations'!$H$8:$H$198,MATCH(B189,'CCG allocations'!$A$8:$A$198,0))</f>
        <v>19650.535021945274</v>
      </c>
      <c r="J189" s="144">
        <f t="shared" si="14"/>
        <v>5.2270734018349696E-2</v>
      </c>
      <c r="K189" s="145">
        <f t="shared" si="15"/>
        <v>5.4103550862845129E-2</v>
      </c>
      <c r="L189" s="146">
        <f t="shared" si="16"/>
        <v>5.3549589302787082E-2</v>
      </c>
      <c r="M189" s="58"/>
      <c r="P189" s="117"/>
      <c r="Q189" s="114"/>
      <c r="R189" s="113"/>
      <c r="S189" s="117"/>
      <c r="T189" s="114"/>
      <c r="U189" s="113"/>
      <c r="V189" s="117"/>
      <c r="W189" s="114"/>
      <c r="X189" s="113"/>
    </row>
    <row r="190" spans="1:24">
      <c r="A190" s="29" t="s">
        <v>725</v>
      </c>
      <c r="B190" s="41" t="s">
        <v>725</v>
      </c>
      <c r="C190" s="39" t="s">
        <v>726</v>
      </c>
      <c r="D190" s="137">
        <f>INDEX('BCF 2020-21'!$D$6:$D$196,MATCH(B190,'BCF 2020-21'!$A$6:$A$196,0))</f>
        <v>3803.5983648373431</v>
      </c>
      <c r="E190" s="114">
        <f>INDEX('BCF 2020-21'!$E$6:$E$196,MATCH(B190,'BCF 2020-21'!$A$6:$A$196,0))</f>
        <v>8663.3017241017897</v>
      </c>
      <c r="F190" s="138">
        <f>INDEX('BCF 2020-21'!$F$6:$F$196,MATCH(B190,'BCF 2020-21'!$A$6:$A$196,0))</f>
        <v>12466.900088939132</v>
      </c>
      <c r="G190" s="137">
        <f>INDEX('CCG allocations'!$F$8:$F$198,MATCH(B190,'CCG allocations'!$A$8:$A$198,0))</f>
        <v>3990.5863467424383</v>
      </c>
      <c r="H190" s="114">
        <f>INDEX('CCG allocations'!$G$8:$G$198,MATCH(B190,'CCG allocations'!$A$8:$A$198,0))</f>
        <v>9114.9427962052378</v>
      </c>
      <c r="I190" s="138">
        <f>INDEX('CCG allocations'!$H$8:$H$198,MATCH(B190,'CCG allocations'!$A$8:$A$198,0))</f>
        <v>13105.529142947677</v>
      </c>
      <c r="J190" s="144">
        <f t="shared" si="14"/>
        <v>4.916081141313966E-2</v>
      </c>
      <c r="K190" s="145">
        <f t="shared" si="15"/>
        <v>5.2132672563735882E-2</v>
      </c>
      <c r="L190" s="146">
        <f t="shared" si="16"/>
        <v>5.1225970325626369E-2</v>
      </c>
      <c r="M190" s="58"/>
      <c r="P190" s="117"/>
      <c r="Q190" s="114"/>
      <c r="R190" s="113"/>
      <c r="S190" s="117"/>
      <c r="T190" s="114"/>
      <c r="U190" s="113"/>
      <c r="V190" s="117"/>
      <c r="W190" s="114"/>
      <c r="X190" s="113"/>
    </row>
    <row r="191" spans="1:24">
      <c r="A191" s="29" t="s">
        <v>727</v>
      </c>
      <c r="B191" s="41" t="s">
        <v>727</v>
      </c>
      <c r="C191" s="39" t="s">
        <v>728</v>
      </c>
      <c r="D191" s="137">
        <f>INDEX('BCF 2020-21'!$D$6:$D$196,MATCH(B191,'BCF 2020-21'!$A$6:$A$196,0))</f>
        <v>4419.2053660516267</v>
      </c>
      <c r="E191" s="114">
        <f>INDEX('BCF 2020-21'!$E$6:$E$196,MATCH(B191,'BCF 2020-21'!$A$6:$A$196,0))</f>
        <v>9155.4531655382143</v>
      </c>
      <c r="F191" s="138">
        <f>INDEX('BCF 2020-21'!$F$6:$F$196,MATCH(B191,'BCF 2020-21'!$A$6:$A$196,0))</f>
        <v>13574.658531589841</v>
      </c>
      <c r="G191" s="137">
        <f>INDEX('CCG allocations'!$F$8:$F$198,MATCH(B191,'CCG allocations'!$A$8:$A$198,0))</f>
        <v>4654.0861312572706</v>
      </c>
      <c r="H191" s="114">
        <f>INDEX('CCG allocations'!$G$8:$G$198,MATCH(B191,'CCG allocations'!$A$8:$A$198,0))</f>
        <v>9657.493105041638</v>
      </c>
      <c r="I191" s="138">
        <f>INDEX('CCG allocations'!$H$8:$H$198,MATCH(B191,'CCG allocations'!$A$8:$A$198,0))</f>
        <v>14311.579236298909</v>
      </c>
      <c r="J191" s="144">
        <f t="shared" si="14"/>
        <v>5.3150000000000031E-2</v>
      </c>
      <c r="K191" s="145">
        <f t="shared" si="15"/>
        <v>5.4835072652999584E-2</v>
      </c>
      <c r="L191" s="146">
        <f t="shared" si="16"/>
        <v>5.4286500319265185E-2</v>
      </c>
      <c r="M191" s="58"/>
      <c r="P191" s="117"/>
      <c r="Q191" s="114"/>
      <c r="R191" s="113"/>
      <c r="S191" s="117"/>
      <c r="T191" s="114"/>
      <c r="U191" s="113"/>
      <c r="V191" s="117"/>
      <c r="W191" s="114"/>
      <c r="X191" s="113"/>
    </row>
    <row r="192" spans="1:24">
      <c r="A192" s="29" t="s">
        <v>799</v>
      </c>
      <c r="B192" s="41" t="s">
        <v>729</v>
      </c>
      <c r="C192" s="39" t="s">
        <v>730</v>
      </c>
      <c r="D192" s="137">
        <f>INDEX('BCF 2020-21'!$D$6:$D$196,MATCH(B192,'BCF 2020-21'!$A$6:$A$196,0))</f>
        <v>5267.6191422679904</v>
      </c>
      <c r="E192" s="114">
        <f>INDEX('BCF 2020-21'!$E$6:$E$196,MATCH(B192,'BCF 2020-21'!$A$6:$A$196,0))</f>
        <v>13766.707574129068</v>
      </c>
      <c r="F192" s="138">
        <f>INDEX('BCF 2020-21'!$F$6:$F$196,MATCH(B192,'BCF 2020-21'!$A$6:$A$196,0))</f>
        <v>19034.326716397059</v>
      </c>
      <c r="G192" s="137">
        <f>INDEX('CCG allocations'!$F$8:$F$198,MATCH(B192,'CCG allocations'!$A$8:$A$198,0))</f>
        <v>5524.0633763036376</v>
      </c>
      <c r="H192" s="114">
        <f>INDEX('CCG allocations'!$G$8:$G$198,MATCH(B192,'CCG allocations'!$A$8:$A$198,0))</f>
        <v>14474.675040297292</v>
      </c>
      <c r="I192" s="138">
        <f>INDEX('CCG allocations'!$H$8:$H$198,MATCH(B192,'CCG allocations'!$A$8:$A$198,0))</f>
        <v>19998.738416600929</v>
      </c>
      <c r="J192" s="144">
        <f t="shared" si="14"/>
        <v>4.8683138835514672E-2</v>
      </c>
      <c r="K192" s="145">
        <f t="shared" si="15"/>
        <v>5.1426055384416136E-2</v>
      </c>
      <c r="L192" s="146">
        <f t="shared" si="16"/>
        <v>5.0666972074882022E-2</v>
      </c>
      <c r="M192" s="58"/>
      <c r="P192" s="117"/>
      <c r="Q192" s="114"/>
      <c r="R192" s="113"/>
      <c r="S192" s="117"/>
      <c r="T192" s="114"/>
      <c r="U192" s="113"/>
      <c r="V192" s="117"/>
      <c r="W192" s="114"/>
      <c r="X192" s="113"/>
    </row>
    <row r="193" spans="1:24">
      <c r="A193" s="29" t="s">
        <v>796</v>
      </c>
      <c r="B193" s="41" t="s">
        <v>731</v>
      </c>
      <c r="C193" s="39" t="s">
        <v>732</v>
      </c>
      <c r="D193" s="137">
        <f>INDEX('BCF 2020-21'!$D$6:$D$196,MATCH(B193,'BCF 2020-21'!$A$6:$A$196,0))</f>
        <v>10336.292554788573</v>
      </c>
      <c r="E193" s="114">
        <f>INDEX('BCF 2020-21'!$E$6:$E$196,MATCH(B193,'BCF 2020-21'!$A$6:$A$196,0))</f>
        <v>21334.141573146706</v>
      </c>
      <c r="F193" s="138">
        <f>INDEX('BCF 2020-21'!$F$6:$F$196,MATCH(B193,'BCF 2020-21'!$A$6:$A$196,0))</f>
        <v>31670.434127935281</v>
      </c>
      <c r="G193" s="137">
        <f>INDEX('CCG allocations'!$F$8:$F$198,MATCH(B193,'CCG allocations'!$A$8:$A$198,0))</f>
        <v>10898.849945970984</v>
      </c>
      <c r="H193" s="114">
        <f>INDEX('CCG allocations'!$G$8:$G$198,MATCH(B193,'CCG allocations'!$A$8:$A$198,0))</f>
        <v>22455.394358091798</v>
      </c>
      <c r="I193" s="138">
        <f>INDEX('CCG allocations'!$H$8:$H$198,MATCH(B193,'CCG allocations'!$A$8:$A$198,0))</f>
        <v>33354.244304062784</v>
      </c>
      <c r="J193" s="144">
        <f t="shared" si="14"/>
        <v>5.4425451698519423E-2</v>
      </c>
      <c r="K193" s="145">
        <f t="shared" si="15"/>
        <v>5.2556733117230969E-2</v>
      </c>
      <c r="L193" s="146">
        <f t="shared" si="16"/>
        <v>5.3166627565811586E-2</v>
      </c>
      <c r="M193" s="58"/>
      <c r="P193" s="117"/>
      <c r="Q193" s="114"/>
      <c r="R193" s="113"/>
      <c r="S193" s="117"/>
      <c r="T193" s="114"/>
      <c r="U193" s="113"/>
      <c r="V193" s="117"/>
      <c r="W193" s="114"/>
      <c r="X193" s="113"/>
    </row>
    <row r="194" spans="1:24">
      <c r="A194" s="29" t="s">
        <v>797</v>
      </c>
      <c r="B194" s="41" t="s">
        <v>733</v>
      </c>
      <c r="C194" s="39" t="s">
        <v>734</v>
      </c>
      <c r="D194" s="137">
        <f>INDEX('BCF 2020-21'!$D$6:$D$196,MATCH(B194,'BCF 2020-21'!$A$6:$A$196,0))</f>
        <v>4362.624118437835</v>
      </c>
      <c r="E194" s="114">
        <f>INDEX('BCF 2020-21'!$E$6:$E$196,MATCH(B194,'BCF 2020-21'!$A$6:$A$196,0))</f>
        <v>7801.0391883886268</v>
      </c>
      <c r="F194" s="138">
        <f>INDEX('BCF 2020-21'!$F$6:$F$196,MATCH(B194,'BCF 2020-21'!$A$6:$A$196,0))</f>
        <v>12163.663306826462</v>
      </c>
      <c r="G194" s="137">
        <f>INDEX('CCG allocations'!$F$8:$F$198,MATCH(B194,'CCG allocations'!$A$8:$A$198,0))</f>
        <v>4583.6673202094335</v>
      </c>
      <c r="H194" s="114">
        <f>INDEX('CCG allocations'!$G$8:$G$198,MATCH(B194,'CCG allocations'!$A$8:$A$198,0))</f>
        <v>8226.6156833693385</v>
      </c>
      <c r="I194" s="138">
        <f>INDEX('CCG allocations'!$H$8:$H$198,MATCH(B194,'CCG allocations'!$A$8:$A$198,0))</f>
        <v>12810.283003578772</v>
      </c>
      <c r="J194" s="144">
        <f t="shared" si="14"/>
        <v>5.0667487221142782E-2</v>
      </c>
      <c r="K194" s="145">
        <f t="shared" si="15"/>
        <v>5.4553820933774588E-2</v>
      </c>
      <c r="L194" s="146">
        <f t="shared" si="16"/>
        <v>5.3159947002924257E-2</v>
      </c>
      <c r="M194" s="58"/>
      <c r="P194" s="117"/>
      <c r="Q194" s="114"/>
      <c r="R194" s="113"/>
      <c r="S194" s="117"/>
      <c r="T194" s="114"/>
      <c r="U194" s="113"/>
      <c r="V194" s="117"/>
      <c r="W194" s="114"/>
      <c r="X194" s="113"/>
    </row>
    <row r="195" spans="1:24">
      <c r="A195" s="29" t="s">
        <v>735</v>
      </c>
      <c r="B195" s="41" t="s">
        <v>735</v>
      </c>
      <c r="C195" s="39" t="s">
        <v>736</v>
      </c>
      <c r="D195" s="137">
        <f>INDEX('BCF 2020-21'!$D$6:$D$196,MATCH(B195,'BCF 2020-21'!$A$6:$A$196,0))</f>
        <v>3897.1326101465565</v>
      </c>
      <c r="E195" s="114">
        <f>INDEX('BCF 2020-21'!$E$6:$E$196,MATCH(B195,'BCF 2020-21'!$A$6:$A$196,0))</f>
        <v>10117.509764932382</v>
      </c>
      <c r="F195" s="138">
        <f>INDEX('BCF 2020-21'!$F$6:$F$196,MATCH(B195,'BCF 2020-21'!$A$6:$A$196,0))</f>
        <v>14014.642375078938</v>
      </c>
      <c r="G195" s="137">
        <f>INDEX('CCG allocations'!$F$8:$F$198,MATCH(B195,'CCG allocations'!$A$8:$A$198,0))</f>
        <v>4087.3574798683781</v>
      </c>
      <c r="H195" s="114">
        <f>INDEX('CCG allocations'!$G$8:$G$198,MATCH(B195,'CCG allocations'!$A$8:$A$198,0))</f>
        <v>10629.381463282441</v>
      </c>
      <c r="I195" s="138">
        <f>INDEX('CCG allocations'!$H$8:$H$198,MATCH(B195,'CCG allocations'!$A$8:$A$198,0))</f>
        <v>14716.73894315082</v>
      </c>
      <c r="J195" s="144">
        <f t="shared" si="14"/>
        <v>4.881149520715633E-2</v>
      </c>
      <c r="K195" s="145">
        <f t="shared" si="15"/>
        <v>5.0592656715215067E-2</v>
      </c>
      <c r="L195" s="146">
        <f t="shared" si="16"/>
        <v>5.00973588395206E-2</v>
      </c>
      <c r="M195" s="58"/>
      <c r="P195" s="117"/>
      <c r="Q195" s="114"/>
      <c r="R195" s="113"/>
      <c r="S195" s="117"/>
      <c r="T195" s="114"/>
      <c r="U195" s="113"/>
      <c r="V195" s="117"/>
      <c r="W195" s="114"/>
      <c r="X195" s="113"/>
    </row>
    <row r="196" spans="1:24">
      <c r="A196" s="29" t="s">
        <v>800</v>
      </c>
      <c r="B196" s="41" t="s">
        <v>737</v>
      </c>
      <c r="C196" s="39" t="s">
        <v>738</v>
      </c>
      <c r="D196" s="137">
        <f>INDEX('BCF 2020-21'!$D$6:$D$196,MATCH(B196,'BCF 2020-21'!$A$6:$A$196,0))</f>
        <v>9777.2926752495605</v>
      </c>
      <c r="E196" s="114">
        <f>INDEX('BCF 2020-21'!$E$6:$E$196,MATCH(B196,'BCF 2020-21'!$A$6:$A$196,0))</f>
        <v>22658.637743304011</v>
      </c>
      <c r="F196" s="138">
        <f>INDEX('BCF 2020-21'!$F$6:$F$196,MATCH(B196,'BCF 2020-21'!$A$6:$A$196,0))</f>
        <v>32435.930418553573</v>
      </c>
      <c r="G196" s="137">
        <f>INDEX('CCG allocations'!$F$8:$F$198,MATCH(B196,'CCG allocations'!$A$8:$A$198,0))</f>
        <v>10296.955780939075</v>
      </c>
      <c r="H196" s="114">
        <f>INDEX('CCG allocations'!$G$8:$G$198,MATCH(B196,'CCG allocations'!$A$8:$A$198,0))</f>
        <v>23897.432729346365</v>
      </c>
      <c r="I196" s="138">
        <f>INDEX('CCG allocations'!$H$8:$H$198,MATCH(B196,'CCG allocations'!$A$8:$A$198,0))</f>
        <v>34194.38851028544</v>
      </c>
      <c r="J196" s="144">
        <f t="shared" si="14"/>
        <v>5.3150000000000031E-2</v>
      </c>
      <c r="K196" s="145">
        <f t="shared" si="15"/>
        <v>5.4672085765987255E-2</v>
      </c>
      <c r="L196" s="146">
        <f t="shared" si="16"/>
        <v>5.4213277345237509E-2</v>
      </c>
      <c r="M196" s="58"/>
      <c r="P196" s="117"/>
      <c r="Q196" s="114"/>
      <c r="R196" s="113"/>
      <c r="S196" s="117"/>
      <c r="T196" s="114"/>
      <c r="U196" s="113"/>
      <c r="V196" s="117"/>
      <c r="W196" s="114"/>
      <c r="X196" s="1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28DC8-F32D-4773-9C2A-573B0826FC25}">
  <sheetPr>
    <tabColor rgb="FF005EB8"/>
  </sheetPr>
  <dimension ref="A1:X196"/>
  <sheetViews>
    <sheetView tabSelected="1" workbookViewId="0">
      <pane ySplit="5" topLeftCell="A62" activePane="bottomLeft" state="frozen"/>
      <selection pane="bottomLeft" activeCell="Y3" sqref="Y3"/>
      <selection activeCell="C4" sqref="C4"/>
    </sheetView>
  </sheetViews>
  <sheetFormatPr defaultColWidth="9.140625" defaultRowHeight="13.15"/>
  <cols>
    <col min="1" max="1" width="8" style="41" customWidth="1"/>
    <col min="2" max="2" width="51.5703125" style="39" bestFit="1" customWidth="1"/>
    <col min="3" max="3" width="11.5703125" style="115" customWidth="1"/>
    <col min="4" max="4" width="11.5703125" style="91" customWidth="1"/>
    <col min="5" max="5" width="11.5703125" style="85" customWidth="1"/>
    <col min="6" max="6" width="11.5703125" style="115" customWidth="1"/>
    <col min="7" max="7" width="11.5703125" style="91" customWidth="1"/>
    <col min="8" max="8" width="11.5703125" style="131" customWidth="1"/>
    <col min="9" max="9" width="11.5703125" style="104" customWidth="1"/>
    <col min="10" max="10" width="11.5703125" style="91" customWidth="1"/>
    <col min="11" max="11" width="11.5703125" style="85" customWidth="1"/>
    <col min="12" max="12" width="3.28515625" style="116" customWidth="1"/>
    <col min="13" max="13" width="10.28515625" style="39" bestFit="1" customWidth="1"/>
    <col min="14" max="14" width="32.5703125" style="39" bestFit="1" customWidth="1"/>
    <col min="15" max="15" width="11.5703125" style="104" customWidth="1"/>
    <col min="16" max="16" width="11.5703125" style="91" customWidth="1"/>
    <col min="17" max="17" width="11.5703125" style="85" customWidth="1"/>
    <col min="18" max="18" width="11.5703125" style="104" customWidth="1"/>
    <col min="19" max="19" width="11.5703125" style="91" customWidth="1"/>
    <col min="20" max="20" width="11.5703125" style="85" customWidth="1"/>
    <col min="21" max="21" width="11.5703125" style="104" customWidth="1"/>
    <col min="22" max="22" width="11.5703125" style="91" customWidth="1"/>
    <col min="23" max="23" width="11.5703125" style="85" customWidth="1"/>
    <col min="24" max="24" width="3.28515625" style="116" customWidth="1"/>
    <col min="25" max="16384" width="9.140625" style="24"/>
  </cols>
  <sheetData>
    <row r="1" spans="1:24">
      <c r="A1" s="50" t="s">
        <v>772</v>
      </c>
      <c r="B1" s="40"/>
      <c r="C1" s="132" t="s">
        <v>773</v>
      </c>
      <c r="D1" s="133"/>
      <c r="E1" s="134"/>
      <c r="F1" s="132" t="s">
        <v>774</v>
      </c>
      <c r="G1" s="133"/>
      <c r="H1" s="134"/>
      <c r="I1" s="141" t="s">
        <v>775</v>
      </c>
      <c r="J1" s="142"/>
      <c r="K1" s="134"/>
      <c r="L1" s="58"/>
      <c r="M1" s="50" t="s">
        <v>776</v>
      </c>
      <c r="O1" s="132" t="s">
        <v>773</v>
      </c>
      <c r="P1" s="133"/>
      <c r="Q1" s="134"/>
      <c r="R1" s="132" t="s">
        <v>774</v>
      </c>
      <c r="S1" s="133"/>
      <c r="T1" s="134"/>
      <c r="U1" s="141" t="s">
        <v>775</v>
      </c>
      <c r="V1" s="133"/>
      <c r="W1" s="134"/>
      <c r="X1" s="58"/>
    </row>
    <row r="2" spans="1:24">
      <c r="A2" s="48"/>
      <c r="B2" s="70"/>
      <c r="C2" s="135"/>
      <c r="D2" s="90"/>
      <c r="E2" s="136"/>
      <c r="F2" s="135"/>
      <c r="G2" s="90"/>
      <c r="H2" s="136"/>
      <c r="I2" s="120"/>
      <c r="J2" s="90"/>
      <c r="K2" s="136"/>
      <c r="L2" s="58"/>
      <c r="M2" s="51" t="s">
        <v>777</v>
      </c>
      <c r="O2" s="135"/>
      <c r="P2" s="90"/>
      <c r="Q2" s="136"/>
      <c r="R2" s="135"/>
      <c r="S2" s="90"/>
      <c r="T2" s="136"/>
      <c r="U2" s="120"/>
      <c r="V2" s="90"/>
      <c r="W2" s="136"/>
      <c r="X2" s="58"/>
    </row>
    <row r="3" spans="1:24">
      <c r="A3" s="48"/>
      <c r="B3" s="71"/>
      <c r="C3" s="137">
        <f>SUM(C6:C140)</f>
        <v>1287146.5239383441</v>
      </c>
      <c r="D3" s="114">
        <f>SUM(D6:D140)</f>
        <v>2760635.9762752661</v>
      </c>
      <c r="E3" s="138">
        <f>SUM(E6:E140)</f>
        <v>4047782.5002136086</v>
      </c>
      <c r="F3" s="137">
        <f t="shared" ref="F3:H3" si="0">SUM(F6:F196)</f>
        <v>1355558.361685667</v>
      </c>
      <c r="G3" s="114">
        <f t="shared" si="0"/>
        <v>2907363.7784142969</v>
      </c>
      <c r="H3" s="138">
        <f t="shared" si="0"/>
        <v>4262922.140099965</v>
      </c>
      <c r="I3" s="186">
        <f>F3/C3-1</f>
        <v>5.3149999999999809E-2</v>
      </c>
      <c r="J3" s="187">
        <f>G3/D3-1</f>
        <v>5.3150000000000031E-2</v>
      </c>
      <c r="K3" s="188">
        <f>H3/E3-1</f>
        <v>5.3150000000000697E-2</v>
      </c>
      <c r="L3" s="58"/>
      <c r="O3" s="137">
        <f t="shared" ref="O3:T3" si="1">SUM(O6:O157)</f>
        <v>1287146.5239383448</v>
      </c>
      <c r="P3" s="114">
        <f t="shared" si="1"/>
        <v>2760635.9762752643</v>
      </c>
      <c r="Q3" s="138">
        <f t="shared" si="1"/>
        <v>4047782.5002136058</v>
      </c>
      <c r="R3" s="137">
        <f t="shared" si="1"/>
        <v>1355558.3616856674</v>
      </c>
      <c r="S3" s="114">
        <f t="shared" si="1"/>
        <v>2907363.7784142969</v>
      </c>
      <c r="T3" s="138">
        <f t="shared" si="1"/>
        <v>4262922.140099965</v>
      </c>
      <c r="U3" s="186">
        <f>R3/O3-1</f>
        <v>5.3149999999999586E-2</v>
      </c>
      <c r="V3" s="187">
        <f>S3/P3-1</f>
        <v>5.3150000000000919E-2</v>
      </c>
      <c r="W3" s="188">
        <f>T3/Q3-1</f>
        <v>5.3150000000001585E-2</v>
      </c>
      <c r="X3" s="58"/>
    </row>
    <row r="4" spans="1:24">
      <c r="A4" s="48"/>
      <c r="B4" s="71"/>
      <c r="C4" s="135"/>
      <c r="D4" s="90"/>
      <c r="E4" s="136"/>
      <c r="F4" s="135"/>
      <c r="G4" s="90"/>
      <c r="H4" s="136"/>
      <c r="I4" s="101"/>
      <c r="J4" s="90"/>
      <c r="K4" s="136"/>
      <c r="L4" s="58"/>
      <c r="O4" s="135"/>
      <c r="P4" s="90"/>
      <c r="Q4" s="136"/>
      <c r="R4" s="135"/>
      <c r="S4" s="90"/>
      <c r="T4" s="136"/>
      <c r="U4" s="101"/>
      <c r="V4" s="90"/>
      <c r="W4" s="136"/>
      <c r="X4" s="58"/>
    </row>
    <row r="5" spans="1:24" ht="66">
      <c r="A5" s="76" t="s">
        <v>778</v>
      </c>
      <c r="B5" s="76" t="s">
        <v>801</v>
      </c>
      <c r="C5" s="143" t="s">
        <v>779</v>
      </c>
      <c r="D5" s="139" t="s">
        <v>780</v>
      </c>
      <c r="E5" s="147" t="s">
        <v>781</v>
      </c>
      <c r="F5" s="143" t="s">
        <v>779</v>
      </c>
      <c r="G5" s="139" t="s">
        <v>780</v>
      </c>
      <c r="H5" s="147" t="s">
        <v>781</v>
      </c>
      <c r="I5" s="140" t="s">
        <v>779</v>
      </c>
      <c r="J5" s="139" t="s">
        <v>780</v>
      </c>
      <c r="K5" s="147" t="s">
        <v>781</v>
      </c>
      <c r="L5" s="77"/>
      <c r="M5" s="36" t="s">
        <v>47</v>
      </c>
      <c r="N5" s="83" t="s">
        <v>782</v>
      </c>
      <c r="O5" s="143" t="s">
        <v>779</v>
      </c>
      <c r="P5" s="139" t="s">
        <v>780</v>
      </c>
      <c r="Q5" s="147" t="s">
        <v>781</v>
      </c>
      <c r="R5" s="143" t="s">
        <v>779</v>
      </c>
      <c r="S5" s="139" t="s">
        <v>780</v>
      </c>
      <c r="T5" s="147" t="s">
        <v>781</v>
      </c>
      <c r="U5" s="140" t="s">
        <v>779</v>
      </c>
      <c r="V5" s="139" t="s">
        <v>780</v>
      </c>
      <c r="W5" s="147" t="s">
        <v>781</v>
      </c>
      <c r="X5" s="58"/>
    </row>
    <row r="6" spans="1:24">
      <c r="A6" s="41" t="s">
        <v>67</v>
      </c>
      <c r="B6" s="182" t="s">
        <v>68</v>
      </c>
      <c r="C6" s="137">
        <f>SUMIF('Summary - 191 CCGs'!$A$6:$A$196,A6,'Summary - 191 CCGs'!$D$6:$D$196)</f>
        <v>8159.7164291909085</v>
      </c>
      <c r="D6" s="114">
        <f>SUMIF('Summary - 191 CCGs'!$A$6:$A$196,A6,'Summary - 191 CCGs'!$E$6:$E$196)</f>
        <v>17257.999748630853</v>
      </c>
      <c r="E6" s="138">
        <f>SUMIF('Summary - 191 CCGs'!$A$6:$A$196,A6,'Summary - 191 CCGs'!$F$6:$F$196)</f>
        <v>25417.716177821763</v>
      </c>
      <c r="F6" s="137">
        <f>SUMIF('Summary - 191 CCGs'!$A$6:$A$196,A6,'Summary - 191 CCGs'!$G$6:$G$196)</f>
        <v>8593.4053574024056</v>
      </c>
      <c r="G6" s="114">
        <f>SUMIF('Summary - 191 CCGs'!$A$6:$A$196,A6,'Summary - 191 CCGs'!$H$6:$H$196)</f>
        <v>18114.451623124049</v>
      </c>
      <c r="H6" s="138">
        <f>SUMIF('Summary - 191 CCGs'!$A$6:$A$196,A6,'Summary - 191 CCGs'!$I$6:$I$196)</f>
        <v>26707.856980526456</v>
      </c>
      <c r="I6" s="144">
        <f>F6/C6-1</f>
        <v>5.3150000000000031E-2</v>
      </c>
      <c r="J6" s="145">
        <f>G6/D6-1</f>
        <v>4.9626369623811284E-2</v>
      </c>
      <c r="K6" s="146">
        <f>H6/E6-1</f>
        <v>5.0757542246474774E-2</v>
      </c>
      <c r="L6" s="58"/>
      <c r="M6" s="75" t="s">
        <v>53</v>
      </c>
      <c r="N6" s="75" t="s">
        <v>54</v>
      </c>
      <c r="O6" s="137">
        <f>INDEX('BCF 2020-21'!$AB$6:$AB$157,MATCH(M6,'BCF 2020-21'!$U$6:$U$157,0))</f>
        <v>2687.5803462231029</v>
      </c>
      <c r="P6" s="114">
        <f>INDEX('BCF 2020-21'!$AC$6:$AC$157,MATCH(M6,'BCF 2020-21'!$U$6:$U$157,0))</f>
        <v>4924.2437340958204</v>
      </c>
      <c r="Q6" s="138">
        <f>O6+P6</f>
        <v>7611.8240803189237</v>
      </c>
      <c r="R6" s="137">
        <f>INDEX('RNF revised'!$F$8:$F$159,MATCH(M6,'RNF revised'!$A$8:$A$159,0))</f>
        <v>2830.425241624861</v>
      </c>
      <c r="S6" s="114">
        <f>T6-R6</f>
        <v>5207.7281171992008</v>
      </c>
      <c r="T6" s="138">
        <v>8038.1533588240618</v>
      </c>
      <c r="U6" s="144">
        <f>R6/O6-1</f>
        <v>5.3150000000000031E-2</v>
      </c>
      <c r="V6" s="145">
        <f>S6/P6-1</f>
        <v>5.7569120947550623E-2</v>
      </c>
      <c r="W6" s="146">
        <f>T6/Q6-1</f>
        <v>5.6008819174822033E-2</v>
      </c>
      <c r="X6" s="58"/>
    </row>
    <row r="7" spans="1:24">
      <c r="A7" s="41" t="s">
        <v>75</v>
      </c>
      <c r="B7" s="182" t="s">
        <v>76</v>
      </c>
      <c r="C7" s="137">
        <f>SUMIF('Summary - 191 CCGs'!$A$6:$A$196,A7,'Summary - 191 CCGs'!$D$6:$D$196)</f>
        <v>4908.6431193454291</v>
      </c>
      <c r="D7" s="114">
        <f>SUMIF('Summary - 191 CCGs'!$A$6:$A$196,A7,'Summary - 191 CCGs'!$E$6:$E$196)</f>
        <v>9234.1061552400588</v>
      </c>
      <c r="E7" s="138">
        <f>SUMIF('Summary - 191 CCGs'!$A$6:$A$196,A7,'Summary - 191 CCGs'!$F$6:$F$196)</f>
        <v>14142.749274585487</v>
      </c>
      <c r="F7" s="137">
        <f>SUMIF('Summary - 191 CCGs'!$A$6:$A$196,A7,'Summary - 191 CCGs'!$G$6:$G$196)</f>
        <v>5169.5375011386386</v>
      </c>
      <c r="G7" s="114">
        <f>SUMIF('Summary - 191 CCGs'!$A$6:$A$196,A7,'Summary - 191 CCGs'!$H$6:$H$196)</f>
        <v>9678.318694205549</v>
      </c>
      <c r="H7" s="138">
        <f>SUMIF('Summary - 191 CCGs'!$A$6:$A$196,A7,'Summary - 191 CCGs'!$I$6:$I$196)</f>
        <v>14847.856195344188</v>
      </c>
      <c r="I7" s="144">
        <f t="shared" ref="I7:I70" si="2">F7/C7-1</f>
        <v>5.3150000000000031E-2</v>
      </c>
      <c r="J7" s="145">
        <f t="shared" ref="J7:J70" si="3">G7/D7-1</f>
        <v>4.8105634860328594E-2</v>
      </c>
      <c r="K7" s="146">
        <f t="shared" ref="K7:K70" si="4">H7/E7-1</f>
        <v>4.9856425159553464E-2</v>
      </c>
      <c r="L7" s="58"/>
      <c r="M7" s="75" t="s">
        <v>57</v>
      </c>
      <c r="N7" s="75" t="s">
        <v>58</v>
      </c>
      <c r="O7" s="137">
        <f>INDEX('BCF 2020-21'!$AB$6:$AB$157,MATCH(M7,'BCF 2020-21'!$U$6:$U$157,0))</f>
        <v>4064.9018940614883</v>
      </c>
      <c r="P7" s="114">
        <f>INDEX('BCF 2020-21'!$AC$6:$AC$157,MATCH(M7,'BCF 2020-21'!$U$6:$U$157,0))</f>
        <v>8043.8465155451504</v>
      </c>
      <c r="Q7" s="138">
        <f t="shared" ref="Q7:Q70" si="5">O7+P7</f>
        <v>12108.748409606638</v>
      </c>
      <c r="R7" s="137">
        <f>INDEX('RNF revised'!$F$8:$F$159,MATCH(M7,'RNF revised'!$A$8:$A$159,0))</f>
        <v>4280.9514297308569</v>
      </c>
      <c r="S7" s="114">
        <f t="shared" ref="S7:S70" si="6">T7-R7</f>
        <v>8446.6412586262049</v>
      </c>
      <c r="T7" s="138">
        <v>12727.592688357061</v>
      </c>
      <c r="U7" s="144">
        <f t="shared" ref="U7:U70" si="7">R7/O7-1</f>
        <v>5.3150000000000031E-2</v>
      </c>
      <c r="V7" s="145">
        <f t="shared" ref="V7:V70" si="8">S7/P7-1</f>
        <v>5.0074891695488288E-2</v>
      </c>
      <c r="W7" s="146">
        <f t="shared" ref="W7:W70" si="9">T7/Q7-1</f>
        <v>5.1107204296973796E-2</v>
      </c>
      <c r="X7" s="58"/>
    </row>
    <row r="8" spans="1:24">
      <c r="A8" s="41" t="s">
        <v>79</v>
      </c>
      <c r="B8" s="182" t="s">
        <v>80</v>
      </c>
      <c r="C8" s="137">
        <f>SUMIF('Summary - 191 CCGs'!$A$6:$A$196,A8,'Summary - 191 CCGs'!$D$6:$D$196)</f>
        <v>8408.164464935764</v>
      </c>
      <c r="D8" s="114">
        <f>SUMIF('Summary - 191 CCGs'!$A$6:$A$196,A8,'Summary - 191 CCGs'!$E$6:$E$196)</f>
        <v>16453.163404069284</v>
      </c>
      <c r="E8" s="138">
        <f>SUMIF('Summary - 191 CCGs'!$A$6:$A$196,A8,'Summary - 191 CCGs'!$F$6:$F$196)</f>
        <v>24861.32786900505</v>
      </c>
      <c r="F8" s="137">
        <f>SUMIF('Summary - 191 CCGs'!$A$6:$A$196,A8,'Summary - 191 CCGs'!$G$6:$G$196)</f>
        <v>8855.0584062471007</v>
      </c>
      <c r="G8" s="114">
        <f>SUMIF('Summary - 191 CCGs'!$A$6:$A$196,A8,'Summary - 191 CCGs'!$H$6:$H$196)</f>
        <v>17234.163262504604</v>
      </c>
      <c r="H8" s="138">
        <f>SUMIF('Summary - 191 CCGs'!$A$6:$A$196,A8,'Summary - 191 CCGs'!$I$6:$I$196)</f>
        <v>26089.221668751707</v>
      </c>
      <c r="I8" s="144">
        <f t="shared" si="2"/>
        <v>5.3150000000000031E-2</v>
      </c>
      <c r="J8" s="145">
        <f t="shared" si="3"/>
        <v>4.7468066733121983E-2</v>
      </c>
      <c r="K8" s="146">
        <f t="shared" si="4"/>
        <v>4.9389711049082408E-2</v>
      </c>
      <c r="L8" s="58"/>
      <c r="M8" s="75" t="s">
        <v>61</v>
      </c>
      <c r="N8" s="75" t="s">
        <v>62</v>
      </c>
      <c r="O8" s="137">
        <f>INDEX('BCF 2020-21'!$AB$6:$AB$157,MATCH(M8,'BCF 2020-21'!$U$6:$U$157,0))</f>
        <v>3862.6461997896613</v>
      </c>
      <c r="P8" s="114">
        <f>INDEX('BCF 2020-21'!$AC$6:$AC$157,MATCH(M8,'BCF 2020-21'!$U$6:$U$157,0))</f>
        <v>7824.8148842883174</v>
      </c>
      <c r="Q8" s="138">
        <f t="shared" si="5"/>
        <v>11687.461084077979</v>
      </c>
      <c r="R8" s="137">
        <f>INDEX('RNF revised'!$F$8:$F$159,MATCH(M8,'RNF revised'!$A$8:$A$159,0))</f>
        <v>4067.9458453084817</v>
      </c>
      <c r="S8" s="114">
        <f t="shared" si="6"/>
        <v>8217.1715748374518</v>
      </c>
      <c r="T8" s="138">
        <v>12285.117420145933</v>
      </c>
      <c r="U8" s="144">
        <f t="shared" si="7"/>
        <v>5.3150000000000031E-2</v>
      </c>
      <c r="V8" s="145">
        <f t="shared" si="8"/>
        <v>5.0142616323992417E-2</v>
      </c>
      <c r="W8" s="146">
        <f t="shared" si="9"/>
        <v>5.113654127004108E-2</v>
      </c>
      <c r="X8" s="58"/>
    </row>
    <row r="9" spans="1:24">
      <c r="A9" s="41" t="s">
        <v>83</v>
      </c>
      <c r="B9" s="182" t="s">
        <v>84</v>
      </c>
      <c r="C9" s="137">
        <f>SUMIF('Summary - 191 CCGs'!$A$6:$A$196,A9,'Summary - 191 CCGs'!$D$6:$D$196)</f>
        <v>4099.6502491478641</v>
      </c>
      <c r="D9" s="114">
        <f>SUMIF('Summary - 191 CCGs'!$A$6:$A$196,A9,'Summary - 191 CCGs'!$E$6:$E$196)</f>
        <v>8535.5244549624458</v>
      </c>
      <c r="E9" s="138">
        <f>SUMIF('Summary - 191 CCGs'!$A$6:$A$196,A9,'Summary - 191 CCGs'!$F$6:$F$196)</f>
        <v>12635.17470411031</v>
      </c>
      <c r="F9" s="137">
        <f>SUMIF('Summary - 191 CCGs'!$A$6:$A$196,A9,'Summary - 191 CCGs'!$G$6:$G$196)</f>
        <v>4317.546659890073</v>
      </c>
      <c r="G9" s="114">
        <f>SUMIF('Summary - 191 CCGs'!$A$6:$A$196,A9,'Summary - 191 CCGs'!$H$6:$H$196)</f>
        <v>9003.1655089914875</v>
      </c>
      <c r="H9" s="138">
        <f>SUMIF('Summary - 191 CCGs'!$A$6:$A$196,A9,'Summary - 191 CCGs'!$I$6:$I$196)</f>
        <v>13320.712168881561</v>
      </c>
      <c r="I9" s="144">
        <f t="shared" si="2"/>
        <v>5.3150000000000031E-2</v>
      </c>
      <c r="J9" s="145">
        <f t="shared" si="3"/>
        <v>5.4787618089145118E-2</v>
      </c>
      <c r="K9" s="146">
        <f t="shared" si="4"/>
        <v>5.4256271149795809E-2</v>
      </c>
      <c r="L9" s="58"/>
      <c r="M9" s="75" t="s">
        <v>65</v>
      </c>
      <c r="N9" s="75" t="s">
        <v>66</v>
      </c>
      <c r="O9" s="137">
        <f>INDEX('BCF 2020-21'!$AB$6:$AB$157,MATCH(M9,'BCF 2020-21'!$U$6:$U$157,0))</f>
        <v>4533.1080561677545</v>
      </c>
      <c r="P9" s="114">
        <f>INDEX('BCF 2020-21'!$AC$6:$AC$157,MATCH(M9,'BCF 2020-21'!$U$6:$U$157,0))</f>
        <v>10415.101344160776</v>
      </c>
      <c r="Q9" s="138">
        <f t="shared" si="5"/>
        <v>14948.209400328531</v>
      </c>
      <c r="R9" s="137">
        <f>INDEX('RNF revised'!$F$8:$F$159,MATCH(M9,'RNF revised'!$A$8:$A$159,0))</f>
        <v>4774.0427493530706</v>
      </c>
      <c r="S9" s="114">
        <f t="shared" si="6"/>
        <v>10972.686423379862</v>
      </c>
      <c r="T9" s="138">
        <v>15746.729172732932</v>
      </c>
      <c r="U9" s="144">
        <f t="shared" si="7"/>
        <v>5.3150000000000031E-2</v>
      </c>
      <c r="V9" s="145">
        <f t="shared" si="8"/>
        <v>5.3536212543116246E-2</v>
      </c>
      <c r="W9" s="146">
        <f t="shared" si="9"/>
        <v>5.3419091947350728E-2</v>
      </c>
      <c r="X9" s="58"/>
    </row>
    <row r="10" spans="1:24">
      <c r="A10" s="41" t="s">
        <v>87</v>
      </c>
      <c r="B10" s="182" t="s">
        <v>88</v>
      </c>
      <c r="C10" s="137">
        <f>SUMIF('Summary - 191 CCGs'!$A$6:$A$196,A10,'Summary - 191 CCGs'!$D$6:$D$196)</f>
        <v>4846.5610172989591</v>
      </c>
      <c r="D10" s="114">
        <f>SUMIF('Summary - 191 CCGs'!$A$6:$A$196,A10,'Summary - 191 CCGs'!$E$6:$E$196)</f>
        <v>10427.366068358691</v>
      </c>
      <c r="E10" s="138">
        <f>SUMIF('Summary - 191 CCGs'!$A$6:$A$196,A10,'Summary - 191 CCGs'!$F$6:$F$196)</f>
        <v>15273.927085657651</v>
      </c>
      <c r="F10" s="137">
        <f>SUMIF('Summary - 191 CCGs'!$A$6:$A$196,A10,'Summary - 191 CCGs'!$G$6:$G$196)</f>
        <v>5104.1557353683993</v>
      </c>
      <c r="G10" s="114">
        <f>SUMIF('Summary - 191 CCGs'!$A$6:$A$196,A10,'Summary - 191 CCGs'!$H$6:$H$196)</f>
        <v>10965.17602903061</v>
      </c>
      <c r="H10" s="138">
        <f>SUMIF('Summary - 191 CCGs'!$A$6:$A$196,A10,'Summary - 191 CCGs'!$I$6:$I$196)</f>
        <v>16069.331764399009</v>
      </c>
      <c r="I10" s="144">
        <f t="shared" si="2"/>
        <v>5.3150000000000031E-2</v>
      </c>
      <c r="J10" s="145">
        <f t="shared" si="3"/>
        <v>5.157677951902695E-2</v>
      </c>
      <c r="K10" s="146">
        <f t="shared" si="4"/>
        <v>5.2075977204857127E-2</v>
      </c>
      <c r="L10" s="58"/>
      <c r="M10" s="75" t="s">
        <v>69</v>
      </c>
      <c r="N10" s="75" t="s">
        <v>70</v>
      </c>
      <c r="O10" s="137">
        <f>INDEX('BCF 2020-21'!$AB$6:$AB$157,MATCH(M10,'BCF 2020-21'!$U$6:$U$157,0))</f>
        <v>2687.8403061108693</v>
      </c>
      <c r="P10" s="114">
        <f>INDEX('BCF 2020-21'!$AC$6:$AC$157,MATCH(M10,'BCF 2020-21'!$U$6:$U$157,0))</f>
        <v>5553.2325168245679</v>
      </c>
      <c r="Q10" s="138">
        <f t="shared" si="5"/>
        <v>8241.0728229354372</v>
      </c>
      <c r="R10" s="137">
        <f>INDEX('RNF revised'!$F$8:$F$159,MATCH(M10,'RNF revised'!$A$8:$A$159,0))</f>
        <v>2830.699018380662</v>
      </c>
      <c r="S10" s="114">
        <f t="shared" si="6"/>
        <v>5814.7936133999146</v>
      </c>
      <c r="T10" s="138">
        <v>8645.4926317805766</v>
      </c>
      <c r="U10" s="144">
        <f t="shared" si="7"/>
        <v>5.3150000000000031E-2</v>
      </c>
      <c r="V10" s="145">
        <f t="shared" si="8"/>
        <v>4.7100692395446675E-2</v>
      </c>
      <c r="W10" s="146">
        <f t="shared" si="9"/>
        <v>4.9073684644505677E-2</v>
      </c>
      <c r="X10" s="58"/>
    </row>
    <row r="11" spans="1:24">
      <c r="A11" s="41" t="s">
        <v>91</v>
      </c>
      <c r="B11" s="182" t="s">
        <v>92</v>
      </c>
      <c r="C11" s="137">
        <f>SUMIF('Summary - 191 CCGs'!$A$6:$A$196,A11,'Summary - 191 CCGs'!$D$6:$D$196)</f>
        <v>7455.2734444748494</v>
      </c>
      <c r="D11" s="114">
        <f>SUMIF('Summary - 191 CCGs'!$A$6:$A$196,A11,'Summary - 191 CCGs'!$E$6:$E$196)</f>
        <v>15230.787864222881</v>
      </c>
      <c r="E11" s="138">
        <f>SUMIF('Summary - 191 CCGs'!$A$6:$A$196,A11,'Summary - 191 CCGs'!$F$6:$F$196)</f>
        <v>22686.061308697732</v>
      </c>
      <c r="F11" s="137">
        <f>SUMIF('Summary - 191 CCGs'!$A$6:$A$196,A11,'Summary - 191 CCGs'!$G$6:$G$196)</f>
        <v>7851.5212280486876</v>
      </c>
      <c r="G11" s="114">
        <f>SUMIF('Summary - 191 CCGs'!$A$6:$A$196,A11,'Summary - 191 CCGs'!$H$6:$H$196)</f>
        <v>15990.270859066433</v>
      </c>
      <c r="H11" s="138">
        <f>SUMIF('Summary - 191 CCGs'!$A$6:$A$196,A11,'Summary - 191 CCGs'!$I$6:$I$196)</f>
        <v>23841.792087115122</v>
      </c>
      <c r="I11" s="144">
        <f t="shared" si="2"/>
        <v>5.3150000000000031E-2</v>
      </c>
      <c r="J11" s="145">
        <f t="shared" si="3"/>
        <v>4.9864984110741695E-2</v>
      </c>
      <c r="K11" s="146">
        <f t="shared" si="4"/>
        <v>5.0944532093558648E-2</v>
      </c>
      <c r="L11" s="58"/>
      <c r="M11" s="75" t="s">
        <v>73</v>
      </c>
      <c r="N11" s="75" t="s">
        <v>74</v>
      </c>
      <c r="O11" s="137">
        <f>INDEX('BCF 2020-21'!$AB$6:$AB$157,MATCH(M11,'BCF 2020-21'!$U$6:$U$157,0))</f>
        <v>3427.7356080872555</v>
      </c>
      <c r="P11" s="114">
        <f>INDEX('BCF 2020-21'!$AC$6:$AC$157,MATCH(M11,'BCF 2020-21'!$U$6:$U$157,0))</f>
        <v>7462.9412817029188</v>
      </c>
      <c r="Q11" s="138">
        <f t="shared" si="5"/>
        <v>10890.676889790175</v>
      </c>
      <c r="R11" s="137">
        <f>INDEX('RNF revised'!$F$8:$F$159,MATCH(M11,'RNF revised'!$A$8:$A$159,0))</f>
        <v>3609.9197556570934</v>
      </c>
      <c r="S11" s="114">
        <f t="shared" si="6"/>
        <v>7821.5568771983862</v>
      </c>
      <c r="T11" s="138">
        <v>11431.47663285548</v>
      </c>
      <c r="U11" s="144">
        <f t="shared" si="7"/>
        <v>5.3150000000000031E-2</v>
      </c>
      <c r="V11" s="145">
        <f t="shared" si="8"/>
        <v>4.8052849668627884E-2</v>
      </c>
      <c r="W11" s="146">
        <f t="shared" si="9"/>
        <v>4.9657128619093882E-2</v>
      </c>
      <c r="X11" s="58"/>
    </row>
    <row r="12" spans="1:24">
      <c r="A12" s="41" t="s">
        <v>95</v>
      </c>
      <c r="B12" s="182" t="s">
        <v>96</v>
      </c>
      <c r="C12" s="137">
        <f>SUMIF('Summary - 191 CCGs'!$A$6:$A$196,A12,'Summary - 191 CCGs'!$D$6:$D$196)</f>
        <v>4380.1113098325986</v>
      </c>
      <c r="D12" s="114">
        <f>SUMIF('Summary - 191 CCGs'!$A$6:$A$196,A12,'Summary - 191 CCGs'!$E$6:$E$196)</f>
        <v>9732.1607423734677</v>
      </c>
      <c r="E12" s="138">
        <f>SUMIF('Summary - 191 CCGs'!$A$6:$A$196,A12,'Summary - 191 CCGs'!$F$6:$F$196)</f>
        <v>14112.272052206066</v>
      </c>
      <c r="F12" s="137">
        <f>SUMIF('Summary - 191 CCGs'!$A$6:$A$196,A12,'Summary - 191 CCGs'!$G$6:$G$196)</f>
        <v>4612.9142259502014</v>
      </c>
      <c r="G12" s="114">
        <f>SUMIF('Summary - 191 CCGs'!$A$6:$A$196,A12,'Summary - 191 CCGs'!$H$6:$H$196)</f>
        <v>10241.262984473648</v>
      </c>
      <c r="H12" s="138">
        <f>SUMIF('Summary - 191 CCGs'!$A$6:$A$196,A12,'Summary - 191 CCGs'!$I$6:$I$196)</f>
        <v>14854.177210423848</v>
      </c>
      <c r="I12" s="144">
        <f t="shared" si="2"/>
        <v>5.3150000000000031E-2</v>
      </c>
      <c r="J12" s="145">
        <f t="shared" si="3"/>
        <v>5.2311326906425482E-2</v>
      </c>
      <c r="K12" s="146">
        <f t="shared" si="4"/>
        <v>5.257163095164441E-2</v>
      </c>
      <c r="L12" s="58"/>
      <c r="M12" s="75" t="s">
        <v>77</v>
      </c>
      <c r="N12" s="75" t="s">
        <v>78</v>
      </c>
      <c r="O12" s="137">
        <f>INDEX('BCF 2020-21'!$AB$6:$AB$157,MATCH(M12,'BCF 2020-21'!$U$6:$U$157,0))</f>
        <v>4417.7939909087563</v>
      </c>
      <c r="P12" s="114">
        <f>INDEX('BCF 2020-21'!$AC$6:$AC$157,MATCH(M12,'BCF 2020-21'!$U$6:$U$157,0))</f>
        <v>10540.250433454672</v>
      </c>
      <c r="Q12" s="138">
        <f t="shared" si="5"/>
        <v>14958.044424363428</v>
      </c>
      <c r="R12" s="137">
        <f>INDEX('RNF revised'!$F$8:$F$159,MATCH(M12,'RNF revised'!$A$8:$A$159,0))</f>
        <v>4652.599741525557</v>
      </c>
      <c r="S12" s="114">
        <f t="shared" si="6"/>
        <v>11092.952312714309</v>
      </c>
      <c r="T12" s="138">
        <v>15745.552054239866</v>
      </c>
      <c r="U12" s="144">
        <f t="shared" si="7"/>
        <v>5.3150000000000031E-2</v>
      </c>
      <c r="V12" s="145">
        <f t="shared" si="8"/>
        <v>5.2437262544100971E-2</v>
      </c>
      <c r="W12" s="146">
        <f t="shared" si="9"/>
        <v>5.2647766481677127E-2</v>
      </c>
      <c r="X12" s="58"/>
    </row>
    <row r="13" spans="1:24">
      <c r="A13" s="41" t="s">
        <v>99</v>
      </c>
      <c r="B13" s="182" t="s">
        <v>100</v>
      </c>
      <c r="C13" s="137">
        <f>SUMIF('Summary - 191 CCGs'!$A$6:$A$196,A13,'Summary - 191 CCGs'!$D$6:$D$196)</f>
        <v>4325.541996262742</v>
      </c>
      <c r="D13" s="114">
        <f>SUMIF('Summary - 191 CCGs'!$A$6:$A$196,A13,'Summary - 191 CCGs'!$E$6:$E$196)</f>
        <v>8992.6530411363528</v>
      </c>
      <c r="E13" s="138">
        <f>SUMIF('Summary - 191 CCGs'!$A$6:$A$196,A13,'Summary - 191 CCGs'!$F$6:$F$196)</f>
        <v>13318.195037399095</v>
      </c>
      <c r="F13" s="137">
        <f>SUMIF('Summary - 191 CCGs'!$A$6:$A$196,A13,'Summary - 191 CCGs'!$G$6:$G$196)</f>
        <v>4562.1011521719674</v>
      </c>
      <c r="G13" s="114">
        <f>SUMIF('Summary - 191 CCGs'!$A$6:$A$196,A13,'Summary - 191 CCGs'!$H$6:$H$196)</f>
        <v>9470.5116765851253</v>
      </c>
      <c r="H13" s="138">
        <f>SUMIF('Summary - 191 CCGs'!$A$6:$A$196,A13,'Summary - 191 CCGs'!$I$6:$I$196)</f>
        <v>14032.612828757094</v>
      </c>
      <c r="I13" s="144">
        <f t="shared" si="2"/>
        <v>5.4688905139196775E-2</v>
      </c>
      <c r="J13" s="145">
        <f t="shared" si="3"/>
        <v>5.3138782655445249E-2</v>
      </c>
      <c r="K13" s="146">
        <f t="shared" si="4"/>
        <v>5.3642238257648911E-2</v>
      </c>
      <c r="L13" s="58"/>
      <c r="M13" s="75" t="s">
        <v>81</v>
      </c>
      <c r="N13" s="75" t="s">
        <v>82</v>
      </c>
      <c r="O13" s="137">
        <f>INDEX('BCF 2020-21'!$AB$6:$AB$157,MATCH(M13,'BCF 2020-21'!$U$6:$U$157,0))</f>
        <v>4099.6502491478641</v>
      </c>
      <c r="P13" s="114">
        <f>INDEX('BCF 2020-21'!$AC$6:$AC$157,MATCH(M13,'BCF 2020-21'!$U$6:$U$157,0))</f>
        <v>8535.5244549624458</v>
      </c>
      <c r="Q13" s="138">
        <f t="shared" si="5"/>
        <v>12635.17470411031</v>
      </c>
      <c r="R13" s="137">
        <f>INDEX('RNF revised'!$F$8:$F$159,MATCH(M13,'RNF revised'!$A$8:$A$159,0))</f>
        <v>4317.546659890073</v>
      </c>
      <c r="S13" s="114">
        <f t="shared" si="6"/>
        <v>9003.1655089914875</v>
      </c>
      <c r="T13" s="138">
        <v>13320.712168881561</v>
      </c>
      <c r="U13" s="144">
        <f t="shared" si="7"/>
        <v>5.3150000000000031E-2</v>
      </c>
      <c r="V13" s="145">
        <f t="shared" si="8"/>
        <v>5.4787618089145118E-2</v>
      </c>
      <c r="W13" s="146">
        <f t="shared" si="9"/>
        <v>5.4256271149795809E-2</v>
      </c>
      <c r="X13" s="58"/>
    </row>
    <row r="14" spans="1:24">
      <c r="A14" s="41" t="s">
        <v>103</v>
      </c>
      <c r="B14" s="182" t="s">
        <v>104</v>
      </c>
      <c r="C14" s="137">
        <f>SUMIF('Summary - 191 CCGs'!$A$6:$A$196,A14,'Summary - 191 CCGs'!$D$6:$D$196)</f>
        <v>6019.3102371754248</v>
      </c>
      <c r="D14" s="114">
        <f>SUMIF('Summary - 191 CCGs'!$A$6:$A$196,A14,'Summary - 191 CCGs'!$E$6:$E$196)</f>
        <v>12672.567662852674</v>
      </c>
      <c r="E14" s="138">
        <f>SUMIF('Summary - 191 CCGs'!$A$6:$A$196,A14,'Summary - 191 CCGs'!$F$6:$F$196)</f>
        <v>18691.877900028099</v>
      </c>
      <c r="F14" s="137">
        <f>SUMIF('Summary - 191 CCGs'!$A$6:$A$196,A14,'Summary - 191 CCGs'!$G$6:$G$196)</f>
        <v>6339.2365762812988</v>
      </c>
      <c r="G14" s="114">
        <f>SUMIF('Summary - 191 CCGs'!$A$6:$A$196,A14,'Summary - 191 CCGs'!$H$6:$H$196)</f>
        <v>13323.466867366718</v>
      </c>
      <c r="H14" s="138">
        <f>SUMIF('Summary - 191 CCGs'!$A$6:$A$196,A14,'Summary - 191 CCGs'!$I$6:$I$196)</f>
        <v>19662.703443648017</v>
      </c>
      <c r="I14" s="144">
        <f t="shared" si="2"/>
        <v>5.3150000000000031E-2</v>
      </c>
      <c r="J14" s="145">
        <f t="shared" si="3"/>
        <v>5.1362850988915021E-2</v>
      </c>
      <c r="K14" s="146">
        <f t="shared" si="4"/>
        <v>5.1938363219163675E-2</v>
      </c>
      <c r="L14" s="58"/>
      <c r="M14" s="75" t="s">
        <v>85</v>
      </c>
      <c r="N14" s="75" t="s">
        <v>86</v>
      </c>
      <c r="O14" s="137">
        <f>INDEX('BCF 2020-21'!$AB$6:$AB$157,MATCH(M14,'BCF 2020-21'!$U$6:$U$157,0))</f>
        <v>4846.5610172989591</v>
      </c>
      <c r="P14" s="114">
        <f>INDEX('BCF 2020-21'!$AC$6:$AC$157,MATCH(M14,'BCF 2020-21'!$U$6:$U$157,0))</f>
        <v>10427.366068358693</v>
      </c>
      <c r="Q14" s="138">
        <f t="shared" si="5"/>
        <v>15273.927085657651</v>
      </c>
      <c r="R14" s="137">
        <f>INDEX('RNF revised'!$F$8:$F$159,MATCH(M14,'RNF revised'!$A$8:$A$159,0))</f>
        <v>5104.1557353683993</v>
      </c>
      <c r="S14" s="114">
        <f t="shared" si="6"/>
        <v>10965.176029030608</v>
      </c>
      <c r="T14" s="138">
        <v>16069.331764399009</v>
      </c>
      <c r="U14" s="144">
        <f t="shared" si="7"/>
        <v>5.3150000000000031E-2</v>
      </c>
      <c r="V14" s="145">
        <f t="shared" si="8"/>
        <v>5.1576779519026505E-2</v>
      </c>
      <c r="W14" s="146">
        <f t="shared" si="9"/>
        <v>5.2075977204857127E-2</v>
      </c>
      <c r="X14" s="58"/>
    </row>
    <row r="15" spans="1:24">
      <c r="A15" s="41" t="s">
        <v>107</v>
      </c>
      <c r="B15" s="182" t="s">
        <v>108</v>
      </c>
      <c r="C15" s="137">
        <f>SUMIF('Summary - 191 CCGs'!$A$6:$A$196,A15,'Summary - 191 CCGs'!$D$6:$D$196)</f>
        <v>9294.0382367370803</v>
      </c>
      <c r="D15" s="114">
        <f>SUMIF('Summary - 191 CCGs'!$A$6:$A$196,A15,'Summary - 191 CCGs'!$E$6:$E$196)</f>
        <v>20232.421050451088</v>
      </c>
      <c r="E15" s="138">
        <f>SUMIF('Summary - 191 CCGs'!$A$6:$A$196,A15,'Summary - 191 CCGs'!$F$6:$F$196)</f>
        <v>29526.459287188169</v>
      </c>
      <c r="F15" s="137">
        <f>SUMIF('Summary - 191 CCGs'!$A$6:$A$196,A15,'Summary - 191 CCGs'!$G$6:$G$196)</f>
        <v>9779.6432736994302</v>
      </c>
      <c r="G15" s="114">
        <f>SUMIF('Summary - 191 CCGs'!$A$6:$A$196,A15,'Summary - 191 CCGs'!$H$6:$H$196)</f>
        <v>21167.828018555221</v>
      </c>
      <c r="H15" s="138">
        <f>SUMIF('Summary - 191 CCGs'!$A$6:$A$196,A15,'Summary - 191 CCGs'!$I$6:$I$196)</f>
        <v>30947.471292254653</v>
      </c>
      <c r="I15" s="144">
        <f t="shared" si="2"/>
        <v>5.2249089641451141E-2</v>
      </c>
      <c r="J15" s="145">
        <f t="shared" si="3"/>
        <v>4.6233071453565699E-2</v>
      </c>
      <c r="K15" s="146">
        <f t="shared" si="4"/>
        <v>4.8126732407873796E-2</v>
      </c>
      <c r="L15" s="58"/>
      <c r="M15" s="75" t="s">
        <v>89</v>
      </c>
      <c r="N15" s="75" t="s">
        <v>90</v>
      </c>
      <c r="O15" s="137">
        <f>INDEX('BCF 2020-21'!$AB$6:$AB$157,MATCH(M15,'BCF 2020-21'!$U$6:$U$157,0))</f>
        <v>7792.2941849885128</v>
      </c>
      <c r="P15" s="114">
        <f>INDEX('BCF 2020-21'!$AC$6:$AC$157,MATCH(M15,'BCF 2020-21'!$U$6:$U$157,0))</f>
        <v>14750.994646575411</v>
      </c>
      <c r="Q15" s="138">
        <f t="shared" si="5"/>
        <v>22543.288831563925</v>
      </c>
      <c r="R15" s="137">
        <f>INDEX('RNF revised'!$F$8:$F$159,MATCH(M15,'RNF revised'!$A$8:$A$159,0))</f>
        <v>8206.4546209206528</v>
      </c>
      <c r="S15" s="114">
        <f t="shared" si="6"/>
        <v>15490.673250524531</v>
      </c>
      <c r="T15" s="138">
        <v>23697.127871445184</v>
      </c>
      <c r="U15" s="144">
        <f t="shared" si="7"/>
        <v>5.3150000000000031E-2</v>
      </c>
      <c r="V15" s="145">
        <f t="shared" si="8"/>
        <v>5.0144320547282017E-2</v>
      </c>
      <c r="W15" s="146">
        <f t="shared" si="9"/>
        <v>5.118326116931593E-2</v>
      </c>
      <c r="X15" s="58"/>
    </row>
    <row r="16" spans="1:24">
      <c r="A16" s="41" t="s">
        <v>115</v>
      </c>
      <c r="B16" s="182" t="s">
        <v>116</v>
      </c>
      <c r="C16" s="137">
        <f>SUMIF('Summary - 191 CCGs'!$A$6:$A$196,A16,'Summary - 191 CCGs'!$D$6:$D$196)</f>
        <v>5944.2485449804999</v>
      </c>
      <c r="D16" s="114">
        <f>SUMIF('Summary - 191 CCGs'!$A$6:$A$196,A16,'Summary - 191 CCGs'!$E$6:$E$196)</f>
        <v>11989.317266315813</v>
      </c>
      <c r="E16" s="138">
        <f>SUMIF('Summary - 191 CCGs'!$A$6:$A$196,A16,'Summary - 191 CCGs'!$F$6:$F$196)</f>
        <v>17933.565811296314</v>
      </c>
      <c r="F16" s="137">
        <f>SUMIF('Summary - 191 CCGs'!$A$6:$A$196,A16,'Summary - 191 CCGs'!$G$6:$G$196)</f>
        <v>6260.1853551462136</v>
      </c>
      <c r="G16" s="114">
        <f>SUMIF('Summary - 191 CCGs'!$A$6:$A$196,A16,'Summary - 191 CCGs'!$H$6:$H$196)</f>
        <v>12612.121444572542</v>
      </c>
      <c r="H16" s="138">
        <f>SUMIF('Summary - 191 CCGs'!$A$6:$A$196,A16,'Summary - 191 CCGs'!$I$6:$I$196)</f>
        <v>18872.306799718754</v>
      </c>
      <c r="I16" s="144">
        <f t="shared" si="2"/>
        <v>5.3150000000000031E-2</v>
      </c>
      <c r="J16" s="145">
        <f t="shared" si="3"/>
        <v>5.1946592489174215E-2</v>
      </c>
      <c r="K16" s="146">
        <f t="shared" si="4"/>
        <v>5.2345473192572101E-2</v>
      </c>
      <c r="L16" s="58"/>
      <c r="M16" s="75" t="s">
        <v>93</v>
      </c>
      <c r="N16" s="75" t="s">
        <v>94</v>
      </c>
      <c r="O16" s="137">
        <f>INDEX('BCF 2020-21'!$AB$6:$AB$157,MATCH(M16,'BCF 2020-21'!$U$6:$U$157,0))</f>
        <v>7754.8875675099835</v>
      </c>
      <c r="P16" s="114">
        <f>INDEX('BCF 2020-21'!$AC$6:$AC$157,MATCH(M16,'BCF 2020-21'!$U$6:$U$157,0))</f>
        <v>15405.347408683465</v>
      </c>
      <c r="Q16" s="138">
        <f t="shared" si="5"/>
        <v>23160.234976193449</v>
      </c>
      <c r="R16" s="137">
        <f>INDEX('RNF revised'!$F$8:$F$159,MATCH(M16,'RNF revised'!$A$8:$A$159,0))</f>
        <v>8167.0598417231395</v>
      </c>
      <c r="S16" s="114">
        <f t="shared" si="6"/>
        <v>16255.532914219026</v>
      </c>
      <c r="T16" s="138">
        <v>24422.592755942165</v>
      </c>
      <c r="U16" s="144">
        <f t="shared" si="7"/>
        <v>5.3150000000000031E-2</v>
      </c>
      <c r="V16" s="145">
        <f t="shared" si="8"/>
        <v>5.5187687948948128E-2</v>
      </c>
      <c r="W16" s="146">
        <f t="shared" si="9"/>
        <v>5.4505396039647325E-2</v>
      </c>
      <c r="X16" s="58"/>
    </row>
    <row r="17" spans="1:24">
      <c r="A17" s="41" t="s">
        <v>119</v>
      </c>
      <c r="B17" s="182" t="s">
        <v>120</v>
      </c>
      <c r="C17" s="137">
        <f>SUMIF('Summary - 191 CCGs'!$A$6:$A$196,A17,'Summary - 191 CCGs'!$D$6:$D$196)</f>
        <v>4954.0909740191428</v>
      </c>
      <c r="D17" s="114">
        <f>SUMIF('Summary - 191 CCGs'!$A$6:$A$196,A17,'Summary - 191 CCGs'!$E$6:$E$196)</f>
        <v>9740.1516944827381</v>
      </c>
      <c r="E17" s="138">
        <f>SUMIF('Summary - 191 CCGs'!$A$6:$A$196,A17,'Summary - 191 CCGs'!$F$6:$F$196)</f>
        <v>14694.24266850188</v>
      </c>
      <c r="F17" s="137">
        <f>SUMIF('Summary - 191 CCGs'!$A$6:$A$196,A17,'Summary - 191 CCGs'!$G$6:$G$196)</f>
        <v>5207.9859495900319</v>
      </c>
      <c r="G17" s="114">
        <f>SUMIF('Summary - 191 CCGs'!$A$6:$A$196,A17,'Summary - 191 CCGs'!$H$6:$H$196)</f>
        <v>10189.539413783505</v>
      </c>
      <c r="H17" s="138">
        <f>SUMIF('Summary - 191 CCGs'!$A$6:$A$196,A17,'Summary - 191 CCGs'!$I$6:$I$196)</f>
        <v>15397.525363373537</v>
      </c>
      <c r="I17" s="144">
        <f t="shared" si="2"/>
        <v>5.1249558577425525E-2</v>
      </c>
      <c r="J17" s="145">
        <f t="shared" si="3"/>
        <v>4.6137650972655875E-2</v>
      </c>
      <c r="K17" s="146">
        <f t="shared" si="4"/>
        <v>4.7861105246287616E-2</v>
      </c>
      <c r="L17" s="58"/>
      <c r="M17" s="75" t="s">
        <v>97</v>
      </c>
      <c r="N17" s="75" t="s">
        <v>98</v>
      </c>
      <c r="O17" s="137">
        <f>INDEX('BCF 2020-21'!$AB$6:$AB$157,MATCH(M17,'BCF 2020-21'!$U$6:$U$157,0))</f>
        <v>4181.6698942679914</v>
      </c>
      <c r="P17" s="114">
        <f>INDEX('BCF 2020-21'!$AC$6:$AC$157,MATCH(M17,'BCF 2020-21'!$U$6:$U$157,0))</f>
        <v>8442.9328465823419</v>
      </c>
      <c r="Q17" s="138">
        <f t="shared" si="5"/>
        <v>12624.602740850332</v>
      </c>
      <c r="R17" s="137">
        <f>INDEX('RNF revised'!$F$8:$F$159,MATCH(M17,'RNF revised'!$A$8:$A$159,0))</f>
        <v>4403.9256491483357</v>
      </c>
      <c r="S17" s="114">
        <f t="shared" si="6"/>
        <v>8840.5209856928122</v>
      </c>
      <c r="T17" s="138">
        <v>13244.446634841148</v>
      </c>
      <c r="U17" s="144">
        <f t="shared" si="7"/>
        <v>5.3150000000000031E-2</v>
      </c>
      <c r="V17" s="145">
        <f t="shared" si="8"/>
        <v>4.7091235514375995E-2</v>
      </c>
      <c r="W17" s="146">
        <f t="shared" si="9"/>
        <v>4.909809098270812E-2</v>
      </c>
      <c r="X17" s="58"/>
    </row>
    <row r="18" spans="1:24">
      <c r="A18" s="41" t="s">
        <v>123</v>
      </c>
      <c r="B18" s="182" t="s">
        <v>124</v>
      </c>
      <c r="C18" s="137">
        <f>SUMIF('Summary - 191 CCGs'!$A$6:$A$196,A18,'Summary - 191 CCGs'!$D$6:$D$196)</f>
        <v>3427.7356080872555</v>
      </c>
      <c r="D18" s="114">
        <f>SUMIF('Summary - 191 CCGs'!$A$6:$A$196,A18,'Summary - 191 CCGs'!$E$6:$E$196)</f>
        <v>7462.9412817029197</v>
      </c>
      <c r="E18" s="138">
        <f>SUMIF('Summary - 191 CCGs'!$A$6:$A$196,A18,'Summary - 191 CCGs'!$F$6:$F$196)</f>
        <v>10890.676889790175</v>
      </c>
      <c r="F18" s="137">
        <f>SUMIF('Summary - 191 CCGs'!$A$6:$A$196,A18,'Summary - 191 CCGs'!$G$6:$G$196)</f>
        <v>3609.9197556570934</v>
      </c>
      <c r="G18" s="114">
        <f>SUMIF('Summary - 191 CCGs'!$A$6:$A$196,A18,'Summary - 191 CCGs'!$H$6:$H$196)</f>
        <v>7821.5568771983853</v>
      </c>
      <c r="H18" s="138">
        <f>SUMIF('Summary - 191 CCGs'!$A$6:$A$196,A18,'Summary - 191 CCGs'!$I$6:$I$196)</f>
        <v>11431.47663285548</v>
      </c>
      <c r="I18" s="144">
        <f t="shared" si="2"/>
        <v>5.3150000000000031E-2</v>
      </c>
      <c r="J18" s="145">
        <f t="shared" si="3"/>
        <v>4.8052849668627662E-2</v>
      </c>
      <c r="K18" s="146">
        <f t="shared" si="4"/>
        <v>4.9657128619093882E-2</v>
      </c>
      <c r="L18" s="58"/>
      <c r="M18" s="75" t="s">
        <v>101</v>
      </c>
      <c r="N18" s="75" t="s">
        <v>102</v>
      </c>
      <c r="O18" s="137">
        <f>INDEX('BCF 2020-21'!$AB$6:$AB$157,MATCH(M18,'BCF 2020-21'!$U$6:$U$157,0))</f>
        <v>4080.8928779540624</v>
      </c>
      <c r="P18" s="114">
        <f>INDEX('BCF 2020-21'!$AC$6:$AC$157,MATCH(M18,'BCF 2020-21'!$U$6:$U$157,0))</f>
        <v>8522.7248683447542</v>
      </c>
      <c r="Q18" s="138">
        <f t="shared" si="5"/>
        <v>12603.617746298816</v>
      </c>
      <c r="R18" s="137">
        <f>INDEX('RNF revised'!$F$8:$F$159,MATCH(M18,'RNF revised'!$A$8:$A$159,0))</f>
        <v>4297.7923344173214</v>
      </c>
      <c r="S18" s="114">
        <f t="shared" si="6"/>
        <v>8979.2242529704927</v>
      </c>
      <c r="T18" s="138">
        <v>13277.016587387814</v>
      </c>
      <c r="U18" s="144">
        <f t="shared" si="7"/>
        <v>5.3150000000000031E-2</v>
      </c>
      <c r="V18" s="145">
        <f t="shared" si="8"/>
        <v>5.3562609573526876E-2</v>
      </c>
      <c r="W18" s="146">
        <f t="shared" si="9"/>
        <v>5.3429011784076774E-2</v>
      </c>
      <c r="X18" s="58"/>
    </row>
    <row r="19" spans="1:24">
      <c r="A19" s="41" t="s">
        <v>127</v>
      </c>
      <c r="B19" s="182" t="s">
        <v>128</v>
      </c>
      <c r="C19" s="137">
        <f>SUMIF('Summary - 191 CCGs'!$A$6:$A$196,A19,'Summary - 191 CCGs'!$D$6:$D$196)</f>
        <v>7066.799050423373</v>
      </c>
      <c r="D19" s="114">
        <f>SUMIF('Summary - 191 CCGs'!$A$6:$A$196,A19,'Summary - 191 CCGs'!$E$6:$E$196)</f>
        <v>14751.903242602877</v>
      </c>
      <c r="E19" s="138">
        <f>SUMIF('Summary - 191 CCGs'!$A$6:$A$196,A19,'Summary - 191 CCGs'!$F$6:$F$196)</f>
        <v>21818.70229302625</v>
      </c>
      <c r="F19" s="137">
        <f>SUMIF('Summary - 191 CCGs'!$A$6:$A$196,A19,'Summary - 191 CCGs'!$G$6:$G$196)</f>
        <v>7442.3994199533754</v>
      </c>
      <c r="G19" s="114">
        <f>SUMIF('Summary - 191 CCGs'!$A$6:$A$196,A19,'Summary - 191 CCGs'!$H$6:$H$196)</f>
        <v>15558.478758865993</v>
      </c>
      <c r="H19" s="138">
        <f>SUMIF('Summary - 191 CCGs'!$A$6:$A$196,A19,'Summary - 191 CCGs'!$I$6:$I$196)</f>
        <v>23000.878178819366</v>
      </c>
      <c r="I19" s="144">
        <f t="shared" si="2"/>
        <v>5.3150000000000031E-2</v>
      </c>
      <c r="J19" s="145">
        <f t="shared" si="3"/>
        <v>5.4676030814367005E-2</v>
      </c>
      <c r="K19" s="146">
        <f t="shared" si="4"/>
        <v>5.4181768920829265E-2</v>
      </c>
      <c r="L19" s="58"/>
      <c r="M19" s="75" t="s">
        <v>105</v>
      </c>
      <c r="N19" s="75" t="s">
        <v>106</v>
      </c>
      <c r="O19" s="137">
        <f>INDEX('BCF 2020-21'!$AB$6:$AB$157,MATCH(M19,'BCF 2020-21'!$U$6:$U$157,0))</f>
        <v>3924.7271515711409</v>
      </c>
      <c r="P19" s="114">
        <f>INDEX('BCF 2020-21'!$AC$6:$AC$157,MATCH(M19,'BCF 2020-21'!$U$6:$U$157,0))</f>
        <v>8803.2527859523325</v>
      </c>
      <c r="Q19" s="138">
        <f t="shared" si="5"/>
        <v>12727.979937523472</v>
      </c>
      <c r="R19" s="137">
        <f>INDEX('RNF revised'!$F$8:$F$159,MATCH(M19,'RNF revised'!$A$8:$A$159,0))</f>
        <v>4133.3263996771475</v>
      </c>
      <c r="S19" s="114">
        <f t="shared" si="6"/>
        <v>9197.8249846682484</v>
      </c>
      <c r="T19" s="138">
        <v>13331.151384345396</v>
      </c>
      <c r="U19" s="144">
        <f t="shared" si="7"/>
        <v>5.3150000000000031E-2</v>
      </c>
      <c r="V19" s="145">
        <f t="shared" si="8"/>
        <v>4.4821182386759251E-2</v>
      </c>
      <c r="W19" s="146">
        <f t="shared" si="9"/>
        <v>4.7389408985765824E-2</v>
      </c>
      <c r="X19" s="58"/>
    </row>
    <row r="20" spans="1:24">
      <c r="A20" s="41" t="s">
        <v>131</v>
      </c>
      <c r="B20" s="182" t="s">
        <v>132</v>
      </c>
      <c r="C20" s="137">
        <f>SUMIF('Summary - 191 CCGs'!$A$6:$A$196,A20,'Summary - 191 CCGs'!$D$6:$D$196)</f>
        <v>8588.0484095348947</v>
      </c>
      <c r="D20" s="114">
        <f>SUMIF('Summary - 191 CCGs'!$A$6:$A$196,A20,'Summary - 191 CCGs'!$E$6:$E$196)</f>
        <v>16754.156507574</v>
      </c>
      <c r="E20" s="138">
        <f>SUMIF('Summary - 191 CCGs'!$A$6:$A$196,A20,'Summary - 191 CCGs'!$F$6:$F$196)</f>
        <v>25342.204917108895</v>
      </c>
      <c r="F20" s="137">
        <f>SUMIF('Summary - 191 CCGs'!$A$6:$A$196,A20,'Summary - 191 CCGs'!$G$6:$G$196)</f>
        <v>9045.1296853851036</v>
      </c>
      <c r="G20" s="114">
        <f>SUMIF('Summary - 191 CCGs'!$A$6:$A$196,A20,'Summary - 191 CCGs'!$H$6:$H$196)</f>
        <v>17515.517900516625</v>
      </c>
      <c r="H20" s="138">
        <f>SUMIF('Summary - 191 CCGs'!$A$6:$A$196,A20,'Summary - 191 CCGs'!$I$6:$I$196)</f>
        <v>26560.64758590173</v>
      </c>
      <c r="I20" s="144">
        <f t="shared" si="2"/>
        <v>5.3222950553321713E-2</v>
      </c>
      <c r="J20" s="145">
        <f t="shared" si="3"/>
        <v>4.5443134818421882E-2</v>
      </c>
      <c r="K20" s="146">
        <f t="shared" si="4"/>
        <v>4.8079583950102478E-2</v>
      </c>
      <c r="L20" s="58"/>
      <c r="M20" s="75" t="s">
        <v>109</v>
      </c>
      <c r="N20" s="75" t="s">
        <v>110</v>
      </c>
      <c r="O20" s="137">
        <f>INDEX('BCF 2020-21'!$AB$6:$AB$157,MATCH(M20,'BCF 2020-21'!$U$6:$U$157,0))</f>
        <v>6159.9025258571855</v>
      </c>
      <c r="P20" s="114">
        <f>INDEX('BCF 2020-21'!$AC$6:$AC$157,MATCH(M20,'BCF 2020-21'!$U$6:$U$157,0))</f>
        <v>12396.854499132885</v>
      </c>
      <c r="Q20" s="138">
        <f t="shared" si="5"/>
        <v>18556.757024990071</v>
      </c>
      <c r="R20" s="137">
        <f>INDEX('RNF revised'!$F$8:$F$159,MATCH(M20,'RNF revised'!$A$8:$A$159,0))</f>
        <v>6487.3013451064953</v>
      </c>
      <c r="S20" s="114">
        <f t="shared" si="6"/>
        <v>13028.34401366525</v>
      </c>
      <c r="T20" s="138">
        <v>19515.645358771744</v>
      </c>
      <c r="U20" s="144">
        <f t="shared" si="7"/>
        <v>5.3150000000000031E-2</v>
      </c>
      <c r="V20" s="145">
        <f t="shared" si="8"/>
        <v>5.0939495545142988E-2</v>
      </c>
      <c r="W20" s="146">
        <f t="shared" si="9"/>
        <v>5.1673270954097905E-2</v>
      </c>
      <c r="X20" s="58"/>
    </row>
    <row r="21" spans="1:24">
      <c r="A21" s="41" t="s">
        <v>135</v>
      </c>
      <c r="B21" s="182" t="s">
        <v>136</v>
      </c>
      <c r="C21" s="137">
        <f>SUMIF('Summary - 191 CCGs'!$A$6:$A$196,A21,'Summary - 191 CCGs'!$D$6:$D$196)</f>
        <v>5240.058618562266</v>
      </c>
      <c r="D21" s="114">
        <f>SUMIF('Summary - 191 CCGs'!$A$6:$A$196,A21,'Summary - 191 CCGs'!$E$6:$E$196)</f>
        <v>10110.65371456635</v>
      </c>
      <c r="E21" s="138">
        <f>SUMIF('Summary - 191 CCGs'!$A$6:$A$196,A21,'Summary - 191 CCGs'!$F$6:$F$196)</f>
        <v>15350.712333128617</v>
      </c>
      <c r="F21" s="137">
        <f>SUMIF('Summary - 191 CCGs'!$A$6:$A$196,A21,'Summary - 191 CCGs'!$G$6:$G$196)</f>
        <v>5518.5677341388509</v>
      </c>
      <c r="G21" s="114">
        <f>SUMIF('Summary - 191 CCGs'!$A$6:$A$196,A21,'Summary - 191 CCGs'!$H$6:$H$196)</f>
        <v>10603.079427260749</v>
      </c>
      <c r="H21" s="138">
        <f>SUMIF('Summary - 191 CCGs'!$A$6:$A$196,A21,'Summary - 191 CCGs'!$I$6:$I$196)</f>
        <v>16121.6471613996</v>
      </c>
      <c r="I21" s="144">
        <f t="shared" si="2"/>
        <v>5.3150000000000031E-2</v>
      </c>
      <c r="J21" s="145">
        <f t="shared" si="3"/>
        <v>4.8703647320545107E-2</v>
      </c>
      <c r="K21" s="146">
        <f t="shared" si="4"/>
        <v>5.0221436734712022E-2</v>
      </c>
      <c r="L21" s="58"/>
      <c r="M21" s="75" t="s">
        <v>113</v>
      </c>
      <c r="N21" s="75" t="s">
        <v>114</v>
      </c>
      <c r="O21" s="137">
        <f>INDEX('BCF 2020-21'!$AB$6:$AB$157,MATCH(M21,'BCF 2020-21'!$U$6:$U$157,0))</f>
        <v>8440.1326295410308</v>
      </c>
      <c r="P21" s="114">
        <f>INDEX('BCF 2020-21'!$AC$6:$AC$157,MATCH(M21,'BCF 2020-21'!$U$6:$U$157,0))</f>
        <v>16809.639594359658</v>
      </c>
      <c r="Q21" s="138">
        <f t="shared" si="5"/>
        <v>25249.772223900691</v>
      </c>
      <c r="R21" s="137">
        <f>INDEX('RNF revised'!$F$8:$F$159,MATCH(M21,'RNF revised'!$A$8:$A$159,0))</f>
        <v>8888.7256788011364</v>
      </c>
      <c r="S21" s="114">
        <f t="shared" si="6"/>
        <v>17739.054529927962</v>
      </c>
      <c r="T21" s="138">
        <v>26627.780208729098</v>
      </c>
      <c r="U21" s="144">
        <f t="shared" si="7"/>
        <v>5.3150000000000031E-2</v>
      </c>
      <c r="V21" s="145">
        <f t="shared" si="8"/>
        <v>5.5290592659711812E-2</v>
      </c>
      <c r="W21" s="146">
        <f t="shared" si="9"/>
        <v>5.4575065969269421E-2</v>
      </c>
      <c r="X21" s="58"/>
    </row>
    <row r="22" spans="1:24">
      <c r="A22" s="41" t="s">
        <v>139</v>
      </c>
      <c r="B22" s="182" t="s">
        <v>140</v>
      </c>
      <c r="C22" s="137">
        <f>SUMIF('Summary - 191 CCGs'!$A$6:$A$196,A22,'Summary - 191 CCGs'!$D$6:$D$196)</f>
        <v>8514.6786926349778</v>
      </c>
      <c r="D22" s="114">
        <f>SUMIF('Summary - 191 CCGs'!$A$6:$A$196,A22,'Summary - 191 CCGs'!$E$6:$E$196)</f>
        <v>18070.743691684362</v>
      </c>
      <c r="E22" s="138">
        <f>SUMIF('Summary - 191 CCGs'!$A$6:$A$196,A22,'Summary - 191 CCGs'!$F$6:$F$196)</f>
        <v>26585.422384319339</v>
      </c>
      <c r="F22" s="137">
        <f>SUMIF('Summary - 191 CCGs'!$A$6:$A$196,A22,'Summary - 191 CCGs'!$G$6:$G$196)</f>
        <v>8980.7821164076449</v>
      </c>
      <c r="G22" s="114">
        <f>SUMIF('Summary - 191 CCGs'!$A$6:$A$196,A22,'Summary - 191 CCGs'!$H$6:$H$196)</f>
        <v>18976.919664472625</v>
      </c>
      <c r="H22" s="138">
        <f>SUMIF('Summary - 191 CCGs'!$A$6:$A$196,A22,'Summary - 191 CCGs'!$I$6:$I$196)</f>
        <v>27957.70178088027</v>
      </c>
      <c r="I22" s="144">
        <f t="shared" si="2"/>
        <v>5.4741164123531361E-2</v>
      </c>
      <c r="J22" s="145">
        <f t="shared" si="3"/>
        <v>5.0146025434761654E-2</v>
      </c>
      <c r="K22" s="146">
        <f t="shared" si="4"/>
        <v>5.1617739102401083E-2</v>
      </c>
      <c r="L22" s="58"/>
      <c r="M22" s="75" t="s">
        <v>117</v>
      </c>
      <c r="N22" s="75" t="s">
        <v>118</v>
      </c>
      <c r="O22" s="137">
        <f>INDEX('BCF 2020-21'!$AB$6:$AB$157,MATCH(M22,'BCF 2020-21'!$U$6:$U$157,0))</f>
        <v>727.88308468461855</v>
      </c>
      <c r="P22" s="114">
        <f>INDEX('BCF 2020-21'!$AC$6:$AC$157,MATCH(M22,'BCF 2020-21'!$U$6:$U$157,0))</f>
        <v>1640.190103876771</v>
      </c>
      <c r="Q22" s="138">
        <f t="shared" si="5"/>
        <v>2368.0731885613895</v>
      </c>
      <c r="R22" s="137">
        <f>INDEX('RNF revised'!$F$8:$F$159,MATCH(M22,'RNF revised'!$A$8:$A$159,0))</f>
        <v>766.57007063560604</v>
      </c>
      <c r="S22" s="114">
        <f t="shared" si="6"/>
        <v>1726.3491399305681</v>
      </c>
      <c r="T22" s="138">
        <v>2492.9192105661741</v>
      </c>
      <c r="U22" s="144">
        <f t="shared" si="7"/>
        <v>5.3150000000000031E-2</v>
      </c>
      <c r="V22" s="145">
        <f t="shared" si="8"/>
        <v>5.2529908484480359E-2</v>
      </c>
      <c r="W22" s="146">
        <f t="shared" si="9"/>
        <v>5.2720508220706064E-2</v>
      </c>
      <c r="X22" s="58"/>
    </row>
    <row r="23" spans="1:24">
      <c r="A23" s="41" t="s">
        <v>147</v>
      </c>
      <c r="B23" s="182" t="s">
        <v>148</v>
      </c>
      <c r="C23" s="137">
        <f>SUMIF('Summary - 191 CCGs'!$A$6:$A$196,A23,'Summary - 191 CCGs'!$D$6:$D$196)</f>
        <v>4728.6834230099366</v>
      </c>
      <c r="D23" s="114">
        <f>SUMIF('Summary - 191 CCGs'!$A$6:$A$196,A23,'Summary - 191 CCGs'!$E$6:$E$196)</f>
        <v>8909.4192287918104</v>
      </c>
      <c r="E23" s="138">
        <f>SUMIF('Summary - 191 CCGs'!$A$6:$A$196,A23,'Summary - 191 CCGs'!$F$6:$F$196)</f>
        <v>13638.102651801746</v>
      </c>
      <c r="F23" s="137">
        <f>SUMIF('Summary - 191 CCGs'!$A$6:$A$196,A23,'Summary - 191 CCGs'!$G$6:$G$196)</f>
        <v>4992.560688259221</v>
      </c>
      <c r="G23" s="114">
        <f>SUMIF('Summary - 191 CCGs'!$A$6:$A$196,A23,'Summary - 191 CCGs'!$H$6:$H$196)</f>
        <v>9323.8079252454736</v>
      </c>
      <c r="H23" s="138">
        <f>SUMIF('Summary - 191 CCGs'!$A$6:$A$196,A23,'Summary - 191 CCGs'!$I$6:$I$196)</f>
        <v>14316.368613504696</v>
      </c>
      <c r="I23" s="144">
        <f t="shared" si="2"/>
        <v>5.5803538034550737E-2</v>
      </c>
      <c r="J23" s="145">
        <f t="shared" si="3"/>
        <v>4.6511302904516993E-2</v>
      </c>
      <c r="K23" s="146">
        <f t="shared" si="4"/>
        <v>4.9733161497603318E-2</v>
      </c>
      <c r="L23" s="58"/>
      <c r="M23" s="75" t="s">
        <v>121</v>
      </c>
      <c r="N23" s="75" t="s">
        <v>122</v>
      </c>
      <c r="O23" s="137">
        <f>INDEX('BCF 2020-21'!$AB$6:$AB$157,MATCH(M23,'BCF 2020-21'!$U$6:$U$157,0))</f>
        <v>8312.9696846188599</v>
      </c>
      <c r="P23" s="114">
        <f>INDEX('BCF 2020-21'!$AC$6:$AC$157,MATCH(M23,'BCF 2020-21'!$U$6:$U$157,0))</f>
        <v>16421.003307088267</v>
      </c>
      <c r="Q23" s="138">
        <f t="shared" si="5"/>
        <v>24733.972991707127</v>
      </c>
      <c r="R23" s="137">
        <f>INDEX('RNF revised'!$F$8:$F$159,MATCH(M23,'RNF revised'!$A$8:$A$159,0))</f>
        <v>8754.8040233563534</v>
      </c>
      <c r="S23" s="114">
        <f t="shared" si="6"/>
        <v>17301.871483180556</v>
      </c>
      <c r="T23" s="138">
        <v>26056.675506536907</v>
      </c>
      <c r="U23" s="144">
        <f t="shared" si="7"/>
        <v>5.3150000000000031E-2</v>
      </c>
      <c r="V23" s="145">
        <f t="shared" si="8"/>
        <v>5.3642774416351013E-2</v>
      </c>
      <c r="W23" s="146">
        <f t="shared" si="9"/>
        <v>5.3477155298635504E-2</v>
      </c>
      <c r="X23" s="58"/>
    </row>
    <row r="24" spans="1:24">
      <c r="A24" s="41" t="s">
        <v>151</v>
      </c>
      <c r="B24" s="182" t="s">
        <v>152</v>
      </c>
      <c r="C24" s="137">
        <f>SUMIF('Summary - 191 CCGs'!$A$6:$A$196,A24,'Summary - 191 CCGs'!$D$6:$D$196)</f>
        <v>3449.4441476127481</v>
      </c>
      <c r="D24" s="114">
        <f>SUMIF('Summary - 191 CCGs'!$A$6:$A$196,A24,'Summary - 191 CCGs'!$E$6:$E$196)</f>
        <v>6755.3507780656928</v>
      </c>
      <c r="E24" s="138">
        <f>SUMIF('Summary - 191 CCGs'!$A$6:$A$196,A24,'Summary - 191 CCGs'!$F$6:$F$196)</f>
        <v>10204.794925678441</v>
      </c>
      <c r="F24" s="137">
        <f>SUMIF('Summary - 191 CCGs'!$A$6:$A$196,A24,'Summary - 191 CCGs'!$G$6:$G$196)</f>
        <v>3620.2343627420601</v>
      </c>
      <c r="G24" s="114">
        <f>SUMIF('Summary - 191 CCGs'!$A$6:$A$196,A24,'Summary - 191 CCGs'!$H$6:$H$196)</f>
        <v>7082.6535383900809</v>
      </c>
      <c r="H24" s="138">
        <f>SUMIF('Summary - 191 CCGs'!$A$6:$A$196,A24,'Summary - 191 CCGs'!$I$6:$I$196)</f>
        <v>10702.887901132141</v>
      </c>
      <c r="I24" s="144">
        <f t="shared" si="2"/>
        <v>4.9512387451616124E-2</v>
      </c>
      <c r="J24" s="145">
        <f t="shared" si="3"/>
        <v>4.845089042409545E-2</v>
      </c>
      <c r="K24" s="146">
        <f t="shared" si="4"/>
        <v>4.8809699663865169E-2</v>
      </c>
      <c r="L24" s="58"/>
      <c r="M24" s="75" t="s">
        <v>125</v>
      </c>
      <c r="N24" s="75" t="s">
        <v>126</v>
      </c>
      <c r="O24" s="137">
        <f>INDEX('BCF 2020-21'!$AB$6:$AB$157,MATCH(M24,'BCF 2020-21'!$U$6:$U$157,0))</f>
        <v>4722.8281625773125</v>
      </c>
      <c r="P24" s="114">
        <f>INDEX('BCF 2020-21'!$AC$6:$AC$157,MATCH(M24,'BCF 2020-21'!$U$6:$U$157,0))</f>
        <v>8892.096331165556</v>
      </c>
      <c r="Q24" s="138">
        <f t="shared" si="5"/>
        <v>13614.924493742868</v>
      </c>
      <c r="R24" s="137">
        <f>INDEX('RNF revised'!$F$8:$F$159,MATCH(M24,'RNF revised'!$A$8:$A$159,0))</f>
        <v>4973.8464794182964</v>
      </c>
      <c r="S24" s="114">
        <f t="shared" si="6"/>
        <v>9347.5223078917516</v>
      </c>
      <c r="T24" s="138">
        <v>14321.368787310048</v>
      </c>
      <c r="U24" s="144">
        <f t="shared" si="7"/>
        <v>5.3150000000000031E-2</v>
      </c>
      <c r="V24" s="145">
        <f t="shared" si="8"/>
        <v>5.1216941401094784E-2</v>
      </c>
      <c r="W24" s="146">
        <f t="shared" si="9"/>
        <v>5.1887492574185456E-2</v>
      </c>
      <c r="X24" s="58"/>
    </row>
    <row r="25" spans="1:24">
      <c r="A25" s="41" t="s">
        <v>155</v>
      </c>
      <c r="B25" s="182" t="s">
        <v>156</v>
      </c>
      <c r="C25" s="137">
        <f>SUMIF('Summary - 191 CCGs'!$A$6:$A$196,A25,'Summary - 191 CCGs'!$D$6:$D$196)</f>
        <v>6882.0262337362974</v>
      </c>
      <c r="D25" s="114">
        <f>SUMIF('Summary - 191 CCGs'!$A$6:$A$196,A25,'Summary - 191 CCGs'!$E$6:$E$196)</f>
        <v>15308.847070456404</v>
      </c>
      <c r="E25" s="138">
        <f>SUMIF('Summary - 191 CCGs'!$A$6:$A$196,A25,'Summary - 191 CCGs'!$F$6:$F$196)</f>
        <v>22190.873304192701</v>
      </c>
      <c r="F25" s="137">
        <f>SUMIF('Summary - 191 CCGs'!$A$6:$A$196,A25,'Summary - 191 CCGs'!$G$6:$G$196)</f>
        <v>7247.8059280593816</v>
      </c>
      <c r="G25" s="114">
        <f>SUMIF('Summary - 191 CCGs'!$A$6:$A$196,A25,'Summary - 191 CCGs'!$H$6:$H$196)</f>
        <v>16114.440189919198</v>
      </c>
      <c r="H25" s="138">
        <f>SUMIF('Summary - 191 CCGs'!$A$6:$A$196,A25,'Summary - 191 CCGs'!$I$6:$I$196)</f>
        <v>23362.246117978579</v>
      </c>
      <c r="I25" s="144">
        <f t="shared" si="2"/>
        <v>5.3150000000000031E-2</v>
      </c>
      <c r="J25" s="145">
        <f t="shared" si="3"/>
        <v>5.2622716508642808E-2</v>
      </c>
      <c r="K25" s="146">
        <f t="shared" si="4"/>
        <v>5.2786242241514625E-2</v>
      </c>
      <c r="L25" s="58"/>
      <c r="M25" s="75" t="s">
        <v>129</v>
      </c>
      <c r="N25" s="75" t="s">
        <v>130</v>
      </c>
      <c r="O25" s="137">
        <f>INDEX('BCF 2020-21'!$AB$6:$AB$157,MATCH(M25,'BCF 2020-21'!$U$6:$U$157,0))</f>
        <v>4152.606148762764</v>
      </c>
      <c r="P25" s="114">
        <f>INDEX('BCF 2020-21'!$AC$6:$AC$157,MATCH(M25,'BCF 2020-21'!$U$6:$U$157,0))</f>
        <v>8129.5661580814913</v>
      </c>
      <c r="Q25" s="138">
        <f t="shared" si="5"/>
        <v>12282.172306844255</v>
      </c>
      <c r="R25" s="137">
        <f>INDEX('RNF revised'!$F$8:$F$159,MATCH(M25,'RNF revised'!$A$8:$A$159,0))</f>
        <v>4373.3171655695051</v>
      </c>
      <c r="S25" s="114">
        <f t="shared" si="6"/>
        <v>8623.9666148117285</v>
      </c>
      <c r="T25" s="138">
        <v>12997.283780381233</v>
      </c>
      <c r="U25" s="144">
        <f t="shared" si="7"/>
        <v>5.3150000000000031E-2</v>
      </c>
      <c r="V25" s="145">
        <f t="shared" si="8"/>
        <v>6.0815109578604032E-2</v>
      </c>
      <c r="W25" s="146">
        <f t="shared" si="9"/>
        <v>5.8223533726072363E-2</v>
      </c>
      <c r="X25" s="58"/>
    </row>
    <row r="26" spans="1:24">
      <c r="A26" s="41" t="s">
        <v>159</v>
      </c>
      <c r="B26" s="182" t="s">
        <v>160</v>
      </c>
      <c r="C26" s="137">
        <f>SUMIF('Summary - 191 CCGs'!$A$6:$A$196,A26,'Summary - 191 CCGs'!$D$6:$D$196)</f>
        <v>5163.9007238317618</v>
      </c>
      <c r="D26" s="114">
        <f>SUMIF('Summary - 191 CCGs'!$A$6:$A$196,A26,'Summary - 191 CCGs'!$E$6:$E$196)</f>
        <v>11129.810976680616</v>
      </c>
      <c r="E26" s="138">
        <f>SUMIF('Summary - 191 CCGs'!$A$6:$A$196,A26,'Summary - 191 CCGs'!$F$6:$F$196)</f>
        <v>16293.711700512376</v>
      </c>
      <c r="F26" s="137">
        <f>SUMIF('Summary - 191 CCGs'!$A$6:$A$196,A26,'Summary - 191 CCGs'!$G$6:$G$196)</f>
        <v>5438.3620473034198</v>
      </c>
      <c r="G26" s="114">
        <f>SUMIF('Summary - 191 CCGs'!$A$6:$A$196,A26,'Summary - 191 CCGs'!$H$6:$H$196)</f>
        <v>11683.35894757087</v>
      </c>
      <c r="H26" s="138">
        <f>SUMIF('Summary - 191 CCGs'!$A$6:$A$196,A26,'Summary - 191 CCGs'!$I$6:$I$196)</f>
        <v>17121.720994874289</v>
      </c>
      <c r="I26" s="144">
        <f t="shared" si="2"/>
        <v>5.3150000000000031E-2</v>
      </c>
      <c r="J26" s="145">
        <f t="shared" si="3"/>
        <v>4.9735612945274621E-2</v>
      </c>
      <c r="K26" s="146">
        <f t="shared" si="4"/>
        <v>5.0817720945429246E-2</v>
      </c>
      <c r="L26" s="58"/>
      <c r="M26" s="75" t="s">
        <v>133</v>
      </c>
      <c r="N26" s="75" t="s">
        <v>134</v>
      </c>
      <c r="O26" s="137">
        <f>INDEX('BCF 2020-21'!$AB$6:$AB$157,MATCH(M26,'BCF 2020-21'!$U$6:$U$157,0))</f>
        <v>7143.1041790726122</v>
      </c>
      <c r="P26" s="114">
        <f>INDEX('BCF 2020-21'!$AC$6:$AC$157,MATCH(M26,'BCF 2020-21'!$U$6:$U$157,0))</f>
        <v>14191.965626439851</v>
      </c>
      <c r="Q26" s="138">
        <f t="shared" si="5"/>
        <v>21335.069805512463</v>
      </c>
      <c r="R26" s="137">
        <f>INDEX('RNF revised'!$F$8:$F$159,MATCH(M26,'RNF revised'!$A$8:$A$159,0))</f>
        <v>7522.7601661903218</v>
      </c>
      <c r="S26" s="114">
        <f t="shared" si="6"/>
        <v>14883.387057865566</v>
      </c>
      <c r="T26" s="138">
        <v>22406.147224055887</v>
      </c>
      <c r="U26" s="144">
        <f t="shared" si="7"/>
        <v>5.3150000000000031E-2</v>
      </c>
      <c r="V26" s="145">
        <f t="shared" si="8"/>
        <v>4.8719215479044342E-2</v>
      </c>
      <c r="W26" s="146">
        <f t="shared" si="9"/>
        <v>5.020266764098813E-2</v>
      </c>
      <c r="X26" s="58"/>
    </row>
    <row r="27" spans="1:24">
      <c r="A27" s="41" t="s">
        <v>163</v>
      </c>
      <c r="B27" s="182" t="s">
        <v>164</v>
      </c>
      <c r="C27" s="137">
        <f>SUMIF('Summary - 191 CCGs'!$A$6:$A$196,A27,'Summary - 191 CCGs'!$D$6:$D$196)</f>
        <v>7005.7402360155174</v>
      </c>
      <c r="D27" s="114">
        <f>SUMIF('Summary - 191 CCGs'!$A$6:$A$196,A27,'Summary - 191 CCGs'!$E$6:$E$196)</f>
        <v>13036.366704387656</v>
      </c>
      <c r="E27" s="138">
        <f>SUMIF('Summary - 191 CCGs'!$A$6:$A$196,A27,'Summary - 191 CCGs'!$F$6:$F$196)</f>
        <v>20042.106940403173</v>
      </c>
      <c r="F27" s="137">
        <f>SUMIF('Summary - 191 CCGs'!$A$6:$A$196,A27,'Summary - 191 CCGs'!$G$6:$G$196)</f>
        <v>7375.0068967265433</v>
      </c>
      <c r="G27" s="114">
        <f>SUMIF('Summary - 191 CCGs'!$A$6:$A$196,A27,'Summary - 191 CCGs'!$H$6:$H$196)</f>
        <v>13673.677613609345</v>
      </c>
      <c r="H27" s="138">
        <f>SUMIF('Summary - 191 CCGs'!$A$6:$A$196,A27,'Summary - 191 CCGs'!$I$6:$I$196)</f>
        <v>21048.684510335886</v>
      </c>
      <c r="I27" s="144">
        <f t="shared" si="2"/>
        <v>5.2709156815817781E-2</v>
      </c>
      <c r="J27" s="145">
        <f t="shared" si="3"/>
        <v>4.8887157263471925E-2</v>
      </c>
      <c r="K27" s="146">
        <f t="shared" si="4"/>
        <v>5.0223141355639545E-2</v>
      </c>
      <c r="L27" s="58"/>
      <c r="M27" s="75" t="s">
        <v>137</v>
      </c>
      <c r="N27" s="75" t="s">
        <v>138</v>
      </c>
      <c r="O27" s="137">
        <f>INDEX('BCF 2020-21'!$AB$6:$AB$157,MATCH(M27,'BCF 2020-21'!$U$6:$U$157,0))</f>
        <v>3913.7444214455263</v>
      </c>
      <c r="P27" s="114">
        <f>INDEX('BCF 2020-21'!$AC$6:$AC$157,MATCH(M27,'BCF 2020-21'!$U$6:$U$157,0))</f>
        <v>8774.5773017147822</v>
      </c>
      <c r="Q27" s="138">
        <f t="shared" si="5"/>
        <v>12688.321723160308</v>
      </c>
      <c r="R27" s="137">
        <f>INDEX('RNF revised'!$F$8:$F$159,MATCH(M27,'RNF revised'!$A$8:$A$159,0))</f>
        <v>4121.7599374453557</v>
      </c>
      <c r="S27" s="114">
        <f t="shared" si="6"/>
        <v>9223.8671256235866</v>
      </c>
      <c r="T27" s="138">
        <v>13345.627063068943</v>
      </c>
      <c r="U27" s="144">
        <f t="shared" si="7"/>
        <v>5.3149999999999809E-2</v>
      </c>
      <c r="V27" s="145">
        <f t="shared" si="8"/>
        <v>5.1203586048640837E-2</v>
      </c>
      <c r="W27" s="146">
        <f t="shared" si="9"/>
        <v>5.1803962277283677E-2</v>
      </c>
      <c r="X27" s="58"/>
    </row>
    <row r="28" spans="1:24">
      <c r="A28" s="41" t="s">
        <v>167</v>
      </c>
      <c r="B28" s="182" t="s">
        <v>168</v>
      </c>
      <c r="C28" s="137">
        <f>SUMIF('Summary - 191 CCGs'!$A$6:$A$196,A28,'Summary - 191 CCGs'!$D$6:$D$196)</f>
        <v>5071.9186336322491</v>
      </c>
      <c r="D28" s="114">
        <f>SUMIF('Summary - 191 CCGs'!$A$6:$A$196,A28,'Summary - 191 CCGs'!$E$6:$E$196)</f>
        <v>11440.470094859296</v>
      </c>
      <c r="E28" s="138">
        <f>SUMIF('Summary - 191 CCGs'!$A$6:$A$196,A28,'Summary - 191 CCGs'!$F$6:$F$196)</f>
        <v>16512.388728491547</v>
      </c>
      <c r="F28" s="137">
        <f>SUMIF('Summary - 191 CCGs'!$A$6:$A$196,A28,'Summary - 191 CCGs'!$G$6:$G$196)</f>
        <v>5341.491109009803</v>
      </c>
      <c r="G28" s="114">
        <f>SUMIF('Summary - 191 CCGs'!$A$6:$A$196,A28,'Summary - 191 CCGs'!$H$6:$H$196)</f>
        <v>12032.549904836993</v>
      </c>
      <c r="H28" s="138">
        <f>SUMIF('Summary - 191 CCGs'!$A$6:$A$196,A28,'Summary - 191 CCGs'!$I$6:$I$196)</f>
        <v>17374.041013846796</v>
      </c>
      <c r="I28" s="144">
        <f t="shared" si="2"/>
        <v>5.3150000000000031E-2</v>
      </c>
      <c r="J28" s="145">
        <f t="shared" si="3"/>
        <v>5.1753101495693343E-2</v>
      </c>
      <c r="K28" s="146">
        <f t="shared" si="4"/>
        <v>5.2182170582533383E-2</v>
      </c>
      <c r="L28" s="58"/>
      <c r="M28" s="75" t="s">
        <v>141</v>
      </c>
      <c r="N28" s="75" t="s">
        <v>142</v>
      </c>
      <c r="O28" s="137">
        <f>INDEX('BCF 2020-21'!$AB$6:$AB$157,MATCH(M28,'BCF 2020-21'!$U$6:$U$157,0))</f>
        <v>10878.350479352139</v>
      </c>
      <c r="P28" s="114">
        <f>INDEX('BCF 2020-21'!$AC$6:$AC$157,MATCH(M28,'BCF 2020-21'!$U$6:$U$157,0))</f>
        <v>22169.225206704654</v>
      </c>
      <c r="Q28" s="138">
        <f t="shared" si="5"/>
        <v>33047.575686056793</v>
      </c>
      <c r="R28" s="137">
        <f>INDEX('RNF revised'!$F$8:$F$159,MATCH(M28,'RNF revised'!$A$8:$A$159,0))</f>
        <v>11456.534807329705</v>
      </c>
      <c r="S28" s="114">
        <f t="shared" si="6"/>
        <v>23412.800375012936</v>
      </c>
      <c r="T28" s="138">
        <v>34869.335182342642</v>
      </c>
      <c r="U28" s="144">
        <f t="shared" si="7"/>
        <v>5.3150000000000031E-2</v>
      </c>
      <c r="V28" s="145">
        <f t="shared" si="8"/>
        <v>5.6094660806286889E-2</v>
      </c>
      <c r="W28" s="146">
        <f t="shared" si="9"/>
        <v>5.5125359681208685E-2</v>
      </c>
      <c r="X28" s="58"/>
    </row>
    <row r="29" spans="1:24">
      <c r="A29" s="41" t="s">
        <v>175</v>
      </c>
      <c r="B29" s="182" t="s">
        <v>176</v>
      </c>
      <c r="C29" s="137">
        <f>SUMIF('Summary - 191 CCGs'!$A$6:$A$196,A29,'Summary - 191 CCGs'!$D$6:$D$196)</f>
        <v>4417.7939909087563</v>
      </c>
      <c r="D29" s="114">
        <f>SUMIF('Summary - 191 CCGs'!$A$6:$A$196,A29,'Summary - 191 CCGs'!$E$6:$E$196)</f>
        <v>10540.250433454672</v>
      </c>
      <c r="E29" s="138">
        <f>SUMIF('Summary - 191 CCGs'!$A$6:$A$196,A29,'Summary - 191 CCGs'!$F$6:$F$196)</f>
        <v>14958.044424363428</v>
      </c>
      <c r="F29" s="137">
        <f>SUMIF('Summary - 191 CCGs'!$A$6:$A$196,A29,'Summary - 191 CCGs'!$G$6:$G$196)</f>
        <v>4652.599741525557</v>
      </c>
      <c r="G29" s="114">
        <f>SUMIF('Summary - 191 CCGs'!$A$6:$A$196,A29,'Summary - 191 CCGs'!$H$6:$H$196)</f>
        <v>11092.952312714309</v>
      </c>
      <c r="H29" s="138">
        <f>SUMIF('Summary - 191 CCGs'!$A$6:$A$196,A29,'Summary - 191 CCGs'!$I$6:$I$196)</f>
        <v>15745.552054239866</v>
      </c>
      <c r="I29" s="144">
        <f t="shared" si="2"/>
        <v>5.3150000000000031E-2</v>
      </c>
      <c r="J29" s="145">
        <f t="shared" si="3"/>
        <v>5.2437262544100971E-2</v>
      </c>
      <c r="K29" s="146">
        <f t="shared" si="4"/>
        <v>5.2647766481677127E-2</v>
      </c>
      <c r="L29" s="58"/>
      <c r="M29" s="75" t="s">
        <v>145</v>
      </c>
      <c r="N29" s="75" t="s">
        <v>146</v>
      </c>
      <c r="O29" s="137">
        <f>INDEX('BCF 2020-21'!$AB$6:$AB$157,MATCH(M29,'BCF 2020-21'!$U$6:$U$157,0))</f>
        <v>4955.2219498551331</v>
      </c>
      <c r="P29" s="114">
        <f>INDEX('BCF 2020-21'!$AC$6:$AC$157,MATCH(M29,'BCF 2020-21'!$U$6:$U$157,0))</f>
        <v>10728.414626053036</v>
      </c>
      <c r="Q29" s="138">
        <f t="shared" si="5"/>
        <v>15683.636575908169</v>
      </c>
      <c r="R29" s="137">
        <f>INDEX('RNF revised'!$F$8:$F$159,MATCH(M29,'RNF revised'!$A$8:$A$159,0))</f>
        <v>5218.5919964899331</v>
      </c>
      <c r="S29" s="114">
        <f t="shared" si="6"/>
        <v>11330.221405490687</v>
      </c>
      <c r="T29" s="138">
        <v>16548.81340198062</v>
      </c>
      <c r="U29" s="144">
        <f t="shared" si="7"/>
        <v>5.3150000000000031E-2</v>
      </c>
      <c r="V29" s="145">
        <f t="shared" si="8"/>
        <v>5.6094660806286889E-2</v>
      </c>
      <c r="W29" s="146">
        <f t="shared" si="9"/>
        <v>5.51642995478141E-2</v>
      </c>
      <c r="X29" s="58"/>
    </row>
    <row r="30" spans="1:24">
      <c r="A30" s="41" t="s">
        <v>183</v>
      </c>
      <c r="B30" s="182" t="s">
        <v>184</v>
      </c>
      <c r="C30" s="137">
        <f>SUMIF('Summary - 191 CCGs'!$A$6:$A$196,A30,'Summary - 191 CCGs'!$D$6:$D$196)</f>
        <v>2786.8687730102747</v>
      </c>
      <c r="D30" s="114">
        <f>SUMIF('Summary - 191 CCGs'!$A$6:$A$196,A30,'Summary - 191 CCGs'!$E$6:$E$196)</f>
        <v>5595.3432694260391</v>
      </c>
      <c r="E30" s="138">
        <f>SUMIF('Summary - 191 CCGs'!$A$6:$A$196,A30,'Summary - 191 CCGs'!$F$6:$F$196)</f>
        <v>8382.2120424363129</v>
      </c>
      <c r="F30" s="137">
        <f>SUMIF('Summary - 191 CCGs'!$A$6:$A$196,A30,'Summary - 191 CCGs'!$G$6:$G$196)</f>
        <v>2920.6625387162426</v>
      </c>
      <c r="G30" s="114">
        <f>SUMIF('Summary - 191 CCGs'!$A$6:$A$196,A30,'Summary - 191 CCGs'!$H$6:$H$196)</f>
        <v>5866.5159598748478</v>
      </c>
      <c r="H30" s="138">
        <f>SUMIF('Summary - 191 CCGs'!$A$6:$A$196,A30,'Summary - 191 CCGs'!$I$6:$I$196)</f>
        <v>8787.1784985910908</v>
      </c>
      <c r="I30" s="144">
        <f t="shared" si="2"/>
        <v>4.800863499627539E-2</v>
      </c>
      <c r="J30" s="145">
        <f t="shared" si="3"/>
        <v>4.8463995396054615E-2</v>
      </c>
      <c r="K30" s="146">
        <f t="shared" si="4"/>
        <v>4.8312599836960679E-2</v>
      </c>
      <c r="L30" s="58"/>
      <c r="M30" s="75" t="s">
        <v>149</v>
      </c>
      <c r="N30" s="75" t="s">
        <v>150</v>
      </c>
      <c r="O30" s="137">
        <f>INDEX('BCF 2020-21'!$AB$6:$AB$157,MATCH(M30,'BCF 2020-21'!$U$6:$U$157,0))</f>
        <v>5014.7527641535289</v>
      </c>
      <c r="P30" s="114">
        <f>INDEX('BCF 2020-21'!$AC$6:$AC$157,MATCH(M30,'BCF 2020-21'!$U$6:$U$157,0))</f>
        <v>11060.718290585244</v>
      </c>
      <c r="Q30" s="138">
        <f t="shared" si="5"/>
        <v>16075.471054738773</v>
      </c>
      <c r="R30" s="137">
        <f>INDEX('RNF revised'!$F$8:$F$159,MATCH(M30,'RNF revised'!$A$8:$A$159,0))</f>
        <v>5281.2868735682887</v>
      </c>
      <c r="S30" s="114">
        <f t="shared" si="6"/>
        <v>11681.165531369512</v>
      </c>
      <c r="T30" s="138">
        <v>16962.452404937801</v>
      </c>
      <c r="U30" s="144">
        <f t="shared" si="7"/>
        <v>5.3150000000000031E-2</v>
      </c>
      <c r="V30" s="145">
        <f t="shared" si="8"/>
        <v>5.6094660806286445E-2</v>
      </c>
      <c r="W30" s="146">
        <f t="shared" si="9"/>
        <v>5.51760721150103E-2</v>
      </c>
      <c r="X30" s="58"/>
    </row>
    <row r="31" spans="1:24">
      <c r="A31" s="41" t="s">
        <v>187</v>
      </c>
      <c r="B31" s="182" t="s">
        <v>188</v>
      </c>
      <c r="C31" s="137">
        <f>SUMIF('Summary - 191 CCGs'!$A$6:$A$196,A31,'Summary - 191 CCGs'!$D$6:$D$196)</f>
        <v>8539.2670674490746</v>
      </c>
      <c r="D31" s="114">
        <f>SUMIF('Summary - 191 CCGs'!$A$6:$A$196,A31,'Summary - 191 CCGs'!$E$6:$E$196)</f>
        <v>17147.4547239565</v>
      </c>
      <c r="E31" s="138">
        <f>SUMIF('Summary - 191 CCGs'!$A$6:$A$196,A31,'Summary - 191 CCGs'!$F$6:$F$196)</f>
        <v>25686.721791405573</v>
      </c>
      <c r="F31" s="137">
        <f>SUMIF('Summary - 191 CCGs'!$A$6:$A$196,A31,'Summary - 191 CCGs'!$G$6:$G$196)</f>
        <v>8993.1291120839924</v>
      </c>
      <c r="G31" s="114">
        <f>SUMIF('Summary - 191 CCGs'!$A$6:$A$196,A31,'Summary - 191 CCGs'!$H$6:$H$196)</f>
        <v>17993.686072317803</v>
      </c>
      <c r="H31" s="138">
        <f>SUMIF('Summary - 191 CCGs'!$A$6:$A$196,A31,'Summary - 191 CCGs'!$I$6:$I$196)</f>
        <v>26986.815184401796</v>
      </c>
      <c r="I31" s="144">
        <f t="shared" si="2"/>
        <v>5.3150000000000031E-2</v>
      </c>
      <c r="J31" s="145">
        <f t="shared" si="3"/>
        <v>4.9350259964765719E-2</v>
      </c>
      <c r="K31" s="146">
        <f t="shared" si="4"/>
        <v>5.0613441588767349E-2</v>
      </c>
      <c r="L31" s="58"/>
      <c r="M31" s="75" t="s">
        <v>153</v>
      </c>
      <c r="N31" s="75" t="s">
        <v>154</v>
      </c>
      <c r="O31" s="137">
        <f>INDEX('BCF 2020-21'!$AB$6:$AB$157,MATCH(M31,'BCF 2020-21'!$U$6:$U$157,0))</f>
        <v>6886.7940821203247</v>
      </c>
      <c r="P31" s="114">
        <f>INDEX('BCF 2020-21'!$AC$6:$AC$157,MATCH(M31,'BCF 2020-21'!$U$6:$U$157,0))</f>
        <v>13028.654750941116</v>
      </c>
      <c r="Q31" s="138">
        <f t="shared" si="5"/>
        <v>19915.44883306144</v>
      </c>
      <c r="R31" s="137">
        <f>INDEX('RNF revised'!$F$8:$F$159,MATCH(M31,'RNF revised'!$A$8:$A$159,0))</f>
        <v>7252.8271875850205</v>
      </c>
      <c r="S31" s="114">
        <f t="shared" si="6"/>
        <v>13703.436046246015</v>
      </c>
      <c r="T31" s="138">
        <v>20956.263233831036</v>
      </c>
      <c r="U31" s="144">
        <f t="shared" si="7"/>
        <v>5.3150000000000031E-2</v>
      </c>
      <c r="V31" s="145">
        <f t="shared" si="8"/>
        <v>5.1792092752796171E-2</v>
      </c>
      <c r="W31" s="146">
        <f t="shared" si="9"/>
        <v>5.2261659252275994E-2</v>
      </c>
      <c r="X31" s="58"/>
    </row>
    <row r="32" spans="1:24">
      <c r="A32" s="41" t="s">
        <v>191</v>
      </c>
      <c r="B32" s="182" t="s">
        <v>192</v>
      </c>
      <c r="C32" s="137">
        <f>SUMIF('Summary - 191 CCGs'!$A$6:$A$196,A32,'Summary - 191 CCGs'!$D$6:$D$196)</f>
        <v>4706.0709279713737</v>
      </c>
      <c r="D32" s="114">
        <f>SUMIF('Summary - 191 CCGs'!$A$6:$A$196,A32,'Summary - 191 CCGs'!$E$6:$E$196)</f>
        <v>9751.1261223284728</v>
      </c>
      <c r="E32" s="138">
        <f>SUMIF('Summary - 191 CCGs'!$A$6:$A$196,A32,'Summary - 191 CCGs'!$F$6:$F$196)</f>
        <v>14457.197050299847</v>
      </c>
      <c r="F32" s="137">
        <f>SUMIF('Summary - 191 CCGs'!$A$6:$A$196,A32,'Summary - 191 CCGs'!$G$6:$G$196)</f>
        <v>4965.5555770169412</v>
      </c>
      <c r="G32" s="114">
        <f>SUMIF('Summary - 191 CCGs'!$A$6:$A$196,A32,'Summary - 191 CCGs'!$H$6:$H$196)</f>
        <v>10255.30856255443</v>
      </c>
      <c r="H32" s="138">
        <f>SUMIF('Summary - 191 CCGs'!$A$6:$A$196,A32,'Summary - 191 CCGs'!$I$6:$I$196)</f>
        <v>15220.864139571371</v>
      </c>
      <c r="I32" s="144">
        <f t="shared" si="2"/>
        <v>5.5138278410398422E-2</v>
      </c>
      <c r="J32" s="145">
        <f t="shared" si="3"/>
        <v>5.1705047591525055E-2</v>
      </c>
      <c r="K32" s="146">
        <f t="shared" si="4"/>
        <v>5.2822624372798943E-2</v>
      </c>
      <c r="L32" s="58"/>
      <c r="M32" s="75" t="s">
        <v>157</v>
      </c>
      <c r="N32" s="75" t="s">
        <v>158</v>
      </c>
      <c r="O32" s="137">
        <f>INDEX('BCF 2020-21'!$AB$6:$AB$157,MATCH(M32,'BCF 2020-21'!$U$6:$U$157,0))</f>
        <v>4443.764673855565</v>
      </c>
      <c r="P32" s="114">
        <f>INDEX('BCF 2020-21'!$AC$6:$AC$157,MATCH(M32,'BCF 2020-21'!$U$6:$U$157,0))</f>
        <v>7356.0000894829082</v>
      </c>
      <c r="Q32" s="138">
        <f t="shared" si="5"/>
        <v>11799.764763338473</v>
      </c>
      <c r="R32" s="137">
        <f>INDEX('RNF revised'!$F$8:$F$159,MATCH(M32,'RNF revised'!$A$8:$A$159,0))</f>
        <v>4679.9507662709884</v>
      </c>
      <c r="S32" s="114">
        <f t="shared" si="6"/>
        <v>7736.9827284069825</v>
      </c>
      <c r="T32" s="138">
        <v>12416.933494677971</v>
      </c>
      <c r="U32" s="144">
        <f t="shared" si="7"/>
        <v>5.3150000000000031E-2</v>
      </c>
      <c r="V32" s="145">
        <f t="shared" si="8"/>
        <v>5.1792092752795948E-2</v>
      </c>
      <c r="W32" s="146">
        <f t="shared" si="9"/>
        <v>5.2303477545334154E-2</v>
      </c>
      <c r="X32" s="58"/>
    </row>
    <row r="33" spans="1:24">
      <c r="A33" s="41" t="s">
        <v>199</v>
      </c>
      <c r="B33" s="182" t="s">
        <v>200</v>
      </c>
      <c r="C33" s="137">
        <f>SUMIF('Summary - 191 CCGs'!$A$6:$A$196,A33,'Summary - 191 CCGs'!$D$6:$D$196)</f>
        <v>6641.6806645818133</v>
      </c>
      <c r="D33" s="114">
        <f>SUMIF('Summary - 191 CCGs'!$A$6:$A$196,A33,'Summary - 191 CCGs'!$E$6:$E$196)</f>
        <v>14094.511666093755</v>
      </c>
      <c r="E33" s="138">
        <f>SUMIF('Summary - 191 CCGs'!$A$6:$A$196,A33,'Summary - 191 CCGs'!$F$6:$F$196)</f>
        <v>20736.192330675567</v>
      </c>
      <c r="F33" s="137">
        <f>SUMIF('Summary - 191 CCGs'!$A$6:$A$196,A33,'Summary - 191 CCGs'!$G$6:$G$196)</f>
        <v>6994.6859919043372</v>
      </c>
      <c r="G33" s="114">
        <f>SUMIF('Summary - 191 CCGs'!$A$6:$A$196,A33,'Summary - 191 CCGs'!$H$6:$H$196)</f>
        <v>14849.34467123273</v>
      </c>
      <c r="H33" s="138">
        <f>SUMIF('Summary - 191 CCGs'!$A$6:$A$196,A33,'Summary - 191 CCGs'!$I$6:$I$196)</f>
        <v>21844.030663137066</v>
      </c>
      <c r="I33" s="144">
        <f t="shared" si="2"/>
        <v>5.3150000000000031E-2</v>
      </c>
      <c r="J33" s="145">
        <f t="shared" si="3"/>
        <v>5.355510166094124E-2</v>
      </c>
      <c r="K33" s="146">
        <f t="shared" si="4"/>
        <v>5.3425349977230141E-2</v>
      </c>
      <c r="L33" s="58"/>
      <c r="M33" s="75" t="s">
        <v>161</v>
      </c>
      <c r="N33" s="75" t="s">
        <v>162</v>
      </c>
      <c r="O33" s="137">
        <f>INDEX('BCF 2020-21'!$AB$6:$AB$157,MATCH(M33,'BCF 2020-21'!$U$6:$U$157,0))</f>
        <v>4125.6025278548304</v>
      </c>
      <c r="P33" s="114">
        <f>INDEX('BCF 2020-21'!$AC$6:$AC$157,MATCH(M33,'BCF 2020-21'!$U$6:$U$157,0))</f>
        <v>9993.65383504907</v>
      </c>
      <c r="Q33" s="138">
        <f t="shared" si="5"/>
        <v>14119.2563629039</v>
      </c>
      <c r="R33" s="137">
        <f>INDEX('RNF revised'!$F$8:$F$159,MATCH(M33,'RNF revised'!$A$8:$A$159,0))</f>
        <v>4344.8783022103144</v>
      </c>
      <c r="S33" s="114">
        <f t="shared" si="6"/>
        <v>10512.7178365577</v>
      </c>
      <c r="T33" s="138">
        <v>14857.596138768014</v>
      </c>
      <c r="U33" s="144">
        <f t="shared" si="7"/>
        <v>5.3150000000000031E-2</v>
      </c>
      <c r="V33" s="145">
        <f t="shared" si="8"/>
        <v>5.193936172655933E-2</v>
      </c>
      <c r="W33" s="146">
        <f t="shared" si="9"/>
        <v>5.2293106441780202E-2</v>
      </c>
      <c r="X33" s="58"/>
    </row>
    <row r="34" spans="1:24">
      <c r="A34" s="41" t="s">
        <v>203</v>
      </c>
      <c r="B34" s="182" t="s">
        <v>204</v>
      </c>
      <c r="C34" s="137">
        <f>SUMIF('Summary - 191 CCGs'!$A$6:$A$196,A34,'Summary - 191 CCGs'!$D$6:$D$196)</f>
        <v>2685.0499328193823</v>
      </c>
      <c r="D34" s="114">
        <f>SUMIF('Summary - 191 CCGs'!$A$6:$A$196,A34,'Summary - 191 CCGs'!$E$6:$E$196)</f>
        <v>5916.2503779757499</v>
      </c>
      <c r="E34" s="138">
        <f>SUMIF('Summary - 191 CCGs'!$A$6:$A$196,A34,'Summary - 191 CCGs'!$F$6:$F$196)</f>
        <v>8601.3003107951317</v>
      </c>
      <c r="F34" s="137">
        <f>SUMIF('Summary - 191 CCGs'!$A$6:$A$196,A34,'Summary - 191 CCGs'!$G$6:$G$196)</f>
        <v>2825.2675097208353</v>
      </c>
      <c r="G34" s="114">
        <f>SUMIF('Summary - 191 CCGs'!$A$6:$A$196,A34,'Summary - 191 CCGs'!$H$6:$H$196)</f>
        <v>6227.6741151455863</v>
      </c>
      <c r="H34" s="138">
        <f>SUMIF('Summary - 191 CCGs'!$A$6:$A$196,A34,'Summary - 191 CCGs'!$I$6:$I$196)</f>
        <v>9052.941624866422</v>
      </c>
      <c r="I34" s="144">
        <f t="shared" si="2"/>
        <v>5.2221590067124124E-2</v>
      </c>
      <c r="J34" s="145">
        <f t="shared" si="3"/>
        <v>5.2638701419595924E-2</v>
      </c>
      <c r="K34" s="146">
        <f t="shared" si="4"/>
        <v>5.2508492640868987E-2</v>
      </c>
      <c r="L34" s="58"/>
      <c r="M34" s="75" t="s">
        <v>165</v>
      </c>
      <c r="N34" s="75" t="s">
        <v>166</v>
      </c>
      <c r="O34" s="137">
        <f>INDEX('BCF 2020-21'!$AB$6:$AB$157,MATCH(M34,'BCF 2020-21'!$U$6:$U$157,0))</f>
        <v>4256.4923313449726</v>
      </c>
      <c r="P34" s="114">
        <f>INDEX('BCF 2020-21'!$AC$6:$AC$157,MATCH(M34,'BCF 2020-21'!$U$6:$U$157,0))</f>
        <v>8735.0175354120729</v>
      </c>
      <c r="Q34" s="138">
        <f t="shared" si="5"/>
        <v>12991.509866757046</v>
      </c>
      <c r="R34" s="137">
        <f>INDEX('RNF revised'!$F$8:$F$159,MATCH(M34,'RNF revised'!$A$8:$A$159,0))</f>
        <v>4482.7248987559578</v>
      </c>
      <c r="S34" s="114">
        <f t="shared" si="6"/>
        <v>9247.456946247099</v>
      </c>
      <c r="T34" s="138">
        <v>13730.181845003057</v>
      </c>
      <c r="U34" s="144">
        <f t="shared" si="7"/>
        <v>5.3150000000000031E-2</v>
      </c>
      <c r="V34" s="145">
        <f t="shared" si="8"/>
        <v>5.8664955022422971E-2</v>
      </c>
      <c r="W34" s="146">
        <f t="shared" si="9"/>
        <v>5.6858054669699509E-2</v>
      </c>
      <c r="X34" s="58"/>
    </row>
    <row r="35" spans="1:24">
      <c r="A35" s="41" t="s">
        <v>211</v>
      </c>
      <c r="B35" s="182" t="s">
        <v>212</v>
      </c>
      <c r="C35" s="137">
        <f>SUMIF('Summary - 191 CCGs'!$A$6:$A$196,A35,'Summary - 191 CCGs'!$D$6:$D$196)</f>
        <v>4937.3698372085537</v>
      </c>
      <c r="D35" s="114">
        <f>SUMIF('Summary - 191 CCGs'!$A$6:$A$196,A35,'Summary - 191 CCGs'!$E$6:$E$196)</f>
        <v>10547.123566686449</v>
      </c>
      <c r="E35" s="138">
        <f>SUMIF('Summary - 191 CCGs'!$A$6:$A$196,A35,'Summary - 191 CCGs'!$F$6:$F$196)</f>
        <v>15484.493403895001</v>
      </c>
      <c r="F35" s="137">
        <f>SUMIF('Summary - 191 CCGs'!$A$6:$A$196,A35,'Summary - 191 CCGs'!$G$6:$G$196)</f>
        <v>5199.7910440561882</v>
      </c>
      <c r="G35" s="114">
        <f>SUMIF('Summary - 191 CCGs'!$A$6:$A$196,A35,'Summary - 191 CCGs'!$H$6:$H$196)</f>
        <v>11075.161119299823</v>
      </c>
      <c r="H35" s="138">
        <f>SUMIF('Summary - 191 CCGs'!$A$6:$A$196,A35,'Summary - 191 CCGs'!$I$6:$I$196)</f>
        <v>16274.952163356011</v>
      </c>
      <c r="I35" s="144">
        <f t="shared" si="2"/>
        <v>5.3150000000000031E-2</v>
      </c>
      <c r="J35" s="145">
        <f t="shared" si="3"/>
        <v>5.006460285354053E-2</v>
      </c>
      <c r="K35" s="146">
        <f t="shared" si="4"/>
        <v>5.1048409453432697E-2</v>
      </c>
      <c r="L35" s="58"/>
      <c r="M35" s="75" t="s">
        <v>169</v>
      </c>
      <c r="N35" s="75" t="s">
        <v>170</v>
      </c>
      <c r="O35" s="137">
        <f>INDEX('BCF 2020-21'!$AB$6:$AB$157,MATCH(M35,'BCF 2020-21'!$U$6:$U$157,0))</f>
        <v>4226.7993908901508</v>
      </c>
      <c r="P35" s="114">
        <f>INDEX('BCF 2020-21'!$AC$6:$AC$157,MATCH(M35,'BCF 2020-21'!$U$6:$U$157,0))</f>
        <v>10444.435777337432</v>
      </c>
      <c r="Q35" s="138">
        <f t="shared" si="5"/>
        <v>14671.235168227584</v>
      </c>
      <c r="R35" s="137">
        <f>INDEX('RNF revised'!$F$8:$F$159,MATCH(M35,'RNF revised'!$A$8:$A$159,0))</f>
        <v>4451.4537785159628</v>
      </c>
      <c r="S35" s="114">
        <f t="shared" si="6"/>
        <v>11036.824901804288</v>
      </c>
      <c r="T35" s="138">
        <v>15488.278680320251</v>
      </c>
      <c r="U35" s="144">
        <f t="shared" si="7"/>
        <v>5.3150000000000031E-2</v>
      </c>
      <c r="V35" s="145">
        <f t="shared" si="8"/>
        <v>5.6718154728112147E-2</v>
      </c>
      <c r="W35" s="146">
        <f t="shared" si="9"/>
        <v>5.5690165328552421E-2</v>
      </c>
      <c r="X35" s="58"/>
    </row>
    <row r="36" spans="1:24">
      <c r="A36" s="41" t="s">
        <v>219</v>
      </c>
      <c r="B36" s="182" t="s">
        <v>220</v>
      </c>
      <c r="C36" s="137">
        <f>SUMIF('Summary - 191 CCGs'!$A$6:$A$196,A36,'Summary - 191 CCGs'!$D$6:$D$196)</f>
        <v>8097.6515811192903</v>
      </c>
      <c r="D36" s="114">
        <f>SUMIF('Summary - 191 CCGs'!$A$6:$A$196,A36,'Summary - 191 CCGs'!$E$6:$E$196)</f>
        <v>16632.738819785987</v>
      </c>
      <c r="E36" s="138">
        <f>SUMIF('Summary - 191 CCGs'!$A$6:$A$196,A36,'Summary - 191 CCGs'!$F$6:$F$196)</f>
        <v>24730.390400905279</v>
      </c>
      <c r="F36" s="137">
        <f>SUMIF('Summary - 191 CCGs'!$A$6:$A$196,A36,'Summary - 191 CCGs'!$G$6:$G$196)</f>
        <v>8528.041762655781</v>
      </c>
      <c r="G36" s="114">
        <f>SUMIF('Summary - 191 CCGs'!$A$6:$A$196,A36,'Summary - 191 CCGs'!$H$6:$H$196)</f>
        <v>17444.695379824399</v>
      </c>
      <c r="H36" s="138">
        <f>SUMIF('Summary - 191 CCGs'!$A$6:$A$196,A36,'Summary - 191 CCGs'!$I$6:$I$196)</f>
        <v>25972.737142480182</v>
      </c>
      <c r="I36" s="144">
        <f t="shared" si="2"/>
        <v>5.3150000000000031E-2</v>
      </c>
      <c r="J36" s="145">
        <f t="shared" si="3"/>
        <v>4.8816768473062488E-2</v>
      </c>
      <c r="K36" s="146">
        <f t="shared" si="4"/>
        <v>5.0235629985421859E-2</v>
      </c>
      <c r="L36" s="58"/>
      <c r="M36" s="75" t="s">
        <v>173</v>
      </c>
      <c r="N36" s="75" t="s">
        <v>174</v>
      </c>
      <c r="O36" s="137">
        <f>INDEX('BCF 2020-21'!$AB$6:$AB$157,MATCH(M36,'BCF 2020-21'!$U$6:$U$157,0))</f>
        <v>4419.2053660516267</v>
      </c>
      <c r="P36" s="114">
        <f>INDEX('BCF 2020-21'!$AC$6:$AC$157,MATCH(M36,'BCF 2020-21'!$U$6:$U$157,0))</f>
        <v>9155.4531655382143</v>
      </c>
      <c r="Q36" s="138">
        <f t="shared" si="5"/>
        <v>13574.658531589841</v>
      </c>
      <c r="R36" s="137">
        <f>INDEX('RNF revised'!$F$8:$F$159,MATCH(M36,'RNF revised'!$A$8:$A$159,0))</f>
        <v>4654.0861312572706</v>
      </c>
      <c r="S36" s="114">
        <f t="shared" si="6"/>
        <v>9657.493105041638</v>
      </c>
      <c r="T36" s="138">
        <v>14311.579236298909</v>
      </c>
      <c r="U36" s="144">
        <f t="shared" si="7"/>
        <v>5.3150000000000031E-2</v>
      </c>
      <c r="V36" s="145">
        <f t="shared" si="8"/>
        <v>5.4835072652999584E-2</v>
      </c>
      <c r="W36" s="146">
        <f t="shared" si="9"/>
        <v>5.4286500319265185E-2</v>
      </c>
      <c r="X36" s="58"/>
    </row>
    <row r="37" spans="1:24">
      <c r="A37" s="41" t="s">
        <v>223</v>
      </c>
      <c r="B37" s="182" t="s">
        <v>224</v>
      </c>
      <c r="C37" s="137">
        <f>SUMIF('Summary - 191 CCGs'!$A$6:$A$196,A37,'Summary - 191 CCGs'!$D$6:$D$196)</f>
        <v>7247.735174280032</v>
      </c>
      <c r="D37" s="114">
        <f>SUMIF('Summary - 191 CCGs'!$A$6:$A$196,A37,'Summary - 191 CCGs'!$E$6:$E$196)</f>
        <v>14473.82399258097</v>
      </c>
      <c r="E37" s="138">
        <f>SUMIF('Summary - 191 CCGs'!$A$6:$A$196,A37,'Summary - 191 CCGs'!$F$6:$F$196)</f>
        <v>21721.559166861003</v>
      </c>
      <c r="F37" s="137">
        <f>SUMIF('Summary - 191 CCGs'!$A$6:$A$196,A37,'Summary - 191 CCGs'!$G$6:$G$196)</f>
        <v>7621.9157248804795</v>
      </c>
      <c r="G37" s="114">
        <f>SUMIF('Summary - 191 CCGs'!$A$6:$A$196,A37,'Summary - 191 CCGs'!$H$6:$H$196)</f>
        <v>15261.021199285591</v>
      </c>
      <c r="H37" s="138">
        <f>SUMIF('Summary - 191 CCGs'!$A$6:$A$196,A37,'Summary - 191 CCGs'!$I$6:$I$196)</f>
        <v>22882.936924166072</v>
      </c>
      <c r="I37" s="144">
        <f t="shared" si="2"/>
        <v>5.1627238247928586E-2</v>
      </c>
      <c r="J37" s="145">
        <f t="shared" si="3"/>
        <v>5.4387645387157235E-2</v>
      </c>
      <c r="K37" s="146">
        <f t="shared" si="4"/>
        <v>5.3466592724011219E-2</v>
      </c>
      <c r="L37" s="58"/>
      <c r="M37" s="75" t="s">
        <v>177</v>
      </c>
      <c r="N37" s="75" t="s">
        <v>178</v>
      </c>
      <c r="O37" s="137">
        <f>INDEX('BCF 2020-21'!$AB$6:$AB$157,MATCH(M37,'BCF 2020-21'!$U$6:$U$157,0))</f>
        <v>3508.5704802675655</v>
      </c>
      <c r="P37" s="114">
        <f>INDEX('BCF 2020-21'!$AC$6:$AC$157,MATCH(M37,'BCF 2020-21'!$U$6:$U$157,0))</f>
        <v>7927.101870734251</v>
      </c>
      <c r="Q37" s="138">
        <f t="shared" si="5"/>
        <v>11435.672351001816</v>
      </c>
      <c r="R37" s="137">
        <f>INDEX('RNF revised'!$F$8:$F$159,MATCH(M37,'RNF revised'!$A$8:$A$159,0))</f>
        <v>3695.0510012937866</v>
      </c>
      <c r="S37" s="114">
        <f t="shared" si="6"/>
        <v>8377.0415733699847</v>
      </c>
      <c r="T37" s="138">
        <v>12072.092574663771</v>
      </c>
      <c r="U37" s="144">
        <f t="shared" si="7"/>
        <v>5.3150000000000031E-2</v>
      </c>
      <c r="V37" s="145">
        <f t="shared" si="8"/>
        <v>5.6759672068407152E-2</v>
      </c>
      <c r="W37" s="146">
        <f t="shared" si="9"/>
        <v>5.5652191154829778E-2</v>
      </c>
      <c r="X37" s="58"/>
    </row>
    <row r="38" spans="1:24">
      <c r="A38" s="41" t="s">
        <v>227</v>
      </c>
      <c r="B38" s="182" t="s">
        <v>228</v>
      </c>
      <c r="C38" s="137">
        <f>SUMIF('Summary - 191 CCGs'!$A$6:$A$196,A38,'Summary - 191 CCGs'!$D$6:$D$196)</f>
        <v>5592.4503139812578</v>
      </c>
      <c r="D38" s="114">
        <f>SUMIF('Summary - 191 CCGs'!$A$6:$A$196,A38,'Summary - 191 CCGs'!$E$6:$E$196)</f>
        <v>11204.893665535465</v>
      </c>
      <c r="E38" s="138">
        <f>SUMIF('Summary - 191 CCGs'!$A$6:$A$196,A38,'Summary - 191 CCGs'!$F$6:$F$196)</f>
        <v>16797.343979516721</v>
      </c>
      <c r="F38" s="137">
        <f>SUMIF('Summary - 191 CCGs'!$A$6:$A$196,A38,'Summary - 191 CCGs'!$G$6:$G$196)</f>
        <v>5890.4701229794</v>
      </c>
      <c r="G38" s="114">
        <f>SUMIF('Summary - 191 CCGs'!$A$6:$A$196,A38,'Summary - 191 CCGs'!$H$6:$H$196)</f>
        <v>11779.780792064037</v>
      </c>
      <c r="H38" s="138">
        <f>SUMIF('Summary - 191 CCGs'!$A$6:$A$196,A38,'Summary - 191 CCGs'!$I$6:$I$196)</f>
        <v>17670.250915043438</v>
      </c>
      <c r="I38" s="144">
        <f t="shared" si="2"/>
        <v>5.3289665936429698E-2</v>
      </c>
      <c r="J38" s="145">
        <f t="shared" si="3"/>
        <v>5.1306790023080362E-2</v>
      </c>
      <c r="K38" s="146">
        <f t="shared" si="4"/>
        <v>5.1966961954888147E-2</v>
      </c>
      <c r="L38" s="58"/>
      <c r="M38" s="75" t="s">
        <v>181</v>
      </c>
      <c r="N38" s="75" t="s">
        <v>182</v>
      </c>
      <c r="O38" s="137">
        <f>INDEX('BCF 2020-21'!$AB$6:$AB$157,MATCH(M38,'BCF 2020-21'!$U$6:$U$157,0))</f>
        <v>5351.6941363828764</v>
      </c>
      <c r="P38" s="114">
        <f>INDEX('BCF 2020-21'!$AC$6:$AC$157,MATCH(M38,'BCF 2020-21'!$U$6:$U$157,0))</f>
        <v>13944.102374641061</v>
      </c>
      <c r="Q38" s="138">
        <f t="shared" si="5"/>
        <v>19295.796511023938</v>
      </c>
      <c r="R38" s="137">
        <f>INDEX('RNF revised'!$F$8:$F$159,MATCH(M38,'RNF revised'!$A$8:$A$159,0))</f>
        <v>5636.1366797316268</v>
      </c>
      <c r="S38" s="114">
        <f t="shared" si="6"/>
        <v>14707.504189704232</v>
      </c>
      <c r="T38" s="138">
        <v>20343.640869435858</v>
      </c>
      <c r="U38" s="144">
        <f t="shared" si="7"/>
        <v>5.3150000000000031E-2</v>
      </c>
      <c r="V38" s="145">
        <f t="shared" si="8"/>
        <v>5.474728989737665E-2</v>
      </c>
      <c r="W38" s="146">
        <f t="shared" si="9"/>
        <v>5.4304281132591337E-2</v>
      </c>
      <c r="X38" s="58"/>
    </row>
    <row r="39" spans="1:24">
      <c r="A39" s="41" t="s">
        <v>239</v>
      </c>
      <c r="B39" s="182" t="s">
        <v>240</v>
      </c>
      <c r="C39" s="137">
        <f>SUMIF('Summary - 191 CCGs'!$A$6:$A$196,A39,'Summary - 191 CCGs'!$D$6:$D$196)</f>
        <v>7792.2941849885128</v>
      </c>
      <c r="D39" s="114">
        <f>SUMIF('Summary - 191 CCGs'!$A$6:$A$196,A39,'Summary - 191 CCGs'!$E$6:$E$196)</f>
        <v>14750.994646575411</v>
      </c>
      <c r="E39" s="138">
        <f>SUMIF('Summary - 191 CCGs'!$A$6:$A$196,A39,'Summary - 191 CCGs'!$F$6:$F$196)</f>
        <v>22543.288831563925</v>
      </c>
      <c r="F39" s="137">
        <f>SUMIF('Summary - 191 CCGs'!$A$6:$A$196,A39,'Summary - 191 CCGs'!$G$6:$G$196)</f>
        <v>8206.4546209206528</v>
      </c>
      <c r="G39" s="114">
        <f>SUMIF('Summary - 191 CCGs'!$A$6:$A$196,A39,'Summary - 191 CCGs'!$H$6:$H$196)</f>
        <v>15490.673250524533</v>
      </c>
      <c r="H39" s="138">
        <f>SUMIF('Summary - 191 CCGs'!$A$6:$A$196,A39,'Summary - 191 CCGs'!$I$6:$I$196)</f>
        <v>23697.127871445184</v>
      </c>
      <c r="I39" s="144">
        <f t="shared" si="2"/>
        <v>5.3150000000000031E-2</v>
      </c>
      <c r="J39" s="145">
        <f t="shared" si="3"/>
        <v>5.014432054728224E-2</v>
      </c>
      <c r="K39" s="146">
        <f t="shared" si="4"/>
        <v>5.118326116931593E-2</v>
      </c>
      <c r="L39" s="58"/>
      <c r="M39" s="75" t="s">
        <v>185</v>
      </c>
      <c r="N39" s="75" t="s">
        <v>186</v>
      </c>
      <c r="O39" s="137">
        <f>INDEX('BCF 2020-21'!$AB$6:$AB$157,MATCH(M39,'BCF 2020-21'!$U$6:$U$157,0))</f>
        <v>1940.566054222897</v>
      </c>
      <c r="P39" s="114">
        <f>INDEX('BCF 2020-21'!$AC$6:$AC$157,MATCH(M39,'BCF 2020-21'!$U$6:$U$157,0))</f>
        <v>5261.7321956511205</v>
      </c>
      <c r="Q39" s="138">
        <f t="shared" si="5"/>
        <v>7202.2982498740175</v>
      </c>
      <c r="R39" s="137">
        <f>INDEX('RNF revised'!$F$8:$F$159,MATCH(M39,'RNF revised'!$A$8:$A$159,0))</f>
        <v>2043.7071400048442</v>
      </c>
      <c r="S39" s="114">
        <f t="shared" si="6"/>
        <v>5531.1061419228508</v>
      </c>
      <c r="T39" s="138">
        <v>7574.8132819276952</v>
      </c>
      <c r="U39" s="144">
        <f t="shared" si="7"/>
        <v>5.3150000000000031E-2</v>
      </c>
      <c r="V39" s="145">
        <f t="shared" si="8"/>
        <v>5.1194917615603908E-2</v>
      </c>
      <c r="W39" s="146">
        <f t="shared" si="9"/>
        <v>5.1721689262200998E-2</v>
      </c>
      <c r="X39" s="58"/>
    </row>
    <row r="40" spans="1:24">
      <c r="A40" s="41" t="s">
        <v>243</v>
      </c>
      <c r="B40" s="182" t="s">
        <v>244</v>
      </c>
      <c r="C40" s="137">
        <f>SUMIF('Summary - 191 CCGs'!$A$6:$A$196,A40,'Summary - 191 CCGs'!$D$6:$D$196)</f>
        <v>4181.6698942679914</v>
      </c>
      <c r="D40" s="114">
        <f>SUMIF('Summary - 191 CCGs'!$A$6:$A$196,A40,'Summary - 191 CCGs'!$E$6:$E$196)</f>
        <v>8442.9328465823419</v>
      </c>
      <c r="E40" s="138">
        <f>SUMIF('Summary - 191 CCGs'!$A$6:$A$196,A40,'Summary - 191 CCGs'!$F$6:$F$196)</f>
        <v>12624.602740850332</v>
      </c>
      <c r="F40" s="137">
        <f>SUMIF('Summary - 191 CCGs'!$A$6:$A$196,A40,'Summary - 191 CCGs'!$G$6:$G$196)</f>
        <v>4403.9256491483357</v>
      </c>
      <c r="G40" s="114">
        <f>SUMIF('Summary - 191 CCGs'!$A$6:$A$196,A40,'Summary - 191 CCGs'!$H$6:$H$196)</f>
        <v>8840.5209856928122</v>
      </c>
      <c r="H40" s="138">
        <f>SUMIF('Summary - 191 CCGs'!$A$6:$A$196,A40,'Summary - 191 CCGs'!$I$6:$I$196)</f>
        <v>13244.446634841148</v>
      </c>
      <c r="I40" s="144">
        <f t="shared" si="2"/>
        <v>5.3150000000000031E-2</v>
      </c>
      <c r="J40" s="145">
        <f t="shared" si="3"/>
        <v>4.7091235514375995E-2</v>
      </c>
      <c r="K40" s="146">
        <f t="shared" si="4"/>
        <v>4.909809098270812E-2</v>
      </c>
      <c r="L40" s="58"/>
      <c r="M40" s="75" t="s">
        <v>189</v>
      </c>
      <c r="N40" s="75" t="s">
        <v>190</v>
      </c>
      <c r="O40" s="137">
        <f>INDEX('BCF 2020-21'!$AB$6:$AB$157,MATCH(M40,'BCF 2020-21'!$U$6:$U$157,0))</f>
        <v>2686.3691171885125</v>
      </c>
      <c r="P40" s="114">
        <f>INDEX('BCF 2020-21'!$AC$6:$AC$157,MATCH(M40,'BCF 2020-21'!$U$6:$U$157,0))</f>
        <v>7358.0404089886615</v>
      </c>
      <c r="Q40" s="138">
        <f t="shared" si="5"/>
        <v>10044.409526177174</v>
      </c>
      <c r="R40" s="137">
        <f>INDEX('RNF revised'!$F$8:$F$159,MATCH(M40,'RNF revised'!$A$8:$A$159,0))</f>
        <v>2829.1496357670821</v>
      </c>
      <c r="S40" s="114">
        <f t="shared" si="6"/>
        <v>7730.4067409521504</v>
      </c>
      <c r="T40" s="138">
        <v>10559.556376719233</v>
      </c>
      <c r="U40" s="144">
        <f t="shared" si="7"/>
        <v>5.3150000000000031E-2</v>
      </c>
      <c r="V40" s="145">
        <f t="shared" si="8"/>
        <v>5.0606725604360969E-2</v>
      </c>
      <c r="W40" s="146">
        <f t="shared" si="9"/>
        <v>5.12869222625294E-2</v>
      </c>
      <c r="X40" s="58"/>
    </row>
    <row r="41" spans="1:24">
      <c r="A41" s="41" t="s">
        <v>247</v>
      </c>
      <c r="B41" s="182" t="s">
        <v>248</v>
      </c>
      <c r="C41" s="137">
        <f>SUMIF('Summary - 191 CCGs'!$A$6:$A$196,A41,'Summary - 191 CCGs'!$D$6:$D$196)</f>
        <v>4382.2991500013713</v>
      </c>
      <c r="D41" s="114">
        <f>SUMIF('Summary - 191 CCGs'!$A$6:$A$196,A41,'Summary - 191 CCGs'!$E$6:$E$196)</f>
        <v>9167.1781344718547</v>
      </c>
      <c r="E41" s="138">
        <f>SUMIF('Summary - 191 CCGs'!$A$6:$A$196,A41,'Summary - 191 CCGs'!$F$6:$F$196)</f>
        <v>13549.477284473225</v>
      </c>
      <c r="F41" s="137">
        <f>SUMIF('Summary - 191 CCGs'!$A$6:$A$196,A41,'Summary - 191 CCGs'!$G$6:$G$196)</f>
        <v>4614.4372750139064</v>
      </c>
      <c r="G41" s="114">
        <f>SUMIF('Summary - 191 CCGs'!$A$6:$A$196,A41,'Summary - 191 CCGs'!$H$6:$H$196)</f>
        <v>9634.902867900284</v>
      </c>
      <c r="H41" s="138">
        <f>SUMIF('Summary - 191 CCGs'!$A$6:$A$196,A41,'Summary - 191 CCGs'!$I$6:$I$196)</f>
        <v>14249.34014291419</v>
      </c>
      <c r="I41" s="144">
        <f t="shared" si="2"/>
        <v>5.2971765976419505E-2</v>
      </c>
      <c r="J41" s="145">
        <f t="shared" si="3"/>
        <v>5.1021669544046189E-2</v>
      </c>
      <c r="K41" s="146">
        <f t="shared" si="4"/>
        <v>5.1652388040309249E-2</v>
      </c>
      <c r="L41" s="58"/>
      <c r="M41" s="75" t="s">
        <v>193</v>
      </c>
      <c r="N41" s="75" t="s">
        <v>194</v>
      </c>
      <c r="O41" s="137">
        <f>INDEX('BCF 2020-21'!$AB$6:$AB$157,MATCH(M41,'BCF 2020-21'!$U$6:$U$157,0))</f>
        <v>3054.3032293115098</v>
      </c>
      <c r="P41" s="114">
        <f>INDEX('BCF 2020-21'!$AC$6:$AC$157,MATCH(M41,'BCF 2020-21'!$U$6:$U$157,0))</f>
        <v>7551.8189732965548</v>
      </c>
      <c r="Q41" s="138">
        <f t="shared" si="5"/>
        <v>10606.122202608065</v>
      </c>
      <c r="R41" s="137">
        <f>INDEX('RNF revised'!$F$8:$F$159,MATCH(M41,'RNF revised'!$A$8:$A$159,0))</f>
        <v>3216.6394459494168</v>
      </c>
      <c r="S41" s="114">
        <f t="shared" si="6"/>
        <v>7933.9918038919805</v>
      </c>
      <c r="T41" s="138">
        <v>11150.631249841397</v>
      </c>
      <c r="U41" s="144">
        <f t="shared" si="7"/>
        <v>5.3150000000000031E-2</v>
      </c>
      <c r="V41" s="145">
        <f t="shared" si="8"/>
        <v>5.0606725604360969E-2</v>
      </c>
      <c r="W41" s="146">
        <f t="shared" si="9"/>
        <v>5.1339126292495152E-2</v>
      </c>
      <c r="X41" s="58"/>
    </row>
    <row r="42" spans="1:24">
      <c r="A42" s="41" t="s">
        <v>251</v>
      </c>
      <c r="B42" s="182" t="s">
        <v>252</v>
      </c>
      <c r="C42" s="137">
        <f>SUMIF('Summary - 191 CCGs'!$A$6:$A$196,A42,'Summary - 191 CCGs'!$D$6:$D$196)</f>
        <v>4080.8928779540624</v>
      </c>
      <c r="D42" s="114">
        <f>SUMIF('Summary - 191 CCGs'!$A$6:$A$196,A42,'Summary - 191 CCGs'!$E$6:$E$196)</f>
        <v>8522.7248683447542</v>
      </c>
      <c r="E42" s="138">
        <f>SUMIF('Summary - 191 CCGs'!$A$6:$A$196,A42,'Summary - 191 CCGs'!$F$6:$F$196)</f>
        <v>12603.617746298816</v>
      </c>
      <c r="F42" s="137">
        <f>SUMIF('Summary - 191 CCGs'!$A$6:$A$196,A42,'Summary - 191 CCGs'!$G$6:$G$196)</f>
        <v>4297.7923344173214</v>
      </c>
      <c r="G42" s="114">
        <f>SUMIF('Summary - 191 CCGs'!$A$6:$A$196,A42,'Summary - 191 CCGs'!$H$6:$H$196)</f>
        <v>8979.2242529704927</v>
      </c>
      <c r="H42" s="138">
        <f>SUMIF('Summary - 191 CCGs'!$A$6:$A$196,A42,'Summary - 191 CCGs'!$I$6:$I$196)</f>
        <v>13277.016587387814</v>
      </c>
      <c r="I42" s="144">
        <f t="shared" si="2"/>
        <v>5.3150000000000031E-2</v>
      </c>
      <c r="J42" s="145">
        <f t="shared" si="3"/>
        <v>5.3562609573526876E-2</v>
      </c>
      <c r="K42" s="146">
        <f t="shared" si="4"/>
        <v>5.3429011784076774E-2</v>
      </c>
      <c r="L42" s="58"/>
      <c r="M42" s="75" t="s">
        <v>197</v>
      </c>
      <c r="N42" s="75" t="s">
        <v>198</v>
      </c>
      <c r="O42" s="137">
        <f>INDEX('BCF 2020-21'!$AB$6:$AB$157,MATCH(M42,'BCF 2020-21'!$U$6:$U$157,0))</f>
        <v>2764.430700477656</v>
      </c>
      <c r="P42" s="114">
        <f>INDEX('BCF 2020-21'!$AC$6:$AC$157,MATCH(M42,'BCF 2020-21'!$U$6:$U$157,0))</f>
        <v>6776.4340671396094</v>
      </c>
      <c r="Q42" s="138">
        <f t="shared" si="5"/>
        <v>9540.8647676172659</v>
      </c>
      <c r="R42" s="137">
        <f>INDEX('RNF revised'!$F$8:$F$159,MATCH(M42,'RNF revised'!$A$8:$A$159,0))</f>
        <v>2911.3601922080434</v>
      </c>
      <c r="S42" s="114">
        <f t="shared" si="6"/>
        <v>7123.3530509343927</v>
      </c>
      <c r="T42" s="138">
        <v>10034.713243142436</v>
      </c>
      <c r="U42" s="144">
        <f t="shared" si="7"/>
        <v>5.3150000000000031E-2</v>
      </c>
      <c r="V42" s="145">
        <f t="shared" si="8"/>
        <v>5.1194917615603908E-2</v>
      </c>
      <c r="W42" s="146">
        <f t="shared" si="9"/>
        <v>5.1761395591869874E-2</v>
      </c>
      <c r="X42" s="58"/>
    </row>
    <row r="43" spans="1:24">
      <c r="A43" s="41" t="s">
        <v>255</v>
      </c>
      <c r="B43" s="182" t="s">
        <v>256</v>
      </c>
      <c r="C43" s="137">
        <f>SUMIF('Summary - 191 CCGs'!$A$6:$A$196,A43,'Summary - 191 CCGs'!$D$6:$D$196)</f>
        <v>7214.9232742604017</v>
      </c>
      <c r="D43" s="114">
        <f>SUMIF('Summary - 191 CCGs'!$A$6:$A$196,A43,'Summary - 191 CCGs'!$E$6:$E$196)</f>
        <v>13399.659820845587</v>
      </c>
      <c r="E43" s="138">
        <f>SUMIF('Summary - 191 CCGs'!$A$6:$A$196,A43,'Summary - 191 CCGs'!$F$6:$F$196)</f>
        <v>20614.583095105991</v>
      </c>
      <c r="F43" s="137">
        <f>SUMIF('Summary - 191 CCGs'!$A$6:$A$196,A43,'Summary - 191 CCGs'!$G$6:$G$196)</f>
        <v>7598.3964462873419</v>
      </c>
      <c r="G43" s="114">
        <f>SUMIF('Summary - 191 CCGs'!$A$6:$A$196,A43,'Summary - 191 CCGs'!$H$6:$H$196)</f>
        <v>14067.529306479943</v>
      </c>
      <c r="H43" s="138">
        <f>SUMIF('Summary - 191 CCGs'!$A$6:$A$196,A43,'Summary - 191 CCGs'!$I$6:$I$196)</f>
        <v>21665.925752767285</v>
      </c>
      <c r="I43" s="144">
        <f t="shared" si="2"/>
        <v>5.3150000000000031E-2</v>
      </c>
      <c r="J43" s="145">
        <f t="shared" si="3"/>
        <v>4.9842271711656672E-2</v>
      </c>
      <c r="K43" s="146">
        <f t="shared" si="4"/>
        <v>5.0999947600729678E-2</v>
      </c>
      <c r="L43" s="58"/>
      <c r="M43" s="75" t="s">
        <v>201</v>
      </c>
      <c r="N43" s="75" t="s">
        <v>202</v>
      </c>
      <c r="O43" s="137">
        <f>INDEX('BCF 2020-21'!$AB$6:$AB$157,MATCH(M43,'BCF 2020-21'!$U$6:$U$157,0))</f>
        <v>2555.2918205049832</v>
      </c>
      <c r="P43" s="114">
        <f>INDEX('BCF 2020-21'!$AC$6:$AC$157,MATCH(M43,'BCF 2020-21'!$U$6:$U$157,0))</f>
        <v>6772.4657081698533</v>
      </c>
      <c r="Q43" s="138">
        <f t="shared" si="5"/>
        <v>9327.7575286748361</v>
      </c>
      <c r="R43" s="137">
        <f>INDEX('RNF revised'!$F$8:$F$159,MATCH(M43,'RNF revised'!$A$8:$A$159,0))</f>
        <v>2691.1055807648231</v>
      </c>
      <c r="S43" s="114">
        <f t="shared" si="6"/>
        <v>7119.1815321541108</v>
      </c>
      <c r="T43" s="138">
        <v>9810.2871129189334</v>
      </c>
      <c r="U43" s="144">
        <f t="shared" si="7"/>
        <v>5.3150000000000031E-2</v>
      </c>
      <c r="V43" s="145">
        <f t="shared" si="8"/>
        <v>5.1194917615603686E-2</v>
      </c>
      <c r="W43" s="146">
        <f t="shared" si="9"/>
        <v>5.1730502509390153E-2</v>
      </c>
      <c r="X43" s="58"/>
    </row>
    <row r="44" spans="1:24">
      <c r="A44" s="41" t="s">
        <v>263</v>
      </c>
      <c r="B44" s="182" t="s">
        <v>264</v>
      </c>
      <c r="C44" s="137">
        <f>SUMIF('Summary - 191 CCGs'!$A$6:$A$196,A44,'Summary - 191 CCGs'!$D$6:$D$196)</f>
        <v>14508.627047428768</v>
      </c>
      <c r="D44" s="114">
        <f>SUMIF('Summary - 191 CCGs'!$A$6:$A$196,A44,'Summary - 191 CCGs'!$E$6:$E$196)</f>
        <v>28312.36592069926</v>
      </c>
      <c r="E44" s="138">
        <f>SUMIF('Summary - 191 CCGs'!$A$6:$A$196,A44,'Summary - 191 CCGs'!$F$6:$F$196)</f>
        <v>42820.992968128026</v>
      </c>
      <c r="F44" s="137">
        <f>SUMIF('Summary - 191 CCGs'!$A$6:$A$196,A44,'Summary - 191 CCGs'!$G$6:$G$196)</f>
        <v>15279.760574999607</v>
      </c>
      <c r="G44" s="114">
        <f>SUMIF('Summary - 191 CCGs'!$A$6:$A$196,A44,'Summary - 191 CCGs'!$H$6:$H$196)</f>
        <v>29718.475048890279</v>
      </c>
      <c r="H44" s="138">
        <f>SUMIF('Summary - 191 CCGs'!$A$6:$A$196,A44,'Summary - 191 CCGs'!$I$6:$I$196)</f>
        <v>44998.235623889886</v>
      </c>
      <c r="I44" s="144">
        <f t="shared" si="2"/>
        <v>5.3150000000000031E-2</v>
      </c>
      <c r="J44" s="145">
        <f t="shared" si="3"/>
        <v>4.9664133761530893E-2</v>
      </c>
      <c r="K44" s="146">
        <f t="shared" si="4"/>
        <v>5.0845216442841457E-2</v>
      </c>
      <c r="L44" s="58"/>
      <c r="M44" s="75" t="s">
        <v>205</v>
      </c>
      <c r="N44" s="75" t="s">
        <v>206</v>
      </c>
      <c r="O44" s="137">
        <f>INDEX('BCF 2020-21'!$AB$6:$AB$157,MATCH(M44,'BCF 2020-21'!$U$6:$U$157,0))</f>
        <v>2153.7665198756658</v>
      </c>
      <c r="P44" s="114">
        <f>INDEX('BCF 2020-21'!$AC$6:$AC$157,MATCH(M44,'BCF 2020-21'!$U$6:$U$157,0))</f>
        <v>6557.5395334849745</v>
      </c>
      <c r="Q44" s="138">
        <f t="shared" si="5"/>
        <v>8711.3060533606404</v>
      </c>
      <c r="R44" s="137">
        <f>INDEX('RNF revised'!$F$8:$F$159,MATCH(M44,'RNF revised'!$A$8:$A$159,0))</f>
        <v>2268.2392104070577</v>
      </c>
      <c r="S44" s="114">
        <f t="shared" si="6"/>
        <v>6889.3951372957936</v>
      </c>
      <c r="T44" s="138">
        <v>9157.6343477028513</v>
      </c>
      <c r="U44" s="144">
        <f t="shared" si="7"/>
        <v>5.3150000000000031E-2</v>
      </c>
      <c r="V44" s="145">
        <f t="shared" si="8"/>
        <v>5.0606725604360303E-2</v>
      </c>
      <c r="W44" s="146">
        <f t="shared" si="9"/>
        <v>5.1235519864444079E-2</v>
      </c>
      <c r="X44" s="58"/>
    </row>
    <row r="45" spans="1:24">
      <c r="A45" s="41" t="s">
        <v>267</v>
      </c>
      <c r="B45" s="182" t="s">
        <v>268</v>
      </c>
      <c r="C45" s="137">
        <f>SUMIF('Summary - 191 CCGs'!$A$6:$A$196,A45,'Summary - 191 CCGs'!$D$6:$D$196)</f>
        <v>7199.66732807677</v>
      </c>
      <c r="D45" s="114">
        <f>SUMIF('Summary - 191 CCGs'!$A$6:$A$196,A45,'Summary - 191 CCGs'!$E$6:$E$196)</f>
        <v>15222.921273817268</v>
      </c>
      <c r="E45" s="138">
        <f>SUMIF('Summary - 191 CCGs'!$A$6:$A$196,A45,'Summary - 191 CCGs'!$F$6:$F$196)</f>
        <v>22422.588601894036</v>
      </c>
      <c r="F45" s="137">
        <f>SUMIF('Summary - 191 CCGs'!$A$6:$A$196,A45,'Summary - 191 CCGs'!$G$6:$G$196)</f>
        <v>7617.1376156542192</v>
      </c>
      <c r="G45" s="114">
        <f>SUMIF('Summary - 191 CCGs'!$A$6:$A$196,A45,'Summary - 191 CCGs'!$H$6:$H$196)</f>
        <v>15986.602226720772</v>
      </c>
      <c r="H45" s="138">
        <f>SUMIF('Summary - 191 CCGs'!$A$6:$A$196,A45,'Summary - 191 CCGs'!$I$6:$I$196)</f>
        <v>23603.739842374991</v>
      </c>
      <c r="I45" s="144">
        <f t="shared" si="2"/>
        <v>5.7984663534303538E-2</v>
      </c>
      <c r="J45" s="145">
        <f t="shared" si="3"/>
        <v>5.0166517921694798E-2</v>
      </c>
      <c r="K45" s="146">
        <f t="shared" si="4"/>
        <v>5.2676845722495313E-2</v>
      </c>
      <c r="L45" s="58"/>
      <c r="M45" s="75" t="s">
        <v>209</v>
      </c>
      <c r="N45" s="75" t="s">
        <v>210</v>
      </c>
      <c r="O45" s="137">
        <f>INDEX('BCF 2020-21'!$AB$6:$AB$157,MATCH(M45,'BCF 2020-21'!$U$6:$U$157,0))</f>
        <v>4870.1230453564667</v>
      </c>
      <c r="P45" s="114">
        <f>INDEX('BCF 2020-21'!$AC$6:$AC$157,MATCH(M45,'BCF 2020-21'!$U$6:$U$157,0))</f>
        <v>11745.147040202355</v>
      </c>
      <c r="Q45" s="138">
        <f t="shared" si="5"/>
        <v>16615.270085558823</v>
      </c>
      <c r="R45" s="137">
        <f>INDEX('RNF revised'!$F$8:$F$159,MATCH(M45,'RNF revised'!$A$8:$A$159,0))</f>
        <v>5128.9700852171627</v>
      </c>
      <c r="S45" s="114">
        <f t="shared" si="6"/>
        <v>12463.86573539348</v>
      </c>
      <c r="T45" s="138">
        <v>17592.835820610642</v>
      </c>
      <c r="U45" s="144">
        <f t="shared" si="7"/>
        <v>5.3150000000000031E-2</v>
      </c>
      <c r="V45" s="145">
        <f t="shared" si="8"/>
        <v>6.1192822255100587E-2</v>
      </c>
      <c r="W45" s="146">
        <f t="shared" si="9"/>
        <v>5.8835380346990096E-2</v>
      </c>
      <c r="X45" s="58"/>
    </row>
    <row r="46" spans="1:24">
      <c r="A46" s="41" t="s">
        <v>271</v>
      </c>
      <c r="B46" s="182" t="s">
        <v>272</v>
      </c>
      <c r="C46" s="137">
        <f>SUMIF('Summary - 191 CCGs'!$A$6:$A$196,A46,'Summary - 191 CCGs'!$D$6:$D$196)</f>
        <v>8843.101512732941</v>
      </c>
      <c r="D46" s="114">
        <f>SUMIF('Summary - 191 CCGs'!$A$6:$A$196,A46,'Summary - 191 CCGs'!$E$6:$E$196)</f>
        <v>19079.181642482923</v>
      </c>
      <c r="E46" s="138">
        <f>SUMIF('Summary - 191 CCGs'!$A$6:$A$196,A46,'Summary - 191 CCGs'!$F$6:$F$196)</f>
        <v>27922.283155215864</v>
      </c>
      <c r="F46" s="137">
        <f>SUMIF('Summary - 191 CCGs'!$A$6:$A$196,A46,'Summary - 191 CCGs'!$G$6:$G$196)</f>
        <v>9313.1123581346965</v>
      </c>
      <c r="G46" s="114">
        <f>SUMIF('Summary - 191 CCGs'!$A$6:$A$196,A46,'Summary - 191 CCGs'!$H$6:$H$196)</f>
        <v>20094.104348336863</v>
      </c>
      <c r="H46" s="138">
        <f>SUMIF('Summary - 191 CCGs'!$A$6:$A$196,A46,'Summary - 191 CCGs'!$I$6:$I$196)</f>
        <v>29407.216706471561</v>
      </c>
      <c r="I46" s="144">
        <f t="shared" si="2"/>
        <v>5.3150000000000031E-2</v>
      </c>
      <c r="J46" s="145">
        <f t="shared" si="3"/>
        <v>5.3195295525362063E-2</v>
      </c>
      <c r="K46" s="146">
        <f t="shared" si="4"/>
        <v>5.3180950246839442E-2</v>
      </c>
      <c r="L46" s="58"/>
      <c r="M46" s="75" t="s">
        <v>213</v>
      </c>
      <c r="N46" s="75" t="s">
        <v>214</v>
      </c>
      <c r="O46" s="137">
        <f>INDEX('BCF 2020-21'!$AB$6:$AB$157,MATCH(M46,'BCF 2020-21'!$U$6:$U$157,0))</f>
        <v>6589.4402297907636</v>
      </c>
      <c r="P46" s="114">
        <f>INDEX('BCF 2020-21'!$AC$6:$AC$157,MATCH(M46,'BCF 2020-21'!$U$6:$U$157,0))</f>
        <v>13883.584044907255</v>
      </c>
      <c r="Q46" s="138">
        <f t="shared" si="5"/>
        <v>20473.024274698018</v>
      </c>
      <c r="R46" s="137">
        <f>INDEX('RNF revised'!$F$8:$F$159,MATCH(M46,'RNF revised'!$A$8:$A$159,0))</f>
        <v>6939.6689780041434</v>
      </c>
      <c r="S46" s="114">
        <f t="shared" si="6"/>
        <v>14567.015555800883</v>
      </c>
      <c r="T46" s="138">
        <v>21506.684533805026</v>
      </c>
      <c r="U46" s="144">
        <f t="shared" si="7"/>
        <v>5.3150000000000031E-2</v>
      </c>
      <c r="V46" s="145">
        <f t="shared" si="8"/>
        <v>4.9225870544884476E-2</v>
      </c>
      <c r="W46" s="146">
        <f t="shared" si="9"/>
        <v>5.0488889439967988E-2</v>
      </c>
      <c r="X46" s="58"/>
    </row>
    <row r="47" spans="1:24">
      <c r="A47" s="41" t="s">
        <v>283</v>
      </c>
      <c r="B47" s="182" t="s">
        <v>284</v>
      </c>
      <c r="C47" s="137">
        <f>SUMIF('Summary - 191 CCGs'!$A$6:$A$196,A47,'Summary - 191 CCGs'!$D$6:$D$196)</f>
        <v>6218.475011573415</v>
      </c>
      <c r="D47" s="114">
        <f>SUMIF('Summary - 191 CCGs'!$A$6:$A$196,A47,'Summary - 191 CCGs'!$E$6:$E$196)</f>
        <v>13874.495223362464</v>
      </c>
      <c r="E47" s="138">
        <f>SUMIF('Summary - 191 CCGs'!$A$6:$A$196,A47,'Summary - 191 CCGs'!$F$6:$F$196)</f>
        <v>20092.970234935878</v>
      </c>
      <c r="F47" s="137">
        <f>SUMIF('Summary - 191 CCGs'!$A$6:$A$196,A47,'Summary - 191 CCGs'!$G$6:$G$196)</f>
        <v>6533.876465547788</v>
      </c>
      <c r="G47" s="114">
        <f>SUMIF('Summary - 191 CCGs'!$A$6:$A$196,A47,'Summary - 191 CCGs'!$H$6:$H$196)</f>
        <v>14639.918050125754</v>
      </c>
      <c r="H47" s="138">
        <f>SUMIF('Summary - 191 CCGs'!$A$6:$A$196,A47,'Summary - 191 CCGs'!$I$6:$I$196)</f>
        <v>21173.794515673544</v>
      </c>
      <c r="I47" s="144">
        <f t="shared" si="2"/>
        <v>5.0720064547556953E-2</v>
      </c>
      <c r="J47" s="145">
        <f t="shared" si="3"/>
        <v>5.5167616150419541E-2</v>
      </c>
      <c r="K47" s="146">
        <f t="shared" si="4"/>
        <v>5.3791165173699751E-2</v>
      </c>
      <c r="L47" s="58"/>
      <c r="M47" s="75" t="s">
        <v>217</v>
      </c>
      <c r="N47" s="75" t="s">
        <v>218</v>
      </c>
      <c r="O47" s="137">
        <f>INDEX('BCF 2020-21'!$AB$6:$AB$157,MATCH(M47,'BCF 2020-21'!$U$6:$U$157,0))</f>
        <v>4775.4056250104632</v>
      </c>
      <c r="P47" s="114">
        <f>INDEX('BCF 2020-21'!$AC$6:$AC$157,MATCH(M47,'BCF 2020-21'!$U$6:$U$157,0))</f>
        <v>10376.412090197991</v>
      </c>
      <c r="Q47" s="138">
        <f t="shared" si="5"/>
        <v>15151.817715208454</v>
      </c>
      <c r="R47" s="137">
        <f>INDEX('RNF revised'!$F$8:$F$159,MATCH(M47,'RNF revised'!$A$8:$A$159,0))</f>
        <v>5029.2184339797695</v>
      </c>
      <c r="S47" s="114">
        <f t="shared" si="6"/>
        <v>10884.622351513119</v>
      </c>
      <c r="T47" s="138">
        <v>15913.840785492888</v>
      </c>
      <c r="U47" s="144">
        <f t="shared" si="7"/>
        <v>5.3150000000000031E-2</v>
      </c>
      <c r="V47" s="145">
        <f t="shared" si="8"/>
        <v>4.8977455492077437E-2</v>
      </c>
      <c r="W47" s="146">
        <f t="shared" si="9"/>
        <v>5.0292518337226477E-2</v>
      </c>
      <c r="X47" s="58"/>
    </row>
    <row r="48" spans="1:24">
      <c r="A48" s="41" t="s">
        <v>287</v>
      </c>
      <c r="B48" s="182" t="s">
        <v>288</v>
      </c>
      <c r="C48" s="137">
        <f>SUMIF('Summary - 191 CCGs'!$A$6:$A$196,A48,'Summary - 191 CCGs'!$D$6:$D$196)</f>
        <v>8440.1326295410308</v>
      </c>
      <c r="D48" s="114">
        <f>SUMIF('Summary - 191 CCGs'!$A$6:$A$196,A48,'Summary - 191 CCGs'!$E$6:$E$196)</f>
        <v>16809.639594359658</v>
      </c>
      <c r="E48" s="138">
        <f>SUMIF('Summary - 191 CCGs'!$A$6:$A$196,A48,'Summary - 191 CCGs'!$F$6:$F$196)</f>
        <v>25249.772223900691</v>
      </c>
      <c r="F48" s="137">
        <f>SUMIF('Summary - 191 CCGs'!$A$6:$A$196,A48,'Summary - 191 CCGs'!$G$6:$G$196)</f>
        <v>8888.7256788011364</v>
      </c>
      <c r="G48" s="114">
        <f>SUMIF('Summary - 191 CCGs'!$A$6:$A$196,A48,'Summary - 191 CCGs'!$H$6:$H$196)</f>
        <v>17739.054529927962</v>
      </c>
      <c r="H48" s="138">
        <f>SUMIF('Summary - 191 CCGs'!$A$6:$A$196,A48,'Summary - 191 CCGs'!$I$6:$I$196)</f>
        <v>26627.780208729098</v>
      </c>
      <c r="I48" s="144">
        <f t="shared" si="2"/>
        <v>5.3150000000000031E-2</v>
      </c>
      <c r="J48" s="145">
        <f t="shared" si="3"/>
        <v>5.5290592659711812E-2</v>
      </c>
      <c r="K48" s="146">
        <f t="shared" si="4"/>
        <v>5.4575065969269421E-2</v>
      </c>
      <c r="L48" s="58"/>
      <c r="M48" s="75" t="s">
        <v>221</v>
      </c>
      <c r="N48" s="75" t="s">
        <v>222</v>
      </c>
      <c r="O48" s="137">
        <f>INDEX('BCF 2020-21'!$AB$6:$AB$157,MATCH(M48,'BCF 2020-21'!$U$6:$U$157,0))</f>
        <v>5949.7594645481395</v>
      </c>
      <c r="P48" s="114">
        <f>INDEX('BCF 2020-21'!$AC$6:$AC$157,MATCH(M48,'BCF 2020-21'!$U$6:$U$157,0))</f>
        <v>12625.948153731315</v>
      </c>
      <c r="Q48" s="138">
        <f t="shared" si="5"/>
        <v>18575.707618279455</v>
      </c>
      <c r="R48" s="137">
        <f>INDEX('RNF revised'!$F$8:$F$159,MATCH(M48,'RNF revised'!$A$8:$A$159,0))</f>
        <v>6265.9891800888736</v>
      </c>
      <c r="S48" s="114">
        <f t="shared" si="6"/>
        <v>13300.58480176207</v>
      </c>
      <c r="T48" s="138">
        <v>19566.573981850943</v>
      </c>
      <c r="U48" s="144">
        <f t="shared" si="7"/>
        <v>5.3150000000000031E-2</v>
      </c>
      <c r="V48" s="145">
        <f t="shared" si="8"/>
        <v>5.3432553327203536E-2</v>
      </c>
      <c r="W48" s="146">
        <f t="shared" si="9"/>
        <v>5.3342052100153747E-2</v>
      </c>
      <c r="X48" s="58"/>
    </row>
    <row r="49" spans="1:24">
      <c r="A49" s="41" t="s">
        <v>299</v>
      </c>
      <c r="B49" s="182" t="s">
        <v>300</v>
      </c>
      <c r="C49" s="137">
        <f>SUMIF('Summary - 191 CCGs'!$A$6:$A$196,A49,'Summary - 191 CCGs'!$D$6:$D$196)</f>
        <v>4976.2621157508202</v>
      </c>
      <c r="D49" s="114">
        <f>SUMIF('Summary - 191 CCGs'!$A$6:$A$196,A49,'Summary - 191 CCGs'!$E$6:$E$196)</f>
        <v>12024.775699627071</v>
      </c>
      <c r="E49" s="138">
        <f>SUMIF('Summary - 191 CCGs'!$A$6:$A$196,A49,'Summary - 191 CCGs'!$F$6:$F$196)</f>
        <v>17001.037815377891</v>
      </c>
      <c r="F49" s="137">
        <f>SUMIF('Summary - 191 CCGs'!$A$6:$A$196,A49,'Summary - 191 CCGs'!$G$6:$G$196)</f>
        <v>5240.4667711119819</v>
      </c>
      <c r="G49" s="114">
        <f>SUMIF('Summary - 191 CCGs'!$A$6:$A$196,A49,'Summary - 191 CCGs'!$H$6:$H$196)</f>
        <v>12761.057262612678</v>
      </c>
      <c r="H49" s="138">
        <f>SUMIF('Summary - 191 CCGs'!$A$6:$A$196,A49,'Summary - 191 CCGs'!$I$6:$I$196)</f>
        <v>18001.524033724658</v>
      </c>
      <c r="I49" s="144">
        <f t="shared" si="2"/>
        <v>5.3092994142109884E-2</v>
      </c>
      <c r="J49" s="145">
        <f t="shared" si="3"/>
        <v>6.123037812742238E-2</v>
      </c>
      <c r="K49" s="146">
        <f t="shared" si="4"/>
        <v>5.8848537907597587E-2</v>
      </c>
      <c r="L49" s="58"/>
      <c r="M49" s="75" t="s">
        <v>225</v>
      </c>
      <c r="N49" s="75" t="s">
        <v>226</v>
      </c>
      <c r="O49" s="137">
        <f>INDEX('BCF 2020-21'!$AB$6:$AB$157,MATCH(M49,'BCF 2020-21'!$U$6:$U$157,0))</f>
        <v>4110.3695685907423</v>
      </c>
      <c r="P49" s="114">
        <f>INDEX('BCF 2020-21'!$AC$6:$AC$157,MATCH(M49,'BCF 2020-21'!$U$6:$U$157,0))</f>
        <v>7790.6228642634942</v>
      </c>
      <c r="Q49" s="138">
        <f t="shared" si="5"/>
        <v>11900.992432854237</v>
      </c>
      <c r="R49" s="137">
        <f>INDEX('RNF revised'!$F$8:$F$159,MATCH(M49,'RNF revised'!$A$8:$A$159,0))</f>
        <v>4328.8357111613404</v>
      </c>
      <c r="S49" s="114">
        <f t="shared" si="6"/>
        <v>8186.7335420387499</v>
      </c>
      <c r="T49" s="138">
        <v>12515.56925320009</v>
      </c>
      <c r="U49" s="144">
        <f t="shared" si="7"/>
        <v>5.3150000000000031E-2</v>
      </c>
      <c r="V49" s="145">
        <f t="shared" si="8"/>
        <v>5.0844545381892647E-2</v>
      </c>
      <c r="W49" s="146">
        <f t="shared" si="9"/>
        <v>5.1640804228161308E-2</v>
      </c>
      <c r="X49" s="58"/>
    </row>
    <row r="50" spans="1:24">
      <c r="A50" s="41" t="s">
        <v>331</v>
      </c>
      <c r="B50" s="182" t="s">
        <v>332</v>
      </c>
      <c r="C50" s="137">
        <f>SUMIF('Summary - 191 CCGs'!$A$6:$A$196,A50,'Summary - 191 CCGs'!$D$6:$D$196)</f>
        <v>7457.2831152579774</v>
      </c>
      <c r="D50" s="114">
        <f>SUMIF('Summary - 191 CCGs'!$A$6:$A$196,A50,'Summary - 191 CCGs'!$E$6:$E$196)</f>
        <v>16167.46486227053</v>
      </c>
      <c r="E50" s="138">
        <f>SUMIF('Summary - 191 CCGs'!$A$6:$A$196,A50,'Summary - 191 CCGs'!$F$6:$F$196)</f>
        <v>23624.747977528506</v>
      </c>
      <c r="F50" s="137">
        <f>SUMIF('Summary - 191 CCGs'!$A$6:$A$196,A50,'Summary - 191 CCGs'!$G$6:$G$196)</f>
        <v>7868.7482057246925</v>
      </c>
      <c r="G50" s="114">
        <f>SUMIF('Summary - 191 CCGs'!$A$6:$A$196,A50,'Summary - 191 CCGs'!$H$6:$H$196)</f>
        <v>17115.934578717457</v>
      </c>
      <c r="H50" s="138">
        <f>SUMIF('Summary - 191 CCGs'!$A$6:$A$196,A50,'Summary - 191 CCGs'!$I$6:$I$196)</f>
        <v>24984.68278444215</v>
      </c>
      <c r="I50" s="144">
        <f t="shared" si="2"/>
        <v>5.517627319590912E-2</v>
      </c>
      <c r="J50" s="145">
        <f t="shared" si="3"/>
        <v>5.8665333404270381E-2</v>
      </c>
      <c r="K50" s="146">
        <f t="shared" si="4"/>
        <v>5.7563992141088427E-2</v>
      </c>
      <c r="L50" s="58"/>
      <c r="M50" s="75" t="s">
        <v>229</v>
      </c>
      <c r="N50" s="75" t="s">
        <v>230</v>
      </c>
      <c r="O50" s="137">
        <f>INDEX('BCF 2020-21'!$AB$6:$AB$157,MATCH(M50,'BCF 2020-21'!$U$6:$U$157,0))</f>
        <v>15136.711991306049</v>
      </c>
      <c r="P50" s="114">
        <f>INDEX('BCF 2020-21'!$AC$6:$AC$157,MATCH(M50,'BCF 2020-21'!$U$6:$U$157,0))</f>
        <v>30098.064915590858</v>
      </c>
      <c r="Q50" s="138">
        <f t="shared" si="5"/>
        <v>45234.776906896906</v>
      </c>
      <c r="R50" s="137">
        <f>INDEX('RNF revised'!$F$8:$F$159,MATCH(M50,'RNF revised'!$A$8:$A$159,0))</f>
        <v>15941.228233643966</v>
      </c>
      <c r="S50" s="114">
        <f t="shared" si="6"/>
        <v>31608.13654674757</v>
      </c>
      <c r="T50" s="138">
        <v>47549.364780391537</v>
      </c>
      <c r="U50" s="144">
        <f t="shared" si="7"/>
        <v>5.3150000000000031E-2</v>
      </c>
      <c r="V50" s="145">
        <f t="shared" si="8"/>
        <v>5.0171718194895965E-2</v>
      </c>
      <c r="W50" s="146">
        <f t="shared" si="9"/>
        <v>5.1168327374722322E-2</v>
      </c>
      <c r="X50" s="58"/>
    </row>
    <row r="51" spans="1:24">
      <c r="A51" s="41" t="s">
        <v>335</v>
      </c>
      <c r="B51" s="182" t="s">
        <v>336</v>
      </c>
      <c r="C51" s="137">
        <f>SUMIF('Summary - 191 CCGs'!$A$6:$A$196,A51,'Summary - 191 CCGs'!$D$6:$D$196)</f>
        <v>2972.9137724820512</v>
      </c>
      <c r="D51" s="114">
        <f>SUMIF('Summary - 191 CCGs'!$A$6:$A$196,A51,'Summary - 191 CCGs'!$E$6:$E$196)</f>
        <v>6333.5315263222137</v>
      </c>
      <c r="E51" s="138">
        <f>SUMIF('Summary - 191 CCGs'!$A$6:$A$196,A51,'Summary - 191 CCGs'!$F$6:$F$196)</f>
        <v>9306.4452988042649</v>
      </c>
      <c r="F51" s="137">
        <f>SUMIF('Summary - 191 CCGs'!$A$6:$A$196,A51,'Summary - 191 CCGs'!$G$6:$G$196)</f>
        <v>3129.5963430885731</v>
      </c>
      <c r="G51" s="114">
        <f>SUMIF('Summary - 191 CCGs'!$A$6:$A$196,A51,'Summary - 191 CCGs'!$H$6:$H$196)</f>
        <v>6659.4590242308223</v>
      </c>
      <c r="H51" s="138">
        <f>SUMIF('Summary - 191 CCGs'!$A$6:$A$196,A51,'Summary - 191 CCGs'!$I$6:$I$196)</f>
        <v>9789.0553673193954</v>
      </c>
      <c r="I51" s="144">
        <f t="shared" si="2"/>
        <v>5.2703368680521612E-2</v>
      </c>
      <c r="J51" s="145">
        <f t="shared" si="3"/>
        <v>5.1460626122101116E-2</v>
      </c>
      <c r="K51" s="146">
        <f t="shared" si="4"/>
        <v>5.1857616202519274E-2</v>
      </c>
      <c r="L51" s="58"/>
      <c r="M51" s="75" t="s">
        <v>233</v>
      </c>
      <c r="N51" s="75" t="s">
        <v>234</v>
      </c>
      <c r="O51" s="137">
        <f>INDEX('BCF 2020-21'!$AB$6:$AB$157,MATCH(M51,'BCF 2020-21'!$U$6:$U$157,0))</f>
        <v>7779.9299866097699</v>
      </c>
      <c r="P51" s="114">
        <f>INDEX('BCF 2020-21'!$AC$6:$AC$157,MATCH(M51,'BCF 2020-21'!$U$6:$U$157,0))</f>
        <v>18077.490783014051</v>
      </c>
      <c r="Q51" s="138">
        <f t="shared" si="5"/>
        <v>25857.420769623823</v>
      </c>
      <c r="R51" s="137">
        <f>INDEX('RNF revised'!$F$8:$F$159,MATCH(M51,'RNF revised'!$A$8:$A$159,0))</f>
        <v>8193.43326539808</v>
      </c>
      <c r="S51" s="114">
        <f t="shared" si="6"/>
        <v>19014.758682840184</v>
      </c>
      <c r="T51" s="138">
        <v>27208.191948238265</v>
      </c>
      <c r="U51" s="144">
        <f t="shared" si="7"/>
        <v>5.3150000000000031E-2</v>
      </c>
      <c r="V51" s="145">
        <f t="shared" si="8"/>
        <v>5.1847234280257837E-2</v>
      </c>
      <c r="W51" s="146">
        <f t="shared" si="9"/>
        <v>5.2239207871856763E-2</v>
      </c>
      <c r="X51" s="58"/>
    </row>
    <row r="52" spans="1:24">
      <c r="A52" s="41" t="s">
        <v>339</v>
      </c>
      <c r="B52" s="182" t="s">
        <v>340</v>
      </c>
      <c r="C52" s="137">
        <f>SUMIF('Summary - 191 CCGs'!$A$6:$A$196,A52,'Summary - 191 CCGs'!$D$6:$D$196)</f>
        <v>10568.297023274026</v>
      </c>
      <c r="D52" s="114">
        <f>SUMIF('Summary - 191 CCGs'!$A$6:$A$196,A52,'Summary - 191 CCGs'!$E$6:$E$196)</f>
        <v>22768.374998275936</v>
      </c>
      <c r="E52" s="138">
        <f>SUMIF('Summary - 191 CCGs'!$A$6:$A$196,A52,'Summary - 191 CCGs'!$F$6:$F$196)</f>
        <v>33336.672021549966</v>
      </c>
      <c r="F52" s="137">
        <f>SUMIF('Summary - 191 CCGs'!$A$6:$A$196,A52,'Summary - 191 CCGs'!$G$6:$G$196)</f>
        <v>11139.640854249392</v>
      </c>
      <c r="G52" s="114">
        <f>SUMIF('Summary - 191 CCGs'!$A$6:$A$196,A52,'Summary - 191 CCGs'!$H$6:$H$196)</f>
        <v>24093.490526612466</v>
      </c>
      <c r="H52" s="138">
        <f>SUMIF('Summary - 191 CCGs'!$A$6:$A$196,A52,'Summary - 191 CCGs'!$I$6:$I$196)</f>
        <v>35233.131380861858</v>
      </c>
      <c r="I52" s="144">
        <f t="shared" si="2"/>
        <v>5.40620527334843E-2</v>
      </c>
      <c r="J52" s="145">
        <f t="shared" si="3"/>
        <v>5.819982886072772E-2</v>
      </c>
      <c r="K52" s="146">
        <f t="shared" si="4"/>
        <v>5.6888082832202258E-2</v>
      </c>
      <c r="L52" s="58"/>
      <c r="M52" s="75" t="s">
        <v>237</v>
      </c>
      <c r="N52" s="75" t="s">
        <v>238</v>
      </c>
      <c r="O52" s="137">
        <f>INDEX('BCF 2020-21'!$AB$6:$AB$157,MATCH(M52,'BCF 2020-21'!$U$6:$U$157,0))</f>
        <v>7868.856972995537</v>
      </c>
      <c r="P52" s="114">
        <f>INDEX('BCF 2020-21'!$AC$6:$AC$157,MATCH(M52,'BCF 2020-21'!$U$6:$U$157,0))</f>
        <v>17846.907566545582</v>
      </c>
      <c r="Q52" s="138">
        <f t="shared" si="5"/>
        <v>25715.76453954112</v>
      </c>
      <c r="R52" s="137">
        <f>INDEX('RNF revised'!$F$8:$F$159,MATCH(M52,'RNF revised'!$A$8:$A$159,0))</f>
        <v>8287.0867211102504</v>
      </c>
      <c r="S52" s="114">
        <f t="shared" si="6"/>
        <v>18750.295033121438</v>
      </c>
      <c r="T52" s="138">
        <v>27037.38175423169</v>
      </c>
      <c r="U52" s="144">
        <f t="shared" si="7"/>
        <v>5.3150000000000031E-2</v>
      </c>
      <c r="V52" s="145">
        <f t="shared" si="8"/>
        <v>5.0618711572713915E-2</v>
      </c>
      <c r="W52" s="146">
        <f t="shared" si="9"/>
        <v>5.139326939544886E-2</v>
      </c>
      <c r="X52" s="58"/>
    </row>
    <row r="53" spans="1:24">
      <c r="A53" s="41" t="s">
        <v>343</v>
      </c>
      <c r="B53" s="182" t="s">
        <v>344</v>
      </c>
      <c r="C53" s="137">
        <f>SUMIF('Summary - 191 CCGs'!$A$6:$A$196,A53,'Summary - 191 CCGs'!$D$6:$D$196)</f>
        <v>8375.1438078645388</v>
      </c>
      <c r="D53" s="114">
        <f>SUMIF('Summary - 191 CCGs'!$A$6:$A$196,A53,'Summary - 191 CCGs'!$E$6:$E$196)</f>
        <v>15817.818835785441</v>
      </c>
      <c r="E53" s="138">
        <f>SUMIF('Summary - 191 CCGs'!$A$6:$A$196,A53,'Summary - 191 CCGs'!$F$6:$F$196)</f>
        <v>24192.962643649982</v>
      </c>
      <c r="F53" s="137">
        <f>SUMIF('Summary - 191 CCGs'!$A$6:$A$196,A53,'Summary - 191 CCGs'!$G$6:$G$196)</f>
        <v>8820.2827012525395</v>
      </c>
      <c r="G53" s="114">
        <f>SUMIF('Summary - 191 CCGs'!$A$6:$A$196,A53,'Summary - 191 CCGs'!$H$6:$H$196)</f>
        <v>16640.17934212097</v>
      </c>
      <c r="H53" s="138">
        <f>SUMIF('Summary - 191 CCGs'!$A$6:$A$196,A53,'Summary - 191 CCGs'!$I$6:$I$196)</f>
        <v>25460.462043373511</v>
      </c>
      <c r="I53" s="144">
        <f t="shared" si="2"/>
        <v>5.3150000000000031E-2</v>
      </c>
      <c r="J53" s="145">
        <f t="shared" si="3"/>
        <v>5.198950088333687E-2</v>
      </c>
      <c r="K53" s="146">
        <f t="shared" si="4"/>
        <v>5.2391243618780781E-2</v>
      </c>
      <c r="L53" s="58"/>
      <c r="M53" s="75" t="s">
        <v>241</v>
      </c>
      <c r="N53" s="75" t="s">
        <v>242</v>
      </c>
      <c r="O53" s="137">
        <f>INDEX('BCF 2020-21'!$AB$6:$AB$157,MATCH(M53,'BCF 2020-21'!$U$6:$U$157,0))</f>
        <v>7475.229391788348</v>
      </c>
      <c r="P53" s="114">
        <f>INDEX('BCF 2020-21'!$AC$6:$AC$157,MATCH(M53,'BCF 2020-21'!$U$6:$U$157,0))</f>
        <v>14607.995313834912</v>
      </c>
      <c r="Q53" s="138">
        <f t="shared" si="5"/>
        <v>22083.224705623259</v>
      </c>
      <c r="R53" s="137">
        <f>INDEX('RNF revised'!$F$8:$F$159,MATCH(M53,'RNF revised'!$A$8:$A$159,0))</f>
        <v>7872.5378339618992</v>
      </c>
      <c r="S53" s="114">
        <f t="shared" si="6"/>
        <v>15443.430153300003</v>
      </c>
      <c r="T53" s="138">
        <v>23315.967987261902</v>
      </c>
      <c r="U53" s="144">
        <f t="shared" si="7"/>
        <v>5.3150000000000031E-2</v>
      </c>
      <c r="V53" s="145">
        <f t="shared" si="8"/>
        <v>5.719024558242225E-2</v>
      </c>
      <c r="W53" s="146">
        <f t="shared" si="9"/>
        <v>5.582261187265547E-2</v>
      </c>
      <c r="X53" s="58"/>
    </row>
    <row r="54" spans="1:24">
      <c r="A54" s="41" t="s">
        <v>347</v>
      </c>
      <c r="B54" s="182" t="s">
        <v>348</v>
      </c>
      <c r="C54" s="137">
        <f>SUMIF('Summary - 191 CCGs'!$A$6:$A$196,A54,'Summary - 191 CCGs'!$D$6:$D$196)</f>
        <v>2787.2124697723657</v>
      </c>
      <c r="D54" s="114">
        <f>SUMIF('Summary - 191 CCGs'!$A$6:$A$196,A54,'Summary - 191 CCGs'!$E$6:$E$196)</f>
        <v>6122.6882955285791</v>
      </c>
      <c r="E54" s="138">
        <f>SUMIF('Summary - 191 CCGs'!$A$6:$A$196,A54,'Summary - 191 CCGs'!$F$6:$F$196)</f>
        <v>8909.9007653009448</v>
      </c>
      <c r="F54" s="137">
        <f>SUMIF('Summary - 191 CCGs'!$A$6:$A$196,A54,'Summary - 191 CCGs'!$G$6:$G$196)</f>
        <v>2955.5744555129295</v>
      </c>
      <c r="G54" s="114">
        <f>SUMIF('Summary - 191 CCGs'!$A$6:$A$196,A54,'Summary - 191 CCGs'!$H$6:$H$196)</f>
        <v>6487.5540614421634</v>
      </c>
      <c r="H54" s="138">
        <f>SUMIF('Summary - 191 CCGs'!$A$6:$A$196,A54,'Summary - 191 CCGs'!$I$6:$I$196)</f>
        <v>9443.1285169550938</v>
      </c>
      <c r="I54" s="144">
        <f t="shared" si="2"/>
        <v>6.0405149433876426E-2</v>
      </c>
      <c r="J54" s="145">
        <f t="shared" si="3"/>
        <v>5.9592412401599404E-2</v>
      </c>
      <c r="K54" s="146">
        <f t="shared" si="4"/>
        <v>5.9846654379223985E-2</v>
      </c>
      <c r="L54" s="58"/>
      <c r="M54" s="75" t="s">
        <v>245</v>
      </c>
      <c r="N54" s="75" t="s">
        <v>246</v>
      </c>
      <c r="O54" s="137">
        <f>INDEX('BCF 2020-21'!$AB$6:$AB$157,MATCH(M54,'BCF 2020-21'!$U$6:$U$157,0))</f>
        <v>14981.227221797275</v>
      </c>
      <c r="P54" s="114">
        <f>INDEX('BCF 2020-21'!$AC$6:$AC$157,MATCH(M54,'BCF 2020-21'!$U$6:$U$157,0))</f>
        <v>28587.095369012564</v>
      </c>
      <c r="Q54" s="138">
        <f t="shared" si="5"/>
        <v>43568.322590809839</v>
      </c>
      <c r="R54" s="137">
        <f>INDEX('RNF revised'!$F$8:$F$159,MATCH(M54,'RNF revised'!$A$8:$A$159,0))</f>
        <v>15777.479448635801</v>
      </c>
      <c r="S54" s="114">
        <f t="shared" si="6"/>
        <v>30186.793718683613</v>
      </c>
      <c r="T54" s="138">
        <v>45964.273167319414</v>
      </c>
      <c r="U54" s="144">
        <f t="shared" si="7"/>
        <v>5.3150000000000031E-2</v>
      </c>
      <c r="V54" s="145">
        <f t="shared" si="8"/>
        <v>5.5958757929812863E-2</v>
      </c>
      <c r="W54" s="146">
        <f t="shared" si="9"/>
        <v>5.499294978629643E-2</v>
      </c>
      <c r="X54" s="58"/>
    </row>
    <row r="55" spans="1:24">
      <c r="A55" s="41" t="s">
        <v>355</v>
      </c>
      <c r="B55" s="182" t="s">
        <v>356</v>
      </c>
      <c r="C55" s="137">
        <f>SUMIF('Summary - 191 CCGs'!$A$6:$A$196,A55,'Summary - 191 CCGs'!$D$6:$D$196)</f>
        <v>4765.6171969691804</v>
      </c>
      <c r="D55" s="114">
        <f>SUMIF('Summary - 191 CCGs'!$A$6:$A$196,A55,'Summary - 191 CCGs'!$E$6:$E$196)</f>
        <v>10676.125119663064</v>
      </c>
      <c r="E55" s="138">
        <f>SUMIF('Summary - 191 CCGs'!$A$6:$A$196,A55,'Summary - 191 CCGs'!$F$6:$F$196)</f>
        <v>15441.742316632244</v>
      </c>
      <c r="F55" s="137">
        <f>SUMIF('Summary - 191 CCGs'!$A$6:$A$196,A55,'Summary - 191 CCGs'!$G$6:$G$196)</f>
        <v>4994.7989166921088</v>
      </c>
      <c r="G55" s="114">
        <f>SUMIF('Summary - 191 CCGs'!$A$6:$A$196,A55,'Summary - 191 CCGs'!$H$6:$H$196)</f>
        <v>11198.402208828546</v>
      </c>
      <c r="H55" s="138">
        <f>SUMIF('Summary - 191 CCGs'!$A$6:$A$196,A55,'Summary - 191 CCGs'!$I$6:$I$196)</f>
        <v>16193.201125520654</v>
      </c>
      <c r="I55" s="144">
        <f t="shared" si="2"/>
        <v>4.8090669109697393E-2</v>
      </c>
      <c r="J55" s="145">
        <f t="shared" si="3"/>
        <v>4.8920098192139383E-2</v>
      </c>
      <c r="K55" s="146">
        <f t="shared" si="4"/>
        <v>4.8664120504006592E-2</v>
      </c>
      <c r="L55" s="58"/>
      <c r="M55" s="75" t="s">
        <v>249</v>
      </c>
      <c r="N55" s="75" t="s">
        <v>250</v>
      </c>
      <c r="O55" s="137">
        <f>INDEX('BCF 2020-21'!$AB$6:$AB$157,MATCH(M55,'BCF 2020-21'!$U$6:$U$157,0))</f>
        <v>67.902442896450651</v>
      </c>
      <c r="P55" s="114">
        <f>INDEX('BCF 2020-21'!$AC$6:$AC$157,MATCH(M55,'BCF 2020-21'!$U$6:$U$157,0))</f>
        <v>113.24362475851316</v>
      </c>
      <c r="Q55" s="138">
        <f t="shared" si="5"/>
        <v>181.14606765496382</v>
      </c>
      <c r="R55" s="137">
        <f>INDEX('RNF revised'!$F$8:$F$159,MATCH(M55,'RNF revised'!$A$8:$A$159,0))</f>
        <v>71.511457736397006</v>
      </c>
      <c r="S55" s="114">
        <f t="shared" si="6"/>
        <v>117.86871899959681</v>
      </c>
      <c r="T55" s="138">
        <v>189.38017673599381</v>
      </c>
      <c r="U55" s="144">
        <f t="shared" si="7"/>
        <v>5.3150000000000031E-2</v>
      </c>
      <c r="V55" s="145">
        <f t="shared" si="8"/>
        <v>4.0841983387112979E-2</v>
      </c>
      <c r="W55" s="146">
        <f t="shared" si="9"/>
        <v>4.5455632504890042E-2</v>
      </c>
      <c r="X55" s="58"/>
    </row>
    <row r="56" spans="1:24">
      <c r="A56" s="41" t="s">
        <v>359</v>
      </c>
      <c r="B56" s="182" t="s">
        <v>360</v>
      </c>
      <c r="C56" s="137">
        <f>SUMIF('Summary - 191 CCGs'!$A$6:$A$196,A56,'Summary - 191 CCGs'!$D$6:$D$196)</f>
        <v>4066.4544842121118</v>
      </c>
      <c r="D56" s="114">
        <f>SUMIF('Summary - 191 CCGs'!$A$6:$A$196,A56,'Summary - 191 CCGs'!$E$6:$E$196)</f>
        <v>8842.1443339003799</v>
      </c>
      <c r="E56" s="138">
        <f>SUMIF('Summary - 191 CCGs'!$A$6:$A$196,A56,'Summary - 191 CCGs'!$F$6:$F$196)</f>
        <v>12908.598818112492</v>
      </c>
      <c r="F56" s="137">
        <f>SUMIF('Summary - 191 CCGs'!$A$6:$A$196,A56,'Summary - 191 CCGs'!$G$6:$G$196)</f>
        <v>4261.7508199322983</v>
      </c>
      <c r="G56" s="114">
        <f>SUMIF('Summary - 191 CCGs'!$A$6:$A$196,A56,'Summary - 191 CCGs'!$H$6:$H$196)</f>
        <v>9313.7975124418772</v>
      </c>
      <c r="H56" s="138">
        <f>SUMIF('Summary - 191 CCGs'!$A$6:$A$196,A56,'Summary - 191 CCGs'!$I$6:$I$196)</f>
        <v>13575.548332374176</v>
      </c>
      <c r="I56" s="144">
        <f t="shared" si="2"/>
        <v>4.8026194926912069E-2</v>
      </c>
      <c r="J56" s="145">
        <f t="shared" si="3"/>
        <v>5.334149282467604E-2</v>
      </c>
      <c r="K56" s="146">
        <f t="shared" si="4"/>
        <v>5.1667072751991006E-2</v>
      </c>
      <c r="L56" s="58"/>
      <c r="M56" s="75" t="s">
        <v>253</v>
      </c>
      <c r="N56" s="75" t="s">
        <v>254</v>
      </c>
      <c r="O56" s="137">
        <f>INDEX('BCF 2020-21'!$AB$6:$AB$157,MATCH(M56,'BCF 2020-21'!$U$6:$U$157,0))</f>
        <v>9777.2926752495605</v>
      </c>
      <c r="P56" s="114">
        <f>INDEX('BCF 2020-21'!$AC$6:$AC$157,MATCH(M56,'BCF 2020-21'!$U$6:$U$157,0))</f>
        <v>22658.637743304011</v>
      </c>
      <c r="Q56" s="138">
        <f t="shared" si="5"/>
        <v>32435.930418553573</v>
      </c>
      <c r="R56" s="137">
        <f>INDEX('RNF revised'!$F$8:$F$159,MATCH(M56,'RNF revised'!$A$8:$A$159,0))</f>
        <v>10296.955780939075</v>
      </c>
      <c r="S56" s="114">
        <f t="shared" si="6"/>
        <v>23897.432729346365</v>
      </c>
      <c r="T56" s="138">
        <v>34194.38851028544</v>
      </c>
      <c r="U56" s="144">
        <f t="shared" si="7"/>
        <v>5.3150000000000031E-2</v>
      </c>
      <c r="V56" s="145">
        <f t="shared" si="8"/>
        <v>5.4672085765987255E-2</v>
      </c>
      <c r="W56" s="146">
        <f t="shared" si="9"/>
        <v>5.4213277345237509E-2</v>
      </c>
      <c r="X56" s="58"/>
    </row>
    <row r="57" spans="1:24">
      <c r="A57" s="41" t="s">
        <v>367</v>
      </c>
      <c r="B57" s="182" t="s">
        <v>368</v>
      </c>
      <c r="C57" s="137">
        <f>SUMIF('Summary - 191 CCGs'!$A$6:$A$196,A57,'Summary - 191 CCGs'!$D$6:$D$196)</f>
        <v>14575.278141894167</v>
      </c>
      <c r="D57" s="114">
        <f>SUMIF('Summary - 191 CCGs'!$A$6:$A$196,A57,'Summary - 191 CCGs'!$E$6:$E$196)</f>
        <v>26075.929590576336</v>
      </c>
      <c r="E57" s="138">
        <f>SUMIF('Summary - 191 CCGs'!$A$6:$A$196,A57,'Summary - 191 CCGs'!$F$6:$F$196)</f>
        <v>40651.207732470502</v>
      </c>
      <c r="F57" s="137">
        <f>SUMIF('Summary - 191 CCGs'!$A$6:$A$196,A57,'Summary - 191 CCGs'!$G$6:$G$196)</f>
        <v>15358.025474214879</v>
      </c>
      <c r="G57" s="114">
        <f>SUMIF('Summary - 191 CCGs'!$A$6:$A$196,A57,'Summary - 191 CCGs'!$H$6:$H$196)</f>
        <v>27631.108681192181</v>
      </c>
      <c r="H57" s="138">
        <f>SUMIF('Summary - 191 CCGs'!$A$6:$A$196,A57,'Summary - 191 CCGs'!$I$6:$I$196)</f>
        <v>42989.13415540706</v>
      </c>
      <c r="I57" s="144">
        <f t="shared" si="2"/>
        <v>5.3703766384453289E-2</v>
      </c>
      <c r="J57" s="145">
        <f t="shared" si="3"/>
        <v>5.9640408416268942E-2</v>
      </c>
      <c r="K57" s="146">
        <f t="shared" si="4"/>
        <v>5.7511856432966857E-2</v>
      </c>
      <c r="L57" s="58"/>
      <c r="M57" s="75" t="s">
        <v>257</v>
      </c>
      <c r="N57" s="75" t="s">
        <v>258</v>
      </c>
      <c r="O57" s="137">
        <f>INDEX('BCF 2020-21'!$AB$6:$AB$157,MATCH(M57,'BCF 2020-21'!$U$6:$U$157,0))</f>
        <v>3329.4845736916186</v>
      </c>
      <c r="P57" s="114">
        <f>INDEX('BCF 2020-21'!$AC$6:$AC$157,MATCH(M57,'BCF 2020-21'!$U$6:$U$157,0))</f>
        <v>8083.587056500327</v>
      </c>
      <c r="Q57" s="138">
        <f t="shared" si="5"/>
        <v>11413.071630191946</v>
      </c>
      <c r="R57" s="137">
        <f>INDEX('RNF revised'!$F$8:$F$159,MATCH(M57,'RNF revised'!$A$8:$A$159,0))</f>
        <v>3506.446678783328</v>
      </c>
      <c r="S57" s="114">
        <f t="shared" si="6"/>
        <v>8505.0794832138254</v>
      </c>
      <c r="T57" s="138">
        <v>12011.526161997153</v>
      </c>
      <c r="U57" s="144">
        <f t="shared" si="7"/>
        <v>5.3150000000000031E-2</v>
      </c>
      <c r="V57" s="145">
        <f t="shared" si="8"/>
        <v>5.2141756347457102E-2</v>
      </c>
      <c r="W57" s="146">
        <f t="shared" si="9"/>
        <v>5.2435886779337082E-2</v>
      </c>
      <c r="X57" s="58"/>
    </row>
    <row r="58" spans="1:24">
      <c r="A58" s="41" t="s">
        <v>371</v>
      </c>
      <c r="B58" s="182" t="s">
        <v>372</v>
      </c>
      <c r="C58" s="137">
        <f>SUMIF('Summary - 191 CCGs'!$A$6:$A$196,A58,'Summary - 191 CCGs'!$D$6:$D$196)</f>
        <v>7475.229391788348</v>
      </c>
      <c r="D58" s="114">
        <f>SUMIF('Summary - 191 CCGs'!$A$6:$A$196,A58,'Summary - 191 CCGs'!$E$6:$E$196)</f>
        <v>14607.99531383491</v>
      </c>
      <c r="E58" s="138">
        <f>SUMIF('Summary - 191 CCGs'!$A$6:$A$196,A58,'Summary - 191 CCGs'!$F$6:$F$196)</f>
        <v>22083.224705623259</v>
      </c>
      <c r="F58" s="137">
        <f>SUMIF('Summary - 191 CCGs'!$A$6:$A$196,A58,'Summary - 191 CCGs'!$G$6:$G$196)</f>
        <v>7872.5378339618992</v>
      </c>
      <c r="G58" s="114">
        <f>SUMIF('Summary - 191 CCGs'!$A$6:$A$196,A58,'Summary - 191 CCGs'!$H$6:$H$196)</f>
        <v>15443.430153300003</v>
      </c>
      <c r="H58" s="138">
        <f>SUMIF('Summary - 191 CCGs'!$A$6:$A$196,A58,'Summary - 191 CCGs'!$I$6:$I$196)</f>
        <v>23315.967987261902</v>
      </c>
      <c r="I58" s="144">
        <f t="shared" si="2"/>
        <v>5.3150000000000031E-2</v>
      </c>
      <c r="J58" s="145">
        <f t="shared" si="3"/>
        <v>5.719024558242225E-2</v>
      </c>
      <c r="K58" s="146">
        <f t="shared" si="4"/>
        <v>5.582261187265547E-2</v>
      </c>
      <c r="L58" s="58"/>
      <c r="M58" s="75" t="s">
        <v>261</v>
      </c>
      <c r="N58" s="75" t="s">
        <v>262</v>
      </c>
      <c r="O58" s="137">
        <f>INDEX('BCF 2020-21'!$AB$6:$AB$157,MATCH(M58,'BCF 2020-21'!$U$6:$U$157,0))</f>
        <v>4644.3041727621412</v>
      </c>
      <c r="P58" s="114">
        <f>INDEX('BCF 2020-21'!$AC$6:$AC$157,MATCH(M58,'BCF 2020-21'!$U$6:$U$157,0))</f>
        <v>13358.080156772878</v>
      </c>
      <c r="Q58" s="138">
        <f t="shared" si="5"/>
        <v>18002.38432953502</v>
      </c>
      <c r="R58" s="137">
        <f>INDEX('RNF revised'!$F$8:$F$159,MATCH(M58,'RNF revised'!$A$8:$A$159,0))</f>
        <v>4891.1489395444496</v>
      </c>
      <c r="S58" s="114">
        <f t="shared" si="6"/>
        <v>14166.690803214829</v>
      </c>
      <c r="T58" s="138">
        <v>19057.839742759279</v>
      </c>
      <c r="U58" s="144">
        <f t="shared" si="7"/>
        <v>5.3150000000000031E-2</v>
      </c>
      <c r="V58" s="145">
        <f t="shared" si="8"/>
        <v>6.0533447692479037E-2</v>
      </c>
      <c r="W58" s="146">
        <f t="shared" si="9"/>
        <v>5.8628645734035478E-2</v>
      </c>
      <c r="X58" s="58"/>
    </row>
    <row r="59" spans="1:24">
      <c r="A59" s="41" t="s">
        <v>375</v>
      </c>
      <c r="B59" s="182" t="s">
        <v>376</v>
      </c>
      <c r="C59" s="137">
        <f>SUMIF('Summary - 191 CCGs'!$A$6:$A$196,A59,'Summary - 191 CCGs'!$D$6:$D$196)</f>
        <v>4908.1271027185712</v>
      </c>
      <c r="D59" s="114">
        <f>SUMIF('Summary - 191 CCGs'!$A$6:$A$196,A59,'Summary - 191 CCGs'!$E$6:$E$196)</f>
        <v>9718.8545405444838</v>
      </c>
      <c r="E59" s="138">
        <f>SUMIF('Summary - 191 CCGs'!$A$6:$A$196,A59,'Summary - 191 CCGs'!$F$6:$F$196)</f>
        <v>14626.981643263054</v>
      </c>
      <c r="F59" s="137">
        <f>SUMIF('Summary - 191 CCGs'!$A$6:$A$196,A59,'Summary - 191 CCGs'!$G$6:$G$196)</f>
        <v>5159.4043800805457</v>
      </c>
      <c r="G59" s="114">
        <f>SUMIF('Summary - 191 CCGs'!$A$6:$A$196,A59,'Summary - 191 CCGs'!$H$6:$H$196)</f>
        <v>10301.407751506495</v>
      </c>
      <c r="H59" s="138">
        <f>SUMIF('Summary - 191 CCGs'!$A$6:$A$196,A59,'Summary - 191 CCGs'!$I$6:$I$196)</f>
        <v>15460.812131587041</v>
      </c>
      <c r="I59" s="144">
        <f t="shared" si="2"/>
        <v>5.1196163445480947E-2</v>
      </c>
      <c r="J59" s="145">
        <f t="shared" si="3"/>
        <v>5.9940521646018485E-2</v>
      </c>
      <c r="K59" s="146">
        <f t="shared" si="4"/>
        <v>5.7006326298907783E-2</v>
      </c>
      <c r="L59" s="58"/>
      <c r="M59" s="75" t="s">
        <v>265</v>
      </c>
      <c r="N59" s="75" t="s">
        <v>266</v>
      </c>
      <c r="O59" s="137">
        <f>INDEX('BCF 2020-21'!$AB$6:$AB$157,MATCH(M59,'BCF 2020-21'!$U$6:$U$157,0))</f>
        <v>8159.7164291909085</v>
      </c>
      <c r="P59" s="114">
        <f>INDEX('BCF 2020-21'!$AC$6:$AC$157,MATCH(M59,'BCF 2020-21'!$U$6:$U$157,0))</f>
        <v>17257.999748630857</v>
      </c>
      <c r="Q59" s="138">
        <f t="shared" si="5"/>
        <v>25417.716177821763</v>
      </c>
      <c r="R59" s="137">
        <f>INDEX('RNF revised'!$F$8:$F$159,MATCH(M59,'RNF revised'!$A$8:$A$159,0))</f>
        <v>8593.4053574024056</v>
      </c>
      <c r="S59" s="114">
        <f t="shared" si="6"/>
        <v>18114.451623124049</v>
      </c>
      <c r="T59" s="138">
        <v>26707.856980526456</v>
      </c>
      <c r="U59" s="144">
        <f t="shared" si="7"/>
        <v>5.3150000000000031E-2</v>
      </c>
      <c r="V59" s="145">
        <f t="shared" si="8"/>
        <v>4.9626369623811062E-2</v>
      </c>
      <c r="W59" s="146">
        <f t="shared" si="9"/>
        <v>5.0757542246474774E-2</v>
      </c>
      <c r="X59" s="58"/>
    </row>
    <row r="60" spans="1:24">
      <c r="A60" s="41" t="s">
        <v>379</v>
      </c>
      <c r="B60" s="182" t="s">
        <v>380</v>
      </c>
      <c r="C60" s="137">
        <f>SUMIF('Summary - 191 CCGs'!$A$6:$A$196,A60,'Summary - 191 CCGs'!$D$6:$D$196)</f>
        <v>5668.0858201425517</v>
      </c>
      <c r="D60" s="114">
        <f>SUMIF('Summary - 191 CCGs'!$A$6:$A$196,A60,'Summary - 191 CCGs'!$E$6:$E$196)</f>
        <v>12427.758068860951</v>
      </c>
      <c r="E60" s="138">
        <f>SUMIF('Summary - 191 CCGs'!$A$6:$A$196,A60,'Summary - 191 CCGs'!$F$6:$F$196)</f>
        <v>18095.843889003503</v>
      </c>
      <c r="F60" s="137">
        <f>SUMIF('Summary - 191 CCGs'!$A$6:$A$196,A60,'Summary - 191 CCGs'!$G$6:$G$196)</f>
        <v>5980.5414574104643</v>
      </c>
      <c r="G60" s="114">
        <f>SUMIF('Summary - 191 CCGs'!$A$6:$A$196,A60,'Summary - 191 CCGs'!$H$6:$H$196)</f>
        <v>13093.090798228068</v>
      </c>
      <c r="H60" s="138">
        <f>SUMIF('Summary - 191 CCGs'!$A$6:$A$196,A60,'Summary - 191 CCGs'!$I$6:$I$196)</f>
        <v>19073.632255638531</v>
      </c>
      <c r="I60" s="144">
        <f t="shared" si="2"/>
        <v>5.5125424558242653E-2</v>
      </c>
      <c r="J60" s="145">
        <f t="shared" si="3"/>
        <v>5.3536021998543681E-2</v>
      </c>
      <c r="K60" s="146">
        <f t="shared" si="4"/>
        <v>5.4033863943157234E-2</v>
      </c>
      <c r="L60" s="58"/>
      <c r="M60" s="75" t="s">
        <v>269</v>
      </c>
      <c r="N60" s="75" t="s">
        <v>270</v>
      </c>
      <c r="O60" s="137">
        <f>INDEX('BCF 2020-21'!$AB$6:$AB$157,MATCH(M60,'BCF 2020-21'!$U$6:$U$157,0))</f>
        <v>9372.3522570443893</v>
      </c>
      <c r="P60" s="114">
        <f>INDEX('BCF 2020-21'!$AC$6:$AC$157,MATCH(M60,'BCF 2020-21'!$U$6:$U$157,0))</f>
        <v>19987.300002182434</v>
      </c>
      <c r="Q60" s="138">
        <f t="shared" si="5"/>
        <v>29359.652259226823</v>
      </c>
      <c r="R60" s="137">
        <f>INDEX('RNF revised'!$F$8:$F$159,MATCH(M60,'RNF revised'!$A$8:$A$159,0))</f>
        <v>9870.4927795062995</v>
      </c>
      <c r="S60" s="114">
        <f t="shared" si="6"/>
        <v>20947.292662304098</v>
      </c>
      <c r="T60" s="138">
        <v>30817.785441810396</v>
      </c>
      <c r="U60" s="144">
        <f t="shared" si="7"/>
        <v>5.3150000000000031E-2</v>
      </c>
      <c r="V60" s="145">
        <f t="shared" si="8"/>
        <v>4.8030132134747605E-2</v>
      </c>
      <c r="W60" s="146">
        <f t="shared" si="9"/>
        <v>4.9664524964709855E-2</v>
      </c>
      <c r="X60" s="58"/>
    </row>
    <row r="61" spans="1:24">
      <c r="A61" s="41" t="s">
        <v>387</v>
      </c>
      <c r="B61" s="182" t="s">
        <v>388</v>
      </c>
      <c r="C61" s="137">
        <f>SUMIF('Summary - 191 CCGs'!$A$6:$A$196,A61,'Summary - 191 CCGs'!$D$6:$D$196)</f>
        <v>3381.5825229169113</v>
      </c>
      <c r="D61" s="114">
        <f>SUMIF('Summary - 191 CCGs'!$A$6:$A$196,A61,'Summary - 191 CCGs'!$E$6:$E$196)</f>
        <v>6600.6848788967764</v>
      </c>
      <c r="E61" s="138">
        <f>SUMIF('Summary - 191 CCGs'!$A$6:$A$196,A61,'Summary - 191 CCGs'!$F$6:$F$196)</f>
        <v>9982.2674018136877</v>
      </c>
      <c r="F61" s="137">
        <f>SUMIF('Summary - 191 CCGs'!$A$6:$A$196,A61,'Summary - 191 CCGs'!$G$6:$G$196)</f>
        <v>3577.9682513069315</v>
      </c>
      <c r="G61" s="114">
        <f>SUMIF('Summary - 191 CCGs'!$A$6:$A$196,A61,'Summary - 191 CCGs'!$H$6:$H$196)</f>
        <v>6968.3484285652949</v>
      </c>
      <c r="H61" s="138">
        <f>SUMIF('Summary - 191 CCGs'!$A$6:$A$196,A61,'Summary - 191 CCGs'!$I$6:$I$196)</f>
        <v>10546.316679872227</v>
      </c>
      <c r="I61" s="144">
        <f t="shared" si="2"/>
        <v>5.8075095627304174E-2</v>
      </c>
      <c r="J61" s="145">
        <f t="shared" si="3"/>
        <v>5.5700818386889672E-2</v>
      </c>
      <c r="K61" s="146">
        <f t="shared" si="4"/>
        <v>5.6505126075470313E-2</v>
      </c>
      <c r="L61" s="58"/>
      <c r="M61" s="75" t="s">
        <v>273</v>
      </c>
      <c r="N61" s="75" t="s">
        <v>274</v>
      </c>
      <c r="O61" s="137">
        <f>INDEX('BCF 2020-21'!$AB$6:$AB$157,MATCH(M61,'BCF 2020-21'!$U$6:$U$157,0))</f>
        <v>9166.0383895278464</v>
      </c>
      <c r="P61" s="114">
        <f>INDEX('BCF 2020-21'!$AC$6:$AC$157,MATCH(M61,'BCF 2020-21'!$U$6:$U$157,0))</f>
        <v>19012.63985916978</v>
      </c>
      <c r="Q61" s="138">
        <f t="shared" si="5"/>
        <v>28178.678248697626</v>
      </c>
      <c r="R61" s="137">
        <f>INDEX('RNF revised'!$F$8:$F$159,MATCH(M61,'RNF revised'!$A$8:$A$159,0))</f>
        <v>9653.2133299312518</v>
      </c>
      <c r="S61" s="114">
        <f t="shared" si="6"/>
        <v>20055.897086298311</v>
      </c>
      <c r="T61" s="138">
        <v>29709.110416229563</v>
      </c>
      <c r="U61" s="144">
        <f t="shared" si="7"/>
        <v>5.3150000000000031E-2</v>
      </c>
      <c r="V61" s="145">
        <f t="shared" si="8"/>
        <v>5.4871771350855747E-2</v>
      </c>
      <c r="W61" s="146">
        <f t="shared" si="9"/>
        <v>5.4311708804250625E-2</v>
      </c>
      <c r="X61" s="58"/>
    </row>
    <row r="62" spans="1:24">
      <c r="A62" s="41" t="s">
        <v>391</v>
      </c>
      <c r="B62" s="182" t="s">
        <v>392</v>
      </c>
      <c r="C62" s="137">
        <f>SUMIF('Summary - 191 CCGs'!$A$6:$A$196,A62,'Summary - 191 CCGs'!$D$6:$D$196)</f>
        <v>7323.5964690835681</v>
      </c>
      <c r="D62" s="114">
        <f>SUMIF('Summary - 191 CCGs'!$A$6:$A$196,A62,'Summary - 191 CCGs'!$E$6:$E$196)</f>
        <v>14653.283697796844</v>
      </c>
      <c r="E62" s="138">
        <f>SUMIF('Summary - 191 CCGs'!$A$6:$A$196,A62,'Summary - 191 CCGs'!$F$6:$F$196)</f>
        <v>21976.880166880412</v>
      </c>
      <c r="F62" s="137">
        <f>SUMIF('Summary - 191 CCGs'!$A$6:$A$196,A62,'Summary - 191 CCGs'!$G$6:$G$196)</f>
        <v>7710.9976699906128</v>
      </c>
      <c r="G62" s="114">
        <f>SUMIF('Summary - 191 CCGs'!$A$6:$A$196,A62,'Summary - 191 CCGs'!$H$6:$H$196)</f>
        <v>15363.83527352971</v>
      </c>
      <c r="H62" s="138">
        <f>SUMIF('Summary - 191 CCGs'!$A$6:$A$196,A62,'Summary - 191 CCGs'!$I$6:$I$196)</f>
        <v>23074.832943520323</v>
      </c>
      <c r="I62" s="144">
        <f t="shared" si="2"/>
        <v>5.2897671593792994E-2</v>
      </c>
      <c r="J62" s="145">
        <f t="shared" si="3"/>
        <v>4.8490945127862339E-2</v>
      </c>
      <c r="K62" s="146">
        <f t="shared" si="4"/>
        <v>4.9959446850629252E-2</v>
      </c>
      <c r="L62" s="58"/>
      <c r="M62" s="75" t="s">
        <v>615</v>
      </c>
      <c r="N62" s="75" t="s">
        <v>616</v>
      </c>
      <c r="O62" s="137">
        <f>INDEX('BCF 2020-21'!$AB$6:$AB$157,MATCH(M62,'BCF 2020-21'!$U$6:$U$157,0))</f>
        <v>6736.4638279017345</v>
      </c>
      <c r="P62" s="114">
        <f>INDEX('BCF 2020-21'!$AC$6:$AC$157,MATCH(M62,'BCF 2020-21'!$U$6:$U$157,0))</f>
        <v>15887.573505917295</v>
      </c>
      <c r="Q62" s="138">
        <f t="shared" si="5"/>
        <v>22624.037333819029</v>
      </c>
      <c r="R62" s="137">
        <f>INDEX('RNF revised'!$F$8:$F$159,MATCH(M62,'RNF revised'!$A$8:$A$159,0))</f>
        <v>7094.5068803547119</v>
      </c>
      <c r="S62" s="114">
        <f t="shared" si="6"/>
        <v>16783.283553421988</v>
      </c>
      <c r="T62" s="138">
        <v>23877.7904337767</v>
      </c>
      <c r="U62" s="144">
        <f t="shared" si="7"/>
        <v>5.3150000000000031E-2</v>
      </c>
      <c r="V62" s="145">
        <f t="shared" si="8"/>
        <v>5.6378026963720407E-2</v>
      </c>
      <c r="W62" s="146">
        <f t="shared" si="9"/>
        <v>5.5416859575436073E-2</v>
      </c>
      <c r="X62" s="58"/>
    </row>
    <row r="63" spans="1:24">
      <c r="A63" s="41" t="s">
        <v>395</v>
      </c>
      <c r="B63" s="182" t="s">
        <v>396</v>
      </c>
      <c r="C63" s="137">
        <f>SUMIF('Summary - 191 CCGs'!$A$6:$A$196,A63,'Summary - 191 CCGs'!$D$6:$D$196)</f>
        <v>4152.606148762764</v>
      </c>
      <c r="D63" s="114">
        <f>SUMIF('Summary - 191 CCGs'!$A$6:$A$196,A63,'Summary - 191 CCGs'!$E$6:$E$196)</f>
        <v>8129.5661580814913</v>
      </c>
      <c r="E63" s="138">
        <f>SUMIF('Summary - 191 CCGs'!$A$6:$A$196,A63,'Summary - 191 CCGs'!$F$6:$F$196)</f>
        <v>12282.172306844255</v>
      </c>
      <c r="F63" s="137">
        <f>SUMIF('Summary - 191 CCGs'!$A$6:$A$196,A63,'Summary - 191 CCGs'!$G$6:$G$196)</f>
        <v>4373.3171655695051</v>
      </c>
      <c r="G63" s="114">
        <f>SUMIF('Summary - 191 CCGs'!$A$6:$A$196,A63,'Summary - 191 CCGs'!$H$6:$H$196)</f>
        <v>8623.9666148117267</v>
      </c>
      <c r="H63" s="138">
        <f>SUMIF('Summary - 191 CCGs'!$A$6:$A$196,A63,'Summary - 191 CCGs'!$I$6:$I$196)</f>
        <v>12997.283780381233</v>
      </c>
      <c r="I63" s="144">
        <f t="shared" si="2"/>
        <v>5.3150000000000031E-2</v>
      </c>
      <c r="J63" s="145">
        <f t="shared" si="3"/>
        <v>6.081510957860381E-2</v>
      </c>
      <c r="K63" s="146">
        <f t="shared" si="4"/>
        <v>5.8223533726072363E-2</v>
      </c>
      <c r="L63" s="58"/>
      <c r="M63" s="75" t="s">
        <v>621</v>
      </c>
      <c r="N63" s="75" t="s">
        <v>622</v>
      </c>
      <c r="O63" s="137">
        <f>INDEX('BCF 2020-21'!$AB$6:$AB$157,MATCH(M63,'BCF 2020-21'!$U$6:$U$157,0))</f>
        <v>7835.6843030761383</v>
      </c>
      <c r="P63" s="114">
        <f>INDEX('BCF 2020-21'!$AC$6:$AC$157,MATCH(M63,'BCF 2020-21'!$U$6:$U$157,0))</f>
        <v>18480.023572406011</v>
      </c>
      <c r="Q63" s="138">
        <f t="shared" si="5"/>
        <v>26315.707875482149</v>
      </c>
      <c r="R63" s="137">
        <f>INDEX('RNF revised'!$F$8:$F$159,MATCH(M63,'RNF revised'!$A$8:$A$159,0))</f>
        <v>8252.1509237846349</v>
      </c>
      <c r="S63" s="114">
        <f t="shared" si="6"/>
        <v>19521.890839661268</v>
      </c>
      <c r="T63" s="138">
        <v>27774.041763445901</v>
      </c>
      <c r="U63" s="144">
        <f t="shared" si="7"/>
        <v>5.3150000000000031E-2</v>
      </c>
      <c r="V63" s="145">
        <f t="shared" si="8"/>
        <v>5.6378026963718408E-2</v>
      </c>
      <c r="W63" s="146">
        <f t="shared" si="9"/>
        <v>5.5416859575434518E-2</v>
      </c>
      <c r="X63" s="58"/>
    </row>
    <row r="64" spans="1:24">
      <c r="A64" s="41" t="s">
        <v>399</v>
      </c>
      <c r="B64" s="182" t="s">
        <v>400</v>
      </c>
      <c r="C64" s="137">
        <f>SUMIF('Summary - 191 CCGs'!$A$6:$A$196,A64,'Summary - 191 CCGs'!$D$6:$D$196)</f>
        <v>7679.03449300186</v>
      </c>
      <c r="D64" s="114">
        <f>SUMIF('Summary - 191 CCGs'!$A$6:$A$196,A64,'Summary - 191 CCGs'!$E$6:$E$196)</f>
        <v>14424.740532676031</v>
      </c>
      <c r="E64" s="138">
        <f>SUMIF('Summary - 191 CCGs'!$A$6:$A$196,A64,'Summary - 191 CCGs'!$F$6:$F$196)</f>
        <v>22103.775025677889</v>
      </c>
      <c r="F64" s="137">
        <f>SUMIF('Summary - 191 CCGs'!$A$6:$A$196,A64,'Summary - 191 CCGs'!$G$6:$G$196)</f>
        <v>8087.1751763049087</v>
      </c>
      <c r="G64" s="114">
        <f>SUMIF('Summary - 191 CCGs'!$A$6:$A$196,A64,'Summary - 191 CCGs'!$H$6:$H$196)</f>
        <v>15184.003702980037</v>
      </c>
      <c r="H64" s="138">
        <f>SUMIF('Summary - 191 CCGs'!$A$6:$A$196,A64,'Summary - 191 CCGs'!$I$6:$I$196)</f>
        <v>23271.178879284947</v>
      </c>
      <c r="I64" s="144">
        <f t="shared" si="2"/>
        <v>5.3150000000000031E-2</v>
      </c>
      <c r="J64" s="145">
        <f t="shared" si="3"/>
        <v>5.2636175228529369E-2</v>
      </c>
      <c r="K64" s="146">
        <f t="shared" si="4"/>
        <v>5.2814682209300745E-2</v>
      </c>
      <c r="L64" s="58"/>
      <c r="M64" s="75" t="s">
        <v>277</v>
      </c>
      <c r="N64" s="75" t="s">
        <v>278</v>
      </c>
      <c r="O64" s="137">
        <f>INDEX('BCF 2020-21'!$AB$6:$AB$157,MATCH(M64,'BCF 2020-21'!$U$6:$U$157,0))</f>
        <v>7455.2734444748494</v>
      </c>
      <c r="P64" s="114">
        <f>INDEX('BCF 2020-21'!$AC$6:$AC$157,MATCH(M64,'BCF 2020-21'!$U$6:$U$157,0))</f>
        <v>15230.787864222882</v>
      </c>
      <c r="Q64" s="138">
        <f t="shared" si="5"/>
        <v>22686.061308697732</v>
      </c>
      <c r="R64" s="137">
        <f>INDEX('RNF revised'!$F$8:$F$159,MATCH(M64,'RNF revised'!$A$8:$A$159,0))</f>
        <v>7851.5212280486876</v>
      </c>
      <c r="S64" s="114">
        <f t="shared" si="6"/>
        <v>15990.270859066433</v>
      </c>
      <c r="T64" s="138">
        <v>23841.792087115122</v>
      </c>
      <c r="U64" s="144">
        <f t="shared" si="7"/>
        <v>5.3150000000000031E-2</v>
      </c>
      <c r="V64" s="145">
        <f t="shared" si="8"/>
        <v>4.9864984110741695E-2</v>
      </c>
      <c r="W64" s="146">
        <f t="shared" si="9"/>
        <v>5.0944532093558648E-2</v>
      </c>
      <c r="X64" s="58"/>
    </row>
    <row r="65" spans="1:24">
      <c r="A65" s="41" t="s">
        <v>403</v>
      </c>
      <c r="B65" s="182" t="s">
        <v>404</v>
      </c>
      <c r="C65" s="137">
        <f>SUMIF('Summary - 191 CCGs'!$A$6:$A$196,A65,'Summary - 191 CCGs'!$D$6:$D$196)</f>
        <v>7382.2005604478318</v>
      </c>
      <c r="D65" s="114">
        <f>SUMIF('Summary - 191 CCGs'!$A$6:$A$196,A65,'Summary - 191 CCGs'!$E$6:$E$196)</f>
        <v>13465.218410824222</v>
      </c>
      <c r="E65" s="138">
        <f>SUMIF('Summary - 191 CCGs'!$A$6:$A$196,A65,'Summary - 191 CCGs'!$F$6:$F$196)</f>
        <v>20847.418971272054</v>
      </c>
      <c r="F65" s="137">
        <f>SUMIF('Summary - 191 CCGs'!$A$6:$A$196,A65,'Summary - 191 CCGs'!$G$6:$G$196)</f>
        <v>7774.5645202356345</v>
      </c>
      <c r="G65" s="114">
        <f>SUMIF('Summary - 191 CCGs'!$A$6:$A$196,A65,'Summary - 191 CCGs'!$H$6:$H$196)</f>
        <v>14230.120091847893</v>
      </c>
      <c r="H65" s="138">
        <f>SUMIF('Summary - 191 CCGs'!$A$6:$A$196,A65,'Summary - 191 CCGs'!$I$6:$I$196)</f>
        <v>22004.684612083529</v>
      </c>
      <c r="I65" s="144">
        <f t="shared" si="2"/>
        <v>5.3150000000000031E-2</v>
      </c>
      <c r="J65" s="145">
        <f t="shared" si="3"/>
        <v>5.6805738881204659E-2</v>
      </c>
      <c r="K65" s="146">
        <f t="shared" si="4"/>
        <v>5.5511219034173775E-2</v>
      </c>
      <c r="L65" s="58"/>
      <c r="M65" s="75" t="s">
        <v>281</v>
      </c>
      <c r="N65" s="75" t="s">
        <v>282</v>
      </c>
      <c r="O65" s="137">
        <f>INDEX('BCF 2020-21'!$AB$6:$AB$157,MATCH(M65,'BCF 2020-21'!$U$6:$U$157,0))</f>
        <v>4380.1113098325986</v>
      </c>
      <c r="P65" s="114">
        <f>INDEX('BCF 2020-21'!$AC$6:$AC$157,MATCH(M65,'BCF 2020-21'!$U$6:$U$157,0))</f>
        <v>9732.1607423734677</v>
      </c>
      <c r="Q65" s="138">
        <f t="shared" si="5"/>
        <v>14112.272052206066</v>
      </c>
      <c r="R65" s="137">
        <f>INDEX('RNF revised'!$F$8:$F$159,MATCH(M65,'RNF revised'!$A$8:$A$159,0))</f>
        <v>4612.9142259502014</v>
      </c>
      <c r="S65" s="114">
        <f t="shared" si="6"/>
        <v>10241.262984473648</v>
      </c>
      <c r="T65" s="138">
        <v>14854.177210423848</v>
      </c>
      <c r="U65" s="144">
        <f t="shared" si="7"/>
        <v>5.3150000000000031E-2</v>
      </c>
      <c r="V65" s="145">
        <f t="shared" si="8"/>
        <v>5.2311326906425482E-2</v>
      </c>
      <c r="W65" s="146">
        <f t="shared" si="9"/>
        <v>5.257163095164441E-2</v>
      </c>
      <c r="X65" s="58"/>
    </row>
    <row r="66" spans="1:24">
      <c r="A66" s="41" t="s">
        <v>411</v>
      </c>
      <c r="B66" s="182" t="s">
        <v>412</v>
      </c>
      <c r="C66" s="137">
        <f>SUMIF('Summary - 191 CCGs'!$A$6:$A$196,A66,'Summary - 191 CCGs'!$D$6:$D$196)</f>
        <v>7973.7887464537598</v>
      </c>
      <c r="D66" s="114">
        <f>SUMIF('Summary - 191 CCGs'!$A$6:$A$196,A66,'Summary - 191 CCGs'!$E$6:$E$196)</f>
        <v>21441.667213273206</v>
      </c>
      <c r="E66" s="138">
        <f>SUMIF('Summary - 191 CCGs'!$A$6:$A$196,A66,'Summary - 191 CCGs'!$F$6:$F$196)</f>
        <v>29415.455959726965</v>
      </c>
      <c r="F66" s="137">
        <f>SUMIF('Summary - 191 CCGs'!$A$6:$A$196,A66,'Summary - 191 CCGs'!$G$6:$G$196)</f>
        <v>8397.5956183277776</v>
      </c>
      <c r="G66" s="114">
        <f>SUMIF('Summary - 191 CCGs'!$A$6:$A$196,A66,'Summary - 191 CCGs'!$H$6:$H$196)</f>
        <v>22671.770286428655</v>
      </c>
      <c r="H66" s="138">
        <f>SUMIF('Summary - 191 CCGs'!$A$6:$A$196,A66,'Summary - 191 CCGs'!$I$6:$I$196)</f>
        <v>31069.365904756432</v>
      </c>
      <c r="I66" s="144">
        <f t="shared" si="2"/>
        <v>5.3150000000000031E-2</v>
      </c>
      <c r="J66" s="145">
        <f t="shared" si="3"/>
        <v>5.7369749325927755E-2</v>
      </c>
      <c r="K66" s="146">
        <f t="shared" si="4"/>
        <v>5.6225881634942354E-2</v>
      </c>
      <c r="L66" s="58"/>
      <c r="M66" s="75" t="s">
        <v>285</v>
      </c>
      <c r="N66" s="75" t="s">
        <v>286</v>
      </c>
      <c r="O66" s="137">
        <f>INDEX('BCF 2020-21'!$AB$6:$AB$157,MATCH(M66,'BCF 2020-21'!$U$6:$U$157,0))</f>
        <v>14298.319498226141</v>
      </c>
      <c r="P66" s="114">
        <f>INDEX('BCF 2020-21'!$AC$6:$AC$157,MATCH(M66,'BCF 2020-21'!$U$6:$U$157,0))</f>
        <v>30529.517838054242</v>
      </c>
      <c r="Q66" s="138">
        <f t="shared" si="5"/>
        <v>44827.837336280383</v>
      </c>
      <c r="R66" s="137">
        <f>INDEX('RNF revised'!$F$8:$F$159,MATCH(M66,'RNF revised'!$A$8:$A$159,0))</f>
        <v>15058.27517955686</v>
      </c>
      <c r="S66" s="114">
        <f t="shared" si="6"/>
        <v>32206.418240781175</v>
      </c>
      <c r="T66" s="138">
        <v>47264.693420338037</v>
      </c>
      <c r="U66" s="144">
        <f t="shared" si="7"/>
        <v>5.3150000000000031E-2</v>
      </c>
      <c r="V66" s="145">
        <f t="shared" si="8"/>
        <v>5.4927182657196205E-2</v>
      </c>
      <c r="W66" s="146">
        <f t="shared" si="9"/>
        <v>5.4360331188349376E-2</v>
      </c>
      <c r="X66" s="58"/>
    </row>
    <row r="67" spans="1:24">
      <c r="A67" s="41" t="s">
        <v>415</v>
      </c>
      <c r="B67" s="182" t="s">
        <v>416</v>
      </c>
      <c r="C67" s="137">
        <f>SUMIF('Summary - 191 CCGs'!$A$6:$A$196,A67,'Summary - 191 CCGs'!$D$6:$D$196)</f>
        <v>17418.734129628232</v>
      </c>
      <c r="D67" s="114">
        <f>SUMIF('Summary - 191 CCGs'!$A$6:$A$196,A67,'Summary - 191 CCGs'!$E$6:$E$196)</f>
        <v>38630.97035403375</v>
      </c>
      <c r="E67" s="138">
        <f>SUMIF('Summary - 191 CCGs'!$A$6:$A$196,A67,'Summary - 191 CCGs'!$F$6:$F$196)</f>
        <v>56049.704483661983</v>
      </c>
      <c r="F67" s="137">
        <f>SUMIF('Summary - 191 CCGs'!$A$6:$A$196,A67,'Summary - 191 CCGs'!$G$6:$G$196)</f>
        <v>18345.063410414445</v>
      </c>
      <c r="G67" s="114">
        <f>SUMIF('Summary - 191 CCGs'!$A$6:$A$196,A67,'Summary - 191 CCGs'!$H$6:$H$196)</f>
        <v>40811.680822893963</v>
      </c>
      <c r="H67" s="138">
        <f>SUMIF('Summary - 191 CCGs'!$A$6:$A$196,A67,'Summary - 191 CCGs'!$I$6:$I$196)</f>
        <v>59156.744233308404</v>
      </c>
      <c r="I67" s="144">
        <f t="shared" si="2"/>
        <v>5.3180057396397196E-2</v>
      </c>
      <c r="J67" s="145">
        <f t="shared" si="3"/>
        <v>5.6449797892081932E-2</v>
      </c>
      <c r="K67" s="146">
        <f t="shared" si="4"/>
        <v>5.5433650868794482E-2</v>
      </c>
      <c r="L67" s="58"/>
      <c r="M67" s="75" t="s">
        <v>289</v>
      </c>
      <c r="N67" s="75" t="s">
        <v>290</v>
      </c>
      <c r="O67" s="137">
        <f>INDEX('BCF 2020-21'!$AB$6:$AB$157,MATCH(M67,'BCF 2020-21'!$U$6:$U$157,0))</f>
        <v>6019.3102371754248</v>
      </c>
      <c r="P67" s="114">
        <f>INDEX('BCF 2020-21'!$AC$6:$AC$157,MATCH(M67,'BCF 2020-21'!$U$6:$U$157,0))</f>
        <v>12672.567662852674</v>
      </c>
      <c r="Q67" s="138">
        <f t="shared" si="5"/>
        <v>18691.877900028099</v>
      </c>
      <c r="R67" s="137">
        <f>INDEX('RNF revised'!$F$8:$F$159,MATCH(M67,'RNF revised'!$A$8:$A$159,0))</f>
        <v>6339.2365762812988</v>
      </c>
      <c r="S67" s="114">
        <f t="shared" si="6"/>
        <v>13323.466867366718</v>
      </c>
      <c r="T67" s="138">
        <v>19662.703443648017</v>
      </c>
      <c r="U67" s="144">
        <f t="shared" si="7"/>
        <v>5.3150000000000031E-2</v>
      </c>
      <c r="V67" s="145">
        <f t="shared" si="8"/>
        <v>5.1362850988915021E-2</v>
      </c>
      <c r="W67" s="146">
        <f t="shared" si="9"/>
        <v>5.1938363219163675E-2</v>
      </c>
      <c r="X67" s="58"/>
    </row>
    <row r="68" spans="1:24">
      <c r="A68" s="41" t="s">
        <v>419</v>
      </c>
      <c r="B68" s="182" t="s">
        <v>420</v>
      </c>
      <c r="C68" s="137">
        <f>SUMIF('Summary - 191 CCGs'!$A$6:$A$196,A68,'Summary - 191 CCGs'!$D$6:$D$196)</f>
        <v>10654.106832026129</v>
      </c>
      <c r="D68" s="114">
        <f>SUMIF('Summary - 191 CCGs'!$A$6:$A$196,A68,'Summary - 191 CCGs'!$E$6:$E$196)</f>
        <v>27395.973557542729</v>
      </c>
      <c r="E68" s="138">
        <f>SUMIF('Summary - 191 CCGs'!$A$6:$A$196,A68,'Summary - 191 CCGs'!$F$6:$F$196)</f>
        <v>38050.080389568859</v>
      </c>
      <c r="F68" s="137">
        <f>SUMIF('Summary - 191 CCGs'!$A$6:$A$196,A68,'Summary - 191 CCGs'!$G$6:$G$196)</f>
        <v>11223.485035965967</v>
      </c>
      <c r="G68" s="114">
        <f>SUMIF('Summary - 191 CCGs'!$A$6:$A$196,A68,'Summary - 191 CCGs'!$H$6:$H$196)</f>
        <v>28885.841239875317</v>
      </c>
      <c r="H68" s="138">
        <f>SUMIF('Summary - 191 CCGs'!$A$6:$A$196,A68,'Summary - 191 CCGs'!$I$6:$I$196)</f>
        <v>40109.326275841282</v>
      </c>
      <c r="I68" s="144">
        <f t="shared" si="2"/>
        <v>5.3442133903547129E-2</v>
      </c>
      <c r="J68" s="145">
        <f t="shared" si="3"/>
        <v>5.4382724497936019E-2</v>
      </c>
      <c r="K68" s="146">
        <f t="shared" si="4"/>
        <v>5.4119357047060168E-2</v>
      </c>
      <c r="L68" s="58"/>
      <c r="M68" s="75" t="s">
        <v>293</v>
      </c>
      <c r="N68" s="75" t="s">
        <v>294</v>
      </c>
      <c r="O68" s="137">
        <f>INDEX('BCF 2020-21'!$AB$6:$AB$157,MATCH(M68,'BCF 2020-21'!$U$6:$U$157,0))</f>
        <v>5944.2485449804999</v>
      </c>
      <c r="P68" s="114">
        <f>INDEX('BCF 2020-21'!$AC$6:$AC$157,MATCH(M68,'BCF 2020-21'!$U$6:$U$157,0))</f>
        <v>11989.317266315815</v>
      </c>
      <c r="Q68" s="138">
        <f t="shared" si="5"/>
        <v>17933.565811296314</v>
      </c>
      <c r="R68" s="137">
        <f>INDEX('RNF revised'!$F$8:$F$159,MATCH(M68,'RNF revised'!$A$8:$A$159,0))</f>
        <v>6260.1853551462136</v>
      </c>
      <c r="S68" s="114">
        <f t="shared" si="6"/>
        <v>12612.12144457254</v>
      </c>
      <c r="T68" s="138">
        <v>18872.306799718754</v>
      </c>
      <c r="U68" s="144">
        <f t="shared" si="7"/>
        <v>5.3150000000000031E-2</v>
      </c>
      <c r="V68" s="145">
        <f t="shared" si="8"/>
        <v>5.1946592489173993E-2</v>
      </c>
      <c r="W68" s="146">
        <f t="shared" si="9"/>
        <v>5.2345473192572101E-2</v>
      </c>
      <c r="X68" s="58"/>
    </row>
    <row r="69" spans="1:24">
      <c r="A69" s="41" t="s">
        <v>423</v>
      </c>
      <c r="B69" s="182" t="s">
        <v>424</v>
      </c>
      <c r="C69" s="137">
        <f>SUMIF('Summary - 191 CCGs'!$A$6:$A$196,A69,'Summary - 191 CCGs'!$D$6:$D$196)</f>
        <v>9436.6887548065115</v>
      </c>
      <c r="D69" s="114">
        <f>SUMIF('Summary - 191 CCGs'!$A$6:$A$196,A69,'Summary - 191 CCGs'!$E$6:$E$196)</f>
        <v>18030.654901195514</v>
      </c>
      <c r="E69" s="138">
        <f>SUMIF('Summary - 191 CCGs'!$A$6:$A$196,A69,'Summary - 191 CCGs'!$F$6:$F$196)</f>
        <v>27467.343656002027</v>
      </c>
      <c r="F69" s="137">
        <f>SUMIF('Summary - 191 CCGs'!$A$6:$A$196,A69,'Summary - 191 CCGs'!$G$6:$G$196)</f>
        <v>9949.2722966719866</v>
      </c>
      <c r="G69" s="114">
        <f>SUMIF('Summary - 191 CCGs'!$A$6:$A$196,A69,'Summary - 191 CCGs'!$H$6:$H$196)</f>
        <v>19052.313291463492</v>
      </c>
      <c r="H69" s="138">
        <f>SUMIF('Summary - 191 CCGs'!$A$6:$A$196,A69,'Summary - 191 CCGs'!$I$6:$I$196)</f>
        <v>29001.58558813548</v>
      </c>
      <c r="I69" s="144">
        <f t="shared" si="2"/>
        <v>5.4318157055290639E-2</v>
      </c>
      <c r="J69" s="145">
        <f t="shared" si="3"/>
        <v>5.6662300724320103E-2</v>
      </c>
      <c r="K69" s="146">
        <f t="shared" si="4"/>
        <v>5.5856946028277399E-2</v>
      </c>
      <c r="L69" s="58"/>
      <c r="M69" s="75" t="s">
        <v>297</v>
      </c>
      <c r="N69" s="75" t="s">
        <v>298</v>
      </c>
      <c r="O69" s="137">
        <f>INDEX('BCF 2020-21'!$AB$6:$AB$157,MATCH(M69,'BCF 2020-21'!$U$6:$U$157,0))</f>
        <v>7066.799050423373</v>
      </c>
      <c r="P69" s="114">
        <f>INDEX('BCF 2020-21'!$AC$6:$AC$157,MATCH(M69,'BCF 2020-21'!$U$6:$U$157,0))</f>
        <v>14751.903242602877</v>
      </c>
      <c r="Q69" s="138">
        <f t="shared" si="5"/>
        <v>21818.70229302625</v>
      </c>
      <c r="R69" s="137">
        <f>INDEX('RNF revised'!$F$8:$F$159,MATCH(M69,'RNF revised'!$A$8:$A$159,0))</f>
        <v>7442.3994199533754</v>
      </c>
      <c r="S69" s="114">
        <f t="shared" si="6"/>
        <v>15558.478758865991</v>
      </c>
      <c r="T69" s="138">
        <v>23000.878178819366</v>
      </c>
      <c r="U69" s="144">
        <f t="shared" si="7"/>
        <v>5.3150000000000031E-2</v>
      </c>
      <c r="V69" s="145">
        <f t="shared" si="8"/>
        <v>5.4676030814367005E-2</v>
      </c>
      <c r="W69" s="146">
        <f t="shared" si="9"/>
        <v>5.4181768920829265E-2</v>
      </c>
      <c r="X69" s="58"/>
    </row>
    <row r="70" spans="1:24">
      <c r="A70" s="41" t="s">
        <v>431</v>
      </c>
      <c r="B70" s="182" t="s">
        <v>432</v>
      </c>
      <c r="C70" s="137">
        <f>SUMIF('Summary - 191 CCGs'!$A$6:$A$196,A70,'Summary - 191 CCGs'!$D$6:$D$196)</f>
        <v>11151.954242885869</v>
      </c>
      <c r="D70" s="114">
        <f>SUMIF('Summary - 191 CCGs'!$A$6:$A$196,A70,'Summary - 191 CCGs'!$E$6:$E$196)</f>
        <v>29070.743041203983</v>
      </c>
      <c r="E70" s="138">
        <f>SUMIF('Summary - 191 CCGs'!$A$6:$A$196,A70,'Summary - 191 CCGs'!$F$6:$F$196)</f>
        <v>40222.697284089852</v>
      </c>
      <c r="F70" s="137">
        <f>SUMIF('Summary - 191 CCGs'!$A$6:$A$196,A70,'Summary - 191 CCGs'!$G$6:$G$196)</f>
        <v>11740.201202349554</v>
      </c>
      <c r="G70" s="114">
        <f>SUMIF('Summary - 191 CCGs'!$A$6:$A$196,A70,'Summary - 191 CCGs'!$H$6:$H$196)</f>
        <v>30628.77158111061</v>
      </c>
      <c r="H70" s="138">
        <f>SUMIF('Summary - 191 CCGs'!$A$6:$A$196,A70,'Summary - 191 CCGs'!$I$6:$I$196)</f>
        <v>42368.972783460165</v>
      </c>
      <c r="I70" s="144">
        <f t="shared" si="2"/>
        <v>5.2748329723370402E-2</v>
      </c>
      <c r="J70" s="145">
        <f t="shared" si="3"/>
        <v>5.359438311220055E-2</v>
      </c>
      <c r="K70" s="146">
        <f t="shared" si="4"/>
        <v>5.335981036307258E-2</v>
      </c>
      <c r="L70" s="58"/>
      <c r="M70" s="75" t="s">
        <v>301</v>
      </c>
      <c r="N70" s="75" t="s">
        <v>302</v>
      </c>
      <c r="O70" s="137">
        <f>INDEX('BCF 2020-21'!$AB$6:$AB$157,MATCH(M70,'BCF 2020-21'!$U$6:$U$157,0))</f>
        <v>6882.0262337362974</v>
      </c>
      <c r="P70" s="114">
        <f>INDEX('BCF 2020-21'!$AC$6:$AC$157,MATCH(M70,'BCF 2020-21'!$U$6:$U$157,0))</f>
        <v>15308.847070456402</v>
      </c>
      <c r="Q70" s="138">
        <f t="shared" si="5"/>
        <v>22190.873304192701</v>
      </c>
      <c r="R70" s="137">
        <f>INDEX('RNF revised'!$F$8:$F$159,MATCH(M70,'RNF revised'!$A$8:$A$159,0))</f>
        <v>7247.8059280593816</v>
      </c>
      <c r="S70" s="114">
        <f t="shared" si="6"/>
        <v>16114.440189919198</v>
      </c>
      <c r="T70" s="138">
        <v>23362.246117978579</v>
      </c>
      <c r="U70" s="144">
        <f t="shared" si="7"/>
        <v>5.3150000000000031E-2</v>
      </c>
      <c r="V70" s="145">
        <f t="shared" si="8"/>
        <v>5.2622716508642808E-2</v>
      </c>
      <c r="W70" s="146">
        <f t="shared" si="9"/>
        <v>5.2786242241514625E-2</v>
      </c>
      <c r="X70" s="58"/>
    </row>
    <row r="71" spans="1:24">
      <c r="A71" s="41" t="s">
        <v>435</v>
      </c>
      <c r="B71" s="182" t="s">
        <v>436</v>
      </c>
      <c r="C71" s="137">
        <f>SUMIF('Summary - 191 CCGs'!$A$6:$A$196,A71,'Summary - 191 CCGs'!$D$6:$D$196)</f>
        <v>4226.7993908901508</v>
      </c>
      <c r="D71" s="114">
        <f>SUMIF('Summary - 191 CCGs'!$A$6:$A$196,A71,'Summary - 191 CCGs'!$E$6:$E$196)</f>
        <v>10444.435777337434</v>
      </c>
      <c r="E71" s="138">
        <f>SUMIF('Summary - 191 CCGs'!$A$6:$A$196,A71,'Summary - 191 CCGs'!$F$6:$F$196)</f>
        <v>14671.235168227584</v>
      </c>
      <c r="F71" s="137">
        <f>SUMIF('Summary - 191 CCGs'!$A$6:$A$196,A71,'Summary - 191 CCGs'!$G$6:$G$196)</f>
        <v>4451.4537785159628</v>
      </c>
      <c r="G71" s="114">
        <f>SUMIF('Summary - 191 CCGs'!$A$6:$A$196,A71,'Summary - 191 CCGs'!$H$6:$H$196)</f>
        <v>11036.824901804288</v>
      </c>
      <c r="H71" s="138">
        <f>SUMIF('Summary - 191 CCGs'!$A$6:$A$196,A71,'Summary - 191 CCGs'!$I$6:$I$196)</f>
        <v>15488.278680320251</v>
      </c>
      <c r="I71" s="144">
        <f t="shared" ref="I71:I134" si="10">F71/C71-1</f>
        <v>5.3150000000000031E-2</v>
      </c>
      <c r="J71" s="145">
        <f t="shared" ref="J71:J134" si="11">G71/D71-1</f>
        <v>5.6718154728112147E-2</v>
      </c>
      <c r="K71" s="146">
        <f t="shared" ref="K71:K134" si="12">H71/E71-1</f>
        <v>5.5690165328552421E-2</v>
      </c>
      <c r="L71" s="58"/>
      <c r="M71" s="75" t="s">
        <v>305</v>
      </c>
      <c r="N71" s="75" t="s">
        <v>306</v>
      </c>
      <c r="O71" s="137">
        <f>INDEX('BCF 2020-21'!$AB$6:$AB$157,MATCH(M71,'BCF 2020-21'!$U$6:$U$157,0))</f>
        <v>6189.223930720199</v>
      </c>
      <c r="P71" s="114">
        <f>INDEX('BCF 2020-21'!$AC$6:$AC$157,MATCH(M71,'BCF 2020-21'!$U$6:$U$157,0))</f>
        <v>11351.906797910338</v>
      </c>
      <c r="Q71" s="138">
        <f t="shared" ref="Q71:Q134" si="13">O71+P71</f>
        <v>17541.130728630538</v>
      </c>
      <c r="R71" s="137">
        <f>INDEX('RNF revised'!$F$8:$F$159,MATCH(M71,'RNF revised'!$A$8:$A$159,0))</f>
        <v>6518.1811826379781</v>
      </c>
      <c r="S71" s="114">
        <f t="shared" ref="S71:S134" si="14">T71-R71</f>
        <v>11908.623155693895</v>
      </c>
      <c r="T71" s="138">
        <v>18426.804338331873</v>
      </c>
      <c r="U71" s="144">
        <f t="shared" ref="U71:U134" si="15">R71/O71-1</f>
        <v>5.3150000000000031E-2</v>
      </c>
      <c r="V71" s="145">
        <f t="shared" ref="V71:V134" si="16">S71/P71-1</f>
        <v>4.9041660374276264E-2</v>
      </c>
      <c r="W71" s="146">
        <f t="shared" ref="W71:W134" si="17">T71/Q71-1</f>
        <v>5.049124958950002E-2</v>
      </c>
      <c r="X71" s="58"/>
    </row>
    <row r="72" spans="1:24">
      <c r="A72" s="41" t="s">
        <v>439</v>
      </c>
      <c r="B72" s="182" t="s">
        <v>440</v>
      </c>
      <c r="C72" s="137">
        <f>SUMIF('Summary - 191 CCGs'!$A$6:$A$196,A72,'Summary - 191 CCGs'!$D$6:$D$196)</f>
        <v>8444.2414404594747</v>
      </c>
      <c r="D72" s="114">
        <f>SUMIF('Summary - 191 CCGs'!$A$6:$A$196,A72,'Summary - 191 CCGs'!$E$6:$E$196)</f>
        <v>17120.775696414708</v>
      </c>
      <c r="E72" s="138">
        <f>SUMIF('Summary - 191 CCGs'!$A$6:$A$196,A72,'Summary - 191 CCGs'!$F$6:$F$196)</f>
        <v>25565.017136874183</v>
      </c>
      <c r="F72" s="137">
        <f>SUMIF('Summary - 191 CCGs'!$A$6:$A$196,A72,'Summary - 191 CCGs'!$G$6:$G$196)</f>
        <v>8888.8793164864801</v>
      </c>
      <c r="G72" s="114">
        <f>SUMIF('Summary - 191 CCGs'!$A$6:$A$196,A72,'Summary - 191 CCGs'!$H$6:$H$196)</f>
        <v>17999.148214127006</v>
      </c>
      <c r="H72" s="138">
        <f>SUMIF('Summary - 191 CCGs'!$A$6:$A$196,A72,'Summary - 191 CCGs'!$I$6:$I$196)</f>
        <v>26888.027530613486</v>
      </c>
      <c r="I72" s="144">
        <f t="shared" si="10"/>
        <v>5.2655751160380238E-2</v>
      </c>
      <c r="J72" s="145">
        <f t="shared" si="11"/>
        <v>5.1304481367409061E-2</v>
      </c>
      <c r="K72" s="146">
        <f t="shared" si="12"/>
        <v>5.1750811926154938E-2</v>
      </c>
      <c r="L72" s="58"/>
      <c r="M72" s="75" t="s">
        <v>309</v>
      </c>
      <c r="N72" s="75" t="s">
        <v>310</v>
      </c>
      <c r="O72" s="137">
        <f>INDEX('BCF 2020-21'!$AB$6:$AB$157,MATCH(M72,'BCF 2020-21'!$U$6:$U$157,0))</f>
        <v>5071.9186336322491</v>
      </c>
      <c r="P72" s="114">
        <f>INDEX('BCF 2020-21'!$AC$6:$AC$157,MATCH(M72,'BCF 2020-21'!$U$6:$U$157,0))</f>
        <v>11440.470094859298</v>
      </c>
      <c r="Q72" s="138">
        <f t="shared" si="13"/>
        <v>16512.388728491547</v>
      </c>
      <c r="R72" s="137">
        <f>INDEX('RNF revised'!$F$8:$F$159,MATCH(M72,'RNF revised'!$A$8:$A$159,0))</f>
        <v>5341.491109009803</v>
      </c>
      <c r="S72" s="114">
        <f t="shared" si="14"/>
        <v>12032.549904836993</v>
      </c>
      <c r="T72" s="138">
        <v>17374.041013846796</v>
      </c>
      <c r="U72" s="144">
        <f t="shared" si="15"/>
        <v>5.3150000000000031E-2</v>
      </c>
      <c r="V72" s="145">
        <f t="shared" si="16"/>
        <v>5.1753101495693121E-2</v>
      </c>
      <c r="W72" s="146">
        <f t="shared" si="17"/>
        <v>5.2182170582533383E-2</v>
      </c>
      <c r="X72" s="58"/>
    </row>
    <row r="73" spans="1:24">
      <c r="A73" s="41" t="s">
        <v>443</v>
      </c>
      <c r="B73" s="182" t="s">
        <v>444</v>
      </c>
      <c r="C73" s="137">
        <f>SUMIF('Summary - 191 CCGs'!$A$6:$A$196,A73,'Summary - 191 CCGs'!$D$6:$D$196)</f>
        <v>7268.2798763178907</v>
      </c>
      <c r="D73" s="114">
        <f>SUMIF('Summary - 191 CCGs'!$A$6:$A$196,A73,'Summary - 191 CCGs'!$E$6:$E$196)</f>
        <v>17578.756575669875</v>
      </c>
      <c r="E73" s="138">
        <f>SUMIF('Summary - 191 CCGs'!$A$6:$A$196,A73,'Summary - 191 CCGs'!$F$6:$F$196)</f>
        <v>24847.036451987766</v>
      </c>
      <c r="F73" s="137">
        <f>SUMIF('Summary - 191 CCGs'!$A$6:$A$196,A73,'Summary - 191 CCGs'!$G$6:$G$196)</f>
        <v>7661.8925578008357</v>
      </c>
      <c r="G73" s="114">
        <f>SUMIF('Summary - 191 CCGs'!$A$6:$A$196,A73,'Summary - 191 CCGs'!$H$6:$H$196)</f>
        <v>18586.558884255686</v>
      </c>
      <c r="H73" s="138">
        <f>SUMIF('Summary - 191 CCGs'!$A$6:$A$196,A73,'Summary - 191 CCGs'!$I$6:$I$196)</f>
        <v>26248.451442056521</v>
      </c>
      <c r="I73" s="144">
        <f t="shared" si="10"/>
        <v>5.4154860321965037E-2</v>
      </c>
      <c r="J73" s="145">
        <f t="shared" si="11"/>
        <v>5.7330693684027434E-2</v>
      </c>
      <c r="K73" s="146">
        <f t="shared" si="12"/>
        <v>5.6401695742537505E-2</v>
      </c>
      <c r="L73" s="58"/>
      <c r="M73" s="75" t="s">
        <v>313</v>
      </c>
      <c r="N73" s="75" t="s">
        <v>314</v>
      </c>
      <c r="O73" s="137">
        <f>INDEX('BCF 2020-21'!$AB$6:$AB$157,MATCH(M73,'BCF 2020-21'!$U$6:$U$157,0))</f>
        <v>8539.2670674490746</v>
      </c>
      <c r="P73" s="114">
        <f>INDEX('BCF 2020-21'!$AC$6:$AC$157,MATCH(M73,'BCF 2020-21'!$U$6:$U$157,0))</f>
        <v>17147.4547239565</v>
      </c>
      <c r="Q73" s="138">
        <f t="shared" si="13"/>
        <v>25686.721791405573</v>
      </c>
      <c r="R73" s="137">
        <f>INDEX('RNF revised'!$F$8:$F$159,MATCH(M73,'RNF revised'!$A$8:$A$159,0))</f>
        <v>8993.1291120839924</v>
      </c>
      <c r="S73" s="114">
        <f t="shared" si="14"/>
        <v>17993.686072317803</v>
      </c>
      <c r="T73" s="138">
        <v>26986.815184401796</v>
      </c>
      <c r="U73" s="144">
        <f t="shared" si="15"/>
        <v>5.3150000000000031E-2</v>
      </c>
      <c r="V73" s="145">
        <f t="shared" si="16"/>
        <v>4.9350259964765719E-2</v>
      </c>
      <c r="W73" s="146">
        <f t="shared" si="17"/>
        <v>5.0613441588767349E-2</v>
      </c>
      <c r="X73" s="58"/>
    </row>
    <row r="74" spans="1:24">
      <c r="A74" s="41" t="s">
        <v>459</v>
      </c>
      <c r="B74" s="182" t="s">
        <v>460</v>
      </c>
      <c r="C74" s="137">
        <f>SUMIF('Summary - 191 CCGs'!$A$6:$A$196,A74,'Summary - 191 CCGs'!$D$6:$D$196)</f>
        <v>3508.5704802675655</v>
      </c>
      <c r="D74" s="114">
        <f>SUMIF('Summary - 191 CCGs'!$A$6:$A$196,A74,'Summary - 191 CCGs'!$E$6:$E$196)</f>
        <v>7927.10187073425</v>
      </c>
      <c r="E74" s="138">
        <f>SUMIF('Summary - 191 CCGs'!$A$6:$A$196,A74,'Summary - 191 CCGs'!$F$6:$F$196)</f>
        <v>11435.672351001816</v>
      </c>
      <c r="F74" s="137">
        <f>SUMIF('Summary - 191 CCGs'!$A$6:$A$196,A74,'Summary - 191 CCGs'!$G$6:$G$196)</f>
        <v>3695.0510012937866</v>
      </c>
      <c r="G74" s="114">
        <f>SUMIF('Summary - 191 CCGs'!$A$6:$A$196,A74,'Summary - 191 CCGs'!$H$6:$H$196)</f>
        <v>8377.0415733699847</v>
      </c>
      <c r="H74" s="138">
        <f>SUMIF('Summary - 191 CCGs'!$A$6:$A$196,A74,'Summary - 191 CCGs'!$I$6:$I$196)</f>
        <v>12072.092574663771</v>
      </c>
      <c r="I74" s="144">
        <f t="shared" si="10"/>
        <v>5.3150000000000031E-2</v>
      </c>
      <c r="J74" s="145">
        <f t="shared" si="11"/>
        <v>5.6759672068407374E-2</v>
      </c>
      <c r="K74" s="146">
        <f t="shared" si="12"/>
        <v>5.5652191154829778E-2</v>
      </c>
      <c r="L74" s="58"/>
      <c r="M74" s="75" t="s">
        <v>317</v>
      </c>
      <c r="N74" s="75" t="s">
        <v>318</v>
      </c>
      <c r="O74" s="137">
        <f>INDEX('BCF 2020-21'!$AB$6:$AB$157,MATCH(M74,'BCF 2020-21'!$U$6:$U$157,0))</f>
        <v>5240.058618562266</v>
      </c>
      <c r="P74" s="114">
        <f>INDEX('BCF 2020-21'!$AC$6:$AC$157,MATCH(M74,'BCF 2020-21'!$U$6:$U$157,0))</f>
        <v>10110.65371456635</v>
      </c>
      <c r="Q74" s="138">
        <f t="shared" si="13"/>
        <v>15350.712333128617</v>
      </c>
      <c r="R74" s="137">
        <f>INDEX('RNF revised'!$F$8:$F$159,MATCH(M74,'RNF revised'!$A$8:$A$159,0))</f>
        <v>5518.5677341388509</v>
      </c>
      <c r="S74" s="114">
        <f t="shared" si="14"/>
        <v>10603.079427260749</v>
      </c>
      <c r="T74" s="138">
        <v>16121.6471613996</v>
      </c>
      <c r="U74" s="144">
        <f t="shared" si="15"/>
        <v>5.3150000000000031E-2</v>
      </c>
      <c r="V74" s="145">
        <f t="shared" si="16"/>
        <v>4.8703647320545107E-2</v>
      </c>
      <c r="W74" s="146">
        <f t="shared" si="17"/>
        <v>5.0221436734712022E-2</v>
      </c>
      <c r="X74" s="58"/>
    </row>
    <row r="75" spans="1:24">
      <c r="A75" s="41" t="s">
        <v>463</v>
      </c>
      <c r="B75" s="182" t="s">
        <v>464</v>
      </c>
      <c r="C75" s="137">
        <f>SUMIF('Summary - 191 CCGs'!$A$6:$A$196,A75,'Summary - 191 CCGs'!$D$6:$D$196)</f>
        <v>6593.3678666159976</v>
      </c>
      <c r="D75" s="114">
        <f>SUMIF('Summary - 191 CCGs'!$A$6:$A$196,A75,'Summary - 191 CCGs'!$E$6:$E$196)</f>
        <v>14706.479885286546</v>
      </c>
      <c r="E75" s="138">
        <f>SUMIF('Summary - 191 CCGs'!$A$6:$A$196,A75,'Summary - 191 CCGs'!$F$6:$F$196)</f>
        <v>21299.847751902544</v>
      </c>
      <c r="F75" s="137">
        <f>SUMIF('Summary - 191 CCGs'!$A$6:$A$196,A75,'Summary - 191 CCGs'!$G$6:$G$196)</f>
        <v>6960.8053770817905</v>
      </c>
      <c r="G75" s="114">
        <f>SUMIF('Summary - 191 CCGs'!$A$6:$A$196,A75,'Summary - 191 CCGs'!$H$6:$H$196)</f>
        <v>15501.706938732788</v>
      </c>
      <c r="H75" s="138">
        <f>SUMIF('Summary - 191 CCGs'!$A$6:$A$196,A75,'Summary - 191 CCGs'!$I$6:$I$196)</f>
        <v>22462.51231581458</v>
      </c>
      <c r="I75" s="144">
        <f t="shared" si="10"/>
        <v>5.57283497446317E-2</v>
      </c>
      <c r="J75" s="145">
        <f t="shared" si="11"/>
        <v>5.4073242519567577E-2</v>
      </c>
      <c r="K75" s="146">
        <f t="shared" si="12"/>
        <v>5.4585580960698765E-2</v>
      </c>
      <c r="L75" s="58"/>
      <c r="M75" s="75" t="s">
        <v>321</v>
      </c>
      <c r="N75" s="75" t="s">
        <v>322</v>
      </c>
      <c r="O75" s="137">
        <f>INDEX('BCF 2020-21'!$AB$6:$AB$157,MATCH(M75,'BCF 2020-21'!$U$6:$U$157,0))</f>
        <v>15859.295805181209</v>
      </c>
      <c r="P75" s="114">
        <f>INDEX('BCF 2020-21'!$AC$6:$AC$157,MATCH(M75,'BCF 2020-21'!$U$6:$U$157,0))</f>
        <v>29670.754877766864</v>
      </c>
      <c r="Q75" s="138">
        <f t="shared" si="13"/>
        <v>45530.050682948073</v>
      </c>
      <c r="R75" s="137">
        <f>INDEX('RNF revised'!$F$8:$F$159,MATCH(M75,'RNF revised'!$A$8:$A$159,0))</f>
        <v>16702.217377226592</v>
      </c>
      <c r="S75" s="114">
        <f t="shared" si="14"/>
        <v>31188.289586071351</v>
      </c>
      <c r="T75" s="138">
        <v>47890.506963297943</v>
      </c>
      <c r="U75" s="144">
        <f t="shared" si="15"/>
        <v>5.3150000000000031E-2</v>
      </c>
      <c r="V75" s="145">
        <f t="shared" si="16"/>
        <v>5.1145807194869164E-2</v>
      </c>
      <c r="W75" s="146">
        <f t="shared" si="17"/>
        <v>5.184391945414446E-2</v>
      </c>
      <c r="X75" s="58"/>
    </row>
    <row r="76" spans="1:24">
      <c r="A76" s="41" t="s">
        <v>471</v>
      </c>
      <c r="B76" s="182" t="s">
        <v>472</v>
      </c>
      <c r="C76" s="137">
        <f>SUMIF('Summary - 191 CCGs'!$A$6:$A$196,A76,'Summary - 191 CCGs'!$D$6:$D$196)</f>
        <v>5326.4690170606564</v>
      </c>
      <c r="D76" s="114">
        <f>SUMIF('Summary - 191 CCGs'!$A$6:$A$196,A76,'Summary - 191 CCGs'!$E$6:$E$196)</f>
        <v>11449.435970553008</v>
      </c>
      <c r="E76" s="138">
        <f>SUMIF('Summary - 191 CCGs'!$A$6:$A$196,A76,'Summary - 191 CCGs'!$F$6:$F$196)</f>
        <v>16775.904987613663</v>
      </c>
      <c r="F76" s="137">
        <f>SUMIF('Summary - 191 CCGs'!$A$6:$A$196,A76,'Summary - 191 CCGs'!$G$6:$G$196)</f>
        <v>5606.1391518531345</v>
      </c>
      <c r="G76" s="114">
        <f>SUMIF('Summary - 191 CCGs'!$A$6:$A$196,A76,'Summary - 191 CCGs'!$H$6:$H$196)</f>
        <v>12100.192043906274</v>
      </c>
      <c r="H76" s="138">
        <f>SUMIF('Summary - 191 CCGs'!$A$6:$A$196,A76,'Summary - 191 CCGs'!$I$6:$I$196)</f>
        <v>17706.331195759409</v>
      </c>
      <c r="I76" s="144">
        <f t="shared" si="10"/>
        <v>5.25057282595085E-2</v>
      </c>
      <c r="J76" s="145">
        <f t="shared" si="11"/>
        <v>5.6837391381283409E-2</v>
      </c>
      <c r="K76" s="146">
        <f t="shared" si="12"/>
        <v>5.5462057566057821E-2</v>
      </c>
      <c r="L76" s="58"/>
      <c r="M76" s="75" t="s">
        <v>325</v>
      </c>
      <c r="N76" s="75" t="s">
        <v>326</v>
      </c>
      <c r="O76" s="137">
        <f>INDEX('BCF 2020-21'!$AB$6:$AB$157,MATCH(M76,'BCF 2020-21'!$U$6:$U$157,0))</f>
        <v>5163.9007238317618</v>
      </c>
      <c r="P76" s="114">
        <f>INDEX('BCF 2020-21'!$AC$6:$AC$157,MATCH(M76,'BCF 2020-21'!$U$6:$U$157,0))</f>
        <v>11129.810976680616</v>
      </c>
      <c r="Q76" s="138">
        <f t="shared" si="13"/>
        <v>16293.711700512376</v>
      </c>
      <c r="R76" s="137">
        <f>INDEX('RNF revised'!$F$8:$F$159,MATCH(M76,'RNF revised'!$A$8:$A$159,0))</f>
        <v>5438.3620473034198</v>
      </c>
      <c r="S76" s="114">
        <f t="shared" si="14"/>
        <v>11683.358947570869</v>
      </c>
      <c r="T76" s="138">
        <v>17121.720994874289</v>
      </c>
      <c r="U76" s="144">
        <f t="shared" si="15"/>
        <v>5.3150000000000031E-2</v>
      </c>
      <c r="V76" s="145">
        <f t="shared" si="16"/>
        <v>4.9735612945274399E-2</v>
      </c>
      <c r="W76" s="146">
        <f t="shared" si="17"/>
        <v>5.0817720945429246E-2</v>
      </c>
      <c r="X76" s="58"/>
    </row>
    <row r="77" spans="1:24">
      <c r="A77" s="41" t="s">
        <v>475</v>
      </c>
      <c r="B77" s="182" t="s">
        <v>476</v>
      </c>
      <c r="C77" s="137">
        <f>SUMIF('Summary - 191 CCGs'!$A$6:$A$196,A77,'Summary - 191 CCGs'!$D$6:$D$196)</f>
        <v>4896.8494524017833</v>
      </c>
      <c r="D77" s="114">
        <f>SUMIF('Summary - 191 CCGs'!$A$6:$A$196,A77,'Summary - 191 CCGs'!$E$6:$E$196)</f>
        <v>10710.650144287674</v>
      </c>
      <c r="E77" s="138">
        <f>SUMIF('Summary - 191 CCGs'!$A$6:$A$196,A77,'Summary - 191 CCGs'!$F$6:$F$196)</f>
        <v>15607.499596689457</v>
      </c>
      <c r="F77" s="137">
        <f>SUMIF('Summary - 191 CCGs'!$A$6:$A$196,A77,'Summary - 191 CCGs'!$G$6:$G$196)</f>
        <v>5157.1170007969386</v>
      </c>
      <c r="G77" s="114">
        <f>SUMIF('Summary - 191 CCGs'!$A$6:$A$196,A77,'Summary - 191 CCGs'!$H$6:$H$196)</f>
        <v>11360.258339157346</v>
      </c>
      <c r="H77" s="138">
        <f>SUMIF('Summary - 191 CCGs'!$A$6:$A$196,A77,'Summary - 191 CCGs'!$I$6:$I$196)</f>
        <v>16517.375339954284</v>
      </c>
      <c r="I77" s="144">
        <f t="shared" si="10"/>
        <v>5.3150000000000031E-2</v>
      </c>
      <c r="J77" s="145">
        <f t="shared" si="11"/>
        <v>6.0650678167854188E-2</v>
      </c>
      <c r="K77" s="146">
        <f t="shared" si="12"/>
        <v>5.8297342096861104E-2</v>
      </c>
      <c r="L77" s="58"/>
      <c r="M77" s="75" t="s">
        <v>329</v>
      </c>
      <c r="N77" s="75" t="s">
        <v>330</v>
      </c>
      <c r="O77" s="137">
        <f>INDEX('BCF 2020-21'!$AB$6:$AB$157,MATCH(M77,'BCF 2020-21'!$U$6:$U$157,0))</f>
        <v>8178.1275706226852</v>
      </c>
      <c r="P77" s="114">
        <f>INDEX('BCF 2020-21'!$AC$6:$AC$157,MATCH(M77,'BCF 2020-21'!$U$6:$U$157,0))</f>
        <v>15664.770006857503</v>
      </c>
      <c r="Q77" s="138">
        <f t="shared" si="13"/>
        <v>23842.897577480187</v>
      </c>
      <c r="R77" s="137">
        <f>INDEX('RNF revised'!$F$8:$F$159,MATCH(M77,'RNF revised'!$A$8:$A$159,0))</f>
        <v>8612.7950510012815</v>
      </c>
      <c r="S77" s="114">
        <f t="shared" si="14"/>
        <v>16406.461463635555</v>
      </c>
      <c r="T77" s="138">
        <v>25019.256514636836</v>
      </c>
      <c r="U77" s="144">
        <f t="shared" si="15"/>
        <v>5.3150000000000031E-2</v>
      </c>
      <c r="V77" s="145">
        <f t="shared" si="16"/>
        <v>4.7347739957456447E-2</v>
      </c>
      <c r="W77" s="146">
        <f t="shared" si="17"/>
        <v>4.93379184863727E-2</v>
      </c>
      <c r="X77" s="58"/>
    </row>
    <row r="78" spans="1:24">
      <c r="A78" s="41" t="s">
        <v>487</v>
      </c>
      <c r="B78" s="182" t="s">
        <v>488</v>
      </c>
      <c r="C78" s="137">
        <f>SUMIF('Summary - 191 CCGs'!$A$6:$A$196,A78,'Summary - 191 CCGs'!$D$6:$D$196)</f>
        <v>7202.854693984119</v>
      </c>
      <c r="D78" s="114">
        <f>SUMIF('Summary - 191 CCGs'!$A$6:$A$196,A78,'Summary - 191 CCGs'!$E$6:$E$196)</f>
        <v>15991.899707569502</v>
      </c>
      <c r="E78" s="138">
        <f>SUMIF('Summary - 191 CCGs'!$A$6:$A$196,A78,'Summary - 191 CCGs'!$F$6:$F$196)</f>
        <v>23194.754401553622</v>
      </c>
      <c r="F78" s="137">
        <f>SUMIF('Summary - 191 CCGs'!$A$6:$A$196,A78,'Summary - 191 CCGs'!$G$6:$G$196)</f>
        <v>7585.6864209693749</v>
      </c>
      <c r="G78" s="114">
        <f>SUMIF('Summary - 191 CCGs'!$A$6:$A$196,A78,'Summary - 191 CCGs'!$H$6:$H$196)</f>
        <v>16866.848840399747</v>
      </c>
      <c r="H78" s="138">
        <f>SUMIF('Summary - 191 CCGs'!$A$6:$A$196,A78,'Summary - 191 CCGs'!$I$6:$I$196)</f>
        <v>24452.535261369121</v>
      </c>
      <c r="I78" s="144">
        <f t="shared" si="10"/>
        <v>5.3150000000000031E-2</v>
      </c>
      <c r="J78" s="145">
        <f t="shared" si="11"/>
        <v>5.471201976186113E-2</v>
      </c>
      <c r="K78" s="146">
        <f t="shared" si="12"/>
        <v>5.4226953130887656E-2</v>
      </c>
      <c r="L78" s="58"/>
      <c r="M78" s="75" t="s">
        <v>333</v>
      </c>
      <c r="N78" s="75" t="s">
        <v>334</v>
      </c>
      <c r="O78" s="137">
        <f>INDEX('BCF 2020-21'!$AB$6:$AB$157,MATCH(M78,'BCF 2020-21'!$U$6:$U$157,0))</f>
        <v>9655.5831366455259</v>
      </c>
      <c r="P78" s="114">
        <f>INDEX('BCF 2020-21'!$AC$6:$AC$157,MATCH(M78,'BCF 2020-21'!$U$6:$U$157,0))</f>
        <v>18927.624629738981</v>
      </c>
      <c r="Q78" s="138">
        <f t="shared" si="13"/>
        <v>28583.207766384505</v>
      </c>
      <c r="R78" s="137">
        <f>INDEX('RNF revised'!$F$8:$F$159,MATCH(M78,'RNF revised'!$A$8:$A$159,0))</f>
        <v>10168.777380358237</v>
      </c>
      <c r="S78" s="114">
        <f t="shared" si="14"/>
        <v>19835.580058144144</v>
      </c>
      <c r="T78" s="138">
        <v>30004.357438502382</v>
      </c>
      <c r="U78" s="144">
        <f t="shared" si="15"/>
        <v>5.3150000000000031E-2</v>
      </c>
      <c r="V78" s="145">
        <f t="shared" si="16"/>
        <v>4.7969856026127466E-2</v>
      </c>
      <c r="W78" s="146">
        <f t="shared" si="17"/>
        <v>4.9719740476057872E-2</v>
      </c>
      <c r="X78" s="58"/>
    </row>
    <row r="79" spans="1:24">
      <c r="A79" s="41" t="s">
        <v>499</v>
      </c>
      <c r="B79" s="182" t="s">
        <v>500</v>
      </c>
      <c r="C79" s="137">
        <f>SUMIF('Summary - 191 CCGs'!$A$6:$A$196,A79,'Summary - 191 CCGs'!$D$6:$D$196)</f>
        <v>7796.8561359393079</v>
      </c>
      <c r="D79" s="114">
        <f>SUMIF('Summary - 191 CCGs'!$A$6:$A$196,A79,'Summary - 191 CCGs'!$E$6:$E$196)</f>
        <v>14832.181054643925</v>
      </c>
      <c r="E79" s="138">
        <f>SUMIF('Summary - 191 CCGs'!$A$6:$A$196,A79,'Summary - 191 CCGs'!$F$6:$F$196)</f>
        <v>22629.037190583233</v>
      </c>
      <c r="F79" s="137">
        <f>SUMIF('Summary - 191 CCGs'!$A$6:$A$196,A79,'Summary - 191 CCGs'!$G$6:$G$196)</f>
        <v>8211.259039564482</v>
      </c>
      <c r="G79" s="114">
        <f>SUMIF('Summary - 191 CCGs'!$A$6:$A$196,A79,'Summary - 191 CCGs'!$H$6:$H$196)</f>
        <v>15689.540473416473</v>
      </c>
      <c r="H79" s="138">
        <f>SUMIF('Summary - 191 CCGs'!$A$6:$A$196,A79,'Summary - 191 CCGs'!$I$6:$I$196)</f>
        <v>23900.799512980957</v>
      </c>
      <c r="I79" s="144">
        <f t="shared" si="10"/>
        <v>5.3150000000000031E-2</v>
      </c>
      <c r="J79" s="145">
        <f t="shared" si="11"/>
        <v>5.7804001691586171E-2</v>
      </c>
      <c r="K79" s="146">
        <f t="shared" si="12"/>
        <v>5.620046101329268E-2</v>
      </c>
      <c r="L79" s="58"/>
      <c r="M79" s="75" t="s">
        <v>337</v>
      </c>
      <c r="N79" s="75" t="s">
        <v>338</v>
      </c>
      <c r="O79" s="137">
        <f>INDEX('BCF 2020-21'!$AB$6:$AB$157,MATCH(M79,'BCF 2020-21'!$U$6:$U$157,0))</f>
        <v>6641.6806645818133</v>
      </c>
      <c r="P79" s="114">
        <f>INDEX('BCF 2020-21'!$AC$6:$AC$157,MATCH(M79,'BCF 2020-21'!$U$6:$U$157,0))</f>
        <v>14094.511666093753</v>
      </c>
      <c r="Q79" s="138">
        <f t="shared" si="13"/>
        <v>20736.192330675567</v>
      </c>
      <c r="R79" s="137">
        <f>INDEX('RNF revised'!$F$8:$F$159,MATCH(M79,'RNF revised'!$A$8:$A$159,0))</f>
        <v>6994.6859919043372</v>
      </c>
      <c r="S79" s="114">
        <f t="shared" si="14"/>
        <v>14849.344671232728</v>
      </c>
      <c r="T79" s="138">
        <v>21844.030663137066</v>
      </c>
      <c r="U79" s="144">
        <f t="shared" si="15"/>
        <v>5.3150000000000031E-2</v>
      </c>
      <c r="V79" s="145">
        <f t="shared" si="16"/>
        <v>5.3555101660941462E-2</v>
      </c>
      <c r="W79" s="146">
        <f t="shared" si="17"/>
        <v>5.3425349977230141E-2</v>
      </c>
      <c r="X79" s="58"/>
    </row>
    <row r="80" spans="1:24">
      <c r="A80" s="41" t="s">
        <v>507</v>
      </c>
      <c r="B80" s="182" t="s">
        <v>508</v>
      </c>
      <c r="C80" s="137">
        <f>SUMIF('Summary - 191 CCGs'!$A$6:$A$196,A80,'Summary - 191 CCGs'!$D$6:$D$196)</f>
        <v>7602.5763791089357</v>
      </c>
      <c r="D80" s="114">
        <f>SUMIF('Summary - 191 CCGs'!$A$6:$A$196,A80,'Summary - 191 CCGs'!$E$6:$E$196)</f>
        <v>18339.295203859107</v>
      </c>
      <c r="E80" s="138">
        <f>SUMIF('Summary - 191 CCGs'!$A$6:$A$196,A80,'Summary - 191 CCGs'!$F$6:$F$196)</f>
        <v>25941.871582968044</v>
      </c>
      <c r="F80" s="137">
        <f>SUMIF('Summary - 191 CCGs'!$A$6:$A$196,A80,'Summary - 191 CCGs'!$G$6:$G$196)</f>
        <v>8006.6533136585758</v>
      </c>
      <c r="G80" s="114">
        <f>SUMIF('Summary - 191 CCGs'!$A$6:$A$196,A80,'Summary - 191 CCGs'!$H$6:$H$196)</f>
        <v>19235.112709827183</v>
      </c>
      <c r="H80" s="138">
        <f>SUMIF('Summary - 191 CCGs'!$A$6:$A$196,A80,'Summary - 191 CCGs'!$I$6:$I$196)</f>
        <v>27241.766023485758</v>
      </c>
      <c r="I80" s="144">
        <f t="shared" si="10"/>
        <v>5.3150000000000031E-2</v>
      </c>
      <c r="J80" s="145">
        <f t="shared" si="11"/>
        <v>4.8846888389667775E-2</v>
      </c>
      <c r="K80" s="146">
        <f t="shared" si="12"/>
        <v>5.0107966819600946E-2</v>
      </c>
      <c r="L80" s="58"/>
      <c r="M80" s="75" t="s">
        <v>341</v>
      </c>
      <c r="N80" s="75" t="s">
        <v>342</v>
      </c>
      <c r="O80" s="137">
        <f>INDEX('BCF 2020-21'!$AB$6:$AB$157,MATCH(M80,'BCF 2020-21'!$U$6:$U$157,0))</f>
        <v>8097.6515811192903</v>
      </c>
      <c r="P80" s="114">
        <f>INDEX('BCF 2020-21'!$AC$6:$AC$157,MATCH(M80,'BCF 2020-21'!$U$6:$U$157,0))</f>
        <v>16632.738819785987</v>
      </c>
      <c r="Q80" s="138">
        <f t="shared" si="13"/>
        <v>24730.390400905279</v>
      </c>
      <c r="R80" s="137">
        <f>INDEX('RNF revised'!$F$8:$F$159,MATCH(M80,'RNF revised'!$A$8:$A$159,0))</f>
        <v>8528.041762655781</v>
      </c>
      <c r="S80" s="114">
        <f t="shared" si="14"/>
        <v>17444.695379824399</v>
      </c>
      <c r="T80" s="138">
        <v>25972.737142480182</v>
      </c>
      <c r="U80" s="144">
        <f t="shared" si="15"/>
        <v>5.3150000000000031E-2</v>
      </c>
      <c r="V80" s="145">
        <f t="shared" si="16"/>
        <v>4.8816768473062488E-2</v>
      </c>
      <c r="W80" s="146">
        <f t="shared" si="17"/>
        <v>5.0235629985421859E-2</v>
      </c>
      <c r="X80" s="58"/>
    </row>
    <row r="81" spans="1:24">
      <c r="A81" s="41" t="s">
        <v>515</v>
      </c>
      <c r="B81" s="182" t="s">
        <v>516</v>
      </c>
      <c r="C81" s="137">
        <f>SUMIF('Summary - 191 CCGs'!$A$6:$A$196,A81,'Summary - 191 CCGs'!$D$6:$D$196)</f>
        <v>5359.5803531551019</v>
      </c>
      <c r="D81" s="114">
        <f>SUMIF('Summary - 191 CCGs'!$A$6:$A$196,A81,'Summary - 191 CCGs'!$E$6:$E$196)</f>
        <v>13053.998757770902</v>
      </c>
      <c r="E81" s="138">
        <f>SUMIF('Summary - 191 CCGs'!$A$6:$A$196,A81,'Summary - 191 CCGs'!$F$6:$F$196)</f>
        <v>18413.579110926003</v>
      </c>
      <c r="F81" s="137">
        <f>SUMIF('Summary - 191 CCGs'!$A$6:$A$196,A81,'Summary - 191 CCGs'!$G$6:$G$196)</f>
        <v>5644.4420489252961</v>
      </c>
      <c r="G81" s="114">
        <f>SUMIF('Summary - 191 CCGs'!$A$6:$A$196,A81,'Summary - 191 CCGs'!$H$6:$H$196)</f>
        <v>13723.16050918662</v>
      </c>
      <c r="H81" s="138">
        <f>SUMIF('Summary - 191 CCGs'!$A$6:$A$196,A81,'Summary - 191 CCGs'!$I$6:$I$196)</f>
        <v>19367.602558111917</v>
      </c>
      <c r="I81" s="144">
        <f t="shared" si="10"/>
        <v>5.3150000000000031E-2</v>
      </c>
      <c r="J81" s="145">
        <f t="shared" si="11"/>
        <v>5.1261055239290032E-2</v>
      </c>
      <c r="K81" s="146">
        <f t="shared" si="12"/>
        <v>5.1810864223557074E-2</v>
      </c>
      <c r="L81" s="58"/>
      <c r="M81" s="75" t="s">
        <v>345</v>
      </c>
      <c r="N81" s="75" t="s">
        <v>346</v>
      </c>
      <c r="O81" s="137">
        <f>INDEX('BCF 2020-21'!$AB$6:$AB$157,MATCH(M81,'BCF 2020-21'!$U$6:$U$157,0))</f>
        <v>7214.9232742604017</v>
      </c>
      <c r="P81" s="114">
        <f>INDEX('BCF 2020-21'!$AC$6:$AC$157,MATCH(M81,'BCF 2020-21'!$U$6:$U$157,0))</f>
        <v>13399.659820845589</v>
      </c>
      <c r="Q81" s="138">
        <f t="shared" si="13"/>
        <v>20614.583095105991</v>
      </c>
      <c r="R81" s="137">
        <f>INDEX('RNF revised'!$F$8:$F$159,MATCH(M81,'RNF revised'!$A$8:$A$159,0))</f>
        <v>7598.3964462873419</v>
      </c>
      <c r="S81" s="114">
        <f t="shared" si="14"/>
        <v>14067.529306479944</v>
      </c>
      <c r="T81" s="138">
        <v>21665.925752767285</v>
      </c>
      <c r="U81" s="144">
        <f t="shared" si="15"/>
        <v>5.3150000000000031E-2</v>
      </c>
      <c r="V81" s="145">
        <f t="shared" si="16"/>
        <v>4.9842271711656672E-2</v>
      </c>
      <c r="W81" s="146">
        <f t="shared" si="17"/>
        <v>5.0999947600729678E-2</v>
      </c>
      <c r="X81" s="58"/>
    </row>
    <row r="82" spans="1:24">
      <c r="A82" s="41" t="s">
        <v>523</v>
      </c>
      <c r="B82" s="182" t="s">
        <v>524</v>
      </c>
      <c r="C82" s="137">
        <f>SUMIF('Summary - 191 CCGs'!$A$6:$A$196,A82,'Summary - 191 CCGs'!$D$6:$D$196)</f>
        <v>4925.3794749515982</v>
      </c>
      <c r="D82" s="114">
        <f>SUMIF('Summary - 191 CCGs'!$A$6:$A$196,A82,'Summary - 191 CCGs'!$E$6:$E$196)</f>
        <v>9731.9457885708143</v>
      </c>
      <c r="E82" s="138">
        <f>SUMIF('Summary - 191 CCGs'!$A$6:$A$196,A82,'Summary - 191 CCGs'!$F$6:$F$196)</f>
        <v>14657.325263522413</v>
      </c>
      <c r="F82" s="137">
        <f>SUMIF('Summary - 191 CCGs'!$A$6:$A$196,A82,'Summary - 191 CCGs'!$G$6:$G$196)</f>
        <v>5187.1633940452757</v>
      </c>
      <c r="G82" s="114">
        <f>SUMIF('Summary - 191 CCGs'!$A$6:$A$196,A82,'Summary - 191 CCGs'!$H$6:$H$196)</f>
        <v>10187.136504385899</v>
      </c>
      <c r="H82" s="138">
        <f>SUMIF('Summary - 191 CCGs'!$A$6:$A$196,A82,'Summary - 191 CCGs'!$I$6:$I$196)</f>
        <v>15374.299898431174</v>
      </c>
      <c r="I82" s="144">
        <f t="shared" si="10"/>
        <v>5.3150000000000031E-2</v>
      </c>
      <c r="J82" s="145">
        <f t="shared" si="11"/>
        <v>4.6772837180172111E-2</v>
      </c>
      <c r="K82" s="146">
        <f t="shared" si="12"/>
        <v>4.8915789342076632E-2</v>
      </c>
      <c r="L82" s="58"/>
      <c r="M82" s="75" t="s">
        <v>349</v>
      </c>
      <c r="N82" s="75" t="s">
        <v>350</v>
      </c>
      <c r="O82" s="137">
        <f>INDEX('BCF 2020-21'!$AB$6:$AB$157,MATCH(M82,'BCF 2020-21'!$U$6:$U$157,0))</f>
        <v>14508.627047428768</v>
      </c>
      <c r="P82" s="114">
        <f>INDEX('BCF 2020-21'!$AC$6:$AC$157,MATCH(M82,'BCF 2020-21'!$U$6:$U$157,0))</f>
        <v>28312.36592069926</v>
      </c>
      <c r="Q82" s="138">
        <f t="shared" si="13"/>
        <v>42820.992968128026</v>
      </c>
      <c r="R82" s="137">
        <f>INDEX('RNF revised'!$F$8:$F$159,MATCH(M82,'RNF revised'!$A$8:$A$159,0))</f>
        <v>15279.760574999607</v>
      </c>
      <c r="S82" s="114">
        <f t="shared" si="14"/>
        <v>29718.475048890279</v>
      </c>
      <c r="T82" s="138">
        <v>44998.235623889886</v>
      </c>
      <c r="U82" s="144">
        <f t="shared" si="15"/>
        <v>5.3150000000000031E-2</v>
      </c>
      <c r="V82" s="145">
        <f t="shared" si="16"/>
        <v>4.9664133761530893E-2</v>
      </c>
      <c r="W82" s="146">
        <f t="shared" si="17"/>
        <v>5.0845216442841457E-2</v>
      </c>
      <c r="X82" s="58"/>
    </row>
    <row r="83" spans="1:24">
      <c r="A83" s="41" t="s">
        <v>531</v>
      </c>
      <c r="B83" s="182" t="s">
        <v>532</v>
      </c>
      <c r="C83" s="137">
        <f>SUMIF('Summary - 191 CCGs'!$A$6:$A$196,A83,'Summary - 191 CCGs'!$D$6:$D$196)</f>
        <v>5201.2969889253791</v>
      </c>
      <c r="D83" s="114">
        <f>SUMIF('Summary - 191 CCGs'!$A$6:$A$196,A83,'Summary - 191 CCGs'!$E$6:$E$196)</f>
        <v>11069.887623546938</v>
      </c>
      <c r="E83" s="138">
        <f>SUMIF('Summary - 191 CCGs'!$A$6:$A$196,A83,'Summary - 191 CCGs'!$F$6:$F$196)</f>
        <v>16271.184612472316</v>
      </c>
      <c r="F83" s="137">
        <f>SUMIF('Summary - 191 CCGs'!$A$6:$A$196,A83,'Summary - 191 CCGs'!$G$6:$G$196)</f>
        <v>5477.7459238867632</v>
      </c>
      <c r="G83" s="114">
        <f>SUMIF('Summary - 191 CCGs'!$A$6:$A$196,A83,'Summary - 191 CCGs'!$H$6:$H$196)</f>
        <v>11610.852737303167</v>
      </c>
      <c r="H83" s="138">
        <f>SUMIF('Summary - 191 CCGs'!$A$6:$A$196,A83,'Summary - 191 CCGs'!$I$6:$I$196)</f>
        <v>17088.598661189928</v>
      </c>
      <c r="I83" s="144">
        <f t="shared" si="10"/>
        <v>5.3150000000000031E-2</v>
      </c>
      <c r="J83" s="145">
        <f t="shared" si="11"/>
        <v>4.8868166701668603E-2</v>
      </c>
      <c r="K83" s="146">
        <f t="shared" si="12"/>
        <v>5.0236910721979111E-2</v>
      </c>
      <c r="L83" s="58"/>
      <c r="M83" s="75" t="s">
        <v>353</v>
      </c>
      <c r="N83" s="75" t="s">
        <v>354</v>
      </c>
      <c r="O83" s="137">
        <f>INDEX('BCF 2020-21'!$AB$6:$AB$157,MATCH(M83,'BCF 2020-21'!$U$6:$U$157,0))</f>
        <v>8049.1207509213618</v>
      </c>
      <c r="P83" s="114">
        <f>INDEX('BCF 2020-21'!$AC$6:$AC$157,MATCH(M83,'BCF 2020-21'!$U$6:$U$157,0))</f>
        <v>16117.836015148221</v>
      </c>
      <c r="Q83" s="138">
        <f t="shared" si="13"/>
        <v>24166.956766069583</v>
      </c>
      <c r="R83" s="137">
        <f>INDEX('RNF revised'!$F$8:$F$159,MATCH(M83,'RNF revised'!$A$8:$A$159,0))</f>
        <v>8476.9315188328328</v>
      </c>
      <c r="S83" s="114">
        <f t="shared" si="14"/>
        <v>16953.871733492928</v>
      </c>
      <c r="T83" s="138">
        <v>25430.803252325761</v>
      </c>
      <c r="U83" s="144">
        <f t="shared" si="15"/>
        <v>5.3150000000000031E-2</v>
      </c>
      <c r="V83" s="145">
        <f t="shared" si="16"/>
        <v>5.1870221136321559E-2</v>
      </c>
      <c r="W83" s="146">
        <f t="shared" si="17"/>
        <v>5.229646821028866E-2</v>
      </c>
      <c r="X83" s="58"/>
    </row>
    <row r="84" spans="1:24">
      <c r="A84" s="41" t="s">
        <v>535</v>
      </c>
      <c r="B84" s="182" t="s">
        <v>536</v>
      </c>
      <c r="C84" s="137">
        <f>SUMIF('Summary - 191 CCGs'!$A$6:$A$196,A84,'Summary - 191 CCGs'!$D$6:$D$196)</f>
        <v>5393.5890878528353</v>
      </c>
      <c r="D84" s="114">
        <f>SUMIF('Summary - 191 CCGs'!$A$6:$A$196,A84,'Summary - 191 CCGs'!$E$6:$E$196)</f>
        <v>13898.770712003958</v>
      </c>
      <c r="E84" s="138">
        <f>SUMIF('Summary - 191 CCGs'!$A$6:$A$196,A84,'Summary - 191 CCGs'!$F$6:$F$196)</f>
        <v>19292.359799856793</v>
      </c>
      <c r="F84" s="137">
        <f>SUMIF('Summary - 191 CCGs'!$A$6:$A$196,A84,'Summary - 191 CCGs'!$G$6:$G$196)</f>
        <v>5680.2583478722136</v>
      </c>
      <c r="G84" s="114">
        <f>SUMIF('Summary - 191 CCGs'!$A$6:$A$196,A84,'Summary - 191 CCGs'!$H$6:$H$196)</f>
        <v>14716.843798525075</v>
      </c>
      <c r="H84" s="138">
        <f>SUMIF('Summary - 191 CCGs'!$A$6:$A$196,A84,'Summary - 191 CCGs'!$I$6:$I$196)</f>
        <v>20397.102146397287</v>
      </c>
      <c r="I84" s="144">
        <f t="shared" si="10"/>
        <v>5.3150000000000031E-2</v>
      </c>
      <c r="J84" s="145">
        <f t="shared" si="11"/>
        <v>5.8859384291775729E-2</v>
      </c>
      <c r="K84" s="146">
        <f t="shared" si="12"/>
        <v>5.7263204605415563E-2</v>
      </c>
      <c r="L84" s="58"/>
      <c r="M84" s="75" t="s">
        <v>357</v>
      </c>
      <c r="N84" s="75" t="s">
        <v>358</v>
      </c>
      <c r="O84" s="137">
        <f>INDEX('BCF 2020-21'!$AB$6:$AB$157,MATCH(M84,'BCF 2020-21'!$U$6:$U$157,0))</f>
        <v>5529.7793124174241</v>
      </c>
      <c r="P84" s="114">
        <f>INDEX('BCF 2020-21'!$AC$6:$AC$157,MATCH(M84,'BCF 2020-21'!$U$6:$U$157,0))</f>
        <v>11891.186966906698</v>
      </c>
      <c r="Q84" s="138">
        <f t="shared" si="13"/>
        <v>17420.966279324122</v>
      </c>
      <c r="R84" s="137">
        <f>INDEX('RNF revised'!$F$8:$F$159,MATCH(M84,'RNF revised'!$A$8:$A$159,0))</f>
        <v>5823.6870828724104</v>
      </c>
      <c r="S84" s="114">
        <f t="shared" si="14"/>
        <v>12467.500354457301</v>
      </c>
      <c r="T84" s="138">
        <v>18291.187437329711</v>
      </c>
      <c r="U84" s="144">
        <f t="shared" si="15"/>
        <v>5.3150000000000031E-2</v>
      </c>
      <c r="V84" s="145">
        <f t="shared" si="16"/>
        <v>4.8465589613088111E-2</v>
      </c>
      <c r="W84" s="146">
        <f t="shared" si="17"/>
        <v>4.9952519513134064E-2</v>
      </c>
      <c r="X84" s="58"/>
    </row>
    <row r="85" spans="1:24">
      <c r="A85" s="41" t="s">
        <v>539</v>
      </c>
      <c r="B85" s="182" t="s">
        <v>540</v>
      </c>
      <c r="C85" s="137">
        <f>SUMIF('Summary - 191 CCGs'!$A$6:$A$196,A85,'Summary - 191 CCGs'!$D$6:$D$196)</f>
        <v>5583.5749054751077</v>
      </c>
      <c r="D85" s="114">
        <f>SUMIF('Summary - 191 CCGs'!$A$6:$A$196,A85,'Summary - 191 CCGs'!$E$6:$E$196)</f>
        <v>13817.73698403518</v>
      </c>
      <c r="E85" s="138">
        <f>SUMIF('Summary - 191 CCGs'!$A$6:$A$196,A85,'Summary - 191 CCGs'!$F$6:$F$196)</f>
        <v>19401.311889510289</v>
      </c>
      <c r="F85" s="137">
        <f>SUMIF('Summary - 191 CCGs'!$A$6:$A$196,A85,'Summary - 191 CCGs'!$G$6:$G$196)</f>
        <v>5880.3419117011099</v>
      </c>
      <c r="G85" s="114">
        <f>SUMIF('Summary - 191 CCGs'!$A$6:$A$196,A85,'Summary - 191 CCGs'!$H$6:$H$196)</f>
        <v>14604.714875682284</v>
      </c>
      <c r="H85" s="138">
        <f>SUMIF('Summary - 191 CCGs'!$A$6:$A$196,A85,'Summary - 191 CCGs'!$I$6:$I$196)</f>
        <v>20485.056787383393</v>
      </c>
      <c r="I85" s="144">
        <f t="shared" si="10"/>
        <v>5.3150000000000031E-2</v>
      </c>
      <c r="J85" s="145">
        <f t="shared" si="11"/>
        <v>5.6954180887678341E-2</v>
      </c>
      <c r="K85" s="146">
        <f t="shared" si="12"/>
        <v>5.5859361678477715E-2</v>
      </c>
      <c r="L85" s="58"/>
      <c r="M85" s="75" t="s">
        <v>361</v>
      </c>
      <c r="N85" s="75" t="s">
        <v>362</v>
      </c>
      <c r="O85" s="137">
        <f>INDEX('BCF 2020-21'!$AB$6:$AB$157,MATCH(M85,'BCF 2020-21'!$U$6:$U$157,0))</f>
        <v>4908.6431193454291</v>
      </c>
      <c r="P85" s="114">
        <f>INDEX('BCF 2020-21'!$AC$6:$AC$157,MATCH(M85,'BCF 2020-21'!$U$6:$U$157,0))</f>
        <v>9234.106155240057</v>
      </c>
      <c r="Q85" s="138">
        <f t="shared" si="13"/>
        <v>14142.749274585487</v>
      </c>
      <c r="R85" s="137">
        <f>INDEX('RNF revised'!$F$8:$F$159,MATCH(M85,'RNF revised'!$A$8:$A$159,0))</f>
        <v>5169.5375011386386</v>
      </c>
      <c r="S85" s="114">
        <f t="shared" si="14"/>
        <v>9678.318694205549</v>
      </c>
      <c r="T85" s="138">
        <v>14847.856195344188</v>
      </c>
      <c r="U85" s="144">
        <f t="shared" si="15"/>
        <v>5.3150000000000031E-2</v>
      </c>
      <c r="V85" s="145">
        <f t="shared" si="16"/>
        <v>4.8105634860328816E-2</v>
      </c>
      <c r="W85" s="146">
        <f t="shared" si="17"/>
        <v>4.9856425159553464E-2</v>
      </c>
      <c r="X85" s="58"/>
    </row>
    <row r="86" spans="1:24">
      <c r="A86" s="41" t="s">
        <v>559</v>
      </c>
      <c r="B86" s="182" t="s">
        <v>560</v>
      </c>
      <c r="C86" s="137">
        <f>SUMIF('Summary - 191 CCGs'!$A$6:$A$196,A86,'Summary - 191 CCGs'!$D$6:$D$196)</f>
        <v>7875.2604981955064</v>
      </c>
      <c r="D86" s="114">
        <f>SUMIF('Summary - 191 CCGs'!$A$6:$A$196,A86,'Summary - 191 CCGs'!$E$6:$E$196)</f>
        <v>16594.858533822902</v>
      </c>
      <c r="E86" s="138">
        <f>SUMIF('Summary - 191 CCGs'!$A$6:$A$196,A86,'Summary - 191 CCGs'!$F$6:$F$196)</f>
        <v>24470.119032018411</v>
      </c>
      <c r="F86" s="137">
        <f>SUMIF('Summary - 191 CCGs'!$A$6:$A$196,A86,'Summary - 191 CCGs'!$G$6:$G$196)</f>
        <v>8293.8305936745983</v>
      </c>
      <c r="G86" s="114">
        <f>SUMIF('Summary - 191 CCGs'!$A$6:$A$196,A86,'Summary - 191 CCGs'!$H$6:$H$196)</f>
        <v>17516.049321293089</v>
      </c>
      <c r="H86" s="138">
        <f>SUMIF('Summary - 191 CCGs'!$A$6:$A$196,A86,'Summary - 191 CCGs'!$I$6:$I$196)</f>
        <v>25809.879914967685</v>
      </c>
      <c r="I86" s="144">
        <f t="shared" si="10"/>
        <v>5.3150000000000031E-2</v>
      </c>
      <c r="J86" s="145">
        <f t="shared" si="11"/>
        <v>5.5510614061135666E-2</v>
      </c>
      <c r="K86" s="146">
        <f t="shared" si="12"/>
        <v>5.4750893577437676E-2</v>
      </c>
      <c r="L86" s="58"/>
      <c r="M86" s="75" t="s">
        <v>365</v>
      </c>
      <c r="N86" s="75" t="s">
        <v>366</v>
      </c>
      <c r="O86" s="137">
        <f>INDEX('BCF 2020-21'!$AB$6:$AB$157,MATCH(M86,'BCF 2020-21'!$U$6:$U$157,0))</f>
        <v>8408.164464935764</v>
      </c>
      <c r="P86" s="114">
        <f>INDEX('BCF 2020-21'!$AC$6:$AC$157,MATCH(M86,'BCF 2020-21'!$U$6:$U$157,0))</f>
        <v>16453.163404069288</v>
      </c>
      <c r="Q86" s="138">
        <f t="shared" si="13"/>
        <v>24861.32786900505</v>
      </c>
      <c r="R86" s="137">
        <f>INDEX('RNF revised'!$F$8:$F$159,MATCH(M86,'RNF revised'!$A$8:$A$159,0))</f>
        <v>8855.0584062471007</v>
      </c>
      <c r="S86" s="114">
        <f t="shared" si="14"/>
        <v>17234.163262504604</v>
      </c>
      <c r="T86" s="138">
        <v>26089.221668751707</v>
      </c>
      <c r="U86" s="144">
        <f t="shared" si="15"/>
        <v>5.3150000000000031E-2</v>
      </c>
      <c r="V86" s="145">
        <f t="shared" si="16"/>
        <v>4.7468066733121761E-2</v>
      </c>
      <c r="W86" s="146">
        <f t="shared" si="17"/>
        <v>4.9389711049082408E-2</v>
      </c>
      <c r="X86" s="58"/>
    </row>
    <row r="87" spans="1:24">
      <c r="A87" s="41" t="s">
        <v>563</v>
      </c>
      <c r="B87" s="182" t="s">
        <v>564</v>
      </c>
      <c r="C87" s="137">
        <f>SUMIF('Summary - 191 CCGs'!$A$6:$A$196,A87,'Summary - 191 CCGs'!$D$6:$D$196)</f>
        <v>5985.1036568993959</v>
      </c>
      <c r="D87" s="114">
        <f>SUMIF('Summary - 191 CCGs'!$A$6:$A$196,A87,'Summary - 191 CCGs'!$E$6:$E$196)</f>
        <v>13438.507534626324</v>
      </c>
      <c r="E87" s="138">
        <f>SUMIF('Summary - 191 CCGs'!$A$6:$A$196,A87,'Summary - 191 CCGs'!$F$6:$F$196)</f>
        <v>19423.611191525721</v>
      </c>
      <c r="F87" s="137">
        <f>SUMIF('Summary - 191 CCGs'!$A$6:$A$196,A87,'Summary - 191 CCGs'!$G$6:$G$196)</f>
        <v>6303.2119162635991</v>
      </c>
      <c r="G87" s="114">
        <f>SUMIF('Summary - 191 CCGs'!$A$6:$A$196,A87,'Summary - 191 CCGs'!$H$6:$H$196)</f>
        <v>14189.109777785039</v>
      </c>
      <c r="H87" s="138">
        <f>SUMIF('Summary - 191 CCGs'!$A$6:$A$196,A87,'Summary - 191 CCGs'!$I$6:$I$196)</f>
        <v>20492.321694048638</v>
      </c>
      <c r="I87" s="144">
        <f t="shared" si="10"/>
        <v>5.3150000000000031E-2</v>
      </c>
      <c r="J87" s="145">
        <f t="shared" si="11"/>
        <v>5.5854583645146283E-2</v>
      </c>
      <c r="K87" s="146">
        <f t="shared" si="12"/>
        <v>5.5021205479503399E-2</v>
      </c>
      <c r="L87" s="58"/>
      <c r="M87" s="75" t="s">
        <v>369</v>
      </c>
      <c r="N87" s="75" t="s">
        <v>370</v>
      </c>
      <c r="O87" s="137">
        <f>INDEX('BCF 2020-21'!$AB$6:$AB$157,MATCH(M87,'BCF 2020-21'!$U$6:$U$157,0))</f>
        <v>30035.002806786073</v>
      </c>
      <c r="P87" s="114">
        <f>INDEX('BCF 2020-21'!$AC$6:$AC$157,MATCH(M87,'BCF 2020-21'!$U$6:$U$157,0))</f>
        <v>57785.539910915104</v>
      </c>
      <c r="Q87" s="138">
        <f t="shared" si="13"/>
        <v>87820.542717701173</v>
      </c>
      <c r="R87" s="137">
        <f>INDEX('RNF revised'!$F$8:$F$159,MATCH(M87,'RNF revised'!$A$8:$A$159,0))</f>
        <v>31631.363205966754</v>
      </c>
      <c r="S87" s="114">
        <f t="shared" si="14"/>
        <v>61025.952203538225</v>
      </c>
      <c r="T87" s="138">
        <v>92657.315409504983</v>
      </c>
      <c r="U87" s="144">
        <f t="shared" si="15"/>
        <v>5.3150000000000031E-2</v>
      </c>
      <c r="V87" s="145">
        <f t="shared" si="16"/>
        <v>5.6076525331747229E-2</v>
      </c>
      <c r="W87" s="146">
        <f t="shared" si="17"/>
        <v>5.5075641098593531E-2</v>
      </c>
      <c r="X87" s="58"/>
    </row>
    <row r="88" spans="1:24">
      <c r="A88" s="41" t="s">
        <v>583</v>
      </c>
      <c r="B88" s="182" t="s">
        <v>584</v>
      </c>
      <c r="C88" s="137">
        <f>SUMIF('Summary - 191 CCGs'!$A$6:$A$196,A88,'Summary - 191 CCGs'!$D$6:$D$196)</f>
        <v>7856.7665376844407</v>
      </c>
      <c r="D88" s="114">
        <f>SUMIF('Summary - 191 CCGs'!$A$6:$A$196,A88,'Summary - 191 CCGs'!$E$6:$E$196)</f>
        <v>14090.530740354863</v>
      </c>
      <c r="E88" s="138">
        <f>SUMIF('Summary - 191 CCGs'!$A$6:$A$196,A88,'Summary - 191 CCGs'!$F$6:$F$196)</f>
        <v>21947.297278039303</v>
      </c>
      <c r="F88" s="137">
        <f>SUMIF('Summary - 191 CCGs'!$A$6:$A$196,A88,'Summary - 191 CCGs'!$G$6:$G$196)</f>
        <v>8274.3536791623683</v>
      </c>
      <c r="G88" s="114">
        <f>SUMIF('Summary - 191 CCGs'!$A$6:$A$196,A88,'Summary - 191 CCGs'!$H$6:$H$196)</f>
        <v>14870.6837782085</v>
      </c>
      <c r="H88" s="138">
        <f>SUMIF('Summary - 191 CCGs'!$A$6:$A$196,A88,'Summary - 191 CCGs'!$I$6:$I$196)</f>
        <v>23145.037457370869</v>
      </c>
      <c r="I88" s="144">
        <f t="shared" si="10"/>
        <v>5.3150000000000031E-2</v>
      </c>
      <c r="J88" s="145">
        <f t="shared" si="11"/>
        <v>5.5367186107426081E-2</v>
      </c>
      <c r="K88" s="146">
        <f t="shared" si="12"/>
        <v>5.4573470444127858E-2</v>
      </c>
      <c r="L88" s="58"/>
      <c r="M88" s="75" t="s">
        <v>373</v>
      </c>
      <c r="N88" s="75" t="s">
        <v>374</v>
      </c>
      <c r="O88" s="137">
        <f>INDEX('BCF 2020-21'!$AB$6:$AB$157,MATCH(M88,'BCF 2020-21'!$U$6:$U$157,0))</f>
        <v>8318.5162624011937</v>
      </c>
      <c r="P88" s="114">
        <f>INDEX('BCF 2020-21'!$AC$6:$AC$157,MATCH(M88,'BCF 2020-21'!$U$6:$U$157,0))</f>
        <v>17619.131699384656</v>
      </c>
      <c r="Q88" s="138">
        <f t="shared" si="13"/>
        <v>25937.647961785849</v>
      </c>
      <c r="R88" s="137">
        <f>INDEX('RNF revised'!$F$8:$F$159,MATCH(M88,'RNF revised'!$A$8:$A$159,0))</f>
        <v>8760.6454017478172</v>
      </c>
      <c r="S88" s="114">
        <f t="shared" si="14"/>
        <v>18630.712685318926</v>
      </c>
      <c r="T88" s="138">
        <v>27391.358087066743</v>
      </c>
      <c r="U88" s="144">
        <f t="shared" si="15"/>
        <v>5.3150000000000031E-2</v>
      </c>
      <c r="V88" s="145">
        <f t="shared" si="16"/>
        <v>5.7413781972558864E-2</v>
      </c>
      <c r="W88" s="146">
        <f t="shared" si="17"/>
        <v>5.6046335713348272E-2</v>
      </c>
      <c r="X88" s="58"/>
    </row>
    <row r="89" spans="1:24">
      <c r="A89" s="41" t="s">
        <v>587</v>
      </c>
      <c r="B89" s="182" t="s">
        <v>588</v>
      </c>
      <c r="C89" s="137">
        <f>SUMIF('Summary - 191 CCGs'!$A$6:$A$196,A89,'Summary - 191 CCGs'!$D$6:$D$196)</f>
        <v>5838.7749967119344</v>
      </c>
      <c r="D89" s="114">
        <f>SUMIF('Summary - 191 CCGs'!$A$6:$A$196,A89,'Summary - 191 CCGs'!$E$6:$E$196)</f>
        <v>13432.51754106447</v>
      </c>
      <c r="E89" s="138">
        <f>SUMIF('Summary - 191 CCGs'!$A$6:$A$196,A89,'Summary - 191 CCGs'!$F$6:$F$196)</f>
        <v>19271.292537776404</v>
      </c>
      <c r="F89" s="137">
        <f>SUMIF('Summary - 191 CCGs'!$A$6:$A$196,A89,'Summary - 191 CCGs'!$G$6:$G$196)</f>
        <v>6149.1058877871737</v>
      </c>
      <c r="G89" s="114">
        <f>SUMIF('Summary - 191 CCGs'!$A$6:$A$196,A89,'Summary - 191 CCGs'!$H$6:$H$196)</f>
        <v>14219.263828001425</v>
      </c>
      <c r="H89" s="138">
        <f>SUMIF('Summary - 191 CCGs'!$A$6:$A$196,A89,'Summary - 191 CCGs'!$I$6:$I$196)</f>
        <v>20368.369715788598</v>
      </c>
      <c r="I89" s="144">
        <f t="shared" si="10"/>
        <v>5.3150000000000031E-2</v>
      </c>
      <c r="J89" s="145">
        <f t="shared" si="11"/>
        <v>5.857027802359438E-2</v>
      </c>
      <c r="K89" s="146">
        <f t="shared" si="12"/>
        <v>5.6928053780599175E-2</v>
      </c>
      <c r="L89" s="58"/>
      <c r="M89" s="75" t="s">
        <v>377</v>
      </c>
      <c r="N89" s="75" t="s">
        <v>378</v>
      </c>
      <c r="O89" s="137">
        <f>INDEX('BCF 2020-21'!$AB$6:$AB$157,MATCH(M89,'BCF 2020-21'!$U$6:$U$157,0))</f>
        <v>8375.1438078645388</v>
      </c>
      <c r="P89" s="114">
        <f>INDEX('BCF 2020-21'!$AC$6:$AC$157,MATCH(M89,'BCF 2020-21'!$U$6:$U$157,0))</f>
        <v>15817.818835785443</v>
      </c>
      <c r="Q89" s="138">
        <f t="shared" si="13"/>
        <v>24192.962643649982</v>
      </c>
      <c r="R89" s="137">
        <f>INDEX('RNF revised'!$F$8:$F$159,MATCH(M89,'RNF revised'!$A$8:$A$159,0))</f>
        <v>8820.2827012525395</v>
      </c>
      <c r="S89" s="114">
        <f t="shared" si="14"/>
        <v>16640.179342120973</v>
      </c>
      <c r="T89" s="138">
        <v>25460.462043373511</v>
      </c>
      <c r="U89" s="144">
        <f t="shared" si="15"/>
        <v>5.3150000000000031E-2</v>
      </c>
      <c r="V89" s="145">
        <f t="shared" si="16"/>
        <v>5.198950088333687E-2</v>
      </c>
      <c r="W89" s="146">
        <f t="shared" si="17"/>
        <v>5.2391243618780781E-2</v>
      </c>
      <c r="X89" s="58"/>
    </row>
    <row r="90" spans="1:24">
      <c r="A90" s="41" t="s">
        <v>595</v>
      </c>
      <c r="B90" s="182" t="s">
        <v>596</v>
      </c>
      <c r="C90" s="137">
        <f>SUMIF('Summary - 191 CCGs'!$A$6:$A$196,A90,'Summary - 191 CCGs'!$D$6:$D$196)</f>
        <v>6591.5695749640308</v>
      </c>
      <c r="D90" s="114">
        <f>SUMIF('Summary - 191 CCGs'!$A$6:$A$196,A90,'Summary - 191 CCGs'!$E$6:$E$196)</f>
        <v>12920.633888492641</v>
      </c>
      <c r="E90" s="138">
        <f>SUMIF('Summary - 191 CCGs'!$A$6:$A$196,A90,'Summary - 191 CCGs'!$F$6:$F$196)</f>
        <v>19512.203463456673</v>
      </c>
      <c r="F90" s="137">
        <f>SUMIF('Summary - 191 CCGs'!$A$6:$A$196,A90,'Summary - 191 CCGs'!$G$6:$G$196)</f>
        <v>6934.4829163379818</v>
      </c>
      <c r="G90" s="114">
        <f>SUMIF('Summary - 191 CCGs'!$A$6:$A$196,A90,'Summary - 191 CCGs'!$H$6:$H$196)</f>
        <v>13332.003230391172</v>
      </c>
      <c r="H90" s="138">
        <f>SUMIF('Summary - 191 CCGs'!$A$6:$A$196,A90,'Summary - 191 CCGs'!$I$6:$I$196)</f>
        <v>20266.486146729156</v>
      </c>
      <c r="I90" s="144">
        <f t="shared" si="10"/>
        <v>5.2023017806926752E-2</v>
      </c>
      <c r="J90" s="145">
        <f t="shared" si="11"/>
        <v>3.1838170282411982E-2</v>
      </c>
      <c r="K90" s="146">
        <f t="shared" si="12"/>
        <v>3.865697099177634E-2</v>
      </c>
      <c r="L90" s="58"/>
      <c r="M90" s="75" t="s">
        <v>381</v>
      </c>
      <c r="N90" s="75" t="s">
        <v>382</v>
      </c>
      <c r="O90" s="137">
        <f>INDEX('BCF 2020-21'!$AB$6:$AB$157,MATCH(M90,'BCF 2020-21'!$U$6:$U$157,0))</f>
        <v>9910.6417452885671</v>
      </c>
      <c r="P90" s="114">
        <f>INDEX('BCF 2020-21'!$AC$6:$AC$157,MATCH(M90,'BCF 2020-21'!$U$6:$U$157,0))</f>
        <v>16916.353759412537</v>
      </c>
      <c r="Q90" s="138">
        <f t="shared" si="13"/>
        <v>26826.995504701103</v>
      </c>
      <c r="R90" s="137">
        <f>INDEX('RNF revised'!$F$8:$F$159,MATCH(M90,'RNF revised'!$A$8:$A$159,0))</f>
        <v>10437.392354050655</v>
      </c>
      <c r="S90" s="114">
        <f t="shared" si="14"/>
        <v>17933.060341764078</v>
      </c>
      <c r="T90" s="138">
        <v>28370.452695814733</v>
      </c>
      <c r="U90" s="144">
        <f t="shared" si="15"/>
        <v>5.3150000000000031E-2</v>
      </c>
      <c r="V90" s="145">
        <f t="shared" si="16"/>
        <v>6.0101993420764721E-2</v>
      </c>
      <c r="W90" s="146">
        <f t="shared" si="17"/>
        <v>5.7533732796993808E-2</v>
      </c>
      <c r="X90" s="58"/>
    </row>
    <row r="91" spans="1:24">
      <c r="A91" s="41" t="s">
        <v>599</v>
      </c>
      <c r="B91" s="182" t="s">
        <v>600</v>
      </c>
      <c r="C91" s="137">
        <f>SUMIF('Summary - 191 CCGs'!$A$6:$A$196,A91,'Summary - 191 CCGs'!$D$6:$D$196)</f>
        <v>5153.4549627799661</v>
      </c>
      <c r="D91" s="114">
        <f>SUMIF('Summary - 191 CCGs'!$A$6:$A$196,A91,'Summary - 191 CCGs'!$E$6:$E$196)</f>
        <v>9939.9641664775736</v>
      </c>
      <c r="E91" s="138">
        <f>SUMIF('Summary - 191 CCGs'!$A$6:$A$196,A91,'Summary - 191 CCGs'!$F$6:$F$196)</f>
        <v>15093.41912925754</v>
      </c>
      <c r="F91" s="137">
        <f>SUMIF('Summary - 191 CCGs'!$A$6:$A$196,A91,'Summary - 191 CCGs'!$G$6:$G$196)</f>
        <v>5434.7896755871097</v>
      </c>
      <c r="G91" s="114">
        <f>SUMIF('Summary - 191 CCGs'!$A$6:$A$196,A91,'Summary - 191 CCGs'!$H$6:$H$196)</f>
        <v>10407.233272555479</v>
      </c>
      <c r="H91" s="138">
        <f>SUMIF('Summary - 191 CCGs'!$A$6:$A$196,A91,'Summary - 191 CCGs'!$I$6:$I$196)</f>
        <v>15842.022948142589</v>
      </c>
      <c r="I91" s="144">
        <f t="shared" si="10"/>
        <v>5.4591475978550408E-2</v>
      </c>
      <c r="J91" s="145">
        <f t="shared" si="11"/>
        <v>4.700913386124328E-2</v>
      </c>
      <c r="K91" s="146">
        <f t="shared" si="12"/>
        <v>4.9598027622113294E-2</v>
      </c>
      <c r="L91" s="58"/>
      <c r="M91" s="75" t="s">
        <v>385</v>
      </c>
      <c r="N91" s="75" t="s">
        <v>386</v>
      </c>
      <c r="O91" s="137">
        <f>INDEX('BCF 2020-21'!$AB$6:$AB$157,MATCH(M91,'BCF 2020-21'!$U$6:$U$157,0))</f>
        <v>4667.8155891600863</v>
      </c>
      <c r="P91" s="114">
        <f>INDEX('BCF 2020-21'!$AC$6:$AC$157,MATCH(M91,'BCF 2020-21'!$U$6:$U$157,0))</f>
        <v>11503.988677913101</v>
      </c>
      <c r="Q91" s="138">
        <f t="shared" si="13"/>
        <v>16171.804267073188</v>
      </c>
      <c r="R91" s="137">
        <f>INDEX('RNF revised'!$F$8:$F$159,MATCH(M91,'RNF revised'!$A$8:$A$159,0))</f>
        <v>4915.9099877239451</v>
      </c>
      <c r="S91" s="114">
        <f t="shared" si="14"/>
        <v>12143.216820242324</v>
      </c>
      <c r="T91" s="138">
        <v>17059.12680796627</v>
      </c>
      <c r="U91" s="144">
        <f t="shared" si="15"/>
        <v>5.3150000000000031E-2</v>
      </c>
      <c r="V91" s="145">
        <f t="shared" si="16"/>
        <v>5.5565783331871454E-2</v>
      </c>
      <c r="W91" s="146">
        <f t="shared" si="17"/>
        <v>5.4868493721490719E-2</v>
      </c>
      <c r="X91" s="58"/>
    </row>
    <row r="92" spans="1:24">
      <c r="A92" s="41" t="s">
        <v>607</v>
      </c>
      <c r="B92" s="182" t="s">
        <v>608</v>
      </c>
      <c r="C92" s="137">
        <f>SUMIF('Summary - 191 CCGs'!$A$6:$A$196,A92,'Summary - 191 CCGs'!$D$6:$D$196)</f>
        <v>6589.4402297907636</v>
      </c>
      <c r="D92" s="114">
        <f>SUMIF('Summary - 191 CCGs'!$A$6:$A$196,A92,'Summary - 191 CCGs'!$E$6:$E$196)</f>
        <v>13883.584044907255</v>
      </c>
      <c r="E92" s="138">
        <f>SUMIF('Summary - 191 CCGs'!$A$6:$A$196,A92,'Summary - 191 CCGs'!$F$6:$F$196)</f>
        <v>20473.024274698018</v>
      </c>
      <c r="F92" s="137">
        <f>SUMIF('Summary - 191 CCGs'!$A$6:$A$196,A92,'Summary - 191 CCGs'!$G$6:$G$196)</f>
        <v>6939.6689780041434</v>
      </c>
      <c r="G92" s="114">
        <f>SUMIF('Summary - 191 CCGs'!$A$6:$A$196,A92,'Summary - 191 CCGs'!$H$6:$H$196)</f>
        <v>14567.015555800883</v>
      </c>
      <c r="H92" s="138">
        <f>SUMIF('Summary - 191 CCGs'!$A$6:$A$196,A92,'Summary - 191 CCGs'!$I$6:$I$196)</f>
        <v>21506.684533805026</v>
      </c>
      <c r="I92" s="144">
        <f t="shared" si="10"/>
        <v>5.3150000000000031E-2</v>
      </c>
      <c r="J92" s="145">
        <f t="shared" si="11"/>
        <v>4.9225870544884476E-2</v>
      </c>
      <c r="K92" s="146">
        <f t="shared" si="12"/>
        <v>5.0488889439967988E-2</v>
      </c>
      <c r="L92" s="58"/>
      <c r="M92" s="75" t="s">
        <v>389</v>
      </c>
      <c r="N92" s="75" t="s">
        <v>390</v>
      </c>
      <c r="O92" s="137">
        <f>INDEX('BCF 2020-21'!$AB$6:$AB$157,MATCH(M92,'BCF 2020-21'!$U$6:$U$157,0))</f>
        <v>7679.03449300186</v>
      </c>
      <c r="P92" s="114">
        <f>INDEX('BCF 2020-21'!$AC$6:$AC$157,MATCH(M92,'BCF 2020-21'!$U$6:$U$157,0))</f>
        <v>14424.740532676029</v>
      </c>
      <c r="Q92" s="138">
        <f t="shared" si="13"/>
        <v>22103.775025677889</v>
      </c>
      <c r="R92" s="137">
        <f>INDEX('RNF revised'!$F$8:$F$159,MATCH(M92,'RNF revised'!$A$8:$A$159,0))</f>
        <v>8087.1751763049087</v>
      </c>
      <c r="S92" s="114">
        <f t="shared" si="14"/>
        <v>15184.003702980039</v>
      </c>
      <c r="T92" s="138">
        <v>23271.178879284947</v>
      </c>
      <c r="U92" s="144">
        <f t="shared" si="15"/>
        <v>5.3150000000000031E-2</v>
      </c>
      <c r="V92" s="145">
        <f t="shared" si="16"/>
        <v>5.2636175228529591E-2</v>
      </c>
      <c r="W92" s="146">
        <f t="shared" si="17"/>
        <v>5.2814682209300745E-2</v>
      </c>
      <c r="X92" s="58"/>
    </row>
    <row r="93" spans="1:24">
      <c r="A93" s="41" t="s">
        <v>661</v>
      </c>
      <c r="B93" s="182" t="s">
        <v>662</v>
      </c>
      <c r="C93" s="137">
        <f>SUMIF('Summary - 191 CCGs'!$A$6:$A$196,A93,'Summary - 191 CCGs'!$D$6:$D$196)</f>
        <v>1736.9267416019675</v>
      </c>
      <c r="D93" s="114">
        <f>SUMIF('Summary - 191 CCGs'!$A$6:$A$196,A93,'Summary - 191 CCGs'!$E$6:$E$196)</f>
        <v>4409.2857010571443</v>
      </c>
      <c r="E93" s="138">
        <f>SUMIF('Summary - 191 CCGs'!$A$6:$A$196,A93,'Summary - 191 CCGs'!$F$6:$F$196)</f>
        <v>6146.2124426591117</v>
      </c>
      <c r="F93" s="137">
        <f>SUMIF('Summary - 191 CCGs'!$A$6:$A$196,A93,'Summary - 191 CCGs'!$G$6:$G$196)</f>
        <v>1821.3050893345232</v>
      </c>
      <c r="G93" s="114">
        <f>SUMIF('Summary - 191 CCGs'!$A$6:$A$196,A93,'Summary - 191 CCGs'!$H$6:$H$196)</f>
        <v>4623.8330540917623</v>
      </c>
      <c r="H93" s="138">
        <f>SUMIF('Summary - 191 CCGs'!$A$6:$A$196,A93,'Summary - 191 CCGs'!$I$6:$I$196)</f>
        <v>6445.1381434262858</v>
      </c>
      <c r="I93" s="144">
        <f t="shared" si="10"/>
        <v>4.8579105676462619E-2</v>
      </c>
      <c r="J93" s="145">
        <f t="shared" si="11"/>
        <v>4.865807470429484E-2</v>
      </c>
      <c r="K93" s="146">
        <f t="shared" si="12"/>
        <v>4.8635757965737714E-2</v>
      </c>
      <c r="L93" s="58"/>
      <c r="M93" s="75" t="s">
        <v>393</v>
      </c>
      <c r="N93" s="75" t="s">
        <v>394</v>
      </c>
      <c r="O93" s="137">
        <f>INDEX('BCF 2020-21'!$AB$6:$AB$157,MATCH(M93,'BCF 2020-21'!$U$6:$U$157,0))</f>
        <v>7382.2005604478318</v>
      </c>
      <c r="P93" s="114">
        <f>INDEX('BCF 2020-21'!$AC$6:$AC$157,MATCH(M93,'BCF 2020-21'!$U$6:$U$157,0))</f>
        <v>13465.218410824222</v>
      </c>
      <c r="Q93" s="138">
        <f t="shared" si="13"/>
        <v>20847.418971272054</v>
      </c>
      <c r="R93" s="137">
        <f>INDEX('RNF revised'!$F$8:$F$159,MATCH(M93,'RNF revised'!$A$8:$A$159,0))</f>
        <v>7774.5645202356345</v>
      </c>
      <c r="S93" s="114">
        <f t="shared" si="14"/>
        <v>14230.120091847893</v>
      </c>
      <c r="T93" s="138">
        <v>22004.684612083529</v>
      </c>
      <c r="U93" s="144">
        <f t="shared" si="15"/>
        <v>5.3150000000000031E-2</v>
      </c>
      <c r="V93" s="145">
        <f t="shared" si="16"/>
        <v>5.6805738881204659E-2</v>
      </c>
      <c r="W93" s="146">
        <f t="shared" si="17"/>
        <v>5.5511219034173775E-2</v>
      </c>
      <c r="X93" s="58"/>
    </row>
    <row r="94" spans="1:24">
      <c r="A94" s="41" t="s">
        <v>667</v>
      </c>
      <c r="B94" s="182" t="s">
        <v>668</v>
      </c>
      <c r="C94" s="137">
        <f>SUMIF('Summary - 191 CCGs'!$A$6:$A$196,A94,'Summary - 191 CCGs'!$D$6:$D$196)</f>
        <v>4146.2312454527409</v>
      </c>
      <c r="D94" s="114">
        <f>SUMIF('Summary - 191 CCGs'!$A$6:$A$196,A94,'Summary - 191 CCGs'!$E$6:$E$196)</f>
        <v>9699.7498022866694</v>
      </c>
      <c r="E94" s="138">
        <f>SUMIF('Summary - 191 CCGs'!$A$6:$A$196,A94,'Summary - 191 CCGs'!$F$6:$F$196)</f>
        <v>13845.981047739409</v>
      </c>
      <c r="F94" s="137">
        <f>SUMIF('Summary - 191 CCGs'!$A$6:$A$196,A94,'Summary - 191 CCGs'!$G$6:$G$196)</f>
        <v>4377.8619337030632</v>
      </c>
      <c r="G94" s="114">
        <f>SUMIF('Summary - 191 CCGs'!$A$6:$A$196,A94,'Summary - 191 CCGs'!$H$6:$H$196)</f>
        <v>10204.827317842628</v>
      </c>
      <c r="H94" s="138">
        <f>SUMIF('Summary - 191 CCGs'!$A$6:$A$196,A94,'Summary - 191 CCGs'!$I$6:$I$196)</f>
        <v>14582.689251545691</v>
      </c>
      <c r="I94" s="144">
        <f t="shared" si="10"/>
        <v>5.58653568838825E-2</v>
      </c>
      <c r="J94" s="145">
        <f t="shared" si="11"/>
        <v>5.2071190066870443E-2</v>
      </c>
      <c r="K94" s="146">
        <f t="shared" si="12"/>
        <v>5.3207367630086599E-2</v>
      </c>
      <c r="L94" s="58"/>
      <c r="M94" s="75" t="s">
        <v>397</v>
      </c>
      <c r="N94" s="75" t="s">
        <v>398</v>
      </c>
      <c r="O94" s="137">
        <f>INDEX('BCF 2020-21'!$AB$6:$AB$157,MATCH(M94,'BCF 2020-21'!$U$6:$U$157,0))</f>
        <v>12320.188089956077</v>
      </c>
      <c r="P94" s="114">
        <f>INDEX('BCF 2020-21'!$AC$6:$AC$157,MATCH(M94,'BCF 2020-21'!$U$6:$U$157,0))</f>
        <v>27570.562284820931</v>
      </c>
      <c r="Q94" s="138">
        <f t="shared" si="13"/>
        <v>39890.75037477701</v>
      </c>
      <c r="R94" s="137">
        <f>INDEX('RNF revised'!$F$8:$F$159,MATCH(M94,'RNF revised'!$A$8:$A$159,0))</f>
        <v>12975.006086937243</v>
      </c>
      <c r="S94" s="114">
        <f t="shared" si="14"/>
        <v>28977.243331981848</v>
      </c>
      <c r="T94" s="138">
        <v>41952.249418919091</v>
      </c>
      <c r="U94" s="144">
        <f t="shared" si="15"/>
        <v>5.3150000000000031E-2</v>
      </c>
      <c r="V94" s="145">
        <f t="shared" si="16"/>
        <v>5.1021122914688188E-2</v>
      </c>
      <c r="W94" s="146">
        <f t="shared" si="17"/>
        <v>5.1678622858034151E-2</v>
      </c>
      <c r="X94" s="58"/>
    </row>
    <row r="95" spans="1:24">
      <c r="A95" s="41" t="s">
        <v>669</v>
      </c>
      <c r="B95" s="182" t="s">
        <v>670</v>
      </c>
      <c r="C95" s="137">
        <f>SUMIF('Summary - 191 CCGs'!$A$6:$A$196,A95,'Summary - 191 CCGs'!$D$6:$D$196)</f>
        <v>3735.4339291345759</v>
      </c>
      <c r="D95" s="114">
        <f>SUMIF('Summary - 191 CCGs'!$A$6:$A$196,A95,'Summary - 191 CCGs'!$E$6:$E$196)</f>
        <v>9235.4507535993598</v>
      </c>
      <c r="E95" s="138">
        <f>SUMIF('Summary - 191 CCGs'!$A$6:$A$196,A95,'Summary - 191 CCGs'!$F$6:$F$196)</f>
        <v>12970.884682733937</v>
      </c>
      <c r="F95" s="137">
        <f>SUMIF('Summary - 191 CCGs'!$A$6:$A$196,A95,'Summary - 191 CCGs'!$G$6:$G$196)</f>
        <v>3905.5539000546114</v>
      </c>
      <c r="G95" s="114">
        <f>SUMIF('Summary - 191 CCGs'!$A$6:$A$196,A95,'Summary - 191 CCGs'!$H$6:$H$196)</f>
        <v>9750.6720589405431</v>
      </c>
      <c r="H95" s="138">
        <f>SUMIF('Summary - 191 CCGs'!$A$6:$A$196,A95,'Summary - 191 CCGs'!$I$6:$I$196)</f>
        <v>13656.225958995154</v>
      </c>
      <c r="I95" s="144">
        <f t="shared" si="10"/>
        <v>4.5542224584186108E-2</v>
      </c>
      <c r="J95" s="145">
        <f t="shared" si="11"/>
        <v>5.578734802309282E-2</v>
      </c>
      <c r="K95" s="146">
        <f t="shared" si="12"/>
        <v>5.2836895325536481E-2</v>
      </c>
      <c r="L95" s="58"/>
      <c r="M95" s="75" t="s">
        <v>401</v>
      </c>
      <c r="N95" s="75" t="s">
        <v>402</v>
      </c>
      <c r="O95" s="137">
        <f>INDEX('BCF 2020-21'!$AB$6:$AB$157,MATCH(M95,'BCF 2020-21'!$U$6:$U$157,0))</f>
        <v>4937.3698372085537</v>
      </c>
      <c r="P95" s="114">
        <f>INDEX('BCF 2020-21'!$AC$6:$AC$157,MATCH(M95,'BCF 2020-21'!$U$6:$U$157,0))</f>
        <v>10547.123566686449</v>
      </c>
      <c r="Q95" s="138">
        <f t="shared" si="13"/>
        <v>15484.493403895001</v>
      </c>
      <c r="R95" s="137">
        <f>INDEX('RNF revised'!$F$8:$F$159,MATCH(M95,'RNF revised'!$A$8:$A$159,0))</f>
        <v>5199.7910440561882</v>
      </c>
      <c r="S95" s="114">
        <f t="shared" si="14"/>
        <v>11075.161119299823</v>
      </c>
      <c r="T95" s="138">
        <v>16274.952163356011</v>
      </c>
      <c r="U95" s="144">
        <f t="shared" si="15"/>
        <v>5.3150000000000031E-2</v>
      </c>
      <c r="V95" s="145">
        <f t="shared" si="16"/>
        <v>5.006460285354053E-2</v>
      </c>
      <c r="W95" s="146">
        <f t="shared" si="17"/>
        <v>5.1048409453432697E-2</v>
      </c>
      <c r="X95" s="58"/>
    </row>
    <row r="96" spans="1:24">
      <c r="A96" s="41" t="s">
        <v>671</v>
      </c>
      <c r="B96" s="182" t="s">
        <v>672</v>
      </c>
      <c r="C96" s="137">
        <f>SUMIF('Summary - 191 CCGs'!$A$6:$A$196,A96,'Summary - 191 CCGs'!$D$6:$D$196)</f>
        <v>4110.3695685907423</v>
      </c>
      <c r="D96" s="114">
        <f>SUMIF('Summary - 191 CCGs'!$A$6:$A$196,A96,'Summary - 191 CCGs'!$E$6:$E$196)</f>
        <v>7790.6228642634951</v>
      </c>
      <c r="E96" s="138">
        <f>SUMIF('Summary - 191 CCGs'!$A$6:$A$196,A96,'Summary - 191 CCGs'!$F$6:$F$196)</f>
        <v>11900.992432854237</v>
      </c>
      <c r="F96" s="137">
        <f>SUMIF('Summary - 191 CCGs'!$A$6:$A$196,A96,'Summary - 191 CCGs'!$G$6:$G$196)</f>
        <v>4328.8357111613404</v>
      </c>
      <c r="G96" s="114">
        <f>SUMIF('Summary - 191 CCGs'!$A$6:$A$196,A96,'Summary - 191 CCGs'!$H$6:$H$196)</f>
        <v>8186.733542038749</v>
      </c>
      <c r="H96" s="138">
        <f>SUMIF('Summary - 191 CCGs'!$A$6:$A$196,A96,'Summary - 191 CCGs'!$I$6:$I$196)</f>
        <v>12515.56925320009</v>
      </c>
      <c r="I96" s="144">
        <f t="shared" si="10"/>
        <v>5.3150000000000031E-2</v>
      </c>
      <c r="J96" s="145">
        <f t="shared" si="11"/>
        <v>5.0844545381892425E-2</v>
      </c>
      <c r="K96" s="146">
        <f t="shared" si="12"/>
        <v>5.1640804228161308E-2</v>
      </c>
      <c r="L96" s="58"/>
      <c r="M96" s="75" t="s">
        <v>405</v>
      </c>
      <c r="N96" s="75" t="s">
        <v>406</v>
      </c>
      <c r="O96" s="137">
        <f>INDEX('BCF 2020-21'!$AB$6:$AB$157,MATCH(M96,'BCF 2020-21'!$U$6:$U$157,0))</f>
        <v>9974.7494639826291</v>
      </c>
      <c r="P96" s="114">
        <f>INDEX('BCF 2020-21'!$AC$6:$AC$157,MATCH(M96,'BCF 2020-21'!$U$6:$U$157,0))</f>
        <v>20372.071800007318</v>
      </c>
      <c r="Q96" s="138">
        <f t="shared" si="13"/>
        <v>30346.821263989947</v>
      </c>
      <c r="R96" s="137">
        <f>INDEX('RNF revised'!$F$8:$F$159,MATCH(M96,'RNF revised'!$A$8:$A$159,0))</f>
        <v>10504.907397993305</v>
      </c>
      <c r="S96" s="114">
        <f t="shared" si="14"/>
        <v>21414.683659964321</v>
      </c>
      <c r="T96" s="138">
        <v>31919.591057957627</v>
      </c>
      <c r="U96" s="144">
        <f t="shared" si="15"/>
        <v>5.3150000000000031E-2</v>
      </c>
      <c r="V96" s="145">
        <f t="shared" si="16"/>
        <v>5.1178489364868129E-2</v>
      </c>
      <c r="W96" s="146">
        <f t="shared" si="17"/>
        <v>5.1826508624610135E-2</v>
      </c>
      <c r="X96" s="58"/>
    </row>
    <row r="97" spans="1:24">
      <c r="A97" s="41" t="s">
        <v>673</v>
      </c>
      <c r="B97" s="182" t="s">
        <v>674</v>
      </c>
      <c r="C97" s="137">
        <f>SUMIF('Summary - 191 CCGs'!$A$6:$A$196,A97,'Summary - 191 CCGs'!$D$6:$D$196)</f>
        <v>12019.760850083034</v>
      </c>
      <c r="D97" s="114">
        <f>SUMIF('Summary - 191 CCGs'!$A$6:$A$196,A97,'Summary - 191 CCGs'!$E$6:$E$196)</f>
        <v>28957.823025827031</v>
      </c>
      <c r="E97" s="138">
        <f>SUMIF('Summary - 191 CCGs'!$A$6:$A$196,A97,'Summary - 191 CCGs'!$F$6:$F$196)</f>
        <v>40977.583875910066</v>
      </c>
      <c r="F97" s="137">
        <f>SUMIF('Summary - 191 CCGs'!$A$6:$A$196,A97,'Summary - 191 CCGs'!$G$6:$G$196)</f>
        <v>12653.091827280699</v>
      </c>
      <c r="G97" s="114">
        <f>SUMIF('Summary - 191 CCGs'!$A$6:$A$196,A97,'Summary - 191 CCGs'!$H$6:$H$196)</f>
        <v>30549.578563049548</v>
      </c>
      <c r="H97" s="138">
        <f>SUMIF('Summary - 191 CCGs'!$A$6:$A$196,A97,'Summary - 191 CCGs'!$I$6:$I$196)</f>
        <v>43202.670390330248</v>
      </c>
      <c r="I97" s="144">
        <f t="shared" si="10"/>
        <v>5.2690813494287614E-2</v>
      </c>
      <c r="J97" s="145">
        <f t="shared" si="11"/>
        <v>5.4968066342654831E-2</v>
      </c>
      <c r="K97" s="146">
        <f t="shared" si="12"/>
        <v>5.4300090536286261E-2</v>
      </c>
      <c r="L97" s="58"/>
      <c r="M97" s="75" t="s">
        <v>409</v>
      </c>
      <c r="N97" s="75" t="s">
        <v>410</v>
      </c>
      <c r="O97" s="137">
        <f>INDEX('BCF 2020-21'!$AB$6:$AB$157,MATCH(M97,'BCF 2020-21'!$U$6:$U$157,0))</f>
        <v>17755.807860547702</v>
      </c>
      <c r="P97" s="114">
        <f>INDEX('BCF 2020-21'!$AC$6:$AC$157,MATCH(M97,'BCF 2020-21'!$U$6:$U$157,0))</f>
        <v>40299.216418147887</v>
      </c>
      <c r="Q97" s="138">
        <f t="shared" si="13"/>
        <v>58055.024278695593</v>
      </c>
      <c r="R97" s="137">
        <f>INDEX('RNF revised'!$F$8:$F$159,MATCH(M97,'RNF revised'!$A$8:$A$159,0))</f>
        <v>18699.529048335815</v>
      </c>
      <c r="S97" s="114">
        <f t="shared" si="14"/>
        <v>42297.056533044524</v>
      </c>
      <c r="T97" s="138">
        <v>60996.585581380335</v>
      </c>
      <c r="U97" s="144">
        <f t="shared" si="15"/>
        <v>5.3150000000000031E-2</v>
      </c>
      <c r="V97" s="145">
        <f t="shared" si="16"/>
        <v>4.9575160324877965E-2</v>
      </c>
      <c r="W97" s="146">
        <f t="shared" si="17"/>
        <v>5.0668505253975038E-2</v>
      </c>
      <c r="X97" s="58"/>
    </row>
    <row r="98" spans="1:24">
      <c r="A98" s="41" t="s">
        <v>675</v>
      </c>
      <c r="B98" s="182" t="s">
        <v>676</v>
      </c>
      <c r="C98" s="137">
        <f>SUMIF('Summary - 191 CCGs'!$A$6:$A$196,A98,'Summary - 191 CCGs'!$D$6:$D$196)</f>
        <v>4775.4056250104632</v>
      </c>
      <c r="D98" s="114">
        <f>SUMIF('Summary - 191 CCGs'!$A$6:$A$196,A98,'Summary - 191 CCGs'!$E$6:$E$196)</f>
        <v>10376.41209019799</v>
      </c>
      <c r="E98" s="138">
        <f>SUMIF('Summary - 191 CCGs'!$A$6:$A$196,A98,'Summary - 191 CCGs'!$F$6:$F$196)</f>
        <v>15151.817715208454</v>
      </c>
      <c r="F98" s="137">
        <f>SUMIF('Summary - 191 CCGs'!$A$6:$A$196,A98,'Summary - 191 CCGs'!$G$6:$G$196)</f>
        <v>5029.2184339797695</v>
      </c>
      <c r="G98" s="114">
        <f>SUMIF('Summary - 191 CCGs'!$A$6:$A$196,A98,'Summary - 191 CCGs'!$H$6:$H$196)</f>
        <v>10884.622351513119</v>
      </c>
      <c r="H98" s="138">
        <f>SUMIF('Summary - 191 CCGs'!$A$6:$A$196,A98,'Summary - 191 CCGs'!$I$6:$I$196)</f>
        <v>15913.840785492888</v>
      </c>
      <c r="I98" s="144">
        <f t="shared" si="10"/>
        <v>5.3150000000000031E-2</v>
      </c>
      <c r="J98" s="145">
        <f t="shared" si="11"/>
        <v>4.8977455492077659E-2</v>
      </c>
      <c r="K98" s="146">
        <f t="shared" si="12"/>
        <v>5.0292518337226477E-2</v>
      </c>
      <c r="L98" s="58"/>
      <c r="M98" s="75" t="s">
        <v>413</v>
      </c>
      <c r="N98" s="75" t="s">
        <v>414</v>
      </c>
      <c r="O98" s="137">
        <f>INDEX('BCF 2020-21'!$AB$6:$AB$157,MATCH(M98,'BCF 2020-21'!$U$6:$U$157,0))</f>
        <v>8843.101512732941</v>
      </c>
      <c r="P98" s="114">
        <f>INDEX('BCF 2020-21'!$AC$6:$AC$157,MATCH(M98,'BCF 2020-21'!$U$6:$U$157,0))</f>
        <v>19079.181642482923</v>
      </c>
      <c r="Q98" s="138">
        <f t="shared" si="13"/>
        <v>27922.283155215864</v>
      </c>
      <c r="R98" s="137">
        <f>INDEX('RNF revised'!$F$8:$F$159,MATCH(M98,'RNF revised'!$A$8:$A$159,0))</f>
        <v>9313.1123581346965</v>
      </c>
      <c r="S98" s="114">
        <f t="shared" si="14"/>
        <v>20094.104348336863</v>
      </c>
      <c r="T98" s="138">
        <v>29407.216706471561</v>
      </c>
      <c r="U98" s="144">
        <f t="shared" si="15"/>
        <v>5.3150000000000031E-2</v>
      </c>
      <c r="V98" s="145">
        <f t="shared" si="16"/>
        <v>5.3195295525362063E-2</v>
      </c>
      <c r="W98" s="146">
        <f t="shared" si="17"/>
        <v>5.3180950246839442E-2</v>
      </c>
      <c r="X98" s="58"/>
    </row>
    <row r="99" spans="1:24">
      <c r="A99" s="41" t="s">
        <v>677</v>
      </c>
      <c r="B99" s="182" t="s">
        <v>678</v>
      </c>
      <c r="C99" s="137">
        <f>SUMIF('Summary - 191 CCGs'!$A$6:$A$196,A99,'Summary - 191 CCGs'!$D$6:$D$196)</f>
        <v>4008.8356337711684</v>
      </c>
      <c r="D99" s="114">
        <f>SUMIF('Summary - 191 CCGs'!$A$6:$A$196,A99,'Summary - 191 CCGs'!$E$6:$E$196)</f>
        <v>10032.473460964233</v>
      </c>
      <c r="E99" s="138">
        <f>SUMIF('Summary - 191 CCGs'!$A$6:$A$196,A99,'Summary - 191 CCGs'!$F$6:$F$196)</f>
        <v>14041.309094735401</v>
      </c>
      <c r="F99" s="137">
        <f>SUMIF('Summary - 191 CCGs'!$A$6:$A$196,A99,'Summary - 191 CCGs'!$G$6:$G$196)</f>
        <v>4228.5709505388095</v>
      </c>
      <c r="G99" s="114">
        <f>SUMIF('Summary - 191 CCGs'!$A$6:$A$196,A99,'Summary - 191 CCGs'!$H$6:$H$196)</f>
        <v>10569.455403651353</v>
      </c>
      <c r="H99" s="138">
        <f>SUMIF('Summary - 191 CCGs'!$A$6:$A$196,A99,'Summary - 191 CCGs'!$I$6:$I$196)</f>
        <v>14798.026354190162</v>
      </c>
      <c r="I99" s="144">
        <f t="shared" si="10"/>
        <v>5.4812752839390688E-2</v>
      </c>
      <c r="J99" s="145">
        <f t="shared" si="11"/>
        <v>5.3524382075515575E-2</v>
      </c>
      <c r="K99" s="146">
        <f t="shared" si="12"/>
        <v>5.3892215771995433E-2</v>
      </c>
      <c r="L99" s="58"/>
      <c r="M99" s="75" t="s">
        <v>417</v>
      </c>
      <c r="N99" s="75" t="s">
        <v>418</v>
      </c>
      <c r="O99" s="137">
        <f>INDEX('BCF 2020-21'!$AB$6:$AB$157,MATCH(M99,'BCF 2020-21'!$U$6:$U$157,0))</f>
        <v>6077.9300416016504</v>
      </c>
      <c r="P99" s="114">
        <f>INDEX('BCF 2020-21'!$AC$6:$AC$157,MATCH(M99,'BCF 2020-21'!$U$6:$U$157,0))</f>
        <v>10872.865513716491</v>
      </c>
      <c r="Q99" s="138">
        <f t="shared" si="13"/>
        <v>16950.795555318142</v>
      </c>
      <c r="R99" s="137">
        <f>INDEX('RNF revised'!$F$8:$F$159,MATCH(M99,'RNF revised'!$A$8:$A$159,0))</f>
        <v>6400.9720233127782</v>
      </c>
      <c r="S99" s="114">
        <f t="shared" si="14"/>
        <v>11312.378816164433</v>
      </c>
      <c r="T99" s="138">
        <v>17713.350839477211</v>
      </c>
      <c r="U99" s="144">
        <f t="shared" si="15"/>
        <v>5.3150000000000031E-2</v>
      </c>
      <c r="V99" s="145">
        <f t="shared" si="16"/>
        <v>4.0422950315487816E-2</v>
      </c>
      <c r="W99" s="146">
        <f t="shared" si="17"/>
        <v>4.4986400884283295E-2</v>
      </c>
      <c r="X99" s="58"/>
    </row>
    <row r="100" spans="1:24">
      <c r="A100" s="41" t="s">
        <v>679</v>
      </c>
      <c r="B100" s="182" t="s">
        <v>680</v>
      </c>
      <c r="C100" s="137">
        <f>SUMIF('Summary - 191 CCGs'!$A$6:$A$196,A100,'Summary - 191 CCGs'!$D$6:$D$196)</f>
        <v>5949.7594645481395</v>
      </c>
      <c r="D100" s="114">
        <f>SUMIF('Summary - 191 CCGs'!$A$6:$A$196,A100,'Summary - 191 CCGs'!$E$6:$E$196)</f>
        <v>12625.948153731315</v>
      </c>
      <c r="E100" s="138">
        <f>SUMIF('Summary - 191 CCGs'!$A$6:$A$196,A100,'Summary - 191 CCGs'!$F$6:$F$196)</f>
        <v>18575.707618279455</v>
      </c>
      <c r="F100" s="137">
        <f>SUMIF('Summary - 191 CCGs'!$A$6:$A$196,A100,'Summary - 191 CCGs'!$G$6:$G$196)</f>
        <v>6265.9891800888736</v>
      </c>
      <c r="G100" s="114">
        <f>SUMIF('Summary - 191 CCGs'!$A$6:$A$196,A100,'Summary - 191 CCGs'!$H$6:$H$196)</f>
        <v>13300.584801762068</v>
      </c>
      <c r="H100" s="138">
        <f>SUMIF('Summary - 191 CCGs'!$A$6:$A$196,A100,'Summary - 191 CCGs'!$I$6:$I$196)</f>
        <v>19566.573981850943</v>
      </c>
      <c r="I100" s="144">
        <f t="shared" si="10"/>
        <v>5.3150000000000031E-2</v>
      </c>
      <c r="J100" s="145">
        <f t="shared" si="11"/>
        <v>5.3432553327203314E-2</v>
      </c>
      <c r="K100" s="146">
        <f t="shared" si="12"/>
        <v>5.3342052100153747E-2</v>
      </c>
      <c r="L100" s="58"/>
      <c r="M100" s="75" t="s">
        <v>421</v>
      </c>
      <c r="N100" s="75" t="s">
        <v>422</v>
      </c>
      <c r="O100" s="137">
        <f>INDEX('BCF 2020-21'!$AB$6:$AB$157,MATCH(M100,'BCF 2020-21'!$U$6:$U$157,0))</f>
        <v>261.66918154123147</v>
      </c>
      <c r="P100" s="114">
        <f>INDEX('BCF 2020-21'!$AC$6:$AC$157,MATCH(M100,'BCF 2020-21'!$U$6:$U$157,0))</f>
        <v>447.78763558655345</v>
      </c>
      <c r="Q100" s="138">
        <f t="shared" si="13"/>
        <v>709.45681712778492</v>
      </c>
      <c r="R100" s="137">
        <f>INDEX('RNF revised'!$F$8:$F$159,MATCH(M100,'RNF revised'!$A$8:$A$159,0))</f>
        <v>275.57689854014791</v>
      </c>
      <c r="S100" s="114">
        <f t="shared" si="14"/>
        <v>524.4034470452292</v>
      </c>
      <c r="T100" s="138">
        <v>799.98034558537711</v>
      </c>
      <c r="U100" s="144">
        <f t="shared" si="15"/>
        <v>5.3150000000000031E-2</v>
      </c>
      <c r="V100" s="145">
        <f t="shared" si="16"/>
        <v>0.17109854174137107</v>
      </c>
      <c r="W100" s="146">
        <f t="shared" si="17"/>
        <v>0.12759554390367844</v>
      </c>
      <c r="X100" s="58"/>
    </row>
    <row r="101" spans="1:24">
      <c r="A101" s="41" t="s">
        <v>681</v>
      </c>
      <c r="B101" s="182" t="s">
        <v>682</v>
      </c>
      <c r="C101" s="137">
        <f>SUMIF('Summary - 191 CCGs'!$A$6:$A$196,A101,'Summary - 191 CCGs'!$D$6:$D$196)</f>
        <v>10502.51981586275</v>
      </c>
      <c r="D101" s="114">
        <f>SUMIF('Summary - 191 CCGs'!$A$6:$A$196,A101,'Summary - 191 CCGs'!$E$6:$E$196)</f>
        <v>25524.353675616356</v>
      </c>
      <c r="E101" s="138">
        <f>SUMIF('Summary - 191 CCGs'!$A$6:$A$196,A101,'Summary - 191 CCGs'!$F$6:$F$196)</f>
        <v>36026.873491479106</v>
      </c>
      <c r="F101" s="137">
        <f>SUMIF('Summary - 191 CCGs'!$A$6:$A$196,A101,'Summary - 191 CCGs'!$G$6:$G$196)</f>
        <v>11087.060096171363</v>
      </c>
      <c r="G101" s="114">
        <f>SUMIF('Summary - 191 CCGs'!$A$6:$A$196,A101,'Summary - 191 CCGs'!$H$6:$H$196)</f>
        <v>26939.490010020818</v>
      </c>
      <c r="H101" s="138">
        <f>SUMIF('Summary - 191 CCGs'!$A$6:$A$196,A101,'Summary - 191 CCGs'!$I$6:$I$196)</f>
        <v>38026.550106192182</v>
      </c>
      <c r="I101" s="144">
        <f t="shared" si="10"/>
        <v>5.5657146147511938E-2</v>
      </c>
      <c r="J101" s="145">
        <f t="shared" si="11"/>
        <v>5.5442592293976745E-2</v>
      </c>
      <c r="K101" s="146">
        <f t="shared" si="12"/>
        <v>5.5505138828825462E-2</v>
      </c>
      <c r="L101" s="58"/>
      <c r="M101" s="75" t="s">
        <v>425</v>
      </c>
      <c r="N101" s="75" t="s">
        <v>426</v>
      </c>
      <c r="O101" s="137">
        <f>INDEX('BCF 2020-21'!$AB$6:$AB$157,MATCH(M101,'BCF 2020-21'!$U$6:$U$157,0))</f>
        <v>4896.8494524017833</v>
      </c>
      <c r="P101" s="114">
        <f>INDEX('BCF 2020-21'!$AC$6:$AC$157,MATCH(M101,'BCF 2020-21'!$U$6:$U$157,0))</f>
        <v>10710.650144287672</v>
      </c>
      <c r="Q101" s="138">
        <f t="shared" si="13"/>
        <v>15607.499596689457</v>
      </c>
      <c r="R101" s="137">
        <f>INDEX('RNF revised'!$F$8:$F$159,MATCH(M101,'RNF revised'!$A$8:$A$159,0))</f>
        <v>5157.1170007969386</v>
      </c>
      <c r="S101" s="114">
        <f t="shared" si="14"/>
        <v>11360.258339157346</v>
      </c>
      <c r="T101" s="138">
        <v>16517.375339954284</v>
      </c>
      <c r="U101" s="144">
        <f t="shared" si="15"/>
        <v>5.3150000000000031E-2</v>
      </c>
      <c r="V101" s="145">
        <f t="shared" si="16"/>
        <v>6.0650678167854188E-2</v>
      </c>
      <c r="W101" s="146">
        <f t="shared" si="17"/>
        <v>5.8297342096861104E-2</v>
      </c>
      <c r="X101" s="58"/>
    </row>
    <row r="102" spans="1:24">
      <c r="A102" s="41" t="s">
        <v>685</v>
      </c>
      <c r="B102" s="182" t="s">
        <v>686</v>
      </c>
      <c r="C102" s="137">
        <f>SUMIF('Summary - 191 CCGs'!$A$6:$A$196,A102,'Summary - 191 CCGs'!$D$6:$D$196)</f>
        <v>18538.390646572236</v>
      </c>
      <c r="D102" s="114">
        <f>SUMIF('Summary - 191 CCGs'!$A$6:$A$196,A102,'Summary - 191 CCGs'!$E$6:$E$196)</f>
        <v>38999.939861352213</v>
      </c>
      <c r="E102" s="138">
        <f>SUMIF('Summary - 191 CCGs'!$A$6:$A$196,A102,'Summary - 191 CCGs'!$F$6:$F$196)</f>
        <v>57538.330507924446</v>
      </c>
      <c r="F102" s="137">
        <f>SUMIF('Summary - 191 CCGs'!$A$6:$A$196,A102,'Summary - 191 CCGs'!$G$6:$G$196)</f>
        <v>19523.706109437553</v>
      </c>
      <c r="G102" s="114">
        <f>SUMIF('Summary - 191 CCGs'!$A$6:$A$196,A102,'Summary - 191 CCGs'!$H$6:$H$196)</f>
        <v>41003.18974860241</v>
      </c>
      <c r="H102" s="138">
        <f>SUMIF('Summary - 191 CCGs'!$A$6:$A$196,A102,'Summary - 191 CCGs'!$I$6:$I$196)</f>
        <v>60526.895858039963</v>
      </c>
      <c r="I102" s="144">
        <f t="shared" si="10"/>
        <v>5.3150000000000253E-2</v>
      </c>
      <c r="J102" s="145">
        <f t="shared" si="11"/>
        <v>5.1365460930757889E-2</v>
      </c>
      <c r="K102" s="146">
        <f t="shared" si="12"/>
        <v>5.19404251693385E-2</v>
      </c>
      <c r="L102" s="58"/>
      <c r="M102" s="75" t="s">
        <v>429</v>
      </c>
      <c r="N102" s="75" t="s">
        <v>430</v>
      </c>
      <c r="O102" s="137">
        <f>INDEX('BCF 2020-21'!$AB$6:$AB$157,MATCH(M102,'BCF 2020-21'!$U$6:$U$157,0))</f>
        <v>7763.0429462898974</v>
      </c>
      <c r="P102" s="114">
        <f>INDEX('BCF 2020-21'!$AC$6:$AC$157,MATCH(M102,'BCF 2020-21'!$U$6:$U$157,0))</f>
        <v>18564.138003443863</v>
      </c>
      <c r="Q102" s="138">
        <f t="shared" si="13"/>
        <v>26327.18094973376</v>
      </c>
      <c r="R102" s="137">
        <f>INDEX('RNF revised'!$F$8:$F$159,MATCH(M102,'RNF revised'!$A$8:$A$159,0))</f>
        <v>8175.6486788852053</v>
      </c>
      <c r="S102" s="114">
        <f t="shared" si="14"/>
        <v>19596.63939448824</v>
      </c>
      <c r="T102" s="138">
        <v>27772.288073373446</v>
      </c>
      <c r="U102" s="144">
        <f t="shared" si="15"/>
        <v>5.3150000000000031E-2</v>
      </c>
      <c r="V102" s="145">
        <f t="shared" si="16"/>
        <v>5.5618062678312263E-2</v>
      </c>
      <c r="W102" s="146">
        <f t="shared" si="17"/>
        <v>5.4890309995544673E-2</v>
      </c>
      <c r="X102" s="58"/>
    </row>
    <row r="103" spans="1:24">
      <c r="A103" s="41" t="s">
        <v>687</v>
      </c>
      <c r="B103" s="182" t="s">
        <v>688</v>
      </c>
      <c r="C103" s="137">
        <f>SUMIF('Summary - 191 CCGs'!$A$6:$A$196,A103,'Summary - 191 CCGs'!$D$6:$D$196)</f>
        <v>13568.585637172428</v>
      </c>
      <c r="D103" s="114">
        <f>SUMIF('Summary - 191 CCGs'!$A$6:$A$196,A103,'Summary - 191 CCGs'!$E$6:$E$196)</f>
        <v>28533.693967629391</v>
      </c>
      <c r="E103" s="138">
        <f>SUMIF('Summary - 191 CCGs'!$A$6:$A$196,A103,'Summary - 191 CCGs'!$F$6:$F$196)</f>
        <v>42102.279604801821</v>
      </c>
      <c r="F103" s="137">
        <f>SUMIF('Summary - 191 CCGs'!$A$6:$A$196,A103,'Summary - 191 CCGs'!$G$6:$G$196)</f>
        <v>14289.755963788142</v>
      </c>
      <c r="G103" s="114">
        <f>SUMIF('Summary - 191 CCGs'!$A$6:$A$196,A103,'Summary - 191 CCGs'!$H$6:$H$196)</f>
        <v>30157.635454908421</v>
      </c>
      <c r="H103" s="138">
        <f>SUMIF('Summary - 191 CCGs'!$A$6:$A$196,A103,'Summary - 191 CCGs'!$I$6:$I$196)</f>
        <v>44447.391418696563</v>
      </c>
      <c r="I103" s="144">
        <f t="shared" si="10"/>
        <v>5.3150000000000031E-2</v>
      </c>
      <c r="J103" s="145">
        <f t="shared" si="11"/>
        <v>5.6913117843113481E-2</v>
      </c>
      <c r="K103" s="146">
        <f t="shared" si="12"/>
        <v>5.570035247277394E-2</v>
      </c>
      <c r="L103" s="58"/>
      <c r="M103" s="75" t="s">
        <v>433</v>
      </c>
      <c r="N103" s="75" t="s">
        <v>434</v>
      </c>
      <c r="O103" s="137">
        <f>INDEX('BCF 2020-21'!$AB$6:$AB$157,MATCH(M103,'BCF 2020-21'!$U$6:$U$157,0))</f>
        <v>4978.9760721659904</v>
      </c>
      <c r="P103" s="114">
        <f>INDEX('BCF 2020-21'!$AC$6:$AC$157,MATCH(M103,'BCF 2020-21'!$U$6:$U$157,0))</f>
        <v>11574.313465160125</v>
      </c>
      <c r="Q103" s="138">
        <f t="shared" si="13"/>
        <v>16553.289537326116</v>
      </c>
      <c r="R103" s="137">
        <f>INDEX('RNF revised'!$F$8:$F$159,MATCH(M103,'RNF revised'!$A$8:$A$159,0))</f>
        <v>5243.608650401613</v>
      </c>
      <c r="S103" s="114">
        <f t="shared" si="14"/>
        <v>12223.104479637492</v>
      </c>
      <c r="T103" s="138">
        <v>17466.713130039105</v>
      </c>
      <c r="U103" s="144">
        <f t="shared" si="15"/>
        <v>5.3150000000000031E-2</v>
      </c>
      <c r="V103" s="145">
        <f t="shared" si="16"/>
        <v>5.6054384256162937E-2</v>
      </c>
      <c r="W103" s="146">
        <f t="shared" si="17"/>
        <v>5.5180789936242203E-2</v>
      </c>
      <c r="X103" s="58"/>
    </row>
    <row r="104" spans="1:24">
      <c r="A104" s="41" t="s">
        <v>689</v>
      </c>
      <c r="B104" s="182" t="s">
        <v>690</v>
      </c>
      <c r="C104" s="137">
        <f>SUMIF('Summary - 191 CCGs'!$A$6:$A$196,A104,'Summary - 191 CCGs'!$D$6:$D$196)</f>
        <v>15049.129664693726</v>
      </c>
      <c r="D104" s="114">
        <f>SUMIF('Summary - 191 CCGs'!$A$6:$A$196,A104,'Summary - 191 CCGs'!$E$6:$E$196)</f>
        <v>28700.338993771078</v>
      </c>
      <c r="E104" s="138">
        <f>SUMIF('Summary - 191 CCGs'!$A$6:$A$196,A104,'Summary - 191 CCGs'!$F$6:$F$196)</f>
        <v>43749.468658464801</v>
      </c>
      <c r="F104" s="137">
        <f>SUMIF('Summary - 191 CCGs'!$A$6:$A$196,A104,'Summary - 191 CCGs'!$G$6:$G$196)</f>
        <v>15848.990906372197</v>
      </c>
      <c r="G104" s="114">
        <f>SUMIF('Summary - 191 CCGs'!$A$6:$A$196,A104,'Summary - 191 CCGs'!$H$6:$H$196)</f>
        <v>30304.662437683208</v>
      </c>
      <c r="H104" s="138">
        <f>SUMIF('Summary - 191 CCGs'!$A$6:$A$196,A104,'Summary - 191 CCGs'!$I$6:$I$196)</f>
        <v>46153.653344055405</v>
      </c>
      <c r="I104" s="144">
        <f t="shared" si="10"/>
        <v>5.3150000000000031E-2</v>
      </c>
      <c r="J104" s="145">
        <f t="shared" si="11"/>
        <v>5.5899111305281801E-2</v>
      </c>
      <c r="K104" s="146">
        <f t="shared" si="12"/>
        <v>5.4953460220491968E-2</v>
      </c>
      <c r="L104" s="58"/>
      <c r="M104" s="75" t="s">
        <v>437</v>
      </c>
      <c r="N104" s="75" t="s">
        <v>438</v>
      </c>
      <c r="O104" s="137">
        <f>INDEX('BCF 2020-21'!$AB$6:$AB$157,MATCH(M104,'BCF 2020-21'!$U$6:$U$157,0))</f>
        <v>7202.854693984119</v>
      </c>
      <c r="P104" s="114">
        <f>INDEX('BCF 2020-21'!$AC$6:$AC$157,MATCH(M104,'BCF 2020-21'!$U$6:$U$157,0))</f>
        <v>15991.899707569504</v>
      </c>
      <c r="Q104" s="138">
        <f t="shared" si="13"/>
        <v>23194.754401553622</v>
      </c>
      <c r="R104" s="137">
        <f>INDEX('RNF revised'!$F$8:$F$159,MATCH(M104,'RNF revised'!$A$8:$A$159,0))</f>
        <v>7585.6864209693749</v>
      </c>
      <c r="S104" s="114">
        <f t="shared" si="14"/>
        <v>16866.848840399747</v>
      </c>
      <c r="T104" s="138">
        <v>24452.535261369121</v>
      </c>
      <c r="U104" s="144">
        <f t="shared" si="15"/>
        <v>5.3150000000000031E-2</v>
      </c>
      <c r="V104" s="145">
        <f t="shared" si="16"/>
        <v>5.471201976186113E-2</v>
      </c>
      <c r="W104" s="146">
        <f t="shared" si="17"/>
        <v>5.4226953130887656E-2</v>
      </c>
      <c r="X104" s="58"/>
    </row>
    <row r="105" spans="1:24">
      <c r="A105" s="41" t="s">
        <v>691</v>
      </c>
      <c r="B105" s="182" t="s">
        <v>692</v>
      </c>
      <c r="C105" s="137">
        <f>SUMIF('Summary - 191 CCGs'!$A$6:$A$196,A105,'Summary - 191 CCGs'!$D$6:$D$196)</f>
        <v>13394.72883524154</v>
      </c>
      <c r="D105" s="114">
        <f>SUMIF('Summary - 191 CCGs'!$A$6:$A$196,A105,'Summary - 191 CCGs'!$E$6:$E$196)</f>
        <v>27427.295973264456</v>
      </c>
      <c r="E105" s="138">
        <f>SUMIF('Summary - 191 CCGs'!$A$6:$A$196,A105,'Summary - 191 CCGs'!$F$6:$F$196)</f>
        <v>40822.024808505994</v>
      </c>
      <c r="F105" s="137">
        <f>SUMIF('Summary - 191 CCGs'!$A$6:$A$196,A105,'Summary - 191 CCGs'!$G$6:$G$196)</f>
        <v>14106.658672834628</v>
      </c>
      <c r="G105" s="114">
        <f>SUMIF('Summary - 191 CCGs'!$A$6:$A$196,A105,'Summary - 191 CCGs'!$H$6:$H$196)</f>
        <v>29080.735796944835</v>
      </c>
      <c r="H105" s="138">
        <f>SUMIF('Summary - 191 CCGs'!$A$6:$A$196,A105,'Summary - 191 CCGs'!$I$6:$I$196)</f>
        <v>43187.394469779465</v>
      </c>
      <c r="I105" s="144">
        <f t="shared" si="10"/>
        <v>5.3150000000000031E-2</v>
      </c>
      <c r="J105" s="145">
        <f t="shared" si="11"/>
        <v>6.0284463524662435E-2</v>
      </c>
      <c r="K105" s="146">
        <f t="shared" si="12"/>
        <v>5.7943467340713761E-2</v>
      </c>
      <c r="L105" s="58"/>
      <c r="M105" s="75" t="s">
        <v>441</v>
      </c>
      <c r="N105" s="75" t="s">
        <v>442</v>
      </c>
      <c r="O105" s="137">
        <f>INDEX('BCF 2020-21'!$AB$6:$AB$157,MATCH(M105,'BCF 2020-21'!$U$6:$U$157,0))</f>
        <v>6384.5435271016331</v>
      </c>
      <c r="P105" s="114">
        <f>INDEX('BCF 2020-21'!$AC$6:$AC$157,MATCH(M105,'BCF 2020-21'!$U$6:$U$157,0))</f>
        <v>16517.415372177089</v>
      </c>
      <c r="Q105" s="138">
        <f t="shared" si="13"/>
        <v>22901.958899278721</v>
      </c>
      <c r="R105" s="137">
        <f>INDEX('RNF revised'!$F$8:$F$159,MATCH(M105,'RNF revised'!$A$8:$A$159,0))</f>
        <v>6723.8820155670855</v>
      </c>
      <c r="S105" s="114">
        <f t="shared" si="14"/>
        <v>17446.750320034444</v>
      </c>
      <c r="T105" s="138">
        <v>24170.632335601527</v>
      </c>
      <c r="U105" s="144">
        <f t="shared" si="15"/>
        <v>5.3150000000000031E-2</v>
      </c>
      <c r="V105" s="145">
        <f t="shared" si="16"/>
        <v>5.6263944867717131E-2</v>
      </c>
      <c r="W105" s="146">
        <f t="shared" si="17"/>
        <v>5.5395848097638645E-2</v>
      </c>
      <c r="X105" s="58"/>
    </row>
    <row r="106" spans="1:24">
      <c r="A106" s="41" t="s">
        <v>695</v>
      </c>
      <c r="B106" s="182" t="s">
        <v>696</v>
      </c>
      <c r="C106" s="137">
        <f>SUMIF('Summary - 191 CCGs'!$A$6:$A$196,A106,'Summary - 191 CCGs'!$D$6:$D$196)</f>
        <v>9655.5831366455259</v>
      </c>
      <c r="D106" s="114">
        <f>SUMIF('Summary - 191 CCGs'!$A$6:$A$196,A106,'Summary - 191 CCGs'!$E$6:$E$196)</f>
        <v>18927.624629738977</v>
      </c>
      <c r="E106" s="138">
        <f>SUMIF('Summary - 191 CCGs'!$A$6:$A$196,A106,'Summary - 191 CCGs'!$F$6:$F$196)</f>
        <v>28583.207766384505</v>
      </c>
      <c r="F106" s="137">
        <f>SUMIF('Summary - 191 CCGs'!$A$6:$A$196,A106,'Summary - 191 CCGs'!$G$6:$G$196)</f>
        <v>10168.777380358237</v>
      </c>
      <c r="G106" s="114">
        <f>SUMIF('Summary - 191 CCGs'!$A$6:$A$196,A106,'Summary - 191 CCGs'!$H$6:$H$196)</f>
        <v>19835.580058144147</v>
      </c>
      <c r="H106" s="138">
        <f>SUMIF('Summary - 191 CCGs'!$A$6:$A$196,A106,'Summary - 191 CCGs'!$I$6:$I$196)</f>
        <v>30004.357438502382</v>
      </c>
      <c r="I106" s="144">
        <f t="shared" si="10"/>
        <v>5.3150000000000031E-2</v>
      </c>
      <c r="J106" s="145">
        <f t="shared" si="11"/>
        <v>4.7969856026127911E-2</v>
      </c>
      <c r="K106" s="146">
        <f t="shared" si="12"/>
        <v>4.9719740476057872E-2</v>
      </c>
      <c r="L106" s="58"/>
      <c r="M106" s="75" t="s">
        <v>445</v>
      </c>
      <c r="N106" s="75" t="s">
        <v>446</v>
      </c>
      <c r="O106" s="137">
        <f>INDEX('BCF 2020-21'!$AB$6:$AB$157,MATCH(M106,'BCF 2020-21'!$U$6:$U$157,0))</f>
        <v>6895.6833299639293</v>
      </c>
      <c r="P106" s="114">
        <f>INDEX('BCF 2020-21'!$AC$6:$AC$157,MATCH(M106,'BCF 2020-21'!$U$6:$U$157,0))</f>
        <v>13288.730392305086</v>
      </c>
      <c r="Q106" s="138">
        <f t="shared" si="13"/>
        <v>20184.413722269015</v>
      </c>
      <c r="R106" s="137">
        <f>INDEX('RNF revised'!$F$8:$F$159,MATCH(M106,'RNF revised'!$A$8:$A$159,0))</f>
        <v>7262.1888989515128</v>
      </c>
      <c r="S106" s="114">
        <f t="shared" si="14"/>
        <v>13833.106989571512</v>
      </c>
      <c r="T106" s="138">
        <v>21095.295888523025</v>
      </c>
      <c r="U106" s="144">
        <f t="shared" si="15"/>
        <v>5.3150000000000031E-2</v>
      </c>
      <c r="V106" s="145">
        <f t="shared" si="16"/>
        <v>4.0965282701622918E-2</v>
      </c>
      <c r="W106" s="146">
        <f t="shared" si="17"/>
        <v>4.5127997215448135E-2</v>
      </c>
      <c r="X106" s="58"/>
    </row>
    <row r="107" spans="1:24">
      <c r="A107" s="41" t="s">
        <v>697</v>
      </c>
      <c r="B107" s="182" t="s">
        <v>698</v>
      </c>
      <c r="C107" s="137">
        <f>SUMIF('Summary - 191 CCGs'!$A$6:$A$196,A107,'Summary - 191 CCGs'!$D$6:$D$196)</f>
        <v>14127.050792523012</v>
      </c>
      <c r="D107" s="114">
        <f>SUMIF('Summary - 191 CCGs'!$A$6:$A$196,A107,'Summary - 191 CCGs'!$E$6:$E$196)</f>
        <v>26990.701528864713</v>
      </c>
      <c r="E107" s="138">
        <f>SUMIF('Summary - 191 CCGs'!$A$6:$A$196,A107,'Summary - 191 CCGs'!$F$6:$F$196)</f>
        <v>41117.752321387728</v>
      </c>
      <c r="F107" s="137">
        <f>SUMIF('Summary - 191 CCGs'!$A$6:$A$196,A107,'Summary - 191 CCGs'!$G$6:$G$196)</f>
        <v>14877.90354214561</v>
      </c>
      <c r="G107" s="114">
        <f>SUMIF('Summary - 191 CCGs'!$A$6:$A$196,A107,'Summary - 191 CCGs'!$H$6:$H$196)</f>
        <v>28266.250549657361</v>
      </c>
      <c r="H107" s="138">
        <f>SUMIF('Summary - 191 CCGs'!$A$6:$A$196,A107,'Summary - 191 CCGs'!$I$6:$I$196)</f>
        <v>43144.154091802971</v>
      </c>
      <c r="I107" s="144">
        <f t="shared" si="10"/>
        <v>5.3150000000000031E-2</v>
      </c>
      <c r="J107" s="145">
        <f t="shared" si="11"/>
        <v>4.7258831691667336E-2</v>
      </c>
      <c r="K107" s="146">
        <f t="shared" si="12"/>
        <v>4.9282892570983172E-2</v>
      </c>
      <c r="L107" s="58"/>
      <c r="M107" s="75" t="s">
        <v>449</v>
      </c>
      <c r="N107" s="75" t="s">
        <v>450</v>
      </c>
      <c r="O107" s="137">
        <f>INDEX('BCF 2020-21'!$AB$6:$AB$157,MATCH(M107,'BCF 2020-21'!$U$6:$U$157,0))</f>
        <v>7515.5369775719464</v>
      </c>
      <c r="P107" s="114">
        <f>INDEX('BCF 2020-21'!$AC$6:$AC$157,MATCH(M107,'BCF 2020-21'!$U$6:$U$157,0))</f>
        <v>18785.036173244807</v>
      </c>
      <c r="Q107" s="138">
        <f t="shared" si="13"/>
        <v>26300.573150816752</v>
      </c>
      <c r="R107" s="137">
        <f>INDEX('RNF revised'!$F$8:$F$159,MATCH(M107,'RNF revised'!$A$8:$A$159,0))</f>
        <v>7914.9877679298952</v>
      </c>
      <c r="S107" s="114">
        <f t="shared" si="14"/>
        <v>19853.148885996732</v>
      </c>
      <c r="T107" s="138">
        <v>27768.136653926627</v>
      </c>
      <c r="U107" s="144">
        <f t="shared" si="15"/>
        <v>5.3150000000000031E-2</v>
      </c>
      <c r="V107" s="145">
        <f t="shared" si="16"/>
        <v>5.6859763425594068E-2</v>
      </c>
      <c r="W107" s="146">
        <f t="shared" si="17"/>
        <v>5.5799677622778487E-2</v>
      </c>
      <c r="X107" s="58"/>
    </row>
    <row r="108" spans="1:24">
      <c r="A108" s="41" t="s">
        <v>699</v>
      </c>
      <c r="B108" s="182" t="s">
        <v>700</v>
      </c>
      <c r="C108" s="137">
        <f>SUMIF('Summary - 191 CCGs'!$A$6:$A$196,A108,'Summary - 191 CCGs'!$D$6:$D$196)</f>
        <v>14298.319498226141</v>
      </c>
      <c r="D108" s="114">
        <f>SUMIF('Summary - 191 CCGs'!$A$6:$A$196,A108,'Summary - 191 CCGs'!$E$6:$E$196)</f>
        <v>30529.517838054242</v>
      </c>
      <c r="E108" s="138">
        <f>SUMIF('Summary - 191 CCGs'!$A$6:$A$196,A108,'Summary - 191 CCGs'!$F$6:$F$196)</f>
        <v>44827.837336280383</v>
      </c>
      <c r="F108" s="137">
        <f>SUMIF('Summary - 191 CCGs'!$A$6:$A$196,A108,'Summary - 191 CCGs'!$G$6:$G$196)</f>
        <v>15058.27517955686</v>
      </c>
      <c r="G108" s="114">
        <f>SUMIF('Summary - 191 CCGs'!$A$6:$A$196,A108,'Summary - 191 CCGs'!$H$6:$H$196)</f>
        <v>32206.418240781175</v>
      </c>
      <c r="H108" s="138">
        <f>SUMIF('Summary - 191 CCGs'!$A$6:$A$196,A108,'Summary - 191 CCGs'!$I$6:$I$196)</f>
        <v>47264.693420338037</v>
      </c>
      <c r="I108" s="144">
        <f t="shared" si="10"/>
        <v>5.3150000000000031E-2</v>
      </c>
      <c r="J108" s="145">
        <f t="shared" si="11"/>
        <v>5.4927182657196205E-2</v>
      </c>
      <c r="K108" s="146">
        <f t="shared" si="12"/>
        <v>5.4360331188349376E-2</v>
      </c>
      <c r="L108" s="58"/>
      <c r="M108" s="75" t="s">
        <v>453</v>
      </c>
      <c r="N108" s="75" t="s">
        <v>454</v>
      </c>
      <c r="O108" s="137">
        <f>INDEX('BCF 2020-21'!$AB$6:$AB$157,MATCH(M108,'BCF 2020-21'!$U$6:$U$157,0))</f>
        <v>7602.5763791089357</v>
      </c>
      <c r="P108" s="114">
        <f>INDEX('BCF 2020-21'!$AC$6:$AC$157,MATCH(M108,'BCF 2020-21'!$U$6:$U$157,0))</f>
        <v>18339.29520385911</v>
      </c>
      <c r="Q108" s="138">
        <f t="shared" si="13"/>
        <v>25941.871582968044</v>
      </c>
      <c r="R108" s="137">
        <f>INDEX('RNF revised'!$F$8:$F$159,MATCH(M108,'RNF revised'!$A$8:$A$159,0))</f>
        <v>8006.6533136585758</v>
      </c>
      <c r="S108" s="114">
        <f t="shared" si="14"/>
        <v>19235.112709827183</v>
      </c>
      <c r="T108" s="138">
        <v>27241.766023485758</v>
      </c>
      <c r="U108" s="144">
        <f t="shared" si="15"/>
        <v>5.3150000000000031E-2</v>
      </c>
      <c r="V108" s="145">
        <f t="shared" si="16"/>
        <v>4.8846888389667553E-2</v>
      </c>
      <c r="W108" s="146">
        <f t="shared" si="17"/>
        <v>5.0107966819600946E-2</v>
      </c>
      <c r="X108" s="58"/>
    </row>
    <row r="109" spans="1:24">
      <c r="A109" s="41" t="s">
        <v>701</v>
      </c>
      <c r="B109" s="182" t="s">
        <v>702</v>
      </c>
      <c r="C109" s="137">
        <f>SUMIF('Summary - 191 CCGs'!$A$6:$A$196,A109,'Summary - 191 CCGs'!$D$6:$D$196)</f>
        <v>9015.4889158820351</v>
      </c>
      <c r="D109" s="114">
        <f>SUMIF('Summary - 191 CCGs'!$A$6:$A$196,A109,'Summary - 191 CCGs'!$E$6:$E$196)</f>
        <v>22916.513913220399</v>
      </c>
      <c r="E109" s="138">
        <f>SUMIF('Summary - 191 CCGs'!$A$6:$A$196,A109,'Summary - 191 CCGs'!$F$6:$F$196)</f>
        <v>31932.002829102435</v>
      </c>
      <c r="F109" s="137">
        <f>SUMIF('Summary - 191 CCGs'!$A$6:$A$196,A109,'Summary - 191 CCGs'!$G$6:$G$196)</f>
        <v>9498.252056836247</v>
      </c>
      <c r="G109" s="114">
        <f>SUMIF('Summary - 191 CCGs'!$A$6:$A$196,A109,'Summary - 191 CCGs'!$H$6:$H$196)</f>
        <v>24197.501957477718</v>
      </c>
      <c r="H109" s="138">
        <f>SUMIF('Summary - 191 CCGs'!$A$6:$A$196,A109,'Summary - 191 CCGs'!$I$6:$I$196)</f>
        <v>33695.754014313963</v>
      </c>
      <c r="I109" s="144">
        <f t="shared" si="10"/>
        <v>5.3548193055149573E-2</v>
      </c>
      <c r="J109" s="145">
        <f t="shared" si="11"/>
        <v>5.5898032707248912E-2</v>
      </c>
      <c r="K109" s="146">
        <f t="shared" si="12"/>
        <v>5.5234593165075951E-2</v>
      </c>
      <c r="L109" s="58"/>
      <c r="M109" s="75" t="s">
        <v>457</v>
      </c>
      <c r="N109" s="75" t="s">
        <v>458</v>
      </c>
      <c r="O109" s="137">
        <f>INDEX('BCF 2020-21'!$AB$6:$AB$157,MATCH(M109,'BCF 2020-21'!$U$6:$U$157,0))</f>
        <v>6964.7256854655852</v>
      </c>
      <c r="P109" s="114">
        <f>INDEX('BCF 2020-21'!$AC$6:$AC$157,MATCH(M109,'BCF 2020-21'!$U$6:$U$157,0))</f>
        <v>15397.538916810761</v>
      </c>
      <c r="Q109" s="138">
        <f t="shared" si="13"/>
        <v>22362.264602276347</v>
      </c>
      <c r="R109" s="137">
        <f>INDEX('RNF revised'!$F$8:$F$159,MATCH(M109,'RNF revised'!$A$8:$A$159,0))</f>
        <v>7334.9008556480812</v>
      </c>
      <c r="S109" s="114">
        <f t="shared" si="14"/>
        <v>16238.824525278691</v>
      </c>
      <c r="T109" s="138">
        <v>23573.725380926771</v>
      </c>
      <c r="U109" s="144">
        <f t="shared" si="15"/>
        <v>5.3150000000000031E-2</v>
      </c>
      <c r="V109" s="145">
        <f t="shared" si="16"/>
        <v>5.4637667293013337E-2</v>
      </c>
      <c r="W109" s="146">
        <f t="shared" si="17"/>
        <v>5.4174333422702725E-2</v>
      </c>
      <c r="X109" s="58"/>
    </row>
    <row r="110" spans="1:24">
      <c r="A110" s="41" t="s">
        <v>703</v>
      </c>
      <c r="B110" s="182" t="s">
        <v>704</v>
      </c>
      <c r="C110" s="137">
        <f>SUMIF('Summary - 191 CCGs'!$A$6:$A$196,A110,'Summary - 191 CCGs'!$D$6:$D$196)</f>
        <v>7894.4388663756881</v>
      </c>
      <c r="D110" s="114">
        <f>SUMIF('Summary - 191 CCGs'!$A$6:$A$196,A110,'Summary - 191 CCGs'!$E$6:$E$196)</f>
        <v>21467.398915770191</v>
      </c>
      <c r="E110" s="138">
        <f>SUMIF('Summary - 191 CCGs'!$A$6:$A$196,A110,'Summary - 191 CCGs'!$F$6:$F$196)</f>
        <v>29361.837782145878</v>
      </c>
      <c r="F110" s="137">
        <f>SUMIF('Summary - 191 CCGs'!$A$6:$A$196,A110,'Summary - 191 CCGs'!$G$6:$G$196)</f>
        <v>8314.0282921235557</v>
      </c>
      <c r="G110" s="114">
        <f>SUMIF('Summary - 191 CCGs'!$A$6:$A$196,A110,'Summary - 191 CCGs'!$H$6:$H$196)</f>
        <v>22553.793682139927</v>
      </c>
      <c r="H110" s="138">
        <f>SUMIF('Summary - 191 CCGs'!$A$6:$A$196,A110,'Summary - 191 CCGs'!$I$6:$I$196)</f>
        <v>30867.821974263483</v>
      </c>
      <c r="I110" s="144">
        <f t="shared" si="10"/>
        <v>5.3150000000000031E-2</v>
      </c>
      <c r="J110" s="145">
        <f t="shared" si="11"/>
        <v>5.0606725604360969E-2</v>
      </c>
      <c r="K110" s="146">
        <f t="shared" si="12"/>
        <v>5.1290528995203255E-2</v>
      </c>
      <c r="L110" s="58"/>
      <c r="M110" s="75" t="s">
        <v>461</v>
      </c>
      <c r="N110" s="75" t="s">
        <v>462</v>
      </c>
      <c r="O110" s="137">
        <f>INDEX('BCF 2020-21'!$AB$6:$AB$157,MATCH(M110,'BCF 2020-21'!$U$6:$U$157,0))</f>
        <v>7134.4208286622352</v>
      </c>
      <c r="P110" s="114">
        <f>INDEX('BCF 2020-21'!$AC$6:$AC$157,MATCH(M110,'BCF 2020-21'!$U$6:$U$157,0))</f>
        <v>14213.105558913325</v>
      </c>
      <c r="Q110" s="138">
        <f t="shared" si="13"/>
        <v>21347.526387575559</v>
      </c>
      <c r="R110" s="137">
        <f>INDEX('RNF revised'!$F$8:$F$159,MATCH(M110,'RNF revised'!$A$8:$A$159,0))</f>
        <v>7513.6152957056329</v>
      </c>
      <c r="S110" s="114">
        <f t="shared" si="14"/>
        <v>15033.827081471303</v>
      </c>
      <c r="T110" s="138">
        <v>22547.442377176936</v>
      </c>
      <c r="U110" s="144">
        <f t="shared" si="15"/>
        <v>5.3150000000000031E-2</v>
      </c>
      <c r="V110" s="145">
        <f t="shared" si="16"/>
        <v>5.7743996845452727E-2</v>
      </c>
      <c r="W110" s="146">
        <f t="shared" si="17"/>
        <v>5.6208666419531372E-2</v>
      </c>
      <c r="X110" s="58"/>
    </row>
    <row r="111" spans="1:24">
      <c r="A111" s="41" t="s">
        <v>705</v>
      </c>
      <c r="B111" s="182" t="s">
        <v>706</v>
      </c>
      <c r="C111" s="137">
        <f>SUMIF('Summary - 191 CCGs'!$A$6:$A$196,A111,'Summary - 191 CCGs'!$D$6:$D$196)</f>
        <v>20848.325193360801</v>
      </c>
      <c r="D111" s="114">
        <f>SUMIF('Summary - 191 CCGs'!$A$6:$A$196,A111,'Summary - 191 CCGs'!$E$6:$E$196)</f>
        <v>43958.358123342943</v>
      </c>
      <c r="E111" s="138">
        <f>SUMIF('Summary - 191 CCGs'!$A$6:$A$196,A111,'Summary - 191 CCGs'!$F$6:$F$196)</f>
        <v>64806.68331670374</v>
      </c>
      <c r="F111" s="137">
        <f>SUMIF('Summary - 191 CCGs'!$A$6:$A$196,A111,'Summary - 191 CCGs'!$G$6:$G$196)</f>
        <v>21956.413677387925</v>
      </c>
      <c r="G111" s="114">
        <f>SUMIF('Summary - 191 CCGs'!$A$6:$A$196,A111,'Summary - 191 CCGs'!$H$6:$H$196)</f>
        <v>46424.187311873146</v>
      </c>
      <c r="H111" s="138">
        <f>SUMIF('Summary - 191 CCGs'!$A$6:$A$196,A111,'Summary - 191 CCGs'!$I$6:$I$196)</f>
        <v>68380.600989261075</v>
      </c>
      <c r="I111" s="144">
        <f t="shared" si="10"/>
        <v>5.3149999999999809E-2</v>
      </c>
      <c r="J111" s="145">
        <f t="shared" si="11"/>
        <v>5.6094660806286667E-2</v>
      </c>
      <c r="K111" s="146">
        <f t="shared" si="12"/>
        <v>5.5147362735598726E-2</v>
      </c>
      <c r="L111" s="58"/>
      <c r="M111" s="75" t="s">
        <v>465</v>
      </c>
      <c r="N111" s="75" t="s">
        <v>466</v>
      </c>
      <c r="O111" s="137">
        <f>INDEX('BCF 2020-21'!$AB$6:$AB$157,MATCH(M111,'BCF 2020-21'!$U$6:$U$157,0))</f>
        <v>7535.1869543980765</v>
      </c>
      <c r="P111" s="114">
        <f>INDEX('BCF 2020-21'!$AC$6:$AC$157,MATCH(M111,'BCF 2020-21'!$U$6:$U$157,0))</f>
        <v>14384.393419057371</v>
      </c>
      <c r="Q111" s="138">
        <f t="shared" si="13"/>
        <v>21919.580373455447</v>
      </c>
      <c r="R111" s="137">
        <f>INDEX('RNF revised'!$F$8:$F$159,MATCH(M111,'RNF revised'!$A$8:$A$159,0))</f>
        <v>7935.6821410243347</v>
      </c>
      <c r="S111" s="114">
        <f t="shared" si="14"/>
        <v>15165.137026371242</v>
      </c>
      <c r="T111" s="138">
        <v>23100.819167395577</v>
      </c>
      <c r="U111" s="144">
        <f t="shared" si="15"/>
        <v>5.3150000000000031E-2</v>
      </c>
      <c r="V111" s="145">
        <f t="shared" si="16"/>
        <v>5.4277131094001563E-2</v>
      </c>
      <c r="W111" s="146">
        <f t="shared" si="17"/>
        <v>5.3889662749685208E-2</v>
      </c>
      <c r="X111" s="58"/>
    </row>
    <row r="112" spans="1:24">
      <c r="A112" s="41" t="s">
        <v>707</v>
      </c>
      <c r="B112" s="182" t="s">
        <v>708</v>
      </c>
      <c r="C112" s="137">
        <f>SUMIF('Summary - 191 CCGs'!$A$6:$A$196,A112,'Summary - 191 CCGs'!$D$6:$D$196)</f>
        <v>7490.18282198203</v>
      </c>
      <c r="D112" s="114">
        <f>SUMIF('Summary - 191 CCGs'!$A$6:$A$196,A112,'Summary - 191 CCGs'!$E$6:$E$196)</f>
        <v>19354.92837483573</v>
      </c>
      <c r="E112" s="138">
        <f>SUMIF('Summary - 191 CCGs'!$A$6:$A$196,A112,'Summary - 191 CCGs'!$F$6:$F$196)</f>
        <v>26845.111196817761</v>
      </c>
      <c r="F112" s="137">
        <f>SUMIF('Summary - 191 CCGs'!$A$6:$A$196,A112,'Summary - 191 CCGs'!$G$6:$G$196)</f>
        <v>7894.9699329169389</v>
      </c>
      <c r="G112" s="114">
        <f>SUMIF('Summary - 191 CCGs'!$A$6:$A$196,A112,'Summary - 191 CCGs'!$H$6:$H$196)</f>
        <v>20345.802338441365</v>
      </c>
      <c r="H112" s="138">
        <f>SUMIF('Summary - 191 CCGs'!$A$6:$A$196,A112,'Summary - 191 CCGs'!$I$6:$I$196)</f>
        <v>28240.772271358303</v>
      </c>
      <c r="I112" s="144">
        <f t="shared" si="10"/>
        <v>5.4042353912503671E-2</v>
      </c>
      <c r="J112" s="145">
        <f t="shared" si="11"/>
        <v>5.119491761560413E-2</v>
      </c>
      <c r="K112" s="146">
        <f t="shared" si="12"/>
        <v>5.1989394430445923E-2</v>
      </c>
      <c r="L112" s="58"/>
      <c r="M112" s="75" t="s">
        <v>469</v>
      </c>
      <c r="N112" s="75" t="s">
        <v>470</v>
      </c>
      <c r="O112" s="137">
        <f>INDEX('BCF 2020-21'!$AB$6:$AB$157,MATCH(M112,'BCF 2020-21'!$U$6:$U$157,0))</f>
        <v>4925.3794749515982</v>
      </c>
      <c r="P112" s="114">
        <f>INDEX('BCF 2020-21'!$AC$6:$AC$157,MATCH(M112,'BCF 2020-21'!$U$6:$U$157,0))</f>
        <v>9731.9457885708143</v>
      </c>
      <c r="Q112" s="138">
        <f t="shared" si="13"/>
        <v>14657.325263522413</v>
      </c>
      <c r="R112" s="137">
        <f>INDEX('RNF revised'!$F$8:$F$159,MATCH(M112,'RNF revised'!$A$8:$A$159,0))</f>
        <v>5187.1633940452757</v>
      </c>
      <c r="S112" s="114">
        <f t="shared" si="14"/>
        <v>10187.136504385899</v>
      </c>
      <c r="T112" s="138">
        <v>15374.299898431174</v>
      </c>
      <c r="U112" s="144">
        <f t="shared" si="15"/>
        <v>5.3150000000000031E-2</v>
      </c>
      <c r="V112" s="145">
        <f t="shared" si="16"/>
        <v>4.6772837180172111E-2</v>
      </c>
      <c r="W112" s="146">
        <f t="shared" si="17"/>
        <v>4.8915789342076632E-2</v>
      </c>
      <c r="X112" s="58"/>
    </row>
    <row r="113" spans="1:24">
      <c r="A113" s="41" t="s">
        <v>709</v>
      </c>
      <c r="B113" s="182" t="s">
        <v>710</v>
      </c>
      <c r="C113" s="137">
        <f>SUMIF('Summary - 191 CCGs'!$A$6:$A$196,A113,'Summary - 191 CCGs'!$D$6:$D$196)</f>
        <v>30038.181999340562</v>
      </c>
      <c r="D113" s="114">
        <f>SUMIF('Summary - 191 CCGs'!$A$6:$A$196,A113,'Summary - 191 CCGs'!$E$6:$E$196)</f>
        <v>60129.952757664396</v>
      </c>
      <c r="E113" s="138">
        <f>SUMIF('Summary - 191 CCGs'!$A$6:$A$196,A113,'Summary - 191 CCGs'!$F$6:$F$196)</f>
        <v>90168.134757004955</v>
      </c>
      <c r="F113" s="137">
        <f>SUMIF('Summary - 191 CCGs'!$A$6:$A$196,A113,'Summary - 191 CCGs'!$G$6:$G$196)</f>
        <v>31626.640073526476</v>
      </c>
      <c r="G113" s="114">
        <f>SUMIF('Summary - 191 CCGs'!$A$6:$A$196,A113,'Summary - 191 CCGs'!$H$6:$H$196)</f>
        <v>63471.120684352441</v>
      </c>
      <c r="H113" s="138">
        <f>SUMIF('Summary - 191 CCGs'!$A$6:$A$196,A113,'Summary - 191 CCGs'!$I$6:$I$196)</f>
        <v>95097.760757878918</v>
      </c>
      <c r="I113" s="144">
        <f t="shared" si="10"/>
        <v>5.2881298682482925E-2</v>
      </c>
      <c r="J113" s="145">
        <f t="shared" si="11"/>
        <v>5.5565783331871454E-2</v>
      </c>
      <c r="K113" s="146">
        <f t="shared" si="12"/>
        <v>5.4671486930043089E-2</v>
      </c>
      <c r="L113" s="58"/>
      <c r="M113" s="75" t="s">
        <v>473</v>
      </c>
      <c r="N113" s="75" t="s">
        <v>474</v>
      </c>
      <c r="O113" s="137">
        <f>INDEX('BCF 2020-21'!$AB$6:$AB$157,MATCH(M113,'BCF 2020-21'!$U$6:$U$157,0))</f>
        <v>6157.9355727240891</v>
      </c>
      <c r="P113" s="114">
        <f>INDEX('BCF 2020-21'!$AC$6:$AC$157,MATCH(M113,'BCF 2020-21'!$U$6:$U$157,0))</f>
        <v>13734.872875616054</v>
      </c>
      <c r="Q113" s="138">
        <f t="shared" si="13"/>
        <v>19892.808448340144</v>
      </c>
      <c r="R113" s="137">
        <f>INDEX('RNF revised'!$F$8:$F$159,MATCH(M113,'RNF revised'!$A$8:$A$159,0))</f>
        <v>6485.2298484143748</v>
      </c>
      <c r="S113" s="114">
        <f t="shared" si="14"/>
        <v>14535.629965831267</v>
      </c>
      <c r="T113" s="138">
        <v>21020.859814245643</v>
      </c>
      <c r="U113" s="144">
        <f t="shared" si="15"/>
        <v>5.3150000000000031E-2</v>
      </c>
      <c r="V113" s="145">
        <f t="shared" si="16"/>
        <v>5.8301019417283495E-2</v>
      </c>
      <c r="W113" s="146">
        <f t="shared" si="17"/>
        <v>5.6706491133966752E-2</v>
      </c>
      <c r="X113" s="58"/>
    </row>
    <row r="114" spans="1:24">
      <c r="A114" s="41" t="s">
        <v>711</v>
      </c>
      <c r="B114" s="182" t="s">
        <v>712</v>
      </c>
      <c r="C114" s="137">
        <f>SUMIF('Summary - 191 CCGs'!$A$6:$A$196,A114,'Summary - 191 CCGs'!$D$6:$D$196)</f>
        <v>17755.807860547702</v>
      </c>
      <c r="D114" s="114">
        <f>SUMIF('Summary - 191 CCGs'!$A$6:$A$196,A114,'Summary - 191 CCGs'!$E$6:$E$196)</f>
        <v>40299.216418147887</v>
      </c>
      <c r="E114" s="138">
        <f>SUMIF('Summary - 191 CCGs'!$A$6:$A$196,A114,'Summary - 191 CCGs'!$F$6:$F$196)</f>
        <v>58055.024278695593</v>
      </c>
      <c r="F114" s="137">
        <f>SUMIF('Summary - 191 CCGs'!$A$6:$A$196,A114,'Summary - 191 CCGs'!$G$6:$G$196)</f>
        <v>18699.529048335815</v>
      </c>
      <c r="G114" s="114">
        <f>SUMIF('Summary - 191 CCGs'!$A$6:$A$196,A114,'Summary - 191 CCGs'!$H$6:$H$196)</f>
        <v>42297.056533044517</v>
      </c>
      <c r="H114" s="138">
        <f>SUMIF('Summary - 191 CCGs'!$A$6:$A$196,A114,'Summary - 191 CCGs'!$I$6:$I$196)</f>
        <v>60996.585581380335</v>
      </c>
      <c r="I114" s="144">
        <f t="shared" si="10"/>
        <v>5.3150000000000031E-2</v>
      </c>
      <c r="J114" s="145">
        <f t="shared" si="11"/>
        <v>4.9575160324877743E-2</v>
      </c>
      <c r="K114" s="146">
        <f t="shared" si="12"/>
        <v>5.0668505253975038E-2</v>
      </c>
      <c r="L114" s="58"/>
      <c r="M114" s="75" t="s">
        <v>477</v>
      </c>
      <c r="N114" s="75" t="s">
        <v>478</v>
      </c>
      <c r="O114" s="137">
        <f>INDEX('BCF 2020-21'!$AB$6:$AB$157,MATCH(M114,'BCF 2020-21'!$U$6:$U$157,0))</f>
        <v>5201.2969889253791</v>
      </c>
      <c r="P114" s="114">
        <f>INDEX('BCF 2020-21'!$AC$6:$AC$157,MATCH(M114,'BCF 2020-21'!$U$6:$U$157,0))</f>
        <v>11069.887623546936</v>
      </c>
      <c r="Q114" s="138">
        <f t="shared" si="13"/>
        <v>16271.184612472316</v>
      </c>
      <c r="R114" s="137">
        <f>INDEX('RNF revised'!$F$8:$F$159,MATCH(M114,'RNF revised'!$A$8:$A$159,0))</f>
        <v>5477.7459238867632</v>
      </c>
      <c r="S114" s="114">
        <f t="shared" si="14"/>
        <v>11610.852737303165</v>
      </c>
      <c r="T114" s="138">
        <v>17088.598661189928</v>
      </c>
      <c r="U114" s="144">
        <f t="shared" si="15"/>
        <v>5.3150000000000031E-2</v>
      </c>
      <c r="V114" s="145">
        <f t="shared" si="16"/>
        <v>4.8868166701668603E-2</v>
      </c>
      <c r="W114" s="146">
        <f t="shared" si="17"/>
        <v>5.0236910721979111E-2</v>
      </c>
      <c r="X114" s="58"/>
    </row>
    <row r="115" spans="1:24">
      <c r="A115" s="41" t="s">
        <v>713</v>
      </c>
      <c r="B115" s="182" t="s">
        <v>714</v>
      </c>
      <c r="C115" s="137">
        <f>SUMIF('Summary - 191 CCGs'!$A$6:$A$196,A115,'Summary - 191 CCGs'!$D$6:$D$196)</f>
        <v>24797.028916588479</v>
      </c>
      <c r="D115" s="114">
        <f>SUMIF('Summary - 191 CCGs'!$A$6:$A$196,A115,'Summary - 191 CCGs'!$E$6:$E$196)</f>
        <v>51014.894881054577</v>
      </c>
      <c r="E115" s="138">
        <f>SUMIF('Summary - 191 CCGs'!$A$6:$A$196,A115,'Summary - 191 CCGs'!$F$6:$F$196)</f>
        <v>75811.92379764306</v>
      </c>
      <c r="F115" s="137">
        <f>SUMIF('Summary - 191 CCGs'!$A$6:$A$196,A115,'Summary - 191 CCGs'!$G$6:$G$196)</f>
        <v>26118.079436338354</v>
      </c>
      <c r="G115" s="114">
        <f>SUMIF('Summary - 191 CCGs'!$A$6:$A$196,A115,'Summary - 191 CCGs'!$H$6:$H$196)</f>
        <v>53613.567891584011</v>
      </c>
      <c r="H115" s="138">
        <f>SUMIF('Summary - 191 CCGs'!$A$6:$A$196,A115,'Summary - 191 CCGs'!$I$6:$I$196)</f>
        <v>79731.647327922372</v>
      </c>
      <c r="I115" s="144">
        <f t="shared" si="10"/>
        <v>5.3274548503112529E-2</v>
      </c>
      <c r="J115" s="145">
        <f t="shared" si="11"/>
        <v>5.093949554514321E-2</v>
      </c>
      <c r="K115" s="146">
        <f t="shared" si="12"/>
        <v>5.1703258985246414E-2</v>
      </c>
      <c r="L115" s="58"/>
      <c r="M115" s="75" t="s">
        <v>481</v>
      </c>
      <c r="N115" s="75" t="s">
        <v>482</v>
      </c>
      <c r="O115" s="137">
        <f>INDEX('BCF 2020-21'!$AB$6:$AB$157,MATCH(M115,'BCF 2020-21'!$U$6:$U$157,0))</f>
        <v>5393.5890878528353</v>
      </c>
      <c r="P115" s="114">
        <f>INDEX('BCF 2020-21'!$AC$6:$AC$157,MATCH(M115,'BCF 2020-21'!$U$6:$U$157,0))</f>
        <v>13898.770712003958</v>
      </c>
      <c r="Q115" s="138">
        <f t="shared" si="13"/>
        <v>19292.359799856793</v>
      </c>
      <c r="R115" s="137">
        <f>INDEX('RNF revised'!$F$8:$F$159,MATCH(M115,'RNF revised'!$A$8:$A$159,0))</f>
        <v>5680.2583478722136</v>
      </c>
      <c r="S115" s="114">
        <f t="shared" si="14"/>
        <v>14716.843798525073</v>
      </c>
      <c r="T115" s="138">
        <v>20397.102146397287</v>
      </c>
      <c r="U115" s="144">
        <f t="shared" si="15"/>
        <v>5.3150000000000031E-2</v>
      </c>
      <c r="V115" s="145">
        <f t="shared" si="16"/>
        <v>5.8859384291775507E-2</v>
      </c>
      <c r="W115" s="146">
        <f t="shared" si="17"/>
        <v>5.7263204605415563E-2</v>
      </c>
      <c r="X115" s="58"/>
    </row>
    <row r="116" spans="1:24">
      <c r="A116" s="41" t="s">
        <v>715</v>
      </c>
      <c r="B116" s="182" t="s">
        <v>716</v>
      </c>
      <c r="C116" s="137">
        <f>SUMIF('Summary - 191 CCGs'!$A$6:$A$196,A116,'Summary - 191 CCGs'!$D$6:$D$196)</f>
        <v>30506.534384978757</v>
      </c>
      <c r="D116" s="114">
        <f>SUMIF('Summary - 191 CCGs'!$A$6:$A$196,A116,'Summary - 191 CCGs'!$E$6:$E$196)</f>
        <v>59299.811504410492</v>
      </c>
      <c r="E116" s="138">
        <f>SUMIF('Summary - 191 CCGs'!$A$6:$A$196,A116,'Summary - 191 CCGs'!$F$6:$F$196)</f>
        <v>89806.345889389253</v>
      </c>
      <c r="F116" s="137">
        <f>SUMIF('Summary - 191 CCGs'!$A$6:$A$196,A116,'Summary - 191 CCGs'!$G$6:$G$196)</f>
        <v>32127.95668754038</v>
      </c>
      <c r="G116" s="114">
        <f>SUMIF('Summary - 191 CCGs'!$A$6:$A$196,A116,'Summary - 191 CCGs'!$H$6:$H$196)</f>
        <v>62371.072842070222</v>
      </c>
      <c r="H116" s="138">
        <f>SUMIF('Summary - 191 CCGs'!$A$6:$A$196,A116,'Summary - 191 CCGs'!$I$6:$I$196)</f>
        <v>94499.029529610605</v>
      </c>
      <c r="I116" s="144">
        <f t="shared" si="10"/>
        <v>5.3150000000000031E-2</v>
      </c>
      <c r="J116" s="145">
        <f t="shared" si="11"/>
        <v>5.1792092752795726E-2</v>
      </c>
      <c r="K116" s="146">
        <f t="shared" si="12"/>
        <v>5.2253363542940967E-2</v>
      </c>
      <c r="L116" s="58"/>
      <c r="M116" s="75" t="s">
        <v>485</v>
      </c>
      <c r="N116" s="75" t="s">
        <v>486</v>
      </c>
      <c r="O116" s="137">
        <f>INDEX('BCF 2020-21'!$AB$6:$AB$157,MATCH(M116,'BCF 2020-21'!$U$6:$U$157,0))</f>
        <v>5583.5749054751077</v>
      </c>
      <c r="P116" s="114">
        <f>INDEX('BCF 2020-21'!$AC$6:$AC$157,MATCH(M116,'BCF 2020-21'!$U$6:$U$157,0))</f>
        <v>13817.736984035182</v>
      </c>
      <c r="Q116" s="138">
        <f t="shared" si="13"/>
        <v>19401.311889510289</v>
      </c>
      <c r="R116" s="137">
        <f>INDEX('RNF revised'!$F$8:$F$159,MATCH(M116,'RNF revised'!$A$8:$A$159,0))</f>
        <v>5880.3419117011099</v>
      </c>
      <c r="S116" s="114">
        <f t="shared" si="14"/>
        <v>14604.714875682283</v>
      </c>
      <c r="T116" s="138">
        <v>20485.056787383393</v>
      </c>
      <c r="U116" s="144">
        <f t="shared" si="15"/>
        <v>5.3150000000000031E-2</v>
      </c>
      <c r="V116" s="145">
        <f t="shared" si="16"/>
        <v>5.6954180887678119E-2</v>
      </c>
      <c r="W116" s="146">
        <f t="shared" si="17"/>
        <v>5.5859361678477715E-2</v>
      </c>
      <c r="X116" s="58"/>
    </row>
    <row r="117" spans="1:24">
      <c r="A117" s="41" t="s">
        <v>783</v>
      </c>
      <c r="B117" s="182" t="s">
        <v>802</v>
      </c>
      <c r="C117" s="137">
        <f>SUMIF('Summary - 191 CCGs'!$A$6:$A$196,A117,'Summary - 191 CCGs'!$D$6:$D$196)</f>
        <v>17836.076802352876</v>
      </c>
      <c r="D117" s="114">
        <f>SUMIF('Summary - 191 CCGs'!$A$6:$A$196,A117,'Summary - 191 CCGs'!$E$6:$E$196)</f>
        <v>36761.238994914631</v>
      </c>
      <c r="E117" s="138">
        <f>SUMIF('Summary - 191 CCGs'!$A$6:$A$196,A117,'Summary - 191 CCGs'!$F$6:$F$196)</f>
        <v>54597.315797267511</v>
      </c>
      <c r="F117" s="137">
        <f>SUMIF('Summary - 191 CCGs'!$A$6:$A$196,A117,'Summary - 191 CCGs'!$G$6:$G$196)</f>
        <v>18784.064284397929</v>
      </c>
      <c r="G117" s="114">
        <f>SUMIF('Summary - 191 CCGs'!$A$6:$A$196,A117,'Summary - 191 CCGs'!$H$6:$H$196)</f>
        <v>38659.020987442636</v>
      </c>
      <c r="H117" s="138">
        <f>SUMIF('Summary - 191 CCGs'!$A$6:$A$196,A117,'Summary - 191 CCGs'!$I$6:$I$196)</f>
        <v>57443.085271840566</v>
      </c>
      <c r="I117" s="144">
        <f t="shared" si="10"/>
        <v>5.3149999999999809E-2</v>
      </c>
      <c r="J117" s="145">
        <f t="shared" si="11"/>
        <v>5.1624538356569882E-2</v>
      </c>
      <c r="K117" s="146">
        <f t="shared" si="12"/>
        <v>5.2122882471732801E-2</v>
      </c>
      <c r="L117" s="58"/>
      <c r="M117" s="75" t="s">
        <v>489</v>
      </c>
      <c r="N117" s="75" t="s">
        <v>490</v>
      </c>
      <c r="O117" s="137">
        <f>INDEX('BCF 2020-21'!$AB$6:$AB$157,MATCH(M117,'BCF 2020-21'!$U$6:$U$157,0))</f>
        <v>5359.5803531551019</v>
      </c>
      <c r="P117" s="114">
        <f>INDEX('BCF 2020-21'!$AC$6:$AC$157,MATCH(M117,'BCF 2020-21'!$U$6:$U$157,0))</f>
        <v>13053.9987577709</v>
      </c>
      <c r="Q117" s="138">
        <f t="shared" si="13"/>
        <v>18413.579110926003</v>
      </c>
      <c r="R117" s="137">
        <f>INDEX('RNF revised'!$F$8:$F$159,MATCH(M117,'RNF revised'!$A$8:$A$159,0))</f>
        <v>5644.4420489252961</v>
      </c>
      <c r="S117" s="114">
        <f t="shared" si="14"/>
        <v>13723.160509186622</v>
      </c>
      <c r="T117" s="138">
        <v>19367.602558111917</v>
      </c>
      <c r="U117" s="144">
        <f t="shared" si="15"/>
        <v>5.3150000000000031E-2</v>
      </c>
      <c r="V117" s="145">
        <f t="shared" si="16"/>
        <v>5.1261055239290476E-2</v>
      </c>
      <c r="W117" s="146">
        <f t="shared" si="17"/>
        <v>5.1810864223557074E-2</v>
      </c>
      <c r="X117" s="58"/>
    </row>
    <row r="118" spans="1:24">
      <c r="A118" s="41" t="s">
        <v>791</v>
      </c>
      <c r="B118" s="182" t="s">
        <v>803</v>
      </c>
      <c r="C118" s="137">
        <f>SUMIF('Summary - 191 CCGs'!$A$6:$A$196,A118,'Summary - 191 CCGs'!$D$6:$D$196)</f>
        <v>17511.835505879386</v>
      </c>
      <c r="D118" s="114">
        <f>SUMIF('Summary - 191 CCGs'!$A$6:$A$196,A118,'Summary - 191 CCGs'!$E$6:$E$196)</f>
        <v>35716.34142522022</v>
      </c>
      <c r="E118" s="138">
        <f>SUMIF('Summary - 191 CCGs'!$A$6:$A$196,A118,'Summary - 191 CCGs'!$F$6:$F$196)</f>
        <v>53228.176931099602</v>
      </c>
      <c r="F118" s="137">
        <f>SUMIF('Summary - 191 CCGs'!$A$6:$A$196,A118,'Summary - 191 CCGs'!$G$6:$G$196)</f>
        <v>18442.589563016874</v>
      </c>
      <c r="G118" s="114">
        <f>SUMIF('Summary - 191 CCGs'!$A$6:$A$196,A118,'Summary - 191 CCGs'!$H$6:$H$196)</f>
        <v>37775.576139378107</v>
      </c>
      <c r="H118" s="138">
        <f>SUMIF('Summary - 191 CCGs'!$A$6:$A$196,A118,'Summary - 191 CCGs'!$I$6:$I$196)</f>
        <v>56218.165702394981</v>
      </c>
      <c r="I118" s="144">
        <f t="shared" si="10"/>
        <v>5.3150000000000031E-2</v>
      </c>
      <c r="J118" s="145">
        <f t="shared" si="11"/>
        <v>5.7655253365447079E-2</v>
      </c>
      <c r="K118" s="146">
        <f t="shared" si="12"/>
        <v>5.6173044873690126E-2</v>
      </c>
      <c r="L118" s="58"/>
      <c r="M118" s="75" t="s">
        <v>493</v>
      </c>
      <c r="N118" s="75" t="s">
        <v>494</v>
      </c>
      <c r="O118" s="137">
        <f>INDEX('BCF 2020-21'!$AB$6:$AB$157,MATCH(M118,'BCF 2020-21'!$U$6:$U$157,0))</f>
        <v>6896.3642868380794</v>
      </c>
      <c r="P118" s="114">
        <f>INDEX('BCF 2020-21'!$AC$6:$AC$157,MATCH(M118,'BCF 2020-21'!$U$6:$U$157,0))</f>
        <v>12986.106148546334</v>
      </c>
      <c r="Q118" s="138">
        <f t="shared" si="13"/>
        <v>19882.470435384414</v>
      </c>
      <c r="R118" s="137">
        <f>INDEX('RNF revised'!$F$8:$F$159,MATCH(M118,'RNF revised'!$A$8:$A$159,0))</f>
        <v>7262.9060486835233</v>
      </c>
      <c r="S118" s="114">
        <f t="shared" si="14"/>
        <v>13601.396653144788</v>
      </c>
      <c r="T118" s="138">
        <v>20864.30270182831</v>
      </c>
      <c r="U118" s="144">
        <f t="shared" si="15"/>
        <v>5.3150000000000031E-2</v>
      </c>
      <c r="V118" s="145">
        <f t="shared" si="16"/>
        <v>4.7380677283877626E-2</v>
      </c>
      <c r="W118" s="146">
        <f t="shared" si="17"/>
        <v>4.9381804420870701E-2</v>
      </c>
      <c r="X118" s="58"/>
    </row>
    <row r="119" spans="1:24">
      <c r="A119" s="41" t="s">
        <v>792</v>
      </c>
      <c r="B119" s="182" t="s">
        <v>804</v>
      </c>
      <c r="C119" s="137">
        <f>SUMIF('Summary - 191 CCGs'!$A$6:$A$196,A119,'Summary - 191 CCGs'!$D$6:$D$196)</f>
        <v>25138.798565617926</v>
      </c>
      <c r="D119" s="114">
        <f>SUMIF('Summary - 191 CCGs'!$A$6:$A$196,A119,'Summary - 191 CCGs'!$E$6:$E$196)</f>
        <v>49743.183438952037</v>
      </c>
      <c r="E119" s="138">
        <f>SUMIF('Summary - 191 CCGs'!$A$6:$A$196,A119,'Summary - 191 CCGs'!$F$6:$F$196)</f>
        <v>74881.98200456996</v>
      </c>
      <c r="F119" s="137">
        <f>SUMIF('Summary - 191 CCGs'!$A$6:$A$196,A119,'Summary - 191 CCGs'!$G$6:$G$196)</f>
        <v>26467.333868297304</v>
      </c>
      <c r="G119" s="114">
        <f>SUMIF('Summary - 191 CCGs'!$A$6:$A$196,A119,'Summary - 191 CCGs'!$H$6:$H$196)</f>
        <v>52579.241673364646</v>
      </c>
      <c r="H119" s="138">
        <f>SUMIF('Summary - 191 CCGs'!$A$6:$A$196,A119,'Summary - 191 CCGs'!$I$6:$I$196)</f>
        <v>79046.57554166195</v>
      </c>
      <c r="I119" s="144">
        <f t="shared" si="10"/>
        <v>5.2848003026540802E-2</v>
      </c>
      <c r="J119" s="145">
        <f t="shared" si="11"/>
        <v>5.7014007515084009E-2</v>
      </c>
      <c r="K119" s="146">
        <f t="shared" si="12"/>
        <v>5.5615428780154685E-2</v>
      </c>
      <c r="L119" s="58"/>
      <c r="M119" s="75" t="s">
        <v>497</v>
      </c>
      <c r="N119" s="75" t="s">
        <v>498</v>
      </c>
      <c r="O119" s="137">
        <f>INDEX('BCF 2020-21'!$AB$6:$AB$157,MATCH(M119,'BCF 2020-21'!$U$6:$U$157,0))</f>
        <v>4648.7752527787179</v>
      </c>
      <c r="P119" s="114">
        <f>INDEX('BCF 2020-21'!$AC$6:$AC$157,MATCH(M119,'BCF 2020-21'!$U$6:$U$157,0))</f>
        <v>8926.0202454716073</v>
      </c>
      <c r="Q119" s="138">
        <f t="shared" si="13"/>
        <v>13574.795498250325</v>
      </c>
      <c r="R119" s="137">
        <f>INDEX('RNF revised'!$F$8:$F$159,MATCH(M119,'RNF revised'!$A$8:$A$159,0))</f>
        <v>4895.8576574639073</v>
      </c>
      <c r="S119" s="114">
        <f t="shared" si="14"/>
        <v>9153.0452762287969</v>
      </c>
      <c r="T119" s="138">
        <v>14048.902933692705</v>
      </c>
      <c r="U119" s="144">
        <f t="shared" si="15"/>
        <v>5.3150000000000031E-2</v>
      </c>
      <c r="V119" s="145">
        <f t="shared" si="16"/>
        <v>2.5434070785618657E-2</v>
      </c>
      <c r="W119" s="146">
        <f t="shared" si="17"/>
        <v>3.4925567424090254E-2</v>
      </c>
      <c r="X119" s="58"/>
    </row>
    <row r="120" spans="1:24">
      <c r="A120" s="41" t="s">
        <v>785</v>
      </c>
      <c r="B120" s="182" t="s">
        <v>805</v>
      </c>
      <c r="C120" s="137">
        <f>SUMIF('Summary - 191 CCGs'!$A$6:$A$196,A120,'Summary - 191 CCGs'!$D$6:$D$196)</f>
        <v>15648.786959605306</v>
      </c>
      <c r="D120" s="114">
        <f>SUMIF('Summary - 191 CCGs'!$A$6:$A$196,A120,'Summary - 191 CCGs'!$E$6:$E$196)</f>
        <v>35924.398349559633</v>
      </c>
      <c r="E120" s="138">
        <f>SUMIF('Summary - 191 CCGs'!$A$6:$A$196,A120,'Summary - 191 CCGs'!$F$6:$F$196)</f>
        <v>51573.185309164939</v>
      </c>
      <c r="F120" s="137">
        <f>SUMIF('Summary - 191 CCGs'!$A$6:$A$196,A120,'Summary - 191 CCGs'!$G$6:$G$196)</f>
        <v>16480.519986508327</v>
      </c>
      <c r="G120" s="114">
        <f>SUMIF('Summary - 191 CCGs'!$A$6:$A$196,A120,'Summary - 191 CCGs'!$H$6:$H$196)</f>
        <v>37765.053715961621</v>
      </c>
      <c r="H120" s="138">
        <f>SUMIF('Summary - 191 CCGs'!$A$6:$A$196,A120,'Summary - 191 CCGs'!$I$6:$I$196)</f>
        <v>54245.573702469948</v>
      </c>
      <c r="I120" s="144">
        <f t="shared" si="10"/>
        <v>5.3150000000000031E-2</v>
      </c>
      <c r="J120" s="145">
        <f t="shared" si="11"/>
        <v>5.1236915605144651E-2</v>
      </c>
      <c r="K120" s="146">
        <f t="shared" si="12"/>
        <v>5.1817400404587932E-2</v>
      </c>
      <c r="L120" s="58"/>
      <c r="M120" s="75" t="s">
        <v>501</v>
      </c>
      <c r="N120" s="75" t="s">
        <v>502</v>
      </c>
      <c r="O120" s="137">
        <f>INDEX('BCF 2020-21'!$AB$6:$AB$157,MATCH(M120,'BCF 2020-21'!$U$6:$U$157,0))</f>
        <v>3074.0222220370456</v>
      </c>
      <c r="P120" s="114">
        <f>INDEX('BCF 2020-21'!$AC$6:$AC$157,MATCH(M120,'BCF 2020-21'!$U$6:$U$157,0))</f>
        <v>8666.6821897314676</v>
      </c>
      <c r="Q120" s="138">
        <f t="shared" si="13"/>
        <v>11740.704411768513</v>
      </c>
      <c r="R120" s="137">
        <f>INDEX('RNF revised'!$F$8:$F$159,MATCH(M120,'RNF revised'!$A$8:$A$159,0))</f>
        <v>3237.4065031383147</v>
      </c>
      <c r="S120" s="114">
        <f t="shared" si="14"/>
        <v>9087.5080406838697</v>
      </c>
      <c r="T120" s="138">
        <v>12324.914543822184</v>
      </c>
      <c r="U120" s="144">
        <f t="shared" si="15"/>
        <v>5.3150000000000031E-2</v>
      </c>
      <c r="V120" s="145">
        <f t="shared" si="16"/>
        <v>4.8556741984955742E-2</v>
      </c>
      <c r="W120" s="146">
        <f t="shared" si="17"/>
        <v>4.9759376572676262E-2</v>
      </c>
      <c r="X120" s="58"/>
    </row>
    <row r="121" spans="1:24">
      <c r="A121" s="41" t="s">
        <v>786</v>
      </c>
      <c r="B121" s="182" t="s">
        <v>806</v>
      </c>
      <c r="C121" s="137">
        <f>SUMIF('Summary - 191 CCGs'!$A$6:$A$196,A121,'Summary - 191 CCGs'!$D$6:$D$196)</f>
        <v>13393.929501951483</v>
      </c>
      <c r="D121" s="114">
        <f>SUMIF('Summary - 191 CCGs'!$A$6:$A$196,A121,'Summary - 191 CCGs'!$E$6:$E$196)</f>
        <v>30037.633298390905</v>
      </c>
      <c r="E121" s="138">
        <f>SUMIF('Summary - 191 CCGs'!$A$6:$A$196,A121,'Summary - 191 CCGs'!$F$6:$F$196)</f>
        <v>43431.562800342384</v>
      </c>
      <c r="F121" s="137">
        <f>SUMIF('Summary - 191 CCGs'!$A$6:$A$196,A121,'Summary - 191 CCGs'!$G$6:$G$196)</f>
        <v>14107.341202313573</v>
      </c>
      <c r="G121" s="114">
        <f>SUMIF('Summary - 191 CCGs'!$A$6:$A$196,A121,'Summary - 191 CCGs'!$H$6:$H$196)</f>
        <v>31578.781170722243</v>
      </c>
      <c r="H121" s="138">
        <f>SUMIF('Summary - 191 CCGs'!$A$6:$A$196,A121,'Summary - 191 CCGs'!$I$6:$I$196)</f>
        <v>45686.122373035811</v>
      </c>
      <c r="I121" s="144">
        <f t="shared" si="10"/>
        <v>5.3263808821611747E-2</v>
      </c>
      <c r="J121" s="145">
        <f t="shared" si="11"/>
        <v>5.1307233729825708E-2</v>
      </c>
      <c r="K121" s="146">
        <f t="shared" si="12"/>
        <v>5.1910625069095051E-2</v>
      </c>
      <c r="L121" s="58"/>
      <c r="M121" s="75" t="s">
        <v>505</v>
      </c>
      <c r="N121" s="75" t="s">
        <v>506</v>
      </c>
      <c r="O121" s="137">
        <f>INDEX('BCF 2020-21'!$AB$6:$AB$157,MATCH(M121,'BCF 2020-21'!$U$6:$U$157,0))</f>
        <v>8092.4845907836952</v>
      </c>
      <c r="P121" s="114">
        <f>INDEX('BCF 2020-21'!$AC$6:$AC$157,MATCH(M121,'BCF 2020-21'!$U$6:$U$157,0))</f>
        <v>17649.633059856169</v>
      </c>
      <c r="Q121" s="138">
        <f t="shared" si="13"/>
        <v>25742.117650639862</v>
      </c>
      <c r="R121" s="137">
        <f>INDEX('RNF revised'!$F$8:$F$159,MATCH(M121,'RNF revised'!$A$8:$A$159,0))</f>
        <v>8522.6001467838487</v>
      </c>
      <c r="S121" s="114">
        <f t="shared" si="14"/>
        <v>18597.371765039679</v>
      </c>
      <c r="T121" s="138">
        <v>27119.97191182353</v>
      </c>
      <c r="U121" s="144">
        <f t="shared" si="15"/>
        <v>5.3150000000000031E-2</v>
      </c>
      <c r="V121" s="145">
        <f t="shared" si="16"/>
        <v>5.3697360277655148E-2</v>
      </c>
      <c r="W121" s="146">
        <f t="shared" si="17"/>
        <v>5.352528800789691E-2</v>
      </c>
      <c r="X121" s="58"/>
    </row>
    <row r="122" spans="1:24">
      <c r="A122" s="41" t="s">
        <v>795</v>
      </c>
      <c r="B122" s="182" t="s">
        <v>807</v>
      </c>
      <c r="C122" s="137">
        <f>SUMIF('Summary - 191 CCGs'!$A$6:$A$196,A122,'Summary - 191 CCGs'!$D$6:$D$196)</f>
        <v>29057.378788507711</v>
      </c>
      <c r="D122" s="114">
        <f>SUMIF('Summary - 191 CCGs'!$A$6:$A$196,A122,'Summary - 191 CCGs'!$E$6:$E$196)</f>
        <v>71320.452083025491</v>
      </c>
      <c r="E122" s="138">
        <f>SUMIF('Summary - 191 CCGs'!$A$6:$A$196,A122,'Summary - 191 CCGs'!$F$6:$F$196)</f>
        <v>100377.83087153321</v>
      </c>
      <c r="F122" s="137">
        <f>SUMIF('Summary - 191 CCGs'!$A$6:$A$196,A122,'Summary - 191 CCGs'!$G$6:$G$196)</f>
        <v>30601.778471116897</v>
      </c>
      <c r="G122" s="114">
        <f>SUMIF('Summary - 191 CCGs'!$A$6:$A$196,A122,'Summary - 191 CCGs'!$H$6:$H$196)</f>
        <v>75064.93942028626</v>
      </c>
      <c r="H122" s="138">
        <f>SUMIF('Summary - 191 CCGs'!$A$6:$A$196,A122,'Summary - 191 CCGs'!$I$6:$I$196)</f>
        <v>105666.71789140315</v>
      </c>
      <c r="I122" s="144">
        <f t="shared" si="10"/>
        <v>5.3150000000000031E-2</v>
      </c>
      <c r="J122" s="145">
        <f t="shared" si="11"/>
        <v>5.2502293912856102E-2</v>
      </c>
      <c r="K122" s="146">
        <f t="shared" si="12"/>
        <v>5.268979189875922E-2</v>
      </c>
      <c r="L122" s="58"/>
      <c r="M122" s="75" t="s">
        <v>509</v>
      </c>
      <c r="N122" s="75" t="s">
        <v>510</v>
      </c>
      <c r="O122" s="137">
        <f>INDEX('BCF 2020-21'!$AB$6:$AB$157,MATCH(M122,'BCF 2020-21'!$U$6:$U$157,0))</f>
        <v>7336.1025407039942</v>
      </c>
      <c r="P122" s="114">
        <f>INDEX('BCF 2020-21'!$AC$6:$AC$157,MATCH(M122,'BCF 2020-21'!$U$6:$U$157,0))</f>
        <v>15950.979732219113</v>
      </c>
      <c r="Q122" s="138">
        <f t="shared" si="13"/>
        <v>23287.082272923108</v>
      </c>
      <c r="R122" s="137">
        <f>INDEX('RNF revised'!$F$8:$F$159,MATCH(M122,'RNF revised'!$A$8:$A$159,0))</f>
        <v>7726.0163907424121</v>
      </c>
      <c r="S122" s="114">
        <f t="shared" si="14"/>
        <v>16854.541030810564</v>
      </c>
      <c r="T122" s="138">
        <v>24580.557421552978</v>
      </c>
      <c r="U122" s="144">
        <f t="shared" si="15"/>
        <v>5.3150000000000031E-2</v>
      </c>
      <c r="V122" s="145">
        <f t="shared" si="16"/>
        <v>5.6646131695996305E-2</v>
      </c>
      <c r="W122" s="146">
        <f t="shared" si="17"/>
        <v>5.5544749379524028E-2</v>
      </c>
      <c r="X122" s="58"/>
    </row>
    <row r="123" spans="1:24">
      <c r="A123" s="41" t="s">
        <v>787</v>
      </c>
      <c r="B123" s="182" t="s">
        <v>808</v>
      </c>
      <c r="C123" s="137">
        <f>SUMIF('Summary - 191 CCGs'!$A$6:$A$196,A123,'Summary - 191 CCGs'!$D$6:$D$196)</f>
        <v>9028.1382741227353</v>
      </c>
      <c r="D123" s="114">
        <f>SUMIF('Summary - 191 CCGs'!$A$6:$A$196,A123,'Summary - 191 CCGs'!$E$6:$E$196)</f>
        <v>20279.638996567664</v>
      </c>
      <c r="E123" s="138">
        <f>SUMIF('Summary - 191 CCGs'!$A$6:$A$196,A123,'Summary - 191 CCGs'!$F$6:$F$196)</f>
        <v>29307.7772706904</v>
      </c>
      <c r="F123" s="137">
        <f>SUMIF('Summary - 191 CCGs'!$A$6:$A$196,A123,'Summary - 191 CCGs'!$G$6:$G$196)</f>
        <v>9484.6161133050555</v>
      </c>
      <c r="G123" s="114">
        <f>SUMIF('Summary - 191 CCGs'!$A$6:$A$196,A123,'Summary - 191 CCGs'!$H$6:$H$196)</f>
        <v>21247.68575271362</v>
      </c>
      <c r="H123" s="138">
        <f>SUMIF('Summary - 191 CCGs'!$A$6:$A$196,A123,'Summary - 191 CCGs'!$I$6:$I$196)</f>
        <v>30732.301866018679</v>
      </c>
      <c r="I123" s="144">
        <f t="shared" si="10"/>
        <v>5.0561680085330352E-2</v>
      </c>
      <c r="J123" s="145">
        <f t="shared" si="11"/>
        <v>4.7734910681092479E-2</v>
      </c>
      <c r="K123" s="146">
        <f t="shared" si="12"/>
        <v>4.8605685179438529E-2</v>
      </c>
      <c r="L123" s="58"/>
      <c r="M123" s="75" t="s">
        <v>513</v>
      </c>
      <c r="N123" s="75" t="s">
        <v>514</v>
      </c>
      <c r="O123" s="137">
        <f>INDEX('BCF 2020-21'!$AB$6:$AB$157,MATCH(M123,'BCF 2020-21'!$U$6:$U$157,0))</f>
        <v>4011.1235549786561</v>
      </c>
      <c r="P123" s="114">
        <f>INDEX('BCF 2020-21'!$AC$6:$AC$157,MATCH(M123,'BCF 2020-21'!$U$6:$U$157,0))</f>
        <v>9536.7591573142126</v>
      </c>
      <c r="Q123" s="138">
        <f t="shared" si="13"/>
        <v>13547.882712292869</v>
      </c>
      <c r="R123" s="137">
        <f>INDEX('RNF revised'!$F$8:$F$159,MATCH(M123,'RNF revised'!$A$8:$A$159,0))</f>
        <v>4224.3147719257722</v>
      </c>
      <c r="S123" s="114">
        <f t="shared" si="14"/>
        <v>10026.65348493212</v>
      </c>
      <c r="T123" s="138">
        <v>14250.968256857892</v>
      </c>
      <c r="U123" s="144">
        <f t="shared" si="15"/>
        <v>5.3150000000000031E-2</v>
      </c>
      <c r="V123" s="145">
        <f t="shared" si="16"/>
        <v>5.1369057300999721E-2</v>
      </c>
      <c r="W123" s="146">
        <f t="shared" si="17"/>
        <v>5.189634125833309E-2</v>
      </c>
      <c r="X123" s="58"/>
    </row>
    <row r="124" spans="1:24">
      <c r="A124" s="41" t="s">
        <v>790</v>
      </c>
      <c r="B124" s="182" t="s">
        <v>809</v>
      </c>
      <c r="C124" s="137">
        <f>SUMIF('Summary - 191 CCGs'!$A$6:$A$196,A124,'Summary - 191 CCGs'!$D$6:$D$196)</f>
        <v>24543.987254960979</v>
      </c>
      <c r="D124" s="114">
        <f>SUMIF('Summary - 191 CCGs'!$A$6:$A$196,A124,'Summary - 191 CCGs'!$E$6:$E$196)</f>
        <v>49814.471987952165</v>
      </c>
      <c r="E124" s="138">
        <f>SUMIF('Summary - 191 CCGs'!$A$6:$A$196,A124,'Summary - 191 CCGs'!$F$6:$F$196)</f>
        <v>74358.459242913144</v>
      </c>
      <c r="F124" s="137">
        <f>SUMIF('Summary - 191 CCGs'!$A$6:$A$196,A124,'Summary - 191 CCGs'!$G$6:$G$196)</f>
        <v>25850.993004590055</v>
      </c>
      <c r="G124" s="114">
        <f>SUMIF('Summary - 191 CCGs'!$A$6:$A$196,A124,'Summary - 191 CCGs'!$H$6:$H$196)</f>
        <v>52521.940027247751</v>
      </c>
      <c r="H124" s="138">
        <f>SUMIF('Summary - 191 CCGs'!$A$6:$A$196,A124,'Summary - 191 CCGs'!$I$6:$I$196)</f>
        <v>78372.933031837805</v>
      </c>
      <c r="I124" s="144">
        <f t="shared" si="10"/>
        <v>5.32515656910999E-2</v>
      </c>
      <c r="J124" s="145">
        <f t="shared" si="11"/>
        <v>5.4351033570132046E-2</v>
      </c>
      <c r="K124" s="146">
        <f t="shared" si="12"/>
        <v>5.3988124953076699E-2</v>
      </c>
      <c r="L124" s="58"/>
      <c r="M124" s="75" t="s">
        <v>517</v>
      </c>
      <c r="N124" s="75" t="s">
        <v>518</v>
      </c>
      <c r="O124" s="137">
        <f>INDEX('BCF 2020-21'!$AB$6:$AB$157,MATCH(M124,'BCF 2020-21'!$U$6:$U$157,0))</f>
        <v>7875.2604981955064</v>
      </c>
      <c r="P124" s="114">
        <f>INDEX('BCF 2020-21'!$AC$6:$AC$157,MATCH(M124,'BCF 2020-21'!$U$6:$U$157,0))</f>
        <v>16594.858533822902</v>
      </c>
      <c r="Q124" s="138">
        <f t="shared" si="13"/>
        <v>24470.119032018411</v>
      </c>
      <c r="R124" s="137">
        <f>INDEX('RNF revised'!$F$8:$F$159,MATCH(M124,'RNF revised'!$A$8:$A$159,0))</f>
        <v>8293.8305936745983</v>
      </c>
      <c r="S124" s="114">
        <f t="shared" si="14"/>
        <v>17516.049321293089</v>
      </c>
      <c r="T124" s="138">
        <v>25809.879914967685</v>
      </c>
      <c r="U124" s="144">
        <f t="shared" si="15"/>
        <v>5.3150000000000031E-2</v>
      </c>
      <c r="V124" s="145">
        <f t="shared" si="16"/>
        <v>5.5510614061135666E-2</v>
      </c>
      <c r="W124" s="146">
        <f t="shared" si="17"/>
        <v>5.4750893577437676E-2</v>
      </c>
      <c r="X124" s="58"/>
    </row>
    <row r="125" spans="1:24">
      <c r="A125" s="41" t="s">
        <v>798</v>
      </c>
      <c r="B125" s="182" t="s">
        <v>810</v>
      </c>
      <c r="C125" s="137">
        <f>SUMIF('Summary - 191 CCGs'!$A$6:$A$196,A125,'Summary - 191 CCGs'!$D$6:$D$196)</f>
        <v>17716.777068903128</v>
      </c>
      <c r="D125" s="114">
        <f>SUMIF('Summary - 191 CCGs'!$A$6:$A$196,A125,'Summary - 191 CCGs'!$E$6:$E$196)</f>
        <v>42961.824119353885</v>
      </c>
      <c r="E125" s="138">
        <f>SUMIF('Summary - 191 CCGs'!$A$6:$A$196,A125,'Summary - 191 CCGs'!$F$6:$F$196)</f>
        <v>60678.601188257024</v>
      </c>
      <c r="F125" s="137">
        <f>SUMIF('Summary - 191 CCGs'!$A$6:$A$196,A125,'Summary - 191 CCGs'!$G$6:$G$196)</f>
        <v>18658.423770115329</v>
      </c>
      <c r="G125" s="114">
        <f>SUMIF('Summary - 191 CCGs'!$A$6:$A$196,A125,'Summary - 191 CCGs'!$H$6:$H$196)</f>
        <v>45260.4800439268</v>
      </c>
      <c r="H125" s="138">
        <f>SUMIF('Summary - 191 CCGs'!$A$6:$A$196,A125,'Summary - 191 CCGs'!$I$6:$I$196)</f>
        <v>63918.903814042133</v>
      </c>
      <c r="I125" s="144">
        <f t="shared" si="10"/>
        <v>5.3150000000000031E-2</v>
      </c>
      <c r="J125" s="145">
        <f t="shared" si="11"/>
        <v>5.3504616521564241E-2</v>
      </c>
      <c r="K125" s="146">
        <f t="shared" si="12"/>
        <v>5.3401076529961289E-2</v>
      </c>
      <c r="L125" s="58"/>
      <c r="M125" s="75" t="s">
        <v>521</v>
      </c>
      <c r="N125" s="75" t="s">
        <v>522</v>
      </c>
      <c r="O125" s="137">
        <f>INDEX('BCF 2020-21'!$AB$6:$AB$157,MATCH(M125,'BCF 2020-21'!$U$6:$U$157,0))</f>
        <v>5985.1036568993959</v>
      </c>
      <c r="P125" s="114">
        <f>INDEX('BCF 2020-21'!$AC$6:$AC$157,MATCH(M125,'BCF 2020-21'!$U$6:$U$157,0))</f>
        <v>13438.507534626326</v>
      </c>
      <c r="Q125" s="138">
        <f t="shared" si="13"/>
        <v>19423.611191525721</v>
      </c>
      <c r="R125" s="137">
        <f>INDEX('RNF revised'!$F$8:$F$159,MATCH(M125,'RNF revised'!$A$8:$A$159,0))</f>
        <v>6303.2119162635991</v>
      </c>
      <c r="S125" s="114">
        <f t="shared" si="14"/>
        <v>14189.109777785039</v>
      </c>
      <c r="T125" s="138">
        <v>20492.321694048638</v>
      </c>
      <c r="U125" s="144">
        <f t="shared" si="15"/>
        <v>5.3150000000000031E-2</v>
      </c>
      <c r="V125" s="145">
        <f t="shared" si="16"/>
        <v>5.5854583645146283E-2</v>
      </c>
      <c r="W125" s="146">
        <f t="shared" si="17"/>
        <v>5.5021205479503399E-2</v>
      </c>
      <c r="X125" s="58"/>
    </row>
    <row r="126" spans="1:24">
      <c r="A126" s="41" t="s">
        <v>788</v>
      </c>
      <c r="B126" s="182" t="s">
        <v>811</v>
      </c>
      <c r="C126" s="137">
        <f>SUMIF('Summary - 191 CCGs'!$A$6:$A$196,A126,'Summary - 191 CCGs'!$D$6:$D$196)</f>
        <v>18062.687057260402</v>
      </c>
      <c r="D126" s="114">
        <f>SUMIF('Summary - 191 CCGs'!$A$6:$A$196,A126,'Summary - 191 CCGs'!$E$6:$E$196)</f>
        <v>37350.47363444302</v>
      </c>
      <c r="E126" s="138">
        <f>SUMIF('Summary - 191 CCGs'!$A$6:$A$196,A126,'Summary - 191 CCGs'!$F$6:$F$196)</f>
        <v>55413.160691703415</v>
      </c>
      <c r="F126" s="137">
        <f>SUMIF('Summary - 191 CCGs'!$A$6:$A$196,A126,'Summary - 191 CCGs'!$G$6:$G$196)</f>
        <v>19022.718874353792</v>
      </c>
      <c r="G126" s="114">
        <f>SUMIF('Summary - 191 CCGs'!$A$6:$A$196,A126,'Summary - 191 CCGs'!$H$6:$H$196)</f>
        <v>39466.597373270793</v>
      </c>
      <c r="H126" s="138">
        <f>SUMIF('Summary - 191 CCGs'!$A$6:$A$196,A126,'Summary - 191 CCGs'!$I$6:$I$196)</f>
        <v>58489.316247624593</v>
      </c>
      <c r="I126" s="144">
        <f t="shared" si="10"/>
        <v>5.3150000000000031E-2</v>
      </c>
      <c r="J126" s="145">
        <f t="shared" si="11"/>
        <v>5.6655874287933283E-2</v>
      </c>
      <c r="K126" s="146">
        <f t="shared" si="12"/>
        <v>5.5513086016437008E-2</v>
      </c>
      <c r="L126" s="58"/>
      <c r="M126" s="75" t="s">
        <v>525</v>
      </c>
      <c r="N126" s="75" t="s">
        <v>526</v>
      </c>
      <c r="O126" s="137">
        <f>INDEX('BCF 2020-21'!$AB$6:$AB$157,MATCH(M126,'BCF 2020-21'!$U$6:$U$157,0))</f>
        <v>3544.1688811816357</v>
      </c>
      <c r="P126" s="114">
        <f>INDEX('BCF 2020-21'!$AC$6:$AC$157,MATCH(M126,'BCF 2020-21'!$U$6:$U$157,0))</f>
        <v>8916.5012193307775</v>
      </c>
      <c r="Q126" s="138">
        <f t="shared" si="13"/>
        <v>12460.670100512412</v>
      </c>
      <c r="R126" s="137">
        <f>INDEX('RNF revised'!$F$8:$F$159,MATCH(M126,'RNF revised'!$A$8:$A$159,0))</f>
        <v>3732.5414572164395</v>
      </c>
      <c r="S126" s="114">
        <f t="shared" si="14"/>
        <v>9381.3304920911469</v>
      </c>
      <c r="T126" s="138">
        <v>13113.871949307586</v>
      </c>
      <c r="U126" s="144">
        <f t="shared" si="15"/>
        <v>5.3150000000000031E-2</v>
      </c>
      <c r="V126" s="145">
        <f t="shared" si="16"/>
        <v>5.2131353019122528E-2</v>
      </c>
      <c r="W126" s="146">
        <f t="shared" si="17"/>
        <v>5.2421085184520821E-2</v>
      </c>
      <c r="X126" s="58"/>
    </row>
    <row r="127" spans="1:24">
      <c r="A127" s="41" t="s">
        <v>794</v>
      </c>
      <c r="B127" s="182" t="s">
        <v>812</v>
      </c>
      <c r="C127" s="137">
        <f>SUMIF('Summary - 191 CCGs'!$A$6:$A$196,A127,'Summary - 191 CCGs'!$D$6:$D$196)</f>
        <v>42350.083720186034</v>
      </c>
      <c r="D127" s="114">
        <f>SUMIF('Summary - 191 CCGs'!$A$6:$A$196,A127,'Summary - 191 CCGs'!$E$6:$E$196)</f>
        <v>91365.130723696071</v>
      </c>
      <c r="E127" s="138">
        <f>SUMIF('Summary - 191 CCGs'!$A$6:$A$196,A127,'Summary - 191 CCGs'!$F$6:$F$196)</f>
        <v>133715.21444388211</v>
      </c>
      <c r="F127" s="137">
        <f>SUMIF('Summary - 191 CCGs'!$A$6:$A$196,A127,'Summary - 191 CCGs'!$G$6:$G$196)</f>
        <v>44600.990669913925</v>
      </c>
      <c r="G127" s="114">
        <f>SUMIF('Summary - 191 CCGs'!$A$6:$A$196,A127,'Summary - 191 CCGs'!$H$6:$H$196)</f>
        <v>96450.816807989089</v>
      </c>
      <c r="H127" s="138">
        <f>SUMIF('Summary - 191 CCGs'!$A$6:$A$196,A127,'Summary - 191 CCGs'!$I$6:$I$196)</f>
        <v>141051.80747790303</v>
      </c>
      <c r="I127" s="144">
        <f t="shared" si="10"/>
        <v>5.3150000000000031E-2</v>
      </c>
      <c r="J127" s="145">
        <f t="shared" si="11"/>
        <v>5.5663315359040011E-2</v>
      </c>
      <c r="K127" s="146">
        <f t="shared" si="12"/>
        <v>5.4867301858906758E-2</v>
      </c>
      <c r="L127" s="58"/>
      <c r="M127" s="75" t="s">
        <v>529</v>
      </c>
      <c r="N127" s="75" t="s">
        <v>530</v>
      </c>
      <c r="O127" s="137">
        <f>INDEX('BCF 2020-21'!$AB$6:$AB$157,MATCH(M127,'BCF 2020-21'!$U$6:$U$157,0))</f>
        <v>8423.5561607684867</v>
      </c>
      <c r="P127" s="114">
        <f>INDEX('BCF 2020-21'!$AC$6:$AC$157,MATCH(M127,'BCF 2020-21'!$U$6:$U$157,0))</f>
        <v>15459.683535370248</v>
      </c>
      <c r="Q127" s="138">
        <f t="shared" si="13"/>
        <v>23883.239696138735</v>
      </c>
      <c r="R127" s="137">
        <f>INDEX('RNF revised'!$F$8:$F$159,MATCH(M127,'RNF revised'!$A$8:$A$159,0))</f>
        <v>8871.2681707133324</v>
      </c>
      <c r="S127" s="114">
        <f t="shared" si="14"/>
        <v>16295.222130995606</v>
      </c>
      <c r="T127" s="138">
        <v>25166.490301708938</v>
      </c>
      <c r="U127" s="144">
        <f t="shared" si="15"/>
        <v>5.3150000000000031E-2</v>
      </c>
      <c r="V127" s="145">
        <f t="shared" si="16"/>
        <v>5.4046293620029662E-2</v>
      </c>
      <c r="W127" s="146">
        <f t="shared" si="17"/>
        <v>5.3730173205005727E-2</v>
      </c>
      <c r="X127" s="58"/>
    </row>
    <row r="128" spans="1:24">
      <c r="A128" s="41" t="s">
        <v>789</v>
      </c>
      <c r="B128" s="182" t="s">
        <v>813</v>
      </c>
      <c r="C128" s="137">
        <f>SUMIF('Summary - 191 CCGs'!$A$6:$A$196,A128,'Summary - 191 CCGs'!$D$6:$D$196)</f>
        <v>14241.341255205145</v>
      </c>
      <c r="D128" s="114">
        <f>SUMIF('Summary - 191 CCGs'!$A$6:$A$196,A128,'Summary - 191 CCGs'!$E$6:$E$196)</f>
        <v>33630.181737119216</v>
      </c>
      <c r="E128" s="138">
        <f>SUMIF('Summary - 191 CCGs'!$A$6:$A$196,A128,'Summary - 191 CCGs'!$F$6:$F$196)</f>
        <v>47871.522992324361</v>
      </c>
      <c r="F128" s="137">
        <f>SUMIF('Summary - 191 CCGs'!$A$6:$A$196,A128,'Summary - 191 CCGs'!$G$6:$G$196)</f>
        <v>14999.111963850884</v>
      </c>
      <c r="G128" s="114">
        <f>SUMIF('Summary - 191 CCGs'!$A$6:$A$196,A128,'Summary - 191 CCGs'!$H$6:$H$196)</f>
        <v>35525.222113847056</v>
      </c>
      <c r="H128" s="138">
        <f>SUMIF('Summary - 191 CCGs'!$A$6:$A$196,A128,'Summary - 191 CCGs'!$I$6:$I$196)</f>
        <v>50524.334077697946</v>
      </c>
      <c r="I128" s="144">
        <f t="shared" si="10"/>
        <v>5.3209223419794061E-2</v>
      </c>
      <c r="J128" s="145">
        <f t="shared" si="11"/>
        <v>5.6349394467773317E-2</v>
      </c>
      <c r="K128" s="146">
        <f t="shared" si="12"/>
        <v>5.5415222235543515E-2</v>
      </c>
      <c r="L128" s="58"/>
      <c r="M128" s="75" t="s">
        <v>533</v>
      </c>
      <c r="N128" s="75" t="s">
        <v>534</v>
      </c>
      <c r="O128" s="137">
        <f>INDEX('BCF 2020-21'!$AB$6:$AB$157,MATCH(M128,'BCF 2020-21'!$U$6:$U$157,0))</f>
        <v>3954.126774453483</v>
      </c>
      <c r="P128" s="114">
        <f>INDEX('BCF 2020-21'!$AC$6:$AC$157,MATCH(M128,'BCF 2020-21'!$U$6:$U$157,0))</f>
        <v>9374.8620829544543</v>
      </c>
      <c r="Q128" s="138">
        <f t="shared" si="13"/>
        <v>13328.988857407938</v>
      </c>
      <c r="R128" s="137">
        <f>INDEX('RNF revised'!$F$8:$F$159,MATCH(M128,'RNF revised'!$A$8:$A$159,0))</f>
        <v>4164.2886125156856</v>
      </c>
      <c r="S128" s="114">
        <f t="shared" si="14"/>
        <v>9874.2005203791214</v>
      </c>
      <c r="T128" s="138">
        <v>14038.489132894807</v>
      </c>
      <c r="U128" s="144">
        <f t="shared" si="15"/>
        <v>5.3150000000000031E-2</v>
      </c>
      <c r="V128" s="145">
        <f t="shared" si="16"/>
        <v>5.3263550226789302E-2</v>
      </c>
      <c r="W128" s="146">
        <f t="shared" si="17"/>
        <v>5.322986485149217E-2</v>
      </c>
      <c r="X128" s="58"/>
    </row>
    <row r="129" spans="1:24">
      <c r="A129" s="41" t="s">
        <v>784</v>
      </c>
      <c r="B129" s="182" t="s">
        <v>814</v>
      </c>
      <c r="C129" s="137">
        <f>SUMIF('Summary - 191 CCGs'!$A$6:$A$196,A129,'Summary - 191 CCGs'!$D$6:$D$196)</f>
        <v>15136.711991306049</v>
      </c>
      <c r="D129" s="114">
        <f>SUMIF('Summary - 191 CCGs'!$A$6:$A$196,A129,'Summary - 191 CCGs'!$E$6:$E$196)</f>
        <v>30098.064915590854</v>
      </c>
      <c r="E129" s="138">
        <f>SUMIF('Summary - 191 CCGs'!$A$6:$A$196,A129,'Summary - 191 CCGs'!$F$6:$F$196)</f>
        <v>45234.776906896899</v>
      </c>
      <c r="F129" s="137">
        <f>SUMIF('Summary - 191 CCGs'!$A$6:$A$196,A129,'Summary - 191 CCGs'!$G$6:$G$196)</f>
        <v>15941.228233643966</v>
      </c>
      <c r="G129" s="114">
        <f>SUMIF('Summary - 191 CCGs'!$A$6:$A$196,A129,'Summary - 191 CCGs'!$H$6:$H$196)</f>
        <v>31608.136546747573</v>
      </c>
      <c r="H129" s="138">
        <f>SUMIF('Summary - 191 CCGs'!$A$6:$A$196,A129,'Summary - 191 CCGs'!$I$6:$I$196)</f>
        <v>47549.364780391537</v>
      </c>
      <c r="I129" s="144">
        <f t="shared" si="10"/>
        <v>5.3150000000000031E-2</v>
      </c>
      <c r="J129" s="145">
        <f t="shared" si="11"/>
        <v>5.0171718194896187E-2</v>
      </c>
      <c r="K129" s="146">
        <f t="shared" si="12"/>
        <v>5.1168327374722544E-2</v>
      </c>
      <c r="L129" s="58"/>
      <c r="M129" s="75" t="s">
        <v>537</v>
      </c>
      <c r="N129" s="75" t="s">
        <v>538</v>
      </c>
      <c r="O129" s="137">
        <f>INDEX('BCF 2020-21'!$AB$6:$AB$157,MATCH(M129,'BCF 2020-21'!$U$6:$U$157,0))</f>
        <v>7856.7665376844407</v>
      </c>
      <c r="P129" s="114">
        <f>INDEX('BCF 2020-21'!$AC$6:$AC$157,MATCH(M129,'BCF 2020-21'!$U$6:$U$157,0))</f>
        <v>14090.530740354861</v>
      </c>
      <c r="Q129" s="138">
        <f t="shared" si="13"/>
        <v>21947.297278039303</v>
      </c>
      <c r="R129" s="137">
        <f>INDEX('RNF revised'!$F$8:$F$159,MATCH(M129,'RNF revised'!$A$8:$A$159,0))</f>
        <v>8274.3536791623683</v>
      </c>
      <c r="S129" s="114">
        <f t="shared" si="14"/>
        <v>14870.6837782085</v>
      </c>
      <c r="T129" s="138">
        <v>23145.037457370869</v>
      </c>
      <c r="U129" s="144">
        <f t="shared" si="15"/>
        <v>5.3150000000000031E-2</v>
      </c>
      <c r="V129" s="145">
        <f t="shared" si="16"/>
        <v>5.5367186107426303E-2</v>
      </c>
      <c r="W129" s="146">
        <f t="shared" si="17"/>
        <v>5.4573470444127858E-2</v>
      </c>
      <c r="X129" s="58"/>
    </row>
    <row r="130" spans="1:24">
      <c r="A130" s="41" t="s">
        <v>796</v>
      </c>
      <c r="B130" s="182" t="s">
        <v>815</v>
      </c>
      <c r="C130" s="137">
        <f>SUMIF('Summary - 191 CCGs'!$A$6:$A$196,A130,'Summary - 191 CCGs'!$D$6:$D$196)</f>
        <v>38412.229744548262</v>
      </c>
      <c r="D130" s="114">
        <f>SUMIF('Summary - 191 CCGs'!$A$6:$A$196,A130,'Summary - 191 CCGs'!$E$6:$E$196)</f>
        <v>87611.009122567368</v>
      </c>
      <c r="E130" s="138">
        <f>SUMIF('Summary - 191 CCGs'!$A$6:$A$196,A130,'Summary - 191 CCGs'!$F$6:$F$196)</f>
        <v>126023.23886711562</v>
      </c>
      <c r="F130" s="137">
        <f>SUMIF('Summary - 191 CCGs'!$A$6:$A$196,A130,'Summary - 191 CCGs'!$G$6:$G$196)</f>
        <v>40453.839755471003</v>
      </c>
      <c r="G130" s="114">
        <f>SUMIF('Summary - 191 CCGs'!$A$6:$A$196,A130,'Summary - 191 CCGs'!$H$6:$H$196)</f>
        <v>92437.766483903397</v>
      </c>
      <c r="H130" s="138">
        <f>SUMIF('Summary - 191 CCGs'!$A$6:$A$196,A130,'Summary - 191 CCGs'!$I$6:$I$196)</f>
        <v>132891.60623937441</v>
      </c>
      <c r="I130" s="144">
        <f t="shared" si="10"/>
        <v>5.3150000000000031E-2</v>
      </c>
      <c r="J130" s="145">
        <f t="shared" si="11"/>
        <v>5.5093046064375484E-2</v>
      </c>
      <c r="K130" s="146">
        <f t="shared" si="12"/>
        <v>5.4500800280979034E-2</v>
      </c>
      <c r="L130" s="58"/>
      <c r="M130" s="75" t="s">
        <v>541</v>
      </c>
      <c r="N130" s="75" t="s">
        <v>542</v>
      </c>
      <c r="O130" s="137">
        <f>INDEX('BCF 2020-21'!$AB$6:$AB$157,MATCH(M130,'BCF 2020-21'!$U$6:$U$157,0))</f>
        <v>5838.7749967119344</v>
      </c>
      <c r="P130" s="114">
        <f>INDEX('BCF 2020-21'!$AC$6:$AC$157,MATCH(M130,'BCF 2020-21'!$U$6:$U$157,0))</f>
        <v>13432.51754106447</v>
      </c>
      <c r="Q130" s="138">
        <f t="shared" si="13"/>
        <v>19271.292537776404</v>
      </c>
      <c r="R130" s="137">
        <f>INDEX('RNF revised'!$F$8:$F$159,MATCH(M130,'RNF revised'!$A$8:$A$159,0))</f>
        <v>6149.1058877871737</v>
      </c>
      <c r="S130" s="114">
        <f t="shared" si="14"/>
        <v>14219.263828001425</v>
      </c>
      <c r="T130" s="138">
        <v>20368.369715788598</v>
      </c>
      <c r="U130" s="144">
        <f t="shared" si="15"/>
        <v>5.3150000000000031E-2</v>
      </c>
      <c r="V130" s="145">
        <f t="shared" si="16"/>
        <v>5.857027802359438E-2</v>
      </c>
      <c r="W130" s="146">
        <f t="shared" si="17"/>
        <v>5.6928053780599175E-2</v>
      </c>
      <c r="X130" s="58"/>
    </row>
    <row r="131" spans="1:24">
      <c r="A131" s="41" t="s">
        <v>799</v>
      </c>
      <c r="B131" s="182" t="s">
        <v>816</v>
      </c>
      <c r="C131" s="137">
        <f>SUMIF('Summary - 191 CCGs'!$A$6:$A$196,A131,'Summary - 191 CCGs'!$D$6:$D$196)</f>
        <v>18665.5980258091</v>
      </c>
      <c r="D131" s="114">
        <f>SUMIF('Summary - 191 CCGs'!$A$6:$A$196,A131,'Summary - 191 CCGs'!$E$6:$E$196)</f>
        <v>48193.458119892108</v>
      </c>
      <c r="E131" s="138">
        <f>SUMIF('Summary - 191 CCGs'!$A$6:$A$196,A131,'Summary - 191 CCGs'!$F$6:$F$196)</f>
        <v>66859.056145701208</v>
      </c>
      <c r="F131" s="137">
        <f>SUMIF('Summary - 191 CCGs'!$A$6:$A$196,A131,'Summary - 191 CCGs'!$G$6:$G$196)</f>
        <v>19660.000493956093</v>
      </c>
      <c r="G131" s="114">
        <f>SUMIF('Summary - 191 CCGs'!$A$6:$A$196,A131,'Summary - 191 CCGs'!$H$6:$H$196)</f>
        <v>50653.763266087561</v>
      </c>
      <c r="H131" s="138">
        <f>SUMIF('Summary - 191 CCGs'!$A$6:$A$196,A131,'Summary - 191 CCGs'!$I$6:$I$196)</f>
        <v>70313.763760043643</v>
      </c>
      <c r="I131" s="144">
        <f t="shared" si="10"/>
        <v>5.3274610691391944E-2</v>
      </c>
      <c r="J131" s="145">
        <f t="shared" si="11"/>
        <v>5.1050604006769751E-2</v>
      </c>
      <c r="K131" s="146">
        <f t="shared" si="12"/>
        <v>5.1671498425192253E-2</v>
      </c>
      <c r="L131" s="58"/>
      <c r="M131" s="75" t="s">
        <v>545</v>
      </c>
      <c r="N131" s="75" t="s">
        <v>546</v>
      </c>
      <c r="O131" s="137">
        <f>INDEX('BCF 2020-21'!$AB$6:$AB$157,MATCH(M131,'BCF 2020-21'!$U$6:$U$157,0))</f>
        <v>6958.4003782849431</v>
      </c>
      <c r="P131" s="114">
        <f>INDEX('BCF 2020-21'!$AC$6:$AC$157,MATCH(M131,'BCF 2020-21'!$U$6:$U$157,0))</f>
        <v>16040.611260449779</v>
      </c>
      <c r="Q131" s="138">
        <f t="shared" si="13"/>
        <v>22999.011638734723</v>
      </c>
      <c r="R131" s="137">
        <f>INDEX('RNF revised'!$F$8:$F$159,MATCH(M131,'RNF revised'!$A$8:$A$159,0))</f>
        <v>7328.2393583907879</v>
      </c>
      <c r="S131" s="114">
        <f t="shared" si="14"/>
        <v>16842.097996203272</v>
      </c>
      <c r="T131" s="138">
        <v>24170.337354594059</v>
      </c>
      <c r="U131" s="144">
        <f t="shared" si="15"/>
        <v>5.3150000000000031E-2</v>
      </c>
      <c r="V131" s="145">
        <f t="shared" si="16"/>
        <v>4.9966096848794272E-2</v>
      </c>
      <c r="W131" s="146">
        <f t="shared" si="17"/>
        <v>5.0929393586922611E-2</v>
      </c>
      <c r="X131" s="58"/>
    </row>
    <row r="132" spans="1:24">
      <c r="A132" s="41" t="s">
        <v>800</v>
      </c>
      <c r="B132" s="182" t="s">
        <v>817</v>
      </c>
      <c r="C132" s="137">
        <f>SUMIF('Summary - 191 CCGs'!$A$6:$A$196,A132,'Summary - 191 CCGs'!$D$6:$D$196)</f>
        <v>17928.57623271575</v>
      </c>
      <c r="D132" s="114">
        <f>SUMIF('Summary - 191 CCGs'!$A$6:$A$196,A132,'Summary - 191 CCGs'!$E$6:$E$196)</f>
        <v>41708.767023796026</v>
      </c>
      <c r="E132" s="138">
        <f>SUMIF('Summary - 191 CCGs'!$A$6:$A$196,A132,'Summary - 191 CCGs'!$F$6:$F$196)</f>
        <v>59637.343256511776</v>
      </c>
      <c r="F132" s="137">
        <f>SUMIF('Summary - 191 CCGs'!$A$6:$A$196,A132,'Summary - 191 CCGs'!$G$6:$G$196)</f>
        <v>18883.69314248475</v>
      </c>
      <c r="G132" s="114">
        <f>SUMIF('Summary - 191 CCGs'!$A$6:$A$196,A132,'Summary - 191 CCGs'!$H$6:$H$196)</f>
        <v>43937.675426357404</v>
      </c>
      <c r="H132" s="138">
        <f>SUMIF('Summary - 191 CCGs'!$A$6:$A$196,A132,'Summary - 191 CCGs'!$I$6:$I$196)</f>
        <v>62821.368568842154</v>
      </c>
      <c r="I132" s="144">
        <f t="shared" si="10"/>
        <v>5.327343885936231E-2</v>
      </c>
      <c r="J132" s="145">
        <f t="shared" si="11"/>
        <v>5.3439805623832548E-2</v>
      </c>
      <c r="K132" s="146">
        <f t="shared" si="12"/>
        <v>5.3389791336533321E-2</v>
      </c>
      <c r="L132" s="58"/>
      <c r="M132" s="75" t="s">
        <v>549</v>
      </c>
      <c r="N132" s="75" t="s">
        <v>550</v>
      </c>
      <c r="O132" s="137">
        <f>INDEX('BCF 2020-21'!$AB$6:$AB$157,MATCH(M132,'BCF 2020-21'!$U$6:$U$157,0))</f>
        <v>7096.249284965279</v>
      </c>
      <c r="P132" s="114">
        <f>INDEX('BCF 2020-21'!$AC$6:$AC$157,MATCH(M132,'BCF 2020-21'!$U$6:$U$157,0))</f>
        <v>13934.577809498607</v>
      </c>
      <c r="Q132" s="138">
        <f t="shared" si="13"/>
        <v>21030.827094463886</v>
      </c>
      <c r="R132" s="137">
        <f>INDEX('RNF revised'!$F$8:$F$159,MATCH(M132,'RNF revised'!$A$8:$A$159,0))</f>
        <v>7473.4149344611842</v>
      </c>
      <c r="S132" s="114">
        <f t="shared" si="14"/>
        <v>14586.191226717852</v>
      </c>
      <c r="T132" s="138">
        <v>22059.606161179036</v>
      </c>
      <c r="U132" s="144">
        <f t="shared" si="15"/>
        <v>5.3150000000000031E-2</v>
      </c>
      <c r="V132" s="145">
        <f t="shared" si="16"/>
        <v>4.6762336550667971E-2</v>
      </c>
      <c r="W132" s="146">
        <f t="shared" si="17"/>
        <v>4.8917670336701358E-2</v>
      </c>
      <c r="X132" s="58"/>
    </row>
    <row r="133" spans="1:24">
      <c r="A133" s="41" t="s">
        <v>793</v>
      </c>
      <c r="B133" s="182" t="s">
        <v>818</v>
      </c>
      <c r="C133" s="137">
        <f>SUMIF('Summary - 191 CCGs'!$A$6:$A$196,A133,'Summary - 191 CCGs'!$D$6:$D$196)</f>
        <v>34677.751821281578</v>
      </c>
      <c r="D133" s="114">
        <f>SUMIF('Summary - 191 CCGs'!$A$6:$A$196,A133,'Summary - 191 CCGs'!$E$6:$E$196)</f>
        <v>73971.386336722091</v>
      </c>
      <c r="E133" s="138">
        <f>SUMIF('Summary - 191 CCGs'!$A$6:$A$196,A133,'Summary - 191 CCGs'!$F$6:$F$196)</f>
        <v>108649.13815800368</v>
      </c>
      <c r="F133" s="137">
        <f>SUMIF('Summary - 191 CCGs'!$A$6:$A$196,A133,'Summary - 191 CCGs'!$G$6:$G$196)</f>
        <v>36520.874330582701</v>
      </c>
      <c r="G133" s="114">
        <f>SUMIF('Summary - 191 CCGs'!$A$6:$A$196,A133,'Summary - 191 CCGs'!$H$6:$H$196)</f>
        <v>77805.597528314509</v>
      </c>
      <c r="H133" s="138">
        <f>SUMIF('Summary - 191 CCGs'!$A$6:$A$196,A133,'Summary - 191 CCGs'!$I$6:$I$196)</f>
        <v>114326.47185889719</v>
      </c>
      <c r="I133" s="144">
        <f t="shared" si="10"/>
        <v>5.3150000000000253E-2</v>
      </c>
      <c r="J133" s="145">
        <f t="shared" si="11"/>
        <v>5.1833707349202118E-2</v>
      </c>
      <c r="K133" s="146">
        <f t="shared" si="12"/>
        <v>5.2253830975053095E-2</v>
      </c>
      <c r="L133" s="58"/>
      <c r="M133" s="75" t="s">
        <v>553</v>
      </c>
      <c r="N133" s="75" t="s">
        <v>554</v>
      </c>
      <c r="O133" s="137">
        <f>INDEX('BCF 2020-21'!$AB$6:$AB$157,MATCH(M133,'BCF 2020-21'!$U$6:$U$157,0))</f>
        <v>8963.4652412985415</v>
      </c>
      <c r="P133" s="114">
        <f>INDEX('BCF 2020-21'!$AC$6:$AC$157,MATCH(M133,'BCF 2020-21'!$U$6:$U$157,0))</f>
        <v>22818.52317557441</v>
      </c>
      <c r="Q133" s="138">
        <f t="shared" si="13"/>
        <v>31781.988416872951</v>
      </c>
      <c r="R133" s="137">
        <f>INDEX('RNF revised'!$F$8:$F$159,MATCH(M133,'RNF revised'!$A$8:$A$159,0))</f>
        <v>9439.8734188735598</v>
      </c>
      <c r="S133" s="114">
        <f t="shared" si="14"/>
        <v>24095.965906217862</v>
      </c>
      <c r="T133" s="138">
        <v>33535.839325091423</v>
      </c>
      <c r="U133" s="144">
        <f t="shared" si="15"/>
        <v>5.3150000000000031E-2</v>
      </c>
      <c r="V133" s="145">
        <f t="shared" si="16"/>
        <v>5.598270846953235E-2</v>
      </c>
      <c r="W133" s="146">
        <f t="shared" si="17"/>
        <v>5.5183800497748514E-2</v>
      </c>
      <c r="X133" s="58"/>
    </row>
    <row r="134" spans="1:24">
      <c r="A134" s="41" t="s">
        <v>797</v>
      </c>
      <c r="B134" s="182" t="s">
        <v>819</v>
      </c>
      <c r="C134" s="137">
        <f>SUMIF('Summary - 191 CCGs'!$A$6:$A$196,A134,'Summary - 191 CCGs'!$D$6:$D$196)</f>
        <v>13867.131164031744</v>
      </c>
      <c r="D134" s="114">
        <f>SUMIF('Summary - 191 CCGs'!$A$6:$A$196,A134,'Summary - 191 CCGs'!$E$6:$E$196)</f>
        <v>28318.075553834802</v>
      </c>
      <c r="E134" s="138">
        <f>SUMIF('Summary - 191 CCGs'!$A$6:$A$196,A134,'Summary - 191 CCGs'!$F$6:$F$196)</f>
        <v>42185.206717866553</v>
      </c>
      <c r="F134" s="137">
        <f>SUMIF('Summary - 191 CCGs'!$A$6:$A$196,A134,'Summary - 191 CCGs'!$G$6:$G$196)</f>
        <v>14604.169185400033</v>
      </c>
      <c r="G134" s="114">
        <f>SUMIF('Summary - 191 CCGs'!$A$6:$A$196,A134,'Summary - 191 CCGs'!$H$6:$H$196)</f>
        <v>29840.729626121385</v>
      </c>
      <c r="H134" s="138">
        <f>SUMIF('Summary - 191 CCGs'!$A$6:$A$196,A134,'Summary - 191 CCGs'!$I$6:$I$196)</f>
        <v>44444.898811521416</v>
      </c>
      <c r="I134" s="144">
        <f t="shared" si="10"/>
        <v>5.3150000000000253E-2</v>
      </c>
      <c r="J134" s="145">
        <f t="shared" si="11"/>
        <v>5.3769687470177852E-2</v>
      </c>
      <c r="K134" s="146">
        <f t="shared" si="12"/>
        <v>5.3565983657911653E-2</v>
      </c>
      <c r="L134" s="58"/>
      <c r="M134" s="75" t="s">
        <v>557</v>
      </c>
      <c r="N134" s="75" t="s">
        <v>558</v>
      </c>
      <c r="O134" s="137">
        <f>INDEX('BCF 2020-21'!$AB$6:$AB$157,MATCH(M134,'BCF 2020-21'!$U$6:$U$157,0))</f>
        <v>12464.171359828693</v>
      </c>
      <c r="P134" s="114">
        <f>INDEX('BCF 2020-21'!$AC$6:$AC$157,MATCH(M134,'BCF 2020-21'!$U$6:$U$157,0))</f>
        <v>28306.199700585094</v>
      </c>
      <c r="Q134" s="138">
        <f t="shared" si="13"/>
        <v>40770.371060413789</v>
      </c>
      <c r="R134" s="137">
        <f>INDEX('RNF revised'!$F$8:$F$159,MATCH(M134,'RNF revised'!$A$8:$A$159,0))</f>
        <v>13126.642067603589</v>
      </c>
      <c r="S134" s="114">
        <f t="shared" si="14"/>
        <v>29880.278604558964</v>
      </c>
      <c r="T134" s="138">
        <v>43006.920672162552</v>
      </c>
      <c r="U134" s="144">
        <f t="shared" si="15"/>
        <v>5.3150000000000031E-2</v>
      </c>
      <c r="V134" s="145">
        <f t="shared" si="16"/>
        <v>5.5608980386771423E-2</v>
      </c>
      <c r="W134" s="146">
        <f t="shared" si="17"/>
        <v>5.4857229737610869E-2</v>
      </c>
      <c r="X134" s="58"/>
    </row>
    <row r="135" spans="1:24">
      <c r="A135" s="41" t="s">
        <v>717</v>
      </c>
      <c r="B135" s="182" t="s">
        <v>718</v>
      </c>
      <c r="C135" s="137">
        <f>SUMIF('Summary - 191 CCGs'!$A$6:$A$196,A135,'Summary - 191 CCGs'!$D$6:$D$196)</f>
        <v>15859.295805181209</v>
      </c>
      <c r="D135" s="114">
        <f>SUMIF('Summary - 191 CCGs'!$A$6:$A$196,A135,'Summary - 191 CCGs'!$E$6:$E$196)</f>
        <v>29670.754877766864</v>
      </c>
      <c r="E135" s="138">
        <f>SUMIF('Summary - 191 CCGs'!$A$6:$A$196,A135,'Summary - 191 CCGs'!$F$6:$F$196)</f>
        <v>45530.050682948073</v>
      </c>
      <c r="F135" s="137">
        <f>SUMIF('Summary - 191 CCGs'!$A$6:$A$196,A135,'Summary - 191 CCGs'!$G$6:$G$196)</f>
        <v>16702.217377226592</v>
      </c>
      <c r="G135" s="114">
        <f>SUMIF('Summary - 191 CCGs'!$A$6:$A$196,A135,'Summary - 191 CCGs'!$H$6:$H$196)</f>
        <v>31188.289586071354</v>
      </c>
      <c r="H135" s="138">
        <f>SUMIF('Summary - 191 CCGs'!$A$6:$A$196,A135,'Summary - 191 CCGs'!$I$6:$I$196)</f>
        <v>47890.506963297943</v>
      </c>
      <c r="I135" s="144">
        <f t="shared" ref="I135:I140" si="18">F135/C135-1</f>
        <v>5.3150000000000031E-2</v>
      </c>
      <c r="J135" s="145">
        <f t="shared" ref="J135:J140" si="19">G135/D135-1</f>
        <v>5.1145807194869164E-2</v>
      </c>
      <c r="K135" s="146">
        <f t="shared" ref="K135:K140" si="20">H135/E135-1</f>
        <v>5.184391945414446E-2</v>
      </c>
      <c r="L135" s="58"/>
      <c r="M135" s="75" t="s">
        <v>561</v>
      </c>
      <c r="N135" s="75" t="s">
        <v>562</v>
      </c>
      <c r="O135" s="137">
        <f>INDEX('BCF 2020-21'!$AB$6:$AB$157,MATCH(M135,'BCF 2020-21'!$U$6:$U$157,0))</f>
        <v>13446.508013771556</v>
      </c>
      <c r="P135" s="114">
        <f>INDEX('BCF 2020-21'!$AC$6:$AC$157,MATCH(M135,'BCF 2020-21'!$U$6:$U$157,0))</f>
        <v>26607.919214735972</v>
      </c>
      <c r="Q135" s="138">
        <f t="shared" ref="Q135:Q156" si="21">O135+P135</f>
        <v>40054.427228507528</v>
      </c>
      <c r="R135" s="137">
        <f>INDEX('RNF revised'!$F$8:$F$159,MATCH(M135,'RNF revised'!$A$8:$A$159,0))</f>
        <v>14161.189914703515</v>
      </c>
      <c r="S135" s="114">
        <f t="shared" ref="S135:S156" si="22">T135-R135</f>
        <v>27819.247867543578</v>
      </c>
      <c r="T135" s="138">
        <v>41980.437782247092</v>
      </c>
      <c r="U135" s="144">
        <f t="shared" ref="U135:U156" si="23">R135/O135-1</f>
        <v>5.3150000000000031E-2</v>
      </c>
      <c r="V135" s="145">
        <f t="shared" ref="V135:V156" si="24">S135/P135-1</f>
        <v>4.552511765507572E-2</v>
      </c>
      <c r="W135" s="146">
        <f t="shared" ref="W135:W156" si="25">T135/Q135-1</f>
        <v>4.8084835734931719E-2</v>
      </c>
      <c r="X135" s="58"/>
    </row>
    <row r="136" spans="1:24">
      <c r="A136" s="41" t="s">
        <v>719</v>
      </c>
      <c r="B136" s="182" t="s">
        <v>720</v>
      </c>
      <c r="C136" s="137">
        <f>SUMIF('Summary - 191 CCGs'!$A$6:$A$196,A136,'Summary - 191 CCGs'!$D$6:$D$196)</f>
        <v>5529.7793124174241</v>
      </c>
      <c r="D136" s="114">
        <f>SUMIF('Summary - 191 CCGs'!$A$6:$A$196,A136,'Summary - 191 CCGs'!$E$6:$E$196)</f>
        <v>11891.186966906696</v>
      </c>
      <c r="E136" s="138">
        <f>SUMIF('Summary - 191 CCGs'!$A$6:$A$196,A136,'Summary - 191 CCGs'!$F$6:$F$196)</f>
        <v>17420.966279324122</v>
      </c>
      <c r="F136" s="137">
        <f>SUMIF('Summary - 191 CCGs'!$A$6:$A$196,A136,'Summary - 191 CCGs'!$G$6:$G$196)</f>
        <v>5823.6870828724104</v>
      </c>
      <c r="G136" s="114">
        <f>SUMIF('Summary - 191 CCGs'!$A$6:$A$196,A136,'Summary - 191 CCGs'!$H$6:$H$196)</f>
        <v>12467.500354457299</v>
      </c>
      <c r="H136" s="138">
        <f>SUMIF('Summary - 191 CCGs'!$A$6:$A$196,A136,'Summary - 191 CCGs'!$I$6:$I$196)</f>
        <v>18291.187437329711</v>
      </c>
      <c r="I136" s="144">
        <f t="shared" si="18"/>
        <v>5.3150000000000031E-2</v>
      </c>
      <c r="J136" s="145">
        <f t="shared" si="19"/>
        <v>4.8465589613088111E-2</v>
      </c>
      <c r="K136" s="146">
        <f t="shared" si="20"/>
        <v>4.9952519513134064E-2</v>
      </c>
      <c r="L136" s="58"/>
      <c r="M136" s="75" t="s">
        <v>565</v>
      </c>
      <c r="N136" s="75" t="s">
        <v>566</v>
      </c>
      <c r="O136" s="137">
        <f>INDEX('BCF 2020-21'!$AB$6:$AB$157,MATCH(M136,'BCF 2020-21'!$U$6:$U$157,0))</f>
        <v>19453.642696026611</v>
      </c>
      <c r="P136" s="114">
        <f>INDEX('BCF 2020-21'!$AC$6:$AC$157,MATCH(M136,'BCF 2020-21'!$U$6:$U$157,0))</f>
        <v>40302.500288399009</v>
      </c>
      <c r="Q136" s="138">
        <f t="shared" si="21"/>
        <v>59756.14298442562</v>
      </c>
      <c r="R136" s="137">
        <f>INDEX('RNF revised'!$F$8:$F$159,MATCH(M136,'RNF revised'!$A$8:$A$159,0))</f>
        <v>20487.603805320425</v>
      </c>
      <c r="S136" s="114">
        <f t="shared" si="22"/>
        <v>42350.278335834199</v>
      </c>
      <c r="T136" s="138">
        <v>62837.882141154623</v>
      </c>
      <c r="U136" s="144">
        <f t="shared" si="23"/>
        <v>5.3150000000000031E-2</v>
      </c>
      <c r="V136" s="145">
        <f t="shared" si="24"/>
        <v>5.0810198691931818E-2</v>
      </c>
      <c r="W136" s="146">
        <f t="shared" si="25"/>
        <v>5.1571922196052888E-2</v>
      </c>
      <c r="X136" s="58"/>
    </row>
    <row r="137" spans="1:24">
      <c r="A137" s="41" t="s">
        <v>723</v>
      </c>
      <c r="B137" s="182" t="s">
        <v>724</v>
      </c>
      <c r="C137" s="137">
        <f>SUMIF('Summary - 191 CCGs'!$A$6:$A$196,A137,'Summary - 191 CCGs'!$D$6:$D$196)</f>
        <v>5637.4143840684146</v>
      </c>
      <c r="D137" s="114">
        <f>SUMIF('Summary - 191 CCGs'!$A$6:$A$196,A137,'Summary - 191 CCGs'!$E$6:$E$196)</f>
        <v>13014.327519176511</v>
      </c>
      <c r="E137" s="138">
        <f>SUMIF('Summary - 191 CCGs'!$A$6:$A$196,A137,'Summary - 191 CCGs'!$F$6:$F$196)</f>
        <v>18651.741903244925</v>
      </c>
      <c r="F137" s="137">
        <f>SUMIF('Summary - 191 CCGs'!$A$6:$A$196,A137,'Summary - 191 CCGs'!$G$6:$G$196)</f>
        <v>5932.0861718892738</v>
      </c>
      <c r="G137" s="114">
        <f>SUMIF('Summary - 191 CCGs'!$A$6:$A$196,A137,'Summary - 191 CCGs'!$H$6:$H$196)</f>
        <v>13718.448850056002</v>
      </c>
      <c r="H137" s="138">
        <f>SUMIF('Summary - 191 CCGs'!$A$6:$A$196,A137,'Summary - 191 CCGs'!$I$6:$I$196)</f>
        <v>19650.535021945274</v>
      </c>
      <c r="I137" s="144">
        <f t="shared" si="18"/>
        <v>5.2270734018349696E-2</v>
      </c>
      <c r="J137" s="145">
        <f t="shared" si="19"/>
        <v>5.4103550862845129E-2</v>
      </c>
      <c r="K137" s="146">
        <f t="shared" si="20"/>
        <v>5.3549589302787082E-2</v>
      </c>
      <c r="L137" s="58"/>
      <c r="M137" s="75" t="s">
        <v>569</v>
      </c>
      <c r="N137" s="75" t="s">
        <v>570</v>
      </c>
      <c r="O137" s="137">
        <f>INDEX('BCF 2020-21'!$AB$6:$AB$157,MATCH(M137,'BCF 2020-21'!$U$6:$U$157,0))</f>
        <v>19175.975629002867</v>
      </c>
      <c r="P137" s="114">
        <f>INDEX('BCF 2020-21'!$AC$6:$AC$157,MATCH(M137,'BCF 2020-21'!$U$6:$U$157,0))</f>
        <v>38915.156663986469</v>
      </c>
      <c r="Q137" s="138">
        <f t="shared" si="21"/>
        <v>58091.132292989336</v>
      </c>
      <c r="R137" s="137">
        <f>INDEX('RNF revised'!$F$8:$F$159,MATCH(M137,'RNF revised'!$A$8:$A$159,0))</f>
        <v>20195.17873368437</v>
      </c>
      <c r="S137" s="114">
        <f t="shared" si="22"/>
        <v>40930.654067417228</v>
      </c>
      <c r="T137" s="138">
        <v>61125.832801101598</v>
      </c>
      <c r="U137" s="144">
        <f t="shared" si="23"/>
        <v>5.3150000000000031E-2</v>
      </c>
      <c r="V137" s="145">
        <f t="shared" si="24"/>
        <v>5.1792092752795726E-2</v>
      </c>
      <c r="W137" s="146">
        <f t="shared" si="25"/>
        <v>5.2240340105722094E-2</v>
      </c>
      <c r="X137" s="58"/>
    </row>
    <row r="138" spans="1:24">
      <c r="A138" s="41" t="s">
        <v>725</v>
      </c>
      <c r="B138" s="182" t="s">
        <v>726</v>
      </c>
      <c r="C138" s="137">
        <f>SUMIF('Summary - 191 CCGs'!$A$6:$A$196,A138,'Summary - 191 CCGs'!$D$6:$D$196)</f>
        <v>3803.5983648373431</v>
      </c>
      <c r="D138" s="114">
        <f>SUMIF('Summary - 191 CCGs'!$A$6:$A$196,A138,'Summary - 191 CCGs'!$E$6:$E$196)</f>
        <v>8663.3017241017897</v>
      </c>
      <c r="E138" s="138">
        <f>SUMIF('Summary - 191 CCGs'!$A$6:$A$196,A138,'Summary - 191 CCGs'!$F$6:$F$196)</f>
        <v>12466.900088939132</v>
      </c>
      <c r="F138" s="137">
        <f>SUMIF('Summary - 191 CCGs'!$A$6:$A$196,A138,'Summary - 191 CCGs'!$G$6:$G$196)</f>
        <v>3990.5863467424383</v>
      </c>
      <c r="G138" s="114">
        <f>SUMIF('Summary - 191 CCGs'!$A$6:$A$196,A138,'Summary - 191 CCGs'!$H$6:$H$196)</f>
        <v>9114.9427962052378</v>
      </c>
      <c r="H138" s="138">
        <f>SUMIF('Summary - 191 CCGs'!$A$6:$A$196,A138,'Summary - 191 CCGs'!$I$6:$I$196)</f>
        <v>13105.529142947677</v>
      </c>
      <c r="I138" s="144">
        <f t="shared" si="18"/>
        <v>4.916081141313966E-2</v>
      </c>
      <c r="J138" s="145">
        <f t="shared" si="19"/>
        <v>5.2132672563735882E-2</v>
      </c>
      <c r="K138" s="146">
        <f t="shared" si="20"/>
        <v>5.1225970325626369E-2</v>
      </c>
      <c r="L138" s="58"/>
      <c r="M138" s="75" t="s">
        <v>573</v>
      </c>
      <c r="N138" s="75" t="s">
        <v>574</v>
      </c>
      <c r="O138" s="137">
        <f>INDEX('BCF 2020-21'!$AB$6:$AB$157,MATCH(M138,'BCF 2020-21'!$U$6:$U$157,0))</f>
        <v>13867.131164031745</v>
      </c>
      <c r="P138" s="114">
        <f>INDEX('BCF 2020-21'!$AC$6:$AC$157,MATCH(M138,'BCF 2020-21'!$U$6:$U$157,0))</f>
        <v>28318.075553834802</v>
      </c>
      <c r="Q138" s="138">
        <f t="shared" si="21"/>
        <v>42185.206717866546</v>
      </c>
      <c r="R138" s="137">
        <f>INDEX('RNF revised'!$F$8:$F$159,MATCH(M138,'RNF revised'!$A$8:$A$159,0))</f>
        <v>14604.169185400033</v>
      </c>
      <c r="S138" s="114">
        <f t="shared" si="22"/>
        <v>29840.729626121385</v>
      </c>
      <c r="T138" s="138">
        <v>44444.898811521416</v>
      </c>
      <c r="U138" s="144">
        <f t="shared" si="23"/>
        <v>5.3150000000000031E-2</v>
      </c>
      <c r="V138" s="145">
        <f t="shared" si="24"/>
        <v>5.3769687470177852E-2</v>
      </c>
      <c r="W138" s="146">
        <f t="shared" si="25"/>
        <v>5.3565983657911875E-2</v>
      </c>
      <c r="X138" s="58"/>
    </row>
    <row r="139" spans="1:24">
      <c r="A139" s="41" t="s">
        <v>727</v>
      </c>
      <c r="B139" s="182" t="s">
        <v>728</v>
      </c>
      <c r="C139" s="137">
        <f>SUMIF('Summary - 191 CCGs'!$A$6:$A$196,A139,'Summary - 191 CCGs'!$D$6:$D$196)</f>
        <v>4419.2053660516267</v>
      </c>
      <c r="D139" s="114">
        <f>SUMIF('Summary - 191 CCGs'!$A$6:$A$196,A139,'Summary - 191 CCGs'!$E$6:$E$196)</f>
        <v>9155.4531655382143</v>
      </c>
      <c r="E139" s="138">
        <f>SUMIF('Summary - 191 CCGs'!$A$6:$A$196,A139,'Summary - 191 CCGs'!$F$6:$F$196)</f>
        <v>13574.658531589841</v>
      </c>
      <c r="F139" s="137">
        <f>SUMIF('Summary - 191 CCGs'!$A$6:$A$196,A139,'Summary - 191 CCGs'!$G$6:$G$196)</f>
        <v>4654.0861312572706</v>
      </c>
      <c r="G139" s="114">
        <f>SUMIF('Summary - 191 CCGs'!$A$6:$A$196,A139,'Summary - 191 CCGs'!$H$6:$H$196)</f>
        <v>9657.493105041638</v>
      </c>
      <c r="H139" s="138">
        <f>SUMIF('Summary - 191 CCGs'!$A$6:$A$196,A139,'Summary - 191 CCGs'!$I$6:$I$196)</f>
        <v>14311.579236298909</v>
      </c>
      <c r="I139" s="144">
        <f t="shared" si="18"/>
        <v>5.3150000000000031E-2</v>
      </c>
      <c r="J139" s="145">
        <f t="shared" si="19"/>
        <v>5.4835072652999584E-2</v>
      </c>
      <c r="K139" s="146">
        <f t="shared" si="20"/>
        <v>5.4286500319265185E-2</v>
      </c>
      <c r="L139" s="58"/>
      <c r="M139" s="75" t="s">
        <v>577</v>
      </c>
      <c r="N139" s="75" t="s">
        <v>578</v>
      </c>
      <c r="O139" s="137">
        <f>INDEX('BCF 2020-21'!$AB$6:$AB$157,MATCH(M139,'BCF 2020-21'!$U$6:$U$157,0))</f>
        <v>31746.901932299119</v>
      </c>
      <c r="P139" s="114">
        <f>INDEX('BCF 2020-21'!$AC$6:$AC$157,MATCH(M139,'BCF 2020-21'!$U$6:$U$157,0))</f>
        <v>71083.641400649445</v>
      </c>
      <c r="Q139" s="138">
        <f t="shared" si="21"/>
        <v>102830.54333294857</v>
      </c>
      <c r="R139" s="137">
        <f>INDEX('RNF revised'!$F$8:$F$159,MATCH(M139,'RNF revised'!$A$8:$A$159,0))</f>
        <v>33434.249770000817</v>
      </c>
      <c r="S139" s="114">
        <f t="shared" si="22"/>
        <v>74920.805683376733</v>
      </c>
      <c r="T139" s="138">
        <v>108355.05545337754</v>
      </c>
      <c r="U139" s="144">
        <f t="shared" si="23"/>
        <v>5.3150000000000031E-2</v>
      </c>
      <c r="V139" s="145">
        <f t="shared" si="24"/>
        <v>5.3980975188086422E-2</v>
      </c>
      <c r="W139" s="146">
        <f t="shared" si="25"/>
        <v>5.3724427989663592E-2</v>
      </c>
      <c r="X139" s="58"/>
    </row>
    <row r="140" spans="1:24">
      <c r="A140" s="41" t="s">
        <v>735</v>
      </c>
      <c r="B140" s="182" t="s">
        <v>736</v>
      </c>
      <c r="C140" s="137">
        <f>SUMIF('Summary - 191 CCGs'!$A$6:$A$196,A140,'Summary - 191 CCGs'!$D$6:$D$196)</f>
        <v>3897.1326101465565</v>
      </c>
      <c r="D140" s="114">
        <f>SUMIF('Summary - 191 CCGs'!$A$6:$A$196,A140,'Summary - 191 CCGs'!$E$6:$E$196)</f>
        <v>10117.509764932382</v>
      </c>
      <c r="E140" s="138">
        <f>SUMIF('Summary - 191 CCGs'!$A$6:$A$196,A140,'Summary - 191 CCGs'!$F$6:$F$196)</f>
        <v>14014.642375078938</v>
      </c>
      <c r="F140" s="137">
        <f>SUMIF('Summary - 191 CCGs'!$A$6:$A$196,A140,'Summary - 191 CCGs'!$G$6:$G$196)</f>
        <v>4087.3574798683781</v>
      </c>
      <c r="G140" s="114">
        <f>SUMIF('Summary - 191 CCGs'!$A$6:$A$196,A140,'Summary - 191 CCGs'!$H$6:$H$196)</f>
        <v>10629.381463282441</v>
      </c>
      <c r="H140" s="138">
        <f>SUMIF('Summary - 191 CCGs'!$A$6:$A$196,A140,'Summary - 191 CCGs'!$I$6:$I$196)</f>
        <v>14716.73894315082</v>
      </c>
      <c r="I140" s="144">
        <f t="shared" si="18"/>
        <v>4.881149520715633E-2</v>
      </c>
      <c r="J140" s="145">
        <f t="shared" si="19"/>
        <v>5.0592656715215067E-2</v>
      </c>
      <c r="K140" s="146">
        <f t="shared" si="20"/>
        <v>5.00973588395206E-2</v>
      </c>
      <c r="L140" s="58"/>
      <c r="M140" s="75" t="s">
        <v>581</v>
      </c>
      <c r="N140" s="75" t="s">
        <v>582</v>
      </c>
      <c r="O140" s="137">
        <f>INDEX('BCF 2020-21'!$AB$6:$AB$157,MATCH(M140,'BCF 2020-21'!$U$6:$U$157,0))</f>
        <v>13568.585637172428</v>
      </c>
      <c r="P140" s="114">
        <f>INDEX('BCF 2020-21'!$AC$6:$AC$157,MATCH(M140,'BCF 2020-21'!$U$6:$U$157,0))</f>
        <v>28533.693967629391</v>
      </c>
      <c r="Q140" s="138">
        <f t="shared" si="21"/>
        <v>42102.279604801821</v>
      </c>
      <c r="R140" s="137">
        <f>INDEX('RNF revised'!$F$8:$F$159,MATCH(M140,'RNF revised'!$A$8:$A$159,0))</f>
        <v>14289.755963788142</v>
      </c>
      <c r="S140" s="114">
        <f t="shared" si="22"/>
        <v>30157.635454908421</v>
      </c>
      <c r="T140" s="138">
        <v>44447.391418696563</v>
      </c>
      <c r="U140" s="144">
        <f t="shared" si="23"/>
        <v>5.3150000000000031E-2</v>
      </c>
      <c r="V140" s="145">
        <f t="shared" si="24"/>
        <v>5.6913117843113481E-2</v>
      </c>
      <c r="W140" s="146">
        <f t="shared" si="25"/>
        <v>5.570035247277394E-2</v>
      </c>
      <c r="X140" s="58"/>
    </row>
    <row r="141" spans="1:24" ht="13.9">
      <c r="C141"/>
      <c r="D141"/>
      <c r="E141"/>
      <c r="F141"/>
      <c r="G141"/>
      <c r="H141"/>
      <c r="I141"/>
      <c r="J141"/>
      <c r="K141"/>
      <c r="L141" s="58"/>
      <c r="M141" s="75" t="s">
        <v>585</v>
      </c>
      <c r="N141" s="75" t="s">
        <v>586</v>
      </c>
      <c r="O141" s="137">
        <f>INDEX('BCF 2020-21'!$AB$6:$AB$157,MATCH(M141,'BCF 2020-21'!$U$6:$U$157,0))</f>
        <v>25498.891408729123</v>
      </c>
      <c r="P141" s="114">
        <f>INDEX('BCF 2020-21'!$AC$6:$AC$157,MATCH(M141,'BCF 2020-21'!$U$6:$U$157,0))</f>
        <v>62508.046665494781</v>
      </c>
      <c r="Q141" s="138">
        <f t="shared" si="21"/>
        <v>88006.938074223901</v>
      </c>
      <c r="R141" s="137">
        <f>INDEX('RNF revised'!$F$8:$F$159,MATCH(M141,'RNF revised'!$A$8:$A$159,0))</f>
        <v>26854.157487103075</v>
      </c>
      <c r="S141" s="114">
        <f t="shared" si="22"/>
        <v>65878.419931534489</v>
      </c>
      <c r="T141" s="138">
        <v>92732.577418637564</v>
      </c>
      <c r="U141" s="144">
        <f t="shared" si="23"/>
        <v>5.3150000000000031E-2</v>
      </c>
      <c r="V141" s="145">
        <f t="shared" si="24"/>
        <v>5.3919030362217235E-2</v>
      </c>
      <c r="W141" s="146">
        <f t="shared" si="25"/>
        <v>5.3696213592025144E-2</v>
      </c>
      <c r="X141" s="58"/>
    </row>
    <row r="142" spans="1:24" ht="13.9">
      <c r="C142"/>
      <c r="D142"/>
      <c r="E142"/>
      <c r="F142"/>
      <c r="G142"/>
      <c r="H142"/>
      <c r="I142"/>
      <c r="J142"/>
      <c r="K142"/>
      <c r="L142" s="58"/>
      <c r="M142" s="75" t="s">
        <v>589</v>
      </c>
      <c r="N142" s="75" t="s">
        <v>590</v>
      </c>
      <c r="O142" s="137">
        <f>INDEX('BCF 2020-21'!$AB$6:$AB$157,MATCH(M142,'BCF 2020-21'!$U$6:$U$157,0))</f>
        <v>22173.32463759384</v>
      </c>
      <c r="P142" s="114">
        <f>INDEX('BCF 2020-21'!$AC$6:$AC$157,MATCH(M142,'BCF 2020-21'!$U$6:$U$157,0))</f>
        <v>57319.05437557918</v>
      </c>
      <c r="Q142" s="138">
        <f t="shared" si="21"/>
        <v>79492.37901317302</v>
      </c>
      <c r="R142" s="137">
        <f>INDEX('RNF revised'!$F$8:$F$159,MATCH(M142,'RNF revised'!$A$8:$A$159,0))</f>
        <v>23351.836842081953</v>
      </c>
      <c r="S142" s="114">
        <f t="shared" si="22"/>
        <v>60418.605813837661</v>
      </c>
      <c r="T142" s="138">
        <v>83770.442655919614</v>
      </c>
      <c r="U142" s="144">
        <f t="shared" si="23"/>
        <v>5.3150000000000031E-2</v>
      </c>
      <c r="V142" s="145">
        <f t="shared" si="24"/>
        <v>5.4075411257640038E-2</v>
      </c>
      <c r="W142" s="146">
        <f t="shared" si="25"/>
        <v>5.3817280295984871E-2</v>
      </c>
      <c r="X142" s="58"/>
    </row>
    <row r="143" spans="1:24" ht="13.9">
      <c r="C143"/>
      <c r="D143"/>
      <c r="E143"/>
      <c r="F143"/>
      <c r="G143"/>
      <c r="H143"/>
      <c r="I143"/>
      <c r="J143"/>
      <c r="K143"/>
      <c r="L143" s="58"/>
      <c r="M143" s="75" t="s">
        <v>593</v>
      </c>
      <c r="N143" s="75" t="s">
        <v>594</v>
      </c>
      <c r="O143" s="137">
        <f>INDEX('BCF 2020-21'!$AB$6:$AB$157,MATCH(M143,'BCF 2020-21'!$U$6:$U$157,0))</f>
        <v>33060.535608165381</v>
      </c>
      <c r="P143" s="114">
        <f>INDEX('BCF 2020-21'!$AC$6:$AC$157,MATCH(M143,'BCF 2020-21'!$U$6:$U$157,0))</f>
        <v>73666.906747926289</v>
      </c>
      <c r="Q143" s="138">
        <f t="shared" si="21"/>
        <v>106727.44235609166</v>
      </c>
      <c r="R143" s="137">
        <f>INDEX('RNF revised'!$F$8:$F$159,MATCH(M143,'RNF revised'!$A$8:$A$159,0))</f>
        <v>34817.703075739373</v>
      </c>
      <c r="S143" s="114">
        <f t="shared" si="22"/>
        <v>77730.262294199172</v>
      </c>
      <c r="T143" s="138">
        <v>112547.96536993855</v>
      </c>
      <c r="U143" s="144">
        <f t="shared" si="23"/>
        <v>5.3150000000000031E-2</v>
      </c>
      <c r="V143" s="145">
        <f t="shared" si="24"/>
        <v>5.5158492811119286E-2</v>
      </c>
      <c r="W143" s="146">
        <f t="shared" si="25"/>
        <v>5.453632997619251E-2</v>
      </c>
      <c r="X143" s="58"/>
    </row>
    <row r="144" spans="1:24" ht="13.9">
      <c r="C144"/>
      <c r="D144"/>
      <c r="E144"/>
      <c r="F144"/>
      <c r="G144"/>
      <c r="H144"/>
      <c r="I144"/>
      <c r="J144"/>
      <c r="K144"/>
      <c r="L144" s="58"/>
      <c r="M144" s="75" t="s">
        <v>597</v>
      </c>
      <c r="N144" s="75" t="s">
        <v>598</v>
      </c>
      <c r="O144" s="137">
        <f>INDEX('BCF 2020-21'!$AB$6:$AB$157,MATCH(M144,'BCF 2020-21'!$U$6:$U$157,0))</f>
        <v>29594.458217162082</v>
      </c>
      <c r="P144" s="114">
        <f>INDEX('BCF 2020-21'!$AC$6:$AC$157,MATCH(M144,'BCF 2020-21'!$U$6:$U$157,0))</f>
        <v>62196.913812647676</v>
      </c>
      <c r="Q144" s="138">
        <f t="shared" si="21"/>
        <v>91791.372029809761</v>
      </c>
      <c r="R144" s="137">
        <f>INDEX('RNF revised'!$F$8:$F$159,MATCH(M144,'RNF revised'!$A$8:$A$159,0))</f>
        <v>31167.403671404249</v>
      </c>
      <c r="S144" s="114">
        <f t="shared" si="22"/>
        <v>65279.684737108095</v>
      </c>
      <c r="T144" s="138">
        <v>96447.08840851234</v>
      </c>
      <c r="U144" s="144">
        <f t="shared" si="23"/>
        <v>5.3150000000000031E-2</v>
      </c>
      <c r="V144" s="145">
        <f t="shared" si="24"/>
        <v>4.9564692771517205E-2</v>
      </c>
      <c r="W144" s="146">
        <f t="shared" si="25"/>
        <v>5.072063175164887E-2</v>
      </c>
      <c r="X144" s="58"/>
    </row>
    <row r="145" spans="3:24" ht="13.9">
      <c r="C145"/>
      <c r="D145"/>
      <c r="E145"/>
      <c r="F145"/>
      <c r="G145"/>
      <c r="H145"/>
      <c r="I145"/>
      <c r="J145"/>
      <c r="K145"/>
      <c r="L145" s="58"/>
      <c r="M145" s="75" t="s">
        <v>601</v>
      </c>
      <c r="N145" s="75" t="s">
        <v>602</v>
      </c>
      <c r="O145" s="137">
        <f>INDEX('BCF 2020-21'!$AB$6:$AB$157,MATCH(M145,'BCF 2020-21'!$U$6:$U$157,0))</f>
        <v>12947.875042146774</v>
      </c>
      <c r="P145" s="114">
        <f>INDEX('BCF 2020-21'!$AC$6:$AC$157,MATCH(M145,'BCF 2020-21'!$U$6:$U$157,0))</f>
        <v>28401.769981756221</v>
      </c>
      <c r="Q145" s="138">
        <f t="shared" si="21"/>
        <v>41349.645023902995</v>
      </c>
      <c r="R145" s="137">
        <f>INDEX('RNF revised'!$F$8:$F$159,MATCH(M145,'RNF revised'!$A$8:$A$159,0))</f>
        <v>13636.054600636875</v>
      </c>
      <c r="S145" s="114">
        <f t="shared" si="22"/>
        <v>30029.503488912647</v>
      </c>
      <c r="T145" s="138">
        <v>43665.558089549522</v>
      </c>
      <c r="U145" s="144">
        <f t="shared" si="23"/>
        <v>5.3150000000000031E-2</v>
      </c>
      <c r="V145" s="145">
        <f t="shared" si="24"/>
        <v>5.7310988301151555E-2</v>
      </c>
      <c r="W145" s="146">
        <f t="shared" si="25"/>
        <v>5.6008051926631275E-2</v>
      </c>
      <c r="X145" s="58"/>
    </row>
    <row r="146" spans="3:24" ht="13.9">
      <c r="C146"/>
      <c r="D146"/>
      <c r="E146"/>
      <c r="F146"/>
      <c r="G146"/>
      <c r="H146"/>
      <c r="I146"/>
      <c r="J146"/>
      <c r="K146"/>
      <c r="L146" s="58"/>
      <c r="M146" s="75" t="s">
        <v>605</v>
      </c>
      <c r="N146" s="75" t="s">
        <v>606</v>
      </c>
      <c r="O146" s="137">
        <f>INDEX('BCF 2020-21'!$AB$6:$AB$157,MATCH(M146,'BCF 2020-21'!$U$6:$U$157,0))</f>
        <v>18062.687057260402</v>
      </c>
      <c r="P146" s="114">
        <f>INDEX('BCF 2020-21'!$AC$6:$AC$157,MATCH(M146,'BCF 2020-21'!$U$6:$U$157,0))</f>
        <v>37350.47363444302</v>
      </c>
      <c r="Q146" s="138">
        <f t="shared" si="21"/>
        <v>55413.160691703422</v>
      </c>
      <c r="R146" s="137">
        <f>INDEX('RNF revised'!$F$8:$F$159,MATCH(M146,'RNF revised'!$A$8:$A$159,0))</f>
        <v>19022.718874353792</v>
      </c>
      <c r="S146" s="114">
        <f t="shared" si="22"/>
        <v>39466.597373270793</v>
      </c>
      <c r="T146" s="138">
        <v>58489.316247624585</v>
      </c>
      <c r="U146" s="144">
        <f t="shared" si="23"/>
        <v>5.3150000000000031E-2</v>
      </c>
      <c r="V146" s="145">
        <f t="shared" si="24"/>
        <v>5.6655874287933283E-2</v>
      </c>
      <c r="W146" s="146">
        <f t="shared" si="25"/>
        <v>5.5513086016436786E-2</v>
      </c>
      <c r="X146" s="58"/>
    </row>
    <row r="147" spans="3:24" ht="13.9">
      <c r="C147"/>
      <c r="D147"/>
      <c r="E147"/>
      <c r="F147"/>
      <c r="G147"/>
      <c r="H147"/>
      <c r="I147"/>
      <c r="J147"/>
      <c r="K147"/>
      <c r="L147" s="58"/>
      <c r="M147" s="75" t="s">
        <v>609</v>
      </c>
      <c r="N147" s="75" t="s">
        <v>610</v>
      </c>
      <c r="O147" s="137">
        <f>INDEX('BCF 2020-21'!$AB$6:$AB$157,MATCH(M147,'BCF 2020-21'!$U$6:$U$157,0))</f>
        <v>22410.711725193745</v>
      </c>
      <c r="P147" s="114">
        <f>INDEX('BCF 2020-21'!$AC$6:$AC$157,MATCH(M147,'BCF 2020-21'!$U$6:$U$157,0))</f>
        <v>43058.276046553801</v>
      </c>
      <c r="Q147" s="138">
        <f t="shared" si="21"/>
        <v>65468.987771747547</v>
      </c>
      <c r="R147" s="137">
        <f>INDEX('RNF revised'!$F$8:$F$159,MATCH(M147,'RNF revised'!$A$8:$A$159,0))</f>
        <v>23601.841053387794</v>
      </c>
      <c r="S147" s="114">
        <f t="shared" si="22"/>
        <v>45518.066955798349</v>
      </c>
      <c r="T147" s="138">
        <v>69119.90800918614</v>
      </c>
      <c r="U147" s="144">
        <f t="shared" si="23"/>
        <v>5.3150000000000031E-2</v>
      </c>
      <c r="V147" s="145">
        <f t="shared" si="24"/>
        <v>5.7127017964794247E-2</v>
      </c>
      <c r="W147" s="146">
        <f t="shared" si="25"/>
        <v>5.5765643577188717E-2</v>
      </c>
      <c r="X147" s="58"/>
    </row>
    <row r="148" spans="3:24" ht="13.9">
      <c r="C148"/>
      <c r="D148"/>
      <c r="E148"/>
      <c r="F148"/>
      <c r="G148"/>
      <c r="H148"/>
      <c r="I148"/>
      <c r="J148"/>
      <c r="K148"/>
      <c r="L148" s="58"/>
      <c r="M148" s="75" t="s">
        <v>619</v>
      </c>
      <c r="N148" s="75" t="s">
        <v>620</v>
      </c>
      <c r="O148" s="137">
        <f>INDEX('BCF 2020-21'!$AB$6:$AB$157,MATCH(M148,'BCF 2020-21'!$U$6:$U$157,0))</f>
        <v>12998.03924863067</v>
      </c>
      <c r="P148" s="114">
        <f>INDEX('BCF 2020-21'!$AC$6:$AC$157,MATCH(M148,'BCF 2020-21'!$U$6:$U$157,0))</f>
        <v>28566.617431599483</v>
      </c>
      <c r="Q148" s="138">
        <f t="shared" si="21"/>
        <v>41564.656680230153</v>
      </c>
      <c r="R148" s="137">
        <f>INDEX('RNF revised'!$F$8:$F$159,MATCH(M148,'RNF revised'!$A$8:$A$159,0))</f>
        <v>13688.885034695391</v>
      </c>
      <c r="S148" s="114">
        <f t="shared" si="22"/>
        <v>29986.697710263812</v>
      </c>
      <c r="T148" s="138">
        <v>43675.582744959203</v>
      </c>
      <c r="U148" s="144">
        <f t="shared" si="23"/>
        <v>5.3150000000000031E-2</v>
      </c>
      <c r="V148" s="145">
        <f t="shared" si="24"/>
        <v>4.9711180613686512E-2</v>
      </c>
      <c r="W148" s="146">
        <f t="shared" si="25"/>
        <v>5.0786563232533499E-2</v>
      </c>
      <c r="X148" s="58"/>
    </row>
    <row r="149" spans="3:24" ht="13.9">
      <c r="C149"/>
      <c r="D149"/>
      <c r="E149"/>
      <c r="F149"/>
      <c r="G149"/>
      <c r="H149"/>
      <c r="I149"/>
      <c r="J149"/>
      <c r="K149"/>
      <c r="L149" s="58"/>
      <c r="M149" s="75" t="s">
        <v>625</v>
      </c>
      <c r="N149" s="75" t="s">
        <v>626</v>
      </c>
      <c r="O149" s="137">
        <f>INDEX('BCF 2020-21'!$AB$6:$AB$157,MATCH(M149,'BCF 2020-21'!$U$6:$U$157,0))</f>
        <v>18916.067503161503</v>
      </c>
      <c r="P149" s="114">
        <f>INDEX('BCF 2020-21'!$AC$6:$AC$157,MATCH(M149,'BCF 2020-21'!$U$6:$U$157,0))</f>
        <v>39309.719058839641</v>
      </c>
      <c r="Q149" s="138">
        <f t="shared" si="21"/>
        <v>58225.786562001143</v>
      </c>
      <c r="R149" s="137">
        <f>INDEX('RNF revised'!$F$8:$F$159,MATCH(M149,'RNF revised'!$A$8:$A$159,0))</f>
        <v>19921.456490954537</v>
      </c>
      <c r="S149" s="114">
        <f t="shared" si="22"/>
        <v>41447.742659212789</v>
      </c>
      <c r="T149" s="138">
        <v>61369.199150167326</v>
      </c>
      <c r="U149" s="144">
        <f t="shared" si="23"/>
        <v>5.3150000000000031E-2</v>
      </c>
      <c r="V149" s="145">
        <f t="shared" si="24"/>
        <v>5.4389185462579981E-2</v>
      </c>
      <c r="W149" s="146">
        <f t="shared" si="25"/>
        <v>5.3986605828312051E-2</v>
      </c>
      <c r="X149" s="58"/>
    </row>
    <row r="150" spans="3:24" ht="13.9">
      <c r="C150"/>
      <c r="D150"/>
      <c r="E150"/>
      <c r="F150"/>
      <c r="G150"/>
      <c r="H150"/>
      <c r="I150"/>
      <c r="J150"/>
      <c r="K150"/>
      <c r="L150" s="58"/>
      <c r="M150" s="75" t="s">
        <v>629</v>
      </c>
      <c r="N150" s="75" t="s">
        <v>630</v>
      </c>
      <c r="O150" s="137">
        <f>INDEX('BCF 2020-21'!$AB$6:$AB$157,MATCH(M150,'BCF 2020-21'!$U$6:$U$157,0))</f>
        <v>12289.860203226714</v>
      </c>
      <c r="P150" s="114">
        <f>INDEX('BCF 2020-21'!$AC$6:$AC$157,MATCH(M150,'BCF 2020-21'!$U$6:$U$157,0))</f>
        <v>29617.340566625891</v>
      </c>
      <c r="Q150" s="138">
        <f t="shared" si="21"/>
        <v>41907.200769852607</v>
      </c>
      <c r="R150" s="137">
        <f>INDEX('RNF revised'!$F$8:$F$159,MATCH(M150,'RNF revised'!$A$8:$A$159,0))</f>
        <v>12943.066273028213</v>
      </c>
      <c r="S150" s="114">
        <f t="shared" si="22"/>
        <v>31251.96387635835</v>
      </c>
      <c r="T150" s="138">
        <v>44195.030149386563</v>
      </c>
      <c r="U150" s="144">
        <f t="shared" si="23"/>
        <v>5.3150000000000031E-2</v>
      </c>
      <c r="V150" s="145">
        <f t="shared" si="24"/>
        <v>5.5191427672423243E-2</v>
      </c>
      <c r="W150" s="146">
        <f t="shared" si="25"/>
        <v>5.4592751066775635E-2</v>
      </c>
      <c r="X150" s="58"/>
    </row>
    <row r="151" spans="3:24" ht="13.9">
      <c r="C151"/>
      <c r="D151"/>
      <c r="E151"/>
      <c r="F151"/>
      <c r="G151"/>
      <c r="H151"/>
      <c r="I151"/>
      <c r="J151"/>
      <c r="K151"/>
      <c r="L151" s="58"/>
      <c r="M151" s="75" t="s">
        <v>633</v>
      </c>
      <c r="N151" s="75" t="s">
        <v>634</v>
      </c>
      <c r="O151" s="137">
        <f>INDEX('BCF 2020-21'!$AB$6:$AB$157,MATCH(M151,'BCF 2020-21'!$U$6:$U$157,0))</f>
        <v>13394.72883524154</v>
      </c>
      <c r="P151" s="114">
        <f>INDEX('BCF 2020-21'!$AC$6:$AC$157,MATCH(M151,'BCF 2020-21'!$U$6:$U$157,0))</f>
        <v>27427.295973264452</v>
      </c>
      <c r="Q151" s="138">
        <f t="shared" si="21"/>
        <v>40822.024808505994</v>
      </c>
      <c r="R151" s="137">
        <f>INDEX('RNF revised'!$F$8:$F$159,MATCH(M151,'RNF revised'!$A$8:$A$159,0))</f>
        <v>14106.658672834628</v>
      </c>
      <c r="S151" s="114">
        <f t="shared" si="22"/>
        <v>29080.735796944835</v>
      </c>
      <c r="T151" s="138">
        <v>43187.394469779465</v>
      </c>
      <c r="U151" s="144">
        <f t="shared" si="23"/>
        <v>5.3150000000000031E-2</v>
      </c>
      <c r="V151" s="145">
        <f t="shared" si="24"/>
        <v>6.0284463524662435E-2</v>
      </c>
      <c r="W151" s="146">
        <f t="shared" si="25"/>
        <v>5.7943467340713761E-2</v>
      </c>
      <c r="X151" s="58"/>
    </row>
    <row r="152" spans="3:24" ht="13.9">
      <c r="C152"/>
      <c r="D152"/>
      <c r="E152"/>
      <c r="F152"/>
      <c r="G152"/>
      <c r="H152"/>
      <c r="I152"/>
      <c r="J152"/>
      <c r="K152"/>
      <c r="L152" s="58"/>
      <c r="M152" s="75" t="s">
        <v>637</v>
      </c>
      <c r="N152" s="75" t="s">
        <v>638</v>
      </c>
      <c r="O152" s="137">
        <f>INDEX('BCF 2020-21'!$AB$6:$AB$157,MATCH(M152,'BCF 2020-21'!$U$6:$U$157,0))</f>
        <v>18995.945354870037</v>
      </c>
      <c r="P152" s="114">
        <f>INDEX('BCF 2020-21'!$AC$6:$AC$157,MATCH(M152,'BCF 2020-21'!$U$6:$U$157,0))</f>
        <v>39913.202432312115</v>
      </c>
      <c r="Q152" s="138">
        <f t="shared" si="21"/>
        <v>58909.147787182155</v>
      </c>
      <c r="R152" s="137">
        <f>INDEX('RNF revised'!$F$8:$F$159,MATCH(M152,'RNF revised'!$A$8:$A$159,0))</f>
        <v>20005.579850481379</v>
      </c>
      <c r="S152" s="114">
        <f t="shared" si="22"/>
        <v>42095.619690237465</v>
      </c>
      <c r="T152" s="138">
        <v>62101.199540718844</v>
      </c>
      <c r="U152" s="144">
        <f t="shared" si="23"/>
        <v>5.3150000000000031E-2</v>
      </c>
      <c r="V152" s="145">
        <f t="shared" si="24"/>
        <v>5.467908173057423E-2</v>
      </c>
      <c r="W152" s="146">
        <f t="shared" si="25"/>
        <v>5.4186011399595113E-2</v>
      </c>
      <c r="X152" s="58"/>
    </row>
    <row r="153" spans="3:24" ht="13.9">
      <c r="C153"/>
      <c r="D153"/>
      <c r="E153"/>
      <c r="F153"/>
      <c r="G153"/>
      <c r="H153"/>
      <c r="I153"/>
      <c r="J153"/>
      <c r="K153"/>
      <c r="L153" s="58"/>
      <c r="M153" s="75" t="s">
        <v>641</v>
      </c>
      <c r="N153" s="75" t="s">
        <v>642</v>
      </c>
      <c r="O153" s="137">
        <f>INDEX('BCF 2020-21'!$AB$6:$AB$157,MATCH(M153,'BCF 2020-21'!$U$6:$U$157,0))</f>
        <v>17491.244612291342</v>
      </c>
      <c r="P153" s="114">
        <f>INDEX('BCF 2020-21'!$AC$6:$AC$157,MATCH(M153,'BCF 2020-21'!$U$6:$U$157,0))</f>
        <v>36164.99826414675</v>
      </c>
      <c r="Q153" s="138">
        <f t="shared" si="21"/>
        <v>53656.242876438089</v>
      </c>
      <c r="R153" s="137">
        <f>INDEX('RNF revised'!$F$8:$F$159,MATCH(M153,'RNF revised'!$A$8:$A$159,0))</f>
        <v>18420.90426343463</v>
      </c>
      <c r="S153" s="114">
        <f t="shared" si="22"/>
        <v>38213.680052936077</v>
      </c>
      <c r="T153" s="138">
        <v>56634.584316370703</v>
      </c>
      <c r="U153" s="144">
        <f t="shared" si="23"/>
        <v>5.3150000000000031E-2</v>
      </c>
      <c r="V153" s="145">
        <f t="shared" si="24"/>
        <v>5.6648192648203421E-2</v>
      </c>
      <c r="W153" s="146">
        <f t="shared" si="25"/>
        <v>5.5507826867253307E-2</v>
      </c>
      <c r="X153" s="58"/>
    </row>
    <row r="154" spans="3:24" ht="13.9">
      <c r="C154"/>
      <c r="D154"/>
      <c r="E154"/>
      <c r="F154"/>
      <c r="G154"/>
      <c r="H154"/>
      <c r="I154"/>
      <c r="J154"/>
      <c r="K154"/>
      <c r="L154" s="58"/>
      <c r="M154" s="75" t="s">
        <v>645</v>
      </c>
      <c r="N154" s="75" t="s">
        <v>646</v>
      </c>
      <c r="O154" s="137">
        <f>INDEX('BCF 2020-21'!$AB$6:$AB$157,MATCH(M154,'BCF 2020-21'!$U$6:$U$157,0))</f>
        <v>21423.680839826229</v>
      </c>
      <c r="P154" s="114">
        <f>INDEX('BCF 2020-21'!$AC$6:$AC$157,MATCH(M154,'BCF 2020-21'!$U$6:$U$157,0))</f>
        <v>55248.531016728615</v>
      </c>
      <c r="Q154" s="138">
        <f t="shared" si="21"/>
        <v>76672.211856554844</v>
      </c>
      <c r="R154" s="137">
        <f>INDEX('RNF revised'!$F$8:$F$159,MATCH(M154,'RNF revised'!$A$8:$A$159,0))</f>
        <v>22562.349476462994</v>
      </c>
      <c r="S154" s="114">
        <f t="shared" si="22"/>
        <v>58065.16425581264</v>
      </c>
      <c r="T154" s="138">
        <v>80627.513732275635</v>
      </c>
      <c r="U154" s="144">
        <f t="shared" si="23"/>
        <v>5.3150000000000031E-2</v>
      </c>
      <c r="V154" s="145">
        <f t="shared" si="24"/>
        <v>5.0981142615921904E-2</v>
      </c>
      <c r="W154" s="146">
        <f t="shared" si="25"/>
        <v>5.1587162805746711E-2</v>
      </c>
      <c r="X154" s="58"/>
    </row>
    <row r="155" spans="3:24" ht="13.9">
      <c r="C155"/>
      <c r="D155"/>
      <c r="E155"/>
      <c r="F155"/>
      <c r="G155"/>
      <c r="H155"/>
      <c r="I155"/>
      <c r="J155"/>
      <c r="K155"/>
      <c r="L155" s="58"/>
      <c r="M155" s="75" t="s">
        <v>649</v>
      </c>
      <c r="N155" s="75" t="s">
        <v>650</v>
      </c>
      <c r="O155" s="137">
        <f>INDEX('BCF 2020-21'!$AB$6:$AB$157,MATCH(M155,'BCF 2020-21'!$U$6:$U$157,0))</f>
        <v>11984.321065227496</v>
      </c>
      <c r="P155" s="114">
        <f>INDEX('BCF 2020-21'!$AC$6:$AC$157,MATCH(M155,'BCF 2020-21'!$U$6:$U$157,0))</f>
        <v>26419.145701652611</v>
      </c>
      <c r="Q155" s="138">
        <f t="shared" si="21"/>
        <v>38403.466766880105</v>
      </c>
      <c r="R155" s="137">
        <f>INDEX('RNF revised'!$F$8:$F$159,MATCH(M155,'RNF revised'!$A$8:$A$159,0))</f>
        <v>12621.287729844338</v>
      </c>
      <c r="S155" s="114">
        <f t="shared" si="22"/>
        <v>27869.666151963491</v>
      </c>
      <c r="T155" s="138">
        <v>40490.953881807829</v>
      </c>
      <c r="U155" s="144">
        <f t="shared" si="23"/>
        <v>5.3150000000000031E-2</v>
      </c>
      <c r="V155" s="145">
        <f t="shared" si="24"/>
        <v>5.4904139092587956E-2</v>
      </c>
      <c r="W155" s="146">
        <f t="shared" si="25"/>
        <v>5.4356736270695594E-2</v>
      </c>
      <c r="X155" s="58"/>
    </row>
    <row r="156" spans="3:24" ht="13.9">
      <c r="C156"/>
      <c r="D156"/>
      <c r="E156"/>
      <c r="F156"/>
      <c r="G156"/>
      <c r="H156"/>
      <c r="I156"/>
      <c r="J156"/>
      <c r="K156"/>
      <c r="L156" s="58"/>
      <c r="M156" s="75" t="s">
        <v>653</v>
      </c>
      <c r="N156" s="75" t="s">
        <v>654</v>
      </c>
      <c r="O156" s="137">
        <f>INDEX('BCF 2020-21'!$AB$6:$AB$157,MATCH(M156,'BCF 2020-21'!$U$6:$U$157,0))</f>
        <v>17716.777068903128</v>
      </c>
      <c r="P156" s="114">
        <f>INDEX('BCF 2020-21'!$AC$6:$AC$157,MATCH(M156,'BCF 2020-21'!$U$6:$U$157,0))</f>
        <v>42961.824119353885</v>
      </c>
      <c r="Q156" s="138">
        <f t="shared" si="21"/>
        <v>60678.601188257016</v>
      </c>
      <c r="R156" s="137">
        <f>INDEX('RNF revised'!$F$8:$F$159,MATCH(M156,'RNF revised'!$A$8:$A$159,0))</f>
        <v>18658.423770115329</v>
      </c>
      <c r="S156" s="114">
        <f t="shared" si="22"/>
        <v>45260.4800439268</v>
      </c>
      <c r="T156" s="138">
        <v>63918.903814042133</v>
      </c>
      <c r="U156" s="144">
        <f t="shared" si="23"/>
        <v>5.3150000000000031E-2</v>
      </c>
      <c r="V156" s="145">
        <f t="shared" si="24"/>
        <v>5.3504616521564241E-2</v>
      </c>
      <c r="W156" s="146">
        <f t="shared" si="25"/>
        <v>5.3401076529961289E-2</v>
      </c>
      <c r="X156" s="58"/>
    </row>
    <row r="157" spans="3:24" ht="13.9">
      <c r="C157"/>
      <c r="D157"/>
      <c r="E157"/>
      <c r="F157"/>
      <c r="G157"/>
      <c r="H157"/>
      <c r="I157"/>
      <c r="J157"/>
      <c r="K157"/>
      <c r="L157" s="58"/>
      <c r="M157" s="75" t="s">
        <v>657</v>
      </c>
      <c r="N157" s="75" t="s">
        <v>658</v>
      </c>
      <c r="O157" s="137">
        <f>INDEX('BCF 2020-21'!$AB$6:$AB$157,MATCH(M157,'BCF 2020-21'!$U$6:$U$157,0))</f>
        <v>12789.007343302073</v>
      </c>
      <c r="P157" s="114">
        <f>INDEX('BCF 2020-21'!$AC$6:$AC$157,MATCH(M157,'BCF 2020-21'!$U$6:$U$157,0))</f>
        <v>26824.24509405467</v>
      </c>
      <c r="Q157" s="138">
        <f t="shared" ref="Q157" si="26">O157+P157</f>
        <v>39613.252437356743</v>
      </c>
      <c r="R157" s="137">
        <f>INDEX('RNF revised'!$F$8:$F$159,MATCH(M157,'RNF revised'!$A$8:$A$159,0))</f>
        <v>13468.74308359858</v>
      </c>
      <c r="S157" s="114">
        <f t="shared" ref="S157" si="27">T157-R157</f>
        <v>28428.053831486359</v>
      </c>
      <c r="T157" s="138">
        <v>41896.796915084939</v>
      </c>
      <c r="U157" s="144">
        <f t="shared" ref="U157" si="28">R157/O157-1</f>
        <v>5.3150000000000031E-2</v>
      </c>
      <c r="V157" s="145">
        <f t="shared" ref="V157" si="29">S157/P157-1</f>
        <v>5.9789519958835857E-2</v>
      </c>
      <c r="W157" s="146">
        <f t="shared" ref="W157" si="30">T157/Q157-1</f>
        <v>5.7645972931390288E-2</v>
      </c>
      <c r="X157" s="58"/>
    </row>
    <row r="158" spans="3:24" ht="13.9">
      <c r="C158"/>
      <c r="D158"/>
      <c r="E158"/>
      <c r="F158"/>
      <c r="G158"/>
      <c r="H158"/>
      <c r="I158"/>
      <c r="J158"/>
      <c r="K158"/>
      <c r="L158" s="58"/>
      <c r="O158" s="117"/>
      <c r="P158" s="114"/>
      <c r="Q158" s="113"/>
      <c r="R158" s="117"/>
      <c r="S158" s="114"/>
      <c r="T158" s="113"/>
      <c r="U158" s="117"/>
      <c r="V158" s="114"/>
      <c r="W158" s="146"/>
      <c r="X158" s="58"/>
    </row>
    <row r="159" spans="3:24" ht="13.9">
      <c r="C159"/>
      <c r="D159"/>
      <c r="E159"/>
      <c r="F159"/>
      <c r="G159"/>
      <c r="H159"/>
      <c r="I159"/>
      <c r="J159"/>
      <c r="K159"/>
      <c r="L159" s="58"/>
      <c r="O159" s="117"/>
      <c r="P159" s="114"/>
      <c r="Q159" s="113"/>
      <c r="R159" s="117"/>
      <c r="S159" s="114"/>
      <c r="T159" s="113"/>
      <c r="U159" s="117"/>
      <c r="V159" s="114"/>
      <c r="W159" s="113"/>
    </row>
    <row r="160" spans="3:24" ht="13.9">
      <c r="C160"/>
      <c r="D160"/>
      <c r="E160"/>
      <c r="F160"/>
      <c r="G160"/>
      <c r="H160"/>
      <c r="I160"/>
      <c r="J160"/>
      <c r="K160"/>
      <c r="L160" s="58"/>
      <c r="O160" s="117"/>
      <c r="P160" s="114"/>
      <c r="Q160" s="113"/>
      <c r="R160" s="117"/>
      <c r="S160" s="114"/>
      <c r="T160" s="113"/>
      <c r="U160" s="117"/>
      <c r="V160" s="114"/>
      <c r="W160" s="113"/>
    </row>
    <row r="161" spans="3:23" ht="13.9">
      <c r="C161"/>
      <c r="D161"/>
      <c r="E161"/>
      <c r="F161"/>
      <c r="G161"/>
      <c r="H161"/>
      <c r="I161"/>
      <c r="J161"/>
      <c r="K161"/>
      <c r="L161" s="58"/>
      <c r="O161" s="117"/>
      <c r="P161" s="114"/>
      <c r="Q161" s="113"/>
      <c r="R161" s="117"/>
      <c r="S161" s="114"/>
      <c r="T161" s="113"/>
      <c r="U161" s="117"/>
      <c r="V161" s="114"/>
      <c r="W161" s="113"/>
    </row>
    <row r="162" spans="3:23" ht="13.9">
      <c r="C162"/>
      <c r="D162"/>
      <c r="E162"/>
      <c r="F162"/>
      <c r="G162"/>
      <c r="H162"/>
      <c r="I162"/>
      <c r="J162"/>
      <c r="K162"/>
      <c r="L162" s="58"/>
      <c r="O162" s="117"/>
      <c r="P162" s="114"/>
      <c r="Q162" s="113"/>
      <c r="R162" s="117"/>
      <c r="S162" s="114"/>
      <c r="T162" s="113"/>
      <c r="U162" s="117"/>
      <c r="V162" s="114"/>
      <c r="W162" s="113"/>
    </row>
    <row r="163" spans="3:23" ht="13.9">
      <c r="C163"/>
      <c r="D163"/>
      <c r="E163"/>
      <c r="F163"/>
      <c r="G163"/>
      <c r="H163"/>
      <c r="I163"/>
      <c r="J163"/>
      <c r="K163"/>
      <c r="L163" s="58"/>
      <c r="O163" s="117"/>
      <c r="P163" s="114"/>
      <c r="Q163" s="113"/>
      <c r="R163" s="117"/>
      <c r="S163" s="114"/>
      <c r="T163" s="113"/>
      <c r="U163" s="117"/>
      <c r="V163" s="114"/>
      <c r="W163" s="113"/>
    </row>
    <row r="164" spans="3:23" ht="13.9">
      <c r="C164"/>
      <c r="D164"/>
      <c r="E164"/>
      <c r="F164"/>
      <c r="G164"/>
      <c r="H164"/>
      <c r="I164"/>
      <c r="J164"/>
      <c r="K164"/>
      <c r="L164" s="58"/>
      <c r="O164" s="117"/>
      <c r="P164" s="114"/>
      <c r="Q164" s="113"/>
      <c r="R164" s="117"/>
      <c r="S164" s="114"/>
      <c r="T164" s="113"/>
      <c r="U164" s="117"/>
      <c r="V164" s="114"/>
      <c r="W164" s="113"/>
    </row>
    <row r="165" spans="3:23" ht="13.9">
      <c r="C165"/>
      <c r="D165"/>
      <c r="E165"/>
      <c r="F165"/>
      <c r="G165"/>
      <c r="H165"/>
      <c r="I165"/>
      <c r="J165"/>
      <c r="K165"/>
      <c r="L165" s="58"/>
      <c r="O165" s="117"/>
      <c r="P165" s="114"/>
      <c r="Q165" s="113"/>
      <c r="R165" s="117"/>
      <c r="S165" s="114"/>
      <c r="T165" s="113"/>
      <c r="U165" s="117"/>
      <c r="V165" s="114"/>
      <c r="W165" s="113"/>
    </row>
    <row r="166" spans="3:23" ht="13.9">
      <c r="C166"/>
      <c r="D166"/>
      <c r="E166"/>
      <c r="F166"/>
      <c r="G166"/>
      <c r="H166"/>
      <c r="I166"/>
      <c r="J166"/>
      <c r="K166"/>
      <c r="L166" s="58"/>
      <c r="O166" s="117"/>
      <c r="P166" s="114"/>
      <c r="Q166" s="113"/>
      <c r="R166" s="117"/>
      <c r="S166" s="114"/>
      <c r="T166" s="113"/>
      <c r="U166" s="117"/>
      <c r="V166" s="114"/>
      <c r="W166" s="113"/>
    </row>
    <row r="167" spans="3:23" ht="13.9">
      <c r="C167"/>
      <c r="D167"/>
      <c r="E167"/>
      <c r="F167"/>
      <c r="G167"/>
      <c r="H167"/>
      <c r="I167"/>
      <c r="J167"/>
      <c r="K167"/>
      <c r="L167" s="58"/>
      <c r="O167" s="117"/>
      <c r="P167" s="114"/>
      <c r="Q167" s="113"/>
      <c r="R167" s="117"/>
      <c r="S167" s="114"/>
      <c r="T167" s="113"/>
      <c r="U167" s="117"/>
      <c r="V167" s="114"/>
      <c r="W167" s="113"/>
    </row>
    <row r="168" spans="3:23" ht="13.9">
      <c r="C168"/>
      <c r="D168"/>
      <c r="E168"/>
      <c r="F168"/>
      <c r="G168"/>
      <c r="H168"/>
      <c r="I168"/>
      <c r="J168"/>
      <c r="K168"/>
      <c r="L168" s="58"/>
      <c r="O168" s="117"/>
      <c r="P168" s="114"/>
      <c r="Q168" s="113"/>
      <c r="R168" s="117"/>
      <c r="S168" s="114"/>
      <c r="T168" s="113"/>
      <c r="U168" s="117"/>
      <c r="V168" s="114"/>
      <c r="W168" s="113"/>
    </row>
    <row r="169" spans="3:23" ht="13.9">
      <c r="C169"/>
      <c r="D169"/>
      <c r="E169"/>
      <c r="F169"/>
      <c r="G169"/>
      <c r="H169"/>
      <c r="I169"/>
      <c r="J169"/>
      <c r="K169"/>
      <c r="L169" s="58"/>
      <c r="O169" s="117"/>
      <c r="P169" s="114"/>
      <c r="Q169" s="113"/>
      <c r="R169" s="117"/>
      <c r="S169" s="114"/>
      <c r="T169" s="113"/>
      <c r="U169" s="117"/>
      <c r="V169" s="114"/>
      <c r="W169" s="113"/>
    </row>
    <row r="170" spans="3:23" ht="13.9">
      <c r="C170"/>
      <c r="D170"/>
      <c r="E170"/>
      <c r="F170"/>
      <c r="G170"/>
      <c r="H170"/>
      <c r="I170"/>
      <c r="J170"/>
      <c r="K170"/>
      <c r="L170" s="58"/>
      <c r="O170" s="117"/>
      <c r="P170" s="114"/>
      <c r="Q170" s="113"/>
      <c r="R170" s="117"/>
      <c r="S170" s="114"/>
      <c r="T170" s="113"/>
      <c r="U170" s="117"/>
      <c r="V170" s="114"/>
      <c r="W170" s="113"/>
    </row>
    <row r="171" spans="3:23" ht="13.9">
      <c r="C171"/>
      <c r="D171"/>
      <c r="E171"/>
      <c r="F171"/>
      <c r="G171"/>
      <c r="H171"/>
      <c r="I171"/>
      <c r="J171"/>
      <c r="K171"/>
      <c r="L171" s="58"/>
      <c r="O171" s="117"/>
      <c r="P171" s="114"/>
      <c r="Q171" s="113"/>
      <c r="R171" s="117"/>
      <c r="S171" s="114"/>
      <c r="T171" s="113"/>
      <c r="U171" s="117"/>
      <c r="V171" s="114"/>
      <c r="W171" s="113"/>
    </row>
    <row r="172" spans="3:23" ht="13.9">
      <c r="C172"/>
      <c r="D172"/>
      <c r="E172"/>
      <c r="F172"/>
      <c r="G172"/>
      <c r="H172"/>
      <c r="I172"/>
      <c r="J172"/>
      <c r="K172"/>
      <c r="L172" s="58"/>
      <c r="O172" s="117"/>
      <c r="P172" s="114"/>
      <c r="Q172" s="113"/>
      <c r="R172" s="117"/>
      <c r="S172" s="114"/>
      <c r="T172" s="113"/>
      <c r="U172" s="117"/>
      <c r="V172" s="114"/>
      <c r="W172" s="113"/>
    </row>
    <row r="173" spans="3:23" ht="13.9">
      <c r="C173"/>
      <c r="D173"/>
      <c r="E173"/>
      <c r="F173"/>
      <c r="G173"/>
      <c r="H173"/>
      <c r="I173"/>
      <c r="J173"/>
      <c r="K173"/>
      <c r="L173" s="58"/>
      <c r="O173" s="117"/>
      <c r="P173" s="114"/>
      <c r="Q173" s="113"/>
      <c r="R173" s="117"/>
      <c r="S173" s="114"/>
      <c r="T173" s="113"/>
      <c r="U173" s="117"/>
      <c r="V173" s="114"/>
      <c r="W173" s="113"/>
    </row>
    <row r="174" spans="3:23" ht="13.9">
      <c r="C174"/>
      <c r="D174"/>
      <c r="E174"/>
      <c r="F174"/>
      <c r="G174"/>
      <c r="H174"/>
      <c r="I174"/>
      <c r="J174"/>
      <c r="K174"/>
      <c r="L174" s="58"/>
      <c r="O174" s="117"/>
      <c r="P174" s="114"/>
      <c r="Q174" s="113"/>
      <c r="R174" s="117"/>
      <c r="S174" s="114"/>
      <c r="T174" s="113"/>
      <c r="U174" s="117"/>
      <c r="V174" s="114"/>
      <c r="W174" s="113"/>
    </row>
    <row r="175" spans="3:23" ht="13.9">
      <c r="C175"/>
      <c r="D175"/>
      <c r="E175"/>
      <c r="F175"/>
      <c r="G175"/>
      <c r="H175"/>
      <c r="I175"/>
      <c r="J175"/>
      <c r="K175"/>
      <c r="L175" s="58"/>
      <c r="O175" s="117"/>
      <c r="P175" s="114"/>
      <c r="Q175" s="113"/>
      <c r="R175" s="117"/>
      <c r="S175" s="114"/>
      <c r="T175" s="113"/>
      <c r="U175" s="117"/>
      <c r="V175" s="114"/>
      <c r="W175" s="113"/>
    </row>
    <row r="176" spans="3:23" ht="13.9">
      <c r="C176"/>
      <c r="D176"/>
      <c r="E176"/>
      <c r="F176"/>
      <c r="G176"/>
      <c r="H176"/>
      <c r="I176"/>
      <c r="J176"/>
      <c r="K176"/>
      <c r="L176" s="58"/>
      <c r="O176" s="117"/>
      <c r="P176" s="114"/>
      <c r="Q176" s="113"/>
      <c r="R176" s="117"/>
      <c r="S176" s="114"/>
      <c r="T176" s="113"/>
      <c r="U176" s="117"/>
      <c r="V176" s="114"/>
      <c r="W176" s="113"/>
    </row>
    <row r="177" spans="3:23" ht="13.9">
      <c r="C177"/>
      <c r="D177"/>
      <c r="E177"/>
      <c r="F177"/>
      <c r="G177"/>
      <c r="H177"/>
      <c r="I177"/>
      <c r="J177"/>
      <c r="K177"/>
      <c r="L177" s="58"/>
      <c r="O177" s="117"/>
      <c r="P177" s="114"/>
      <c r="Q177" s="113"/>
      <c r="R177" s="117"/>
      <c r="S177" s="114"/>
      <c r="T177" s="113"/>
      <c r="U177" s="117"/>
      <c r="V177" s="114"/>
      <c r="W177" s="113"/>
    </row>
    <row r="178" spans="3:23" ht="13.9">
      <c r="C178"/>
      <c r="D178"/>
      <c r="E178"/>
      <c r="F178"/>
      <c r="G178"/>
      <c r="H178"/>
      <c r="I178"/>
      <c r="J178"/>
      <c r="K178"/>
      <c r="L178" s="58"/>
      <c r="O178" s="117"/>
      <c r="P178" s="114"/>
      <c r="Q178" s="113"/>
      <c r="R178" s="117"/>
      <c r="S178" s="114"/>
      <c r="T178" s="113"/>
      <c r="U178" s="117"/>
      <c r="V178" s="114"/>
      <c r="W178" s="113"/>
    </row>
    <row r="179" spans="3:23" ht="13.9">
      <c r="C179"/>
      <c r="D179"/>
      <c r="E179"/>
      <c r="F179"/>
      <c r="G179"/>
      <c r="H179"/>
      <c r="I179"/>
      <c r="J179"/>
      <c r="K179"/>
      <c r="L179" s="58"/>
      <c r="O179" s="117"/>
      <c r="P179" s="114"/>
      <c r="Q179" s="113"/>
      <c r="R179" s="117"/>
      <c r="S179" s="114"/>
      <c r="T179" s="113"/>
      <c r="U179" s="117"/>
      <c r="V179" s="114"/>
      <c r="W179" s="113"/>
    </row>
    <row r="180" spans="3:23" ht="13.9">
      <c r="C180"/>
      <c r="D180"/>
      <c r="E180"/>
      <c r="F180"/>
      <c r="G180"/>
      <c r="H180"/>
      <c r="I180"/>
      <c r="J180"/>
      <c r="K180"/>
      <c r="L180" s="58"/>
      <c r="O180" s="117"/>
      <c r="P180" s="114"/>
      <c r="Q180" s="113"/>
      <c r="R180" s="117"/>
      <c r="S180" s="114"/>
      <c r="T180" s="113"/>
      <c r="U180" s="117"/>
      <c r="V180" s="114"/>
      <c r="W180" s="113"/>
    </row>
    <row r="181" spans="3:23" ht="13.9">
      <c r="C181"/>
      <c r="D181"/>
      <c r="E181"/>
      <c r="F181"/>
      <c r="G181"/>
      <c r="H181"/>
      <c r="I181"/>
      <c r="J181"/>
      <c r="K181"/>
      <c r="L181" s="58"/>
      <c r="O181" s="117"/>
      <c r="P181" s="114"/>
      <c r="Q181" s="113"/>
      <c r="R181" s="117"/>
      <c r="S181" s="114"/>
      <c r="T181" s="113"/>
      <c r="U181" s="117"/>
      <c r="V181" s="114"/>
      <c r="W181" s="113"/>
    </row>
    <row r="182" spans="3:23" ht="13.9">
      <c r="C182"/>
      <c r="D182"/>
      <c r="E182"/>
      <c r="F182"/>
      <c r="G182"/>
      <c r="H182"/>
      <c r="I182"/>
      <c r="J182"/>
      <c r="K182"/>
      <c r="L182" s="58"/>
      <c r="O182" s="117"/>
      <c r="P182" s="114"/>
      <c r="Q182" s="113"/>
      <c r="R182" s="117"/>
      <c r="S182" s="114"/>
      <c r="T182" s="113"/>
      <c r="U182" s="117"/>
      <c r="V182" s="114"/>
      <c r="W182" s="113"/>
    </row>
    <row r="183" spans="3:23" ht="13.9">
      <c r="C183"/>
      <c r="D183"/>
      <c r="E183"/>
      <c r="F183"/>
      <c r="G183"/>
      <c r="H183"/>
      <c r="I183"/>
      <c r="J183"/>
      <c r="K183"/>
      <c r="L183" s="58"/>
      <c r="O183" s="117"/>
      <c r="P183" s="114"/>
      <c r="Q183" s="113"/>
      <c r="R183" s="117"/>
      <c r="S183" s="114"/>
      <c r="T183" s="113"/>
      <c r="U183" s="117"/>
      <c r="V183" s="114"/>
      <c r="W183" s="113"/>
    </row>
    <row r="184" spans="3:23" ht="13.9">
      <c r="C184"/>
      <c r="D184"/>
      <c r="E184"/>
      <c r="F184"/>
      <c r="G184"/>
      <c r="H184"/>
      <c r="I184"/>
      <c r="J184"/>
      <c r="K184"/>
      <c r="L184" s="58"/>
      <c r="O184" s="117"/>
      <c r="P184" s="114"/>
      <c r="Q184" s="113"/>
      <c r="R184" s="117"/>
      <c r="S184" s="114"/>
      <c r="T184" s="113"/>
      <c r="U184" s="117"/>
      <c r="V184" s="114"/>
      <c r="W184" s="113"/>
    </row>
    <row r="185" spans="3:23" ht="13.9">
      <c r="C185"/>
      <c r="D185"/>
      <c r="E185"/>
      <c r="F185"/>
      <c r="G185"/>
      <c r="H185"/>
      <c r="I185"/>
      <c r="J185"/>
      <c r="K185"/>
      <c r="L185" s="58"/>
      <c r="O185" s="117"/>
      <c r="P185" s="114"/>
      <c r="Q185" s="113"/>
      <c r="R185" s="117"/>
      <c r="S185" s="114"/>
      <c r="T185" s="113"/>
      <c r="U185" s="117"/>
      <c r="V185" s="114"/>
      <c r="W185" s="113"/>
    </row>
    <row r="186" spans="3:23" ht="13.9">
      <c r="C186"/>
      <c r="D186"/>
      <c r="E186"/>
      <c r="F186"/>
      <c r="G186"/>
      <c r="H186"/>
      <c r="I186"/>
      <c r="J186"/>
      <c r="K186"/>
      <c r="L186" s="58"/>
      <c r="O186" s="117"/>
      <c r="P186" s="114"/>
      <c r="Q186" s="113"/>
      <c r="R186" s="117"/>
      <c r="S186" s="114"/>
      <c r="T186" s="113"/>
      <c r="U186" s="117"/>
      <c r="V186" s="114"/>
      <c r="W186" s="113"/>
    </row>
    <row r="187" spans="3:23" ht="13.9">
      <c r="C187"/>
      <c r="D187"/>
      <c r="E187"/>
      <c r="F187"/>
      <c r="G187"/>
      <c r="H187"/>
      <c r="I187"/>
      <c r="J187"/>
      <c r="K187"/>
      <c r="L187" s="58"/>
      <c r="O187" s="117"/>
      <c r="P187" s="114"/>
      <c r="Q187" s="113"/>
      <c r="R187" s="117"/>
      <c r="S187" s="114"/>
      <c r="T187" s="113"/>
      <c r="U187" s="117"/>
      <c r="V187" s="114"/>
      <c r="W187" s="113"/>
    </row>
    <row r="188" spans="3:23" ht="13.9">
      <c r="C188"/>
      <c r="D188"/>
      <c r="E188"/>
      <c r="F188"/>
      <c r="G188"/>
      <c r="H188"/>
      <c r="I188"/>
      <c r="J188"/>
      <c r="K188"/>
      <c r="L188" s="58"/>
      <c r="O188" s="117"/>
      <c r="P188" s="114"/>
      <c r="Q188" s="113"/>
      <c r="R188" s="117"/>
      <c r="S188" s="114"/>
      <c r="T188" s="113"/>
      <c r="U188" s="117"/>
      <c r="V188" s="114"/>
      <c r="W188" s="113"/>
    </row>
    <row r="189" spans="3:23" ht="13.9">
      <c r="C189"/>
      <c r="D189"/>
      <c r="E189"/>
      <c r="F189"/>
      <c r="G189"/>
      <c r="H189"/>
      <c r="I189"/>
      <c r="J189"/>
      <c r="K189"/>
      <c r="L189" s="58"/>
      <c r="O189" s="117"/>
      <c r="P189" s="114"/>
      <c r="Q189" s="113"/>
      <c r="R189" s="117"/>
      <c r="S189" s="114"/>
      <c r="T189" s="113"/>
      <c r="U189" s="117"/>
      <c r="V189" s="114"/>
      <c r="W189" s="113"/>
    </row>
    <row r="190" spans="3:23" ht="13.9">
      <c r="C190"/>
      <c r="D190"/>
      <c r="E190"/>
      <c r="F190"/>
      <c r="G190"/>
      <c r="H190"/>
      <c r="I190"/>
      <c r="J190"/>
      <c r="K190"/>
      <c r="L190" s="58"/>
      <c r="O190" s="117"/>
      <c r="P190" s="114"/>
      <c r="Q190" s="113"/>
      <c r="R190" s="117"/>
      <c r="S190" s="114"/>
      <c r="T190" s="113"/>
      <c r="U190" s="117"/>
      <c r="V190" s="114"/>
      <c r="W190" s="113"/>
    </row>
    <row r="191" spans="3:23" ht="13.9">
      <c r="C191"/>
      <c r="D191"/>
      <c r="E191"/>
      <c r="F191"/>
      <c r="G191"/>
      <c r="H191"/>
      <c r="I191"/>
      <c r="J191"/>
      <c r="K191"/>
      <c r="L191" s="58"/>
      <c r="O191" s="117"/>
      <c r="P191" s="114"/>
      <c r="Q191" s="113"/>
      <c r="R191" s="117"/>
      <c r="S191" s="114"/>
      <c r="T191" s="113"/>
      <c r="U191" s="117"/>
      <c r="V191" s="114"/>
      <c r="W191" s="113"/>
    </row>
    <row r="192" spans="3:23" ht="13.9">
      <c r="C192"/>
      <c r="D192"/>
      <c r="E192"/>
      <c r="F192"/>
      <c r="G192"/>
      <c r="H192"/>
      <c r="I192"/>
      <c r="J192"/>
      <c r="K192"/>
      <c r="L192" s="58"/>
      <c r="O192" s="117"/>
      <c r="P192" s="114"/>
      <c r="Q192" s="113"/>
      <c r="R192" s="117"/>
      <c r="S192" s="114"/>
      <c r="T192" s="113"/>
      <c r="U192" s="117"/>
      <c r="V192" s="114"/>
      <c r="W192" s="113"/>
    </row>
    <row r="193" spans="3:23" ht="13.9">
      <c r="C193"/>
      <c r="D193"/>
      <c r="E193"/>
      <c r="F193"/>
      <c r="G193"/>
      <c r="H193"/>
      <c r="I193"/>
      <c r="J193"/>
      <c r="K193"/>
      <c r="L193" s="58"/>
      <c r="O193" s="117"/>
      <c r="P193" s="114"/>
      <c r="Q193" s="113"/>
      <c r="R193" s="117"/>
      <c r="S193" s="114"/>
      <c r="T193" s="113"/>
      <c r="U193" s="117"/>
      <c r="V193" s="114"/>
      <c r="W193" s="113"/>
    </row>
    <row r="194" spans="3:23" ht="13.9">
      <c r="C194"/>
      <c r="D194"/>
      <c r="E194"/>
      <c r="F194"/>
      <c r="G194"/>
      <c r="H194"/>
      <c r="I194"/>
      <c r="J194"/>
      <c r="K194"/>
      <c r="L194" s="58"/>
      <c r="O194" s="117"/>
      <c r="P194" s="114"/>
      <c r="Q194" s="113"/>
      <c r="R194" s="117"/>
      <c r="S194" s="114"/>
      <c r="T194" s="113"/>
      <c r="U194" s="117"/>
      <c r="V194" s="114"/>
      <c r="W194" s="113"/>
    </row>
    <row r="195" spans="3:23" ht="13.9">
      <c r="C195"/>
      <c r="D195"/>
      <c r="E195"/>
      <c r="F195"/>
      <c r="G195"/>
      <c r="H195"/>
      <c r="I195"/>
      <c r="J195"/>
      <c r="K195"/>
      <c r="L195" s="58"/>
      <c r="O195" s="117"/>
      <c r="P195" s="114"/>
      <c r="Q195" s="113"/>
      <c r="R195" s="117"/>
      <c r="S195" s="114"/>
      <c r="T195" s="113"/>
      <c r="U195" s="117"/>
      <c r="V195" s="114"/>
      <c r="W195" s="113"/>
    </row>
    <row r="196" spans="3:23" ht="13.9">
      <c r="C196"/>
      <c r="D196"/>
      <c r="E196"/>
      <c r="F196"/>
      <c r="G196"/>
      <c r="H196"/>
      <c r="I196"/>
      <c r="J196"/>
      <c r="K196"/>
      <c r="L196" s="58"/>
      <c r="O196" s="117"/>
      <c r="P196" s="114"/>
      <c r="Q196" s="113"/>
      <c r="R196" s="117"/>
      <c r="S196" s="114"/>
      <c r="T196" s="113"/>
      <c r="U196" s="117"/>
      <c r="V196" s="114"/>
      <c r="W196" s="11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9631F-CC68-4486-9F22-002AEA6720AF}">
  <sheetPr>
    <tabColor rgb="FF005EB8"/>
  </sheetPr>
  <dimension ref="A1:J196"/>
  <sheetViews>
    <sheetView workbookViewId="0">
      <selection activeCell="J3" sqref="J3"/>
    </sheetView>
  </sheetViews>
  <sheetFormatPr defaultColWidth="8.85546875" defaultRowHeight="13.15"/>
  <cols>
    <col min="1" max="1" width="8.85546875" style="24"/>
    <col min="2" max="2" width="54.7109375" style="24" bestFit="1" customWidth="1"/>
    <col min="3" max="3" width="13.85546875" style="24" customWidth="1"/>
    <col min="4" max="4" width="13.7109375" style="24" customWidth="1"/>
    <col min="5" max="5" width="8.85546875" style="24"/>
    <col min="6" max="6" width="2" style="59" customWidth="1"/>
    <col min="7" max="7" width="7.7109375" style="24" customWidth="1"/>
    <col min="8" max="8" width="54.7109375" style="24" bestFit="1" customWidth="1"/>
    <col min="9" max="9" width="13.7109375" style="24" customWidth="1"/>
    <col min="10" max="10" width="13.85546875" style="24" customWidth="1"/>
    <col min="11" max="16384" width="8.85546875" style="24"/>
  </cols>
  <sheetData>
    <row r="1" spans="1:10" s="38" customFormat="1">
      <c r="A1" s="37" t="s">
        <v>820</v>
      </c>
      <c r="F1" s="195"/>
    </row>
    <row r="3" spans="1:10">
      <c r="C3" s="26">
        <f>SUM(C6:C196)</f>
        <v>1150161.8457972314</v>
      </c>
      <c r="D3" s="26">
        <f>SUM(D6:D196)</f>
        <v>1211278.2959077014</v>
      </c>
      <c r="E3" s="192"/>
      <c r="I3" s="82">
        <f>SUM(I6:I140)</f>
        <v>1150161.8457972317</v>
      </c>
      <c r="J3" s="82">
        <f>SUM(J6:J140)</f>
        <v>1211278.2959077016</v>
      </c>
    </row>
    <row r="4" spans="1:10">
      <c r="C4" s="153" t="s">
        <v>37</v>
      </c>
      <c r="D4" s="153" t="s">
        <v>821</v>
      </c>
      <c r="I4" s="153" t="s">
        <v>37</v>
      </c>
      <c r="J4" s="153" t="s">
        <v>821</v>
      </c>
    </row>
    <row r="5" spans="1:10" ht="52.9">
      <c r="A5" s="86" t="s">
        <v>38</v>
      </c>
      <c r="B5" s="29" t="s">
        <v>39</v>
      </c>
      <c r="C5" s="88" t="s">
        <v>822</v>
      </c>
      <c r="D5" s="88" t="s">
        <v>822</v>
      </c>
      <c r="E5" s="86" t="s">
        <v>823</v>
      </c>
      <c r="G5" s="86" t="s">
        <v>824</v>
      </c>
      <c r="H5" s="76" t="s">
        <v>801</v>
      </c>
      <c r="I5" s="74" t="s">
        <v>822</v>
      </c>
      <c r="J5" s="74" t="s">
        <v>822</v>
      </c>
    </row>
    <row r="6" spans="1:10">
      <c r="A6" s="29" t="s">
        <v>51</v>
      </c>
      <c r="B6" s="24" t="s">
        <v>52</v>
      </c>
      <c r="C6" s="26">
        <v>2341.8791767364141</v>
      </c>
      <c r="D6" s="190">
        <f>C6*(1+INDEX('Summary - 191 CCGs'!$L$6:$L$196,MATCH(A6,'Summary - 191 CCGs'!$B$6:$B$196,0)))</f>
        <v>2456.8038169311117</v>
      </c>
      <c r="E6" s="29" t="s">
        <v>783</v>
      </c>
      <c r="G6" s="29" t="s">
        <v>67</v>
      </c>
      <c r="H6" s="24" t="s">
        <v>68</v>
      </c>
      <c r="I6" s="196">
        <f>SUMIF($E$6:$E$196,G6,$C$6:$C$196)</f>
        <v>7222.9940829274738</v>
      </c>
      <c r="J6" s="196">
        <f>SUMIF($E$6:$E$196,G6,$D$6:$D$196)</f>
        <v>7589.6155102377024</v>
      </c>
    </row>
    <row r="7" spans="1:10">
      <c r="A7" s="29" t="s">
        <v>55</v>
      </c>
      <c r="B7" s="24" t="s">
        <v>56</v>
      </c>
      <c r="C7" s="26">
        <v>7084.7800607732179</v>
      </c>
      <c r="D7" s="190">
        <f>C7*(1+INDEX('Summary - 191 CCGs'!$L$6:$L$196,MATCH(A7,'Summary - 191 CCGs'!$B$6:$B$196,0)))</f>
        <v>7443.2441955837166</v>
      </c>
      <c r="E7" s="29" t="s">
        <v>784</v>
      </c>
      <c r="G7" s="29" t="s">
        <v>75</v>
      </c>
      <c r="H7" s="24" t="s">
        <v>76</v>
      </c>
      <c r="I7" s="196">
        <f t="shared" ref="I7:I70" si="0">SUMIF($E$6:$E$196,G7,$C$6:$C$196)</f>
        <v>4018.9682508057667</v>
      </c>
      <c r="J7" s="196">
        <f t="shared" ref="J7:J70" si="1">SUMIF($E$6:$E$196,G7,$D$6:$D$196)</f>
        <v>4219.3396406206857</v>
      </c>
    </row>
    <row r="8" spans="1:10" ht="12.75" customHeight="1">
      <c r="A8" s="29" t="s">
        <v>59</v>
      </c>
      <c r="B8" s="24" t="s">
        <v>60</v>
      </c>
      <c r="C8" s="26">
        <v>5769.6606629826556</v>
      </c>
      <c r="D8" s="190">
        <f>C8*(1+INDEX('Summary - 191 CCGs'!$L$6:$L$196,MATCH(A8,'Summary - 191 CCGs'!$B$6:$B$196,0)))</f>
        <v>6068.936759344263</v>
      </c>
      <c r="E8" s="29" t="s">
        <v>784</v>
      </c>
      <c r="G8" s="29" t="s">
        <v>79</v>
      </c>
      <c r="H8" s="24" t="s">
        <v>80</v>
      </c>
      <c r="I8" s="196">
        <f t="shared" si="0"/>
        <v>7064.8843049176076</v>
      </c>
      <c r="J8" s="196">
        <f t="shared" si="1"/>
        <v>7413.8168993326854</v>
      </c>
    </row>
    <row r="9" spans="1:10">
      <c r="A9" s="29" t="s">
        <v>63</v>
      </c>
      <c r="B9" s="24" t="s">
        <v>64</v>
      </c>
      <c r="C9" s="26">
        <v>6410.9217052138292</v>
      </c>
      <c r="D9" s="190">
        <f>C9*(1+INDEX('Summary - 191 CCGs'!$L$6:$L$196,MATCH(A9,'Summary - 191 CCGs'!$B$6:$B$196,0)))</f>
        <v>6758.9890683594776</v>
      </c>
      <c r="E9" s="29" t="s">
        <v>783</v>
      </c>
      <c r="G9" s="29" t="s">
        <v>83</v>
      </c>
      <c r="H9" s="24" t="s">
        <v>84</v>
      </c>
      <c r="I9" s="196">
        <f t="shared" si="0"/>
        <v>3590.5583131884964</v>
      </c>
      <c r="J9" s="196">
        <f t="shared" si="1"/>
        <v>3785.3686186080049</v>
      </c>
    </row>
    <row r="10" spans="1:10">
      <c r="A10" s="29" t="s">
        <v>67</v>
      </c>
      <c r="B10" s="24" t="s">
        <v>68</v>
      </c>
      <c r="C10" s="26">
        <v>7222.9940829274738</v>
      </c>
      <c r="D10" s="190">
        <f>C10*(1+INDEX('Summary - 191 CCGs'!$L$6:$L$196,MATCH(A10,'Summary - 191 CCGs'!$B$6:$B$196,0)))</f>
        <v>7589.6155102377024</v>
      </c>
      <c r="E10" s="29" t="s">
        <v>67</v>
      </c>
      <c r="G10" s="29" t="s">
        <v>87</v>
      </c>
      <c r="H10" s="24" t="s">
        <v>88</v>
      </c>
      <c r="I10" s="196">
        <f t="shared" si="0"/>
        <v>4340.4169041368732</v>
      </c>
      <c r="J10" s="196">
        <f t="shared" si="1"/>
        <v>4566.4483558962811</v>
      </c>
    </row>
    <row r="11" spans="1:10">
      <c r="A11" s="29" t="s">
        <v>71</v>
      </c>
      <c r="B11" s="24" t="s">
        <v>72</v>
      </c>
      <c r="C11" s="26">
        <v>6762.2078697597699</v>
      </c>
      <c r="D11" s="190">
        <f>C11*(1+INDEX('Summary - 191 CCGs'!$L$6:$L$196,MATCH(A11,'Summary - 191 CCGs'!$B$6:$B$196,0)))</f>
        <v>7107.9028441327091</v>
      </c>
      <c r="E11" s="29" t="s">
        <v>783</v>
      </c>
      <c r="G11" s="29" t="s">
        <v>91</v>
      </c>
      <c r="H11" s="24" t="s">
        <v>92</v>
      </c>
      <c r="I11" s="196">
        <f t="shared" si="0"/>
        <v>6446.7352397549712</v>
      </c>
      <c r="J11" s="196">
        <f t="shared" si="1"/>
        <v>6775.1611500753443</v>
      </c>
    </row>
    <row r="12" spans="1:10">
      <c r="A12" s="29" t="s">
        <v>75</v>
      </c>
      <c r="B12" s="24" t="s">
        <v>76</v>
      </c>
      <c r="C12" s="26">
        <v>4018.9682508057667</v>
      </c>
      <c r="D12" s="190">
        <f>C12*(1+INDEX('Summary - 191 CCGs'!$L$6:$L$196,MATCH(A12,'Summary - 191 CCGs'!$B$6:$B$196,0)))</f>
        <v>4219.3396406206857</v>
      </c>
      <c r="E12" s="29" t="s">
        <v>75</v>
      </c>
      <c r="G12" s="29" t="s">
        <v>95</v>
      </c>
      <c r="H12" s="24" t="s">
        <v>96</v>
      </c>
      <c r="I12" s="196">
        <f t="shared" si="0"/>
        <v>4010.3074885496089</v>
      </c>
      <c r="J12" s="196">
        <f t="shared" si="1"/>
        <v>4221.1358938402545</v>
      </c>
    </row>
    <row r="13" spans="1:10">
      <c r="A13" s="29" t="s">
        <v>79</v>
      </c>
      <c r="B13" s="24" t="s">
        <v>80</v>
      </c>
      <c r="C13" s="26">
        <v>7064.8843049176076</v>
      </c>
      <c r="D13" s="190">
        <f>C13*(1+INDEX('Summary - 191 CCGs'!$L$6:$L$196,MATCH(A13,'Summary - 191 CCGs'!$B$6:$B$196,0)))</f>
        <v>7413.8168993326854</v>
      </c>
      <c r="E13" s="29" t="s">
        <v>79</v>
      </c>
      <c r="G13" s="29" t="s">
        <v>99</v>
      </c>
      <c r="H13" s="24" t="s">
        <v>100</v>
      </c>
      <c r="I13" s="196">
        <f t="shared" si="0"/>
        <v>3784.6533212273657</v>
      </c>
      <c r="J13" s="196">
        <f t="shared" si="1"/>
        <v>3987.6705964072462</v>
      </c>
    </row>
    <row r="14" spans="1:10">
      <c r="A14" s="29" t="s">
        <v>83</v>
      </c>
      <c r="B14" s="24" t="s">
        <v>84</v>
      </c>
      <c r="C14" s="26">
        <v>3590.5583131884964</v>
      </c>
      <c r="D14" s="190">
        <f>C14*(1+INDEX('Summary - 191 CCGs'!$L$6:$L$196,MATCH(A14,'Summary - 191 CCGs'!$B$6:$B$196,0)))</f>
        <v>3785.3686186080049</v>
      </c>
      <c r="E14" s="29" t="s">
        <v>83</v>
      </c>
      <c r="G14" s="29" t="s">
        <v>103</v>
      </c>
      <c r="H14" s="24" t="s">
        <v>104</v>
      </c>
      <c r="I14" s="196">
        <f t="shared" si="0"/>
        <v>5311.7015913691703</v>
      </c>
      <c r="J14" s="196">
        <f t="shared" si="1"/>
        <v>5587.5826779335121</v>
      </c>
    </row>
    <row r="15" spans="1:10">
      <c r="A15" s="29" t="s">
        <v>87</v>
      </c>
      <c r="B15" s="24" t="s">
        <v>88</v>
      </c>
      <c r="C15" s="26">
        <v>4340.4169041368732</v>
      </c>
      <c r="D15" s="190">
        <f>C15*(1+INDEX('Summary - 191 CCGs'!$L$6:$L$196,MATCH(A15,'Summary - 191 CCGs'!$B$6:$B$196,0)))</f>
        <v>4566.4483558962811</v>
      </c>
      <c r="E15" s="29" t="s">
        <v>87</v>
      </c>
      <c r="G15" s="29" t="s">
        <v>107</v>
      </c>
      <c r="H15" s="24" t="s">
        <v>108</v>
      </c>
      <c r="I15" s="196">
        <f t="shared" si="0"/>
        <v>8390.5823493004209</v>
      </c>
      <c r="J15" s="196">
        <f t="shared" si="1"/>
        <v>8794.3936607714313</v>
      </c>
    </row>
    <row r="16" spans="1:10">
      <c r="A16" s="29" t="s">
        <v>91</v>
      </c>
      <c r="B16" s="24" t="s">
        <v>92</v>
      </c>
      <c r="C16" s="26">
        <v>6446.7352397549712</v>
      </c>
      <c r="D16" s="190">
        <f>C16*(1+INDEX('Summary - 191 CCGs'!$L$6:$L$196,MATCH(A16,'Summary - 191 CCGs'!$B$6:$B$196,0)))</f>
        <v>6775.1611500753443</v>
      </c>
      <c r="E16" s="29" t="s">
        <v>91</v>
      </c>
      <c r="G16" s="29" t="s">
        <v>115</v>
      </c>
      <c r="H16" s="24" t="s">
        <v>116</v>
      </c>
      <c r="I16" s="196">
        <f t="shared" si="0"/>
        <v>5096.2108017324008</v>
      </c>
      <c r="J16" s="196">
        <f t="shared" si="1"/>
        <v>5362.9743676381804</v>
      </c>
    </row>
    <row r="17" spans="1:10">
      <c r="A17" s="29" t="s">
        <v>95</v>
      </c>
      <c r="B17" s="24" t="s">
        <v>96</v>
      </c>
      <c r="C17" s="26">
        <v>4010.3074885496089</v>
      </c>
      <c r="D17" s="190">
        <f>C17*(1+INDEX('Summary - 191 CCGs'!$L$6:$L$196,MATCH(A17,'Summary - 191 CCGs'!$B$6:$B$196,0)))</f>
        <v>4221.1358938402545</v>
      </c>
      <c r="E17" s="29" t="s">
        <v>95</v>
      </c>
      <c r="G17" s="29" t="s">
        <v>119</v>
      </c>
      <c r="H17" s="24" t="s">
        <v>120</v>
      </c>
      <c r="I17" s="196">
        <f t="shared" si="0"/>
        <v>4175.6870328223604</v>
      </c>
      <c r="J17" s="196">
        <f t="shared" si="1"/>
        <v>4375.5400293758303</v>
      </c>
    </row>
    <row r="18" spans="1:10">
      <c r="A18" s="29" t="s">
        <v>99</v>
      </c>
      <c r="B18" s="24" t="s">
        <v>100</v>
      </c>
      <c r="C18" s="26">
        <v>3784.6533212273657</v>
      </c>
      <c r="D18" s="190">
        <f>C18*(1+INDEX('Summary - 191 CCGs'!$L$6:$L$196,MATCH(A18,'Summary - 191 CCGs'!$B$6:$B$196,0)))</f>
        <v>3987.6705964072462</v>
      </c>
      <c r="E18" s="29" t="s">
        <v>99</v>
      </c>
      <c r="G18" s="29" t="s">
        <v>123</v>
      </c>
      <c r="H18" s="24" t="s">
        <v>124</v>
      </c>
      <c r="I18" s="196">
        <f t="shared" si="0"/>
        <v>3094.8215088917818</v>
      </c>
      <c r="J18" s="196">
        <f t="shared" si="1"/>
        <v>3248.5014586119592</v>
      </c>
    </row>
    <row r="19" spans="1:10">
      <c r="A19" s="29" t="s">
        <v>103</v>
      </c>
      <c r="B19" s="24" t="s">
        <v>104</v>
      </c>
      <c r="C19" s="26">
        <v>5311.7015913691703</v>
      </c>
      <c r="D19" s="190">
        <f>C19*(1+INDEX('Summary - 191 CCGs'!$L$6:$L$196,MATCH(A19,'Summary - 191 CCGs'!$B$6:$B$196,0)))</f>
        <v>5587.5826779335121</v>
      </c>
      <c r="E19" s="29" t="s">
        <v>103</v>
      </c>
      <c r="G19" s="29" t="s">
        <v>127</v>
      </c>
      <c r="H19" s="24" t="s">
        <v>128</v>
      </c>
      <c r="I19" s="196">
        <f t="shared" si="0"/>
        <v>6200.2564060887353</v>
      </c>
      <c r="J19" s="196">
        <f t="shared" si="1"/>
        <v>6536.1972659333269</v>
      </c>
    </row>
    <row r="20" spans="1:10">
      <c r="A20" s="29" t="s">
        <v>107</v>
      </c>
      <c r="B20" s="24" t="s">
        <v>108</v>
      </c>
      <c r="C20" s="26">
        <v>8390.5823493004209</v>
      </c>
      <c r="D20" s="190">
        <f>C20*(1+INDEX('Summary - 191 CCGs'!$L$6:$L$196,MATCH(A20,'Summary - 191 CCGs'!$B$6:$B$196,0)))</f>
        <v>8794.3936607714313</v>
      </c>
      <c r="E20" s="29" t="s">
        <v>107</v>
      </c>
      <c r="G20" s="29" t="s">
        <v>131</v>
      </c>
      <c r="H20" s="24" t="s">
        <v>132</v>
      </c>
      <c r="I20" s="196">
        <f t="shared" si="0"/>
        <v>11637.431440919372</v>
      </c>
      <c r="J20" s="196">
        <f t="shared" si="1"/>
        <v>12196.954302846618</v>
      </c>
    </row>
    <row r="21" spans="1:10">
      <c r="A21" s="29" t="s">
        <v>111</v>
      </c>
      <c r="B21" s="24" t="s">
        <v>112</v>
      </c>
      <c r="C21" s="26">
        <v>3840.7499326052575</v>
      </c>
      <c r="D21" s="190">
        <f>C21*(1+INDEX('Summary - 191 CCGs'!$L$6:$L$196,MATCH(A21,'Summary - 191 CCGs'!$B$6:$B$196,0)))</f>
        <v>4030.7366999114643</v>
      </c>
      <c r="E21" s="29" t="s">
        <v>785</v>
      </c>
      <c r="G21" s="29" t="s">
        <v>135</v>
      </c>
      <c r="H21" s="24" t="s">
        <v>136</v>
      </c>
      <c r="I21" s="196">
        <f t="shared" si="0"/>
        <v>4362.2370938131926</v>
      </c>
      <c r="J21" s="196">
        <f t="shared" si="1"/>
        <v>4581.3149080419462</v>
      </c>
    </row>
    <row r="22" spans="1:10">
      <c r="A22" s="29" t="s">
        <v>115</v>
      </c>
      <c r="B22" s="24" t="s">
        <v>116</v>
      </c>
      <c r="C22" s="26">
        <v>5096.2108017324008</v>
      </c>
      <c r="D22" s="190">
        <f>C22*(1+INDEX('Summary - 191 CCGs'!$L$6:$L$196,MATCH(A22,'Summary - 191 CCGs'!$B$6:$B$196,0)))</f>
        <v>5362.9743676381804</v>
      </c>
      <c r="E22" s="29" t="s">
        <v>115</v>
      </c>
      <c r="G22" s="29" t="s">
        <v>139</v>
      </c>
      <c r="H22" s="24" t="s">
        <v>140</v>
      </c>
      <c r="I22" s="196">
        <f t="shared" si="0"/>
        <v>3443.2905550734899</v>
      </c>
      <c r="J22" s="196">
        <f t="shared" si="1"/>
        <v>3621.025428599035</v>
      </c>
    </row>
    <row r="23" spans="1:10">
      <c r="A23" s="29" t="s">
        <v>119</v>
      </c>
      <c r="B23" s="24" t="s">
        <v>120</v>
      </c>
      <c r="C23" s="26">
        <v>4175.6870328223604</v>
      </c>
      <c r="D23" s="190">
        <f>C23*(1+INDEX('Summary - 191 CCGs'!$L$6:$L$196,MATCH(A23,'Summary - 191 CCGs'!$B$6:$B$196,0)))</f>
        <v>4375.5400293758303</v>
      </c>
      <c r="E23" s="29" t="s">
        <v>119</v>
      </c>
      <c r="G23" s="29" t="s">
        <v>147</v>
      </c>
      <c r="H23" s="24" t="s">
        <v>148</v>
      </c>
      <c r="I23" s="196">
        <f t="shared" si="0"/>
        <v>3875.561992555201</v>
      </c>
      <c r="J23" s="196">
        <f t="shared" si="1"/>
        <v>4068.3059430249223</v>
      </c>
    </row>
    <row r="24" spans="1:10">
      <c r="A24" s="29" t="s">
        <v>123</v>
      </c>
      <c r="B24" s="24" t="s">
        <v>124</v>
      </c>
      <c r="C24" s="26">
        <v>3094.8215088917818</v>
      </c>
      <c r="D24" s="190">
        <f>C24*(1+INDEX('Summary - 191 CCGs'!$L$6:$L$196,MATCH(A24,'Summary - 191 CCGs'!$B$6:$B$196,0)))</f>
        <v>3248.5014586119592</v>
      </c>
      <c r="E24" s="29" t="s">
        <v>123</v>
      </c>
      <c r="G24" s="29" t="s">
        <v>151</v>
      </c>
      <c r="H24" s="24" t="s">
        <v>152</v>
      </c>
      <c r="I24" s="196">
        <f t="shared" si="0"/>
        <v>2899.9133065298224</v>
      </c>
      <c r="J24" s="196">
        <f t="shared" si="1"/>
        <v>3041.4572040727894</v>
      </c>
    </row>
    <row r="25" spans="1:10">
      <c r="A25" s="29" t="s">
        <v>127</v>
      </c>
      <c r="B25" s="24" t="s">
        <v>128</v>
      </c>
      <c r="C25" s="26">
        <v>6200.2564060887353</v>
      </c>
      <c r="D25" s="190">
        <f>C25*(1+INDEX('Summary - 191 CCGs'!$L$6:$L$196,MATCH(A25,'Summary - 191 CCGs'!$B$6:$B$196,0)))</f>
        <v>6536.1972659333269</v>
      </c>
      <c r="E25" s="29" t="s">
        <v>127</v>
      </c>
      <c r="G25" s="29" t="s">
        <v>155</v>
      </c>
      <c r="H25" s="24" t="s">
        <v>156</v>
      </c>
      <c r="I25" s="196">
        <f t="shared" si="0"/>
        <v>6306.0168525696836</v>
      </c>
      <c r="J25" s="196">
        <f t="shared" si="1"/>
        <v>6638.8877857285006</v>
      </c>
    </row>
    <row r="26" spans="1:10">
      <c r="A26" s="29" t="s">
        <v>131</v>
      </c>
      <c r="B26" s="24" t="s">
        <v>132</v>
      </c>
      <c r="C26" s="26">
        <v>11637.431440919372</v>
      </c>
      <c r="D26" s="190">
        <f>C26*(1+INDEX('Summary - 191 CCGs'!$L$6:$L$196,MATCH(A26,'Summary - 191 CCGs'!$B$6:$B$196,0)))</f>
        <v>12196.954302846618</v>
      </c>
      <c r="E26" s="29" t="s">
        <v>131</v>
      </c>
      <c r="G26" s="29" t="s">
        <v>159</v>
      </c>
      <c r="H26" s="24" t="s">
        <v>160</v>
      </c>
      <c r="I26" s="196">
        <f t="shared" si="0"/>
        <v>4630.2107702507474</v>
      </c>
      <c r="J26" s="196">
        <f t="shared" si="1"/>
        <v>4865.5075290918712</v>
      </c>
    </row>
    <row r="27" spans="1:10">
      <c r="A27" s="29" t="s">
        <v>135</v>
      </c>
      <c r="B27" s="24" t="s">
        <v>136</v>
      </c>
      <c r="C27" s="26">
        <v>4362.2370938131926</v>
      </c>
      <c r="D27" s="190">
        <f>C27*(1+INDEX('Summary - 191 CCGs'!$L$6:$L$196,MATCH(A27,'Summary - 191 CCGs'!$B$6:$B$196,0)))</f>
        <v>4581.3149080419462</v>
      </c>
      <c r="E27" s="29" t="s">
        <v>135</v>
      </c>
      <c r="G27" s="29" t="s">
        <v>163</v>
      </c>
      <c r="H27" s="24" t="s">
        <v>164</v>
      </c>
      <c r="I27" s="196">
        <f t="shared" si="0"/>
        <v>5695.3983917030928</v>
      </c>
      <c r="J27" s="196">
        <f t="shared" si="1"/>
        <v>5981.4391902062789</v>
      </c>
    </row>
    <row r="28" spans="1:10">
      <c r="A28" s="29" t="s">
        <v>139</v>
      </c>
      <c r="B28" s="24" t="s">
        <v>140</v>
      </c>
      <c r="C28" s="26">
        <v>3443.2905550734899</v>
      </c>
      <c r="D28" s="190">
        <f>C28*(1+INDEX('Summary - 191 CCGs'!$L$6:$L$196,MATCH(A28,'Summary - 191 CCGs'!$B$6:$B$196,0)))</f>
        <v>3621.025428599035</v>
      </c>
      <c r="E28" s="29" t="s">
        <v>139</v>
      </c>
      <c r="G28" s="29" t="s">
        <v>167</v>
      </c>
      <c r="H28" s="24" t="s">
        <v>168</v>
      </c>
      <c r="I28" s="196">
        <f t="shared" si="0"/>
        <v>4692.3525798498304</v>
      </c>
      <c r="J28" s="196">
        <f t="shared" si="1"/>
        <v>4937.2097226049445</v>
      </c>
    </row>
    <row r="29" spans="1:10">
      <c r="A29" s="29" t="s">
        <v>143</v>
      </c>
      <c r="B29" s="24" t="s">
        <v>144</v>
      </c>
      <c r="C29" s="26">
        <v>3507.1957251451922</v>
      </c>
      <c r="D29" s="190">
        <f>C29*(1+INDEX('Summary - 191 CCGs'!$L$6:$L$196,MATCH(A29,'Summary - 191 CCGs'!$B$6:$B$196,0)))</f>
        <v>3701.0598184853175</v>
      </c>
      <c r="E29" s="29" t="s">
        <v>785</v>
      </c>
      <c r="G29" s="29" t="s">
        <v>175</v>
      </c>
      <c r="H29" s="24" t="s">
        <v>176</v>
      </c>
      <c r="I29" s="196">
        <f t="shared" si="0"/>
        <v>4250.652010333456</v>
      </c>
      <c r="J29" s="196">
        <f t="shared" si="1"/>
        <v>4474.4393447683633</v>
      </c>
    </row>
    <row r="30" spans="1:10">
      <c r="A30" s="29" t="s">
        <v>147</v>
      </c>
      <c r="B30" s="24" t="s">
        <v>148</v>
      </c>
      <c r="C30" s="26">
        <v>3875.561992555201</v>
      </c>
      <c r="D30" s="190">
        <f>C30*(1+INDEX('Summary - 191 CCGs'!$L$6:$L$196,MATCH(A30,'Summary - 191 CCGs'!$B$6:$B$196,0)))</f>
        <v>4068.3059430249223</v>
      </c>
      <c r="E30" s="29" t="s">
        <v>147</v>
      </c>
      <c r="G30" s="29" t="s">
        <v>183</v>
      </c>
      <c r="H30" s="24" t="s">
        <v>184</v>
      </c>
      <c r="I30" s="196">
        <f t="shared" si="0"/>
        <v>2381.9869401637716</v>
      </c>
      <c r="J30" s="196">
        <f t="shared" si="1"/>
        <v>2497.0669220207701</v>
      </c>
    </row>
    <row r="31" spans="1:10">
      <c r="A31" s="29" t="s">
        <v>151</v>
      </c>
      <c r="B31" s="24" t="s">
        <v>152</v>
      </c>
      <c r="C31" s="26">
        <v>2899.9133065298224</v>
      </c>
      <c r="D31" s="190">
        <f>C31*(1+INDEX('Summary - 191 CCGs'!$L$6:$L$196,MATCH(A31,'Summary - 191 CCGs'!$B$6:$B$196,0)))</f>
        <v>3041.4572040727894</v>
      </c>
      <c r="E31" s="29" t="s">
        <v>151</v>
      </c>
      <c r="G31" s="29" t="s">
        <v>187</v>
      </c>
      <c r="H31" s="24" t="s">
        <v>188</v>
      </c>
      <c r="I31" s="196">
        <f t="shared" si="0"/>
        <v>7299.4378492201158</v>
      </c>
      <c r="J31" s="196">
        <f t="shared" si="1"/>
        <v>7668.8875204324559</v>
      </c>
    </row>
    <row r="32" spans="1:10">
      <c r="A32" s="29" t="s">
        <v>155</v>
      </c>
      <c r="B32" s="24" t="s">
        <v>156</v>
      </c>
      <c r="C32" s="26">
        <v>6306.0168525696836</v>
      </c>
      <c r="D32" s="190">
        <f>C32*(1+INDEX('Summary - 191 CCGs'!$L$6:$L$196,MATCH(A32,'Summary - 191 CCGs'!$B$6:$B$196,0)))</f>
        <v>6638.8877857285006</v>
      </c>
      <c r="E32" s="29" t="s">
        <v>155</v>
      </c>
      <c r="G32" s="29" t="s">
        <v>191</v>
      </c>
      <c r="H32" s="24" t="s">
        <v>192</v>
      </c>
      <c r="I32" s="196">
        <f t="shared" si="0"/>
        <v>3684.4122091116592</v>
      </c>
      <c r="J32" s="196">
        <f t="shared" si="1"/>
        <v>3879.0325312681189</v>
      </c>
    </row>
    <row r="33" spans="1:10">
      <c r="A33" s="29" t="s">
        <v>159</v>
      </c>
      <c r="B33" s="24" t="s">
        <v>160</v>
      </c>
      <c r="C33" s="26">
        <v>4630.2107702507474</v>
      </c>
      <c r="D33" s="190">
        <f>C33*(1+INDEX('Summary - 191 CCGs'!$L$6:$L$196,MATCH(A33,'Summary - 191 CCGs'!$B$6:$B$196,0)))</f>
        <v>4865.5075290918712</v>
      </c>
      <c r="E33" s="29" t="s">
        <v>159</v>
      </c>
      <c r="G33" s="29" t="s">
        <v>199</v>
      </c>
      <c r="H33" s="24" t="s">
        <v>200</v>
      </c>
      <c r="I33" s="196">
        <f t="shared" si="0"/>
        <v>5892.6377751280397</v>
      </c>
      <c r="J33" s="196">
        <f t="shared" si="1"/>
        <v>6207.4540105533024</v>
      </c>
    </row>
    <row r="34" spans="1:10">
      <c r="A34" s="29" t="s">
        <v>163</v>
      </c>
      <c r="B34" s="24" t="s">
        <v>164</v>
      </c>
      <c r="C34" s="26">
        <v>5695.3983917030928</v>
      </c>
      <c r="D34" s="190">
        <f>C34*(1+INDEX('Summary - 191 CCGs'!$L$6:$L$196,MATCH(A34,'Summary - 191 CCGs'!$B$6:$B$196,0)))</f>
        <v>5981.4391902062789</v>
      </c>
      <c r="E34" s="29" t="s">
        <v>163</v>
      </c>
      <c r="G34" s="29" t="s">
        <v>203</v>
      </c>
      <c r="H34" s="24" t="s">
        <v>204</v>
      </c>
      <c r="I34" s="196">
        <f t="shared" si="0"/>
        <v>2444.2456126158386</v>
      </c>
      <c r="J34" s="196">
        <f t="shared" si="1"/>
        <v>2572.5892653783535</v>
      </c>
    </row>
    <row r="35" spans="1:10">
      <c r="A35" s="29" t="s">
        <v>167</v>
      </c>
      <c r="B35" s="24" t="s">
        <v>168</v>
      </c>
      <c r="C35" s="26">
        <v>4692.3525798498304</v>
      </c>
      <c r="D35" s="190">
        <f>C35*(1+INDEX('Summary - 191 CCGs'!$L$6:$L$196,MATCH(A35,'Summary - 191 CCGs'!$B$6:$B$196,0)))</f>
        <v>4937.2097226049445</v>
      </c>
      <c r="E35" s="29" t="s">
        <v>167</v>
      </c>
      <c r="G35" s="29" t="s">
        <v>211</v>
      </c>
      <c r="H35" s="24" t="s">
        <v>212</v>
      </c>
      <c r="I35" s="196">
        <f t="shared" si="0"/>
        <v>4400.2538800497314</v>
      </c>
      <c r="J35" s="196">
        <f t="shared" si="1"/>
        <v>4624.8798418175656</v>
      </c>
    </row>
    <row r="36" spans="1:10">
      <c r="A36" s="29" t="s">
        <v>171</v>
      </c>
      <c r="B36" s="24" t="s">
        <v>172</v>
      </c>
      <c r="C36" s="26">
        <v>2113.7643692441934</v>
      </c>
      <c r="D36" s="190">
        <f>C36*(1+INDEX('Summary - 191 CCGs'!$L$6:$L$196,MATCH(A36,'Summary - 191 CCGs'!$B$6:$B$196,0)))</f>
        <v>2229.4230324049477</v>
      </c>
      <c r="E36" s="29" t="s">
        <v>785</v>
      </c>
      <c r="G36" s="29" t="s">
        <v>219</v>
      </c>
      <c r="H36" s="24" t="s">
        <v>220</v>
      </c>
      <c r="I36" s="196">
        <f t="shared" si="0"/>
        <v>7027.6755899134105</v>
      </c>
      <c r="J36" s="196">
        <f t="shared" si="1"/>
        <v>7380.7153005058817</v>
      </c>
    </row>
    <row r="37" spans="1:10">
      <c r="A37" s="29" t="s">
        <v>175</v>
      </c>
      <c r="B37" s="24" t="s">
        <v>176</v>
      </c>
      <c r="C37" s="26">
        <v>4250.652010333456</v>
      </c>
      <c r="D37" s="190">
        <f>C37*(1+INDEX('Summary - 191 CCGs'!$L$6:$L$196,MATCH(A37,'Summary - 191 CCGs'!$B$6:$B$196,0)))</f>
        <v>4474.4393447683633</v>
      </c>
      <c r="E37" s="29" t="s">
        <v>175</v>
      </c>
      <c r="G37" s="29" t="s">
        <v>223</v>
      </c>
      <c r="H37" s="24" t="s">
        <v>224</v>
      </c>
      <c r="I37" s="196">
        <f t="shared" si="0"/>
        <v>6172.6510846436531</v>
      </c>
      <c r="J37" s="196">
        <f t="shared" si="1"/>
        <v>6502.6817062137216</v>
      </c>
    </row>
    <row r="38" spans="1:10">
      <c r="A38" s="29" t="s">
        <v>179</v>
      </c>
      <c r="B38" s="24" t="s">
        <v>180</v>
      </c>
      <c r="C38" s="26">
        <v>5193.9266053341344</v>
      </c>
      <c r="D38" s="190">
        <f>C38*(1+INDEX('Summary - 191 CCGs'!$L$6:$L$196,MATCH(A38,'Summary - 191 CCGs'!$B$6:$B$196,0)))</f>
        <v>5453.8340730885748</v>
      </c>
      <c r="E38" s="29" t="s">
        <v>785</v>
      </c>
      <c r="G38" s="29" t="s">
        <v>227</v>
      </c>
      <c r="H38" s="24" t="s">
        <v>228</v>
      </c>
      <c r="I38" s="196">
        <f t="shared" si="0"/>
        <v>4773.3287807663346</v>
      </c>
      <c r="J38" s="196">
        <f t="shared" si="1"/>
        <v>5021.3841759145917</v>
      </c>
    </row>
    <row r="39" spans="1:10">
      <c r="A39" s="29" t="s">
        <v>183</v>
      </c>
      <c r="B39" s="24" t="s">
        <v>184</v>
      </c>
      <c r="C39" s="26">
        <v>2381.9869401637716</v>
      </c>
      <c r="D39" s="190">
        <f>C39*(1+INDEX('Summary - 191 CCGs'!$L$6:$L$196,MATCH(A39,'Summary - 191 CCGs'!$B$6:$B$196,0)))</f>
        <v>2497.0669220207701</v>
      </c>
      <c r="E39" s="29" t="s">
        <v>183</v>
      </c>
      <c r="G39" s="29" t="s">
        <v>239</v>
      </c>
      <c r="H39" s="24" t="s">
        <v>240</v>
      </c>
      <c r="I39" s="196">
        <f t="shared" si="0"/>
        <v>6406.1633508280574</v>
      </c>
      <c r="J39" s="196">
        <f t="shared" si="1"/>
        <v>6734.0516827067904</v>
      </c>
    </row>
    <row r="40" spans="1:10">
      <c r="A40" s="29" t="s">
        <v>187</v>
      </c>
      <c r="B40" s="24" t="s">
        <v>188</v>
      </c>
      <c r="C40" s="26">
        <v>7299.4378492201158</v>
      </c>
      <c r="D40" s="190">
        <f>C40*(1+INDEX('Summary - 191 CCGs'!$L$6:$L$196,MATCH(A40,'Summary - 191 CCGs'!$B$6:$B$196,0)))</f>
        <v>7668.8875204324559</v>
      </c>
      <c r="E40" s="29" t="s">
        <v>187</v>
      </c>
      <c r="G40" s="29" t="s">
        <v>243</v>
      </c>
      <c r="H40" s="24" t="s">
        <v>244</v>
      </c>
      <c r="I40" s="196">
        <f t="shared" si="0"/>
        <v>3587.5540610543726</v>
      </c>
      <c r="J40" s="196">
        <f t="shared" si="1"/>
        <v>3763.6961167494042</v>
      </c>
    </row>
    <row r="41" spans="1:10">
      <c r="A41" s="29" t="s">
        <v>191</v>
      </c>
      <c r="B41" s="24" t="s">
        <v>192</v>
      </c>
      <c r="C41" s="26">
        <v>3684.4122091116592</v>
      </c>
      <c r="D41" s="190">
        <f>C41*(1+INDEX('Summary - 191 CCGs'!$L$6:$L$196,MATCH(A41,'Summary - 191 CCGs'!$B$6:$B$196,0)))</f>
        <v>3879.0325312681189</v>
      </c>
      <c r="E41" s="29" t="s">
        <v>191</v>
      </c>
      <c r="G41" s="29" t="s">
        <v>247</v>
      </c>
      <c r="H41" s="24" t="s">
        <v>248</v>
      </c>
      <c r="I41" s="196">
        <f t="shared" si="0"/>
        <v>3850.3771766050668</v>
      </c>
      <c r="J41" s="196">
        <f t="shared" si="1"/>
        <v>4049.2583526326221</v>
      </c>
    </row>
    <row r="42" spans="1:10">
      <c r="A42" s="29" t="s">
        <v>195</v>
      </c>
      <c r="B42" s="24" t="s">
        <v>196</v>
      </c>
      <c r="C42" s="26">
        <v>3228.9474876291847</v>
      </c>
      <c r="D42" s="190">
        <f>C42*(1+INDEX('Summary - 191 CCGs'!$L$6:$L$196,MATCH(A42,'Summary - 191 CCGs'!$B$6:$B$196,0)))</f>
        <v>3393.7626824890363</v>
      </c>
      <c r="E42" s="29" t="s">
        <v>786</v>
      </c>
      <c r="G42" s="29" t="s">
        <v>251</v>
      </c>
      <c r="H42" s="24" t="s">
        <v>252</v>
      </c>
      <c r="I42" s="196">
        <f t="shared" si="0"/>
        <v>3491.2322852763814</v>
      </c>
      <c r="J42" s="196">
        <f t="shared" si="1"/>
        <v>3677.7653761873626</v>
      </c>
    </row>
    <row r="43" spans="1:10">
      <c r="A43" s="29" t="s">
        <v>199</v>
      </c>
      <c r="B43" s="24" t="s">
        <v>200</v>
      </c>
      <c r="C43" s="26">
        <v>5892.6377751280397</v>
      </c>
      <c r="D43" s="190">
        <f>C43*(1+INDEX('Summary - 191 CCGs'!$L$6:$L$196,MATCH(A43,'Summary - 191 CCGs'!$B$6:$B$196,0)))</f>
        <v>6207.4540105533024</v>
      </c>
      <c r="E43" s="29" t="s">
        <v>199</v>
      </c>
      <c r="G43" s="29" t="s">
        <v>255</v>
      </c>
      <c r="H43" s="24" t="s">
        <v>256</v>
      </c>
      <c r="I43" s="196">
        <f t="shared" si="0"/>
        <v>5858.0798792571741</v>
      </c>
      <c r="J43" s="196">
        <f t="shared" si="1"/>
        <v>6156.8416461401785</v>
      </c>
    </row>
    <row r="44" spans="1:10">
      <c r="A44" s="29" t="s">
        <v>203</v>
      </c>
      <c r="B44" s="24" t="s">
        <v>204</v>
      </c>
      <c r="C44" s="26">
        <v>2444.2456126158386</v>
      </c>
      <c r="D44" s="190">
        <f>C44*(1+INDEX('Summary - 191 CCGs'!$L$6:$L$196,MATCH(A44,'Summary - 191 CCGs'!$B$6:$B$196,0)))</f>
        <v>2572.5892653783535</v>
      </c>
      <c r="E44" s="29" t="s">
        <v>203</v>
      </c>
      <c r="G44" s="29" t="s">
        <v>263</v>
      </c>
      <c r="H44" s="24" t="s">
        <v>264</v>
      </c>
      <c r="I44" s="196">
        <f t="shared" si="0"/>
        <v>12168.511784065942</v>
      </c>
      <c r="J44" s="196">
        <f t="shared" si="1"/>
        <v>12787.222399514041</v>
      </c>
    </row>
    <row r="45" spans="1:10">
      <c r="A45" s="29" t="s">
        <v>207</v>
      </c>
      <c r="B45" s="24" t="s">
        <v>208</v>
      </c>
      <c r="C45" s="26">
        <v>6853.96742231186</v>
      </c>
      <c r="D45" s="190">
        <f>C45*(1+INDEX('Summary - 191 CCGs'!$L$6:$L$196,MATCH(A45,'Summary - 191 CCGs'!$B$6:$B$196,0)))</f>
        <v>7206.4777553090107</v>
      </c>
      <c r="E45" s="29" t="s">
        <v>786</v>
      </c>
      <c r="G45" s="29" t="s">
        <v>267</v>
      </c>
      <c r="H45" s="24" t="s">
        <v>268</v>
      </c>
      <c r="I45" s="196">
        <f t="shared" si="0"/>
        <v>6371.8637686541751</v>
      </c>
      <c r="J45" s="196">
        <f t="shared" si="1"/>
        <v>6707.5134533603286</v>
      </c>
    </row>
    <row r="46" spans="1:10">
      <c r="A46" s="29" t="s">
        <v>211</v>
      </c>
      <c r="B46" s="24" t="s">
        <v>212</v>
      </c>
      <c r="C46" s="26">
        <v>4400.2538800497314</v>
      </c>
      <c r="D46" s="190">
        <f>C46*(1+INDEX('Summary - 191 CCGs'!$L$6:$L$196,MATCH(A46,'Summary - 191 CCGs'!$B$6:$B$196,0)))</f>
        <v>4624.8798418175656</v>
      </c>
      <c r="E46" s="29" t="s">
        <v>211</v>
      </c>
      <c r="G46" s="29" t="s">
        <v>271</v>
      </c>
      <c r="H46" s="24" t="s">
        <v>272</v>
      </c>
      <c r="I46" s="196">
        <f t="shared" si="0"/>
        <v>7934.7209875577946</v>
      </c>
      <c r="J46" s="196">
        <f t="shared" si="1"/>
        <v>8356.6969896196588</v>
      </c>
    </row>
    <row r="47" spans="1:10">
      <c r="A47" s="29" t="s">
        <v>215</v>
      </c>
      <c r="B47" s="24" t="s">
        <v>216</v>
      </c>
      <c r="C47" s="26">
        <v>2259.1035044785099</v>
      </c>
      <c r="D47" s="190">
        <f>C47*(1+INDEX('Summary - 191 CCGs'!$L$6:$L$196,MATCH(A47,'Summary - 191 CCGs'!$B$6:$B$196,0)))</f>
        <v>2382.4598671283061</v>
      </c>
      <c r="E47" s="29" t="s">
        <v>786</v>
      </c>
      <c r="G47" s="29" t="s">
        <v>283</v>
      </c>
      <c r="H47" s="24" t="s">
        <v>284</v>
      </c>
      <c r="I47" s="196">
        <f t="shared" si="0"/>
        <v>5709.8522975094884</v>
      </c>
      <c r="J47" s="196">
        <f t="shared" si="1"/>
        <v>6016.9919055622504</v>
      </c>
    </row>
    <row r="48" spans="1:10">
      <c r="A48" s="29" t="s">
        <v>219</v>
      </c>
      <c r="B48" s="24" t="s">
        <v>220</v>
      </c>
      <c r="C48" s="26">
        <v>7027.6755899134105</v>
      </c>
      <c r="D48" s="190">
        <f>C48*(1+INDEX('Summary - 191 CCGs'!$L$6:$L$196,MATCH(A48,'Summary - 191 CCGs'!$B$6:$B$196,0)))</f>
        <v>7380.7153005058817</v>
      </c>
      <c r="E48" s="29" t="s">
        <v>219</v>
      </c>
      <c r="G48" s="29" t="s">
        <v>287</v>
      </c>
      <c r="H48" s="24" t="s">
        <v>288</v>
      </c>
      <c r="I48" s="196">
        <f t="shared" si="0"/>
        <v>7175.2691741689987</v>
      </c>
      <c r="J48" s="196">
        <f t="shared" si="1"/>
        <v>7566.859962696537</v>
      </c>
    </row>
    <row r="49" spans="1:10">
      <c r="A49" s="29" t="s">
        <v>223</v>
      </c>
      <c r="B49" s="24" t="s">
        <v>224</v>
      </c>
      <c r="C49" s="26">
        <v>6172.6510846436531</v>
      </c>
      <c r="D49" s="190">
        <f>C49*(1+INDEX('Summary - 191 CCGs'!$L$6:$L$196,MATCH(A49,'Summary - 191 CCGs'!$B$6:$B$196,0)))</f>
        <v>6502.6817062137216</v>
      </c>
      <c r="E49" s="29" t="s">
        <v>223</v>
      </c>
      <c r="G49" s="29" t="s">
        <v>299</v>
      </c>
      <c r="H49" s="24" t="s">
        <v>300</v>
      </c>
      <c r="I49" s="196">
        <f t="shared" si="0"/>
        <v>4831.2127920937482</v>
      </c>
      <c r="J49" s="196">
        <f t="shared" si="1"/>
        <v>5115.5226012289477</v>
      </c>
    </row>
    <row r="50" spans="1:10">
      <c r="A50" s="29" t="s">
        <v>227</v>
      </c>
      <c r="B50" s="24" t="s">
        <v>228</v>
      </c>
      <c r="C50" s="26">
        <v>4773.3287807663346</v>
      </c>
      <c r="D50" s="190">
        <f>C50*(1+INDEX('Summary - 191 CCGs'!$L$6:$L$196,MATCH(A50,'Summary - 191 CCGs'!$B$6:$B$196,0)))</f>
        <v>5021.3841759145917</v>
      </c>
      <c r="E50" s="29" t="s">
        <v>227</v>
      </c>
      <c r="G50" s="29" t="s">
        <v>331</v>
      </c>
      <c r="H50" s="24" t="s">
        <v>332</v>
      </c>
      <c r="I50" s="196">
        <f t="shared" si="0"/>
        <v>6713.4833695733196</v>
      </c>
      <c r="J50" s="196">
        <f t="shared" si="1"/>
        <v>7099.9382734987657</v>
      </c>
    </row>
    <row r="51" spans="1:10">
      <c r="A51" s="29" t="s">
        <v>231</v>
      </c>
      <c r="B51" s="24" t="s">
        <v>232</v>
      </c>
      <c r="C51" s="26">
        <v>2892.5746232187262</v>
      </c>
      <c r="D51" s="190">
        <f>C51*(1+INDEX('Summary - 191 CCGs'!$L$6:$L$196,MATCH(A51,'Summary - 191 CCGs'!$B$6:$B$196,0)))</f>
        <v>3032.3930818141566</v>
      </c>
      <c r="E51" s="29" t="s">
        <v>787</v>
      </c>
      <c r="G51" s="29" t="s">
        <v>335</v>
      </c>
      <c r="H51" s="24" t="s">
        <v>336</v>
      </c>
      <c r="I51" s="196">
        <f t="shared" si="0"/>
        <v>2644.6278200637307</v>
      </c>
      <c r="J51" s="196">
        <f t="shared" si="1"/>
        <v>2781.7719145551009</v>
      </c>
    </row>
    <row r="52" spans="1:10">
      <c r="A52" s="29" t="s">
        <v>235</v>
      </c>
      <c r="B52" s="24" t="s">
        <v>236</v>
      </c>
      <c r="C52" s="26">
        <v>3033.1750342918472</v>
      </c>
      <c r="D52" s="190">
        <f>C52*(1+INDEX('Summary - 191 CCGs'!$L$6:$L$196,MATCH(A52,'Summary - 191 CCGs'!$B$6:$B$196,0)))</f>
        <v>3177.3065795257785</v>
      </c>
      <c r="E52" s="29" t="s">
        <v>787</v>
      </c>
      <c r="G52" s="29" t="s">
        <v>339</v>
      </c>
      <c r="H52" s="24" t="s">
        <v>340</v>
      </c>
      <c r="I52" s="196">
        <f t="shared" si="0"/>
        <v>9473.3367495169041</v>
      </c>
      <c r="J52" s="196">
        <f t="shared" si="1"/>
        <v>10012.256715220767</v>
      </c>
    </row>
    <row r="53" spans="1:10">
      <c r="A53" s="29" t="s">
        <v>239</v>
      </c>
      <c r="B53" s="24" t="s">
        <v>240</v>
      </c>
      <c r="C53" s="26">
        <v>6406.1633508280574</v>
      </c>
      <c r="D53" s="190">
        <f>C53*(1+INDEX('Summary - 191 CCGs'!$L$6:$L$196,MATCH(A53,'Summary - 191 CCGs'!$B$6:$B$196,0)))</f>
        <v>6734.0516827067904</v>
      </c>
      <c r="E53" s="29" t="s">
        <v>239</v>
      </c>
      <c r="G53" s="29" t="s">
        <v>343</v>
      </c>
      <c r="H53" s="24" t="s">
        <v>344</v>
      </c>
      <c r="I53" s="196">
        <f t="shared" si="0"/>
        <v>6874.9538629298077</v>
      </c>
      <c r="J53" s="196">
        <f t="shared" si="1"/>
        <v>7235.1412456304415</v>
      </c>
    </row>
    <row r="54" spans="1:10">
      <c r="A54" s="29" t="s">
        <v>243</v>
      </c>
      <c r="B54" s="24" t="s">
        <v>244</v>
      </c>
      <c r="C54" s="26">
        <v>3587.5540610543726</v>
      </c>
      <c r="D54" s="190">
        <f>C54*(1+INDEX('Summary - 191 CCGs'!$L$6:$L$196,MATCH(A54,'Summary - 191 CCGs'!$B$6:$B$196,0)))</f>
        <v>3763.6961167494042</v>
      </c>
      <c r="E54" s="29" t="s">
        <v>243</v>
      </c>
      <c r="G54" s="29" t="s">
        <v>347</v>
      </c>
      <c r="H54" s="24" t="s">
        <v>348</v>
      </c>
      <c r="I54" s="196">
        <f t="shared" si="0"/>
        <v>2531.9411097757747</v>
      </c>
      <c r="J54" s="196">
        <f t="shared" si="1"/>
        <v>2683.4693142810743</v>
      </c>
    </row>
    <row r="55" spans="1:10">
      <c r="A55" s="29" t="s">
        <v>247</v>
      </c>
      <c r="B55" s="24" t="s">
        <v>248</v>
      </c>
      <c r="C55" s="26">
        <v>3850.3771766050668</v>
      </c>
      <c r="D55" s="190">
        <f>C55*(1+INDEX('Summary - 191 CCGs'!$L$6:$L$196,MATCH(A55,'Summary - 191 CCGs'!$B$6:$B$196,0)))</f>
        <v>4049.2583526326221</v>
      </c>
      <c r="E55" s="29" t="s">
        <v>247</v>
      </c>
      <c r="G55" s="29" t="s">
        <v>355</v>
      </c>
      <c r="H55" s="24" t="s">
        <v>356</v>
      </c>
      <c r="I55" s="196">
        <f t="shared" si="0"/>
        <v>4388.1052334845845</v>
      </c>
      <c r="J55" s="196">
        <f t="shared" si="1"/>
        <v>4601.6485153511403</v>
      </c>
    </row>
    <row r="56" spans="1:10">
      <c r="A56" s="29" t="s">
        <v>251</v>
      </c>
      <c r="B56" s="24" t="s">
        <v>252</v>
      </c>
      <c r="C56" s="26">
        <v>3491.2322852763814</v>
      </c>
      <c r="D56" s="190">
        <f>C56*(1+INDEX('Summary - 191 CCGs'!$L$6:$L$196,MATCH(A56,'Summary - 191 CCGs'!$B$6:$B$196,0)))</f>
        <v>3677.7653761873626</v>
      </c>
      <c r="E56" s="29" t="s">
        <v>251</v>
      </c>
      <c r="G56" s="29" t="s">
        <v>359</v>
      </c>
      <c r="H56" s="24" t="s">
        <v>360</v>
      </c>
      <c r="I56" s="196">
        <f t="shared" si="0"/>
        <v>3668.2576919899107</v>
      </c>
      <c r="J56" s="196">
        <f t="shared" si="1"/>
        <v>3857.7858290350041</v>
      </c>
    </row>
    <row r="57" spans="1:10">
      <c r="A57" s="29" t="s">
        <v>255</v>
      </c>
      <c r="B57" s="24" t="s">
        <v>256</v>
      </c>
      <c r="C57" s="26">
        <v>5858.0798792571741</v>
      </c>
      <c r="D57" s="190">
        <f>C57*(1+INDEX('Summary - 191 CCGs'!$L$6:$L$196,MATCH(A57,'Summary - 191 CCGs'!$B$6:$B$196,0)))</f>
        <v>6156.8416461401785</v>
      </c>
      <c r="E57" s="29" t="s">
        <v>255</v>
      </c>
      <c r="G57" s="29" t="s">
        <v>367</v>
      </c>
      <c r="H57" s="24" t="s">
        <v>368</v>
      </c>
      <c r="I57" s="196">
        <f t="shared" si="0"/>
        <v>11640.316681653074</v>
      </c>
      <c r="J57" s="196">
        <f t="shared" si="1"/>
        <v>12309.772903482575</v>
      </c>
    </row>
    <row r="58" spans="1:10">
      <c r="A58" s="29" t="s">
        <v>259</v>
      </c>
      <c r="B58" s="24" t="s">
        <v>260</v>
      </c>
      <c r="C58" s="26">
        <v>2402.6894645952552</v>
      </c>
      <c r="D58" s="190">
        <f>C58*(1+INDEX('Summary - 191 CCGs'!$L$6:$L$196,MATCH(A58,'Summary - 191 CCGs'!$B$6:$B$196,0)))</f>
        <v>2523.5489507710872</v>
      </c>
      <c r="E58" s="29" t="s">
        <v>787</v>
      </c>
      <c r="G58" s="29" t="s">
        <v>371</v>
      </c>
      <c r="H58" s="24" t="s">
        <v>372</v>
      </c>
      <c r="I58" s="196">
        <f t="shared" si="0"/>
        <v>6275.4261738059849</v>
      </c>
      <c r="J58" s="196">
        <f t="shared" si="1"/>
        <v>6625.7368534418601</v>
      </c>
    </row>
    <row r="59" spans="1:10">
      <c r="A59" s="29" t="s">
        <v>263</v>
      </c>
      <c r="B59" s="24" t="s">
        <v>264</v>
      </c>
      <c r="C59" s="26">
        <v>12168.511784065942</v>
      </c>
      <c r="D59" s="190">
        <f>C59*(1+INDEX('Summary - 191 CCGs'!$L$6:$L$196,MATCH(A59,'Summary - 191 CCGs'!$B$6:$B$196,0)))</f>
        <v>12787.222399514041</v>
      </c>
      <c r="E59" s="29" t="s">
        <v>263</v>
      </c>
      <c r="G59" s="29" t="s">
        <v>375</v>
      </c>
      <c r="H59" s="24" t="s">
        <v>376</v>
      </c>
      <c r="I59" s="196">
        <f t="shared" si="0"/>
        <v>4156.5733569943332</v>
      </c>
      <c r="J59" s="196">
        <f t="shared" si="1"/>
        <v>4393.5243340684983</v>
      </c>
    </row>
    <row r="60" spans="1:10">
      <c r="A60" s="29" t="s">
        <v>267</v>
      </c>
      <c r="B60" s="24" t="s">
        <v>268</v>
      </c>
      <c r="C60" s="26">
        <v>6371.8637686541751</v>
      </c>
      <c r="D60" s="190">
        <f>C60*(1+INDEX('Summary - 191 CCGs'!$L$6:$L$196,MATCH(A60,'Summary - 191 CCGs'!$B$6:$B$196,0)))</f>
        <v>6707.5134533603286</v>
      </c>
      <c r="E60" s="29" t="s">
        <v>267</v>
      </c>
      <c r="G60" s="29" t="s">
        <v>379</v>
      </c>
      <c r="H60" s="24" t="s">
        <v>380</v>
      </c>
      <c r="I60" s="196">
        <f t="shared" si="0"/>
        <v>5142.3256291570096</v>
      </c>
      <c r="J60" s="196">
        <f t="shared" si="1"/>
        <v>5420.1853525542901</v>
      </c>
    </row>
    <row r="61" spans="1:10">
      <c r="A61" s="29" t="s">
        <v>271</v>
      </c>
      <c r="B61" s="24" t="s">
        <v>272</v>
      </c>
      <c r="C61" s="26">
        <v>7934.7209875577946</v>
      </c>
      <c r="D61" s="190">
        <f>C61*(1+INDEX('Summary - 191 CCGs'!$L$6:$L$196,MATCH(A61,'Summary - 191 CCGs'!$B$6:$B$196,0)))</f>
        <v>8356.6969896196588</v>
      </c>
      <c r="E61" s="29" t="s">
        <v>271</v>
      </c>
      <c r="G61" s="29" t="s">
        <v>387</v>
      </c>
      <c r="H61" s="24" t="s">
        <v>388</v>
      </c>
      <c r="I61" s="196">
        <f t="shared" si="0"/>
        <v>2836.6772952013912</v>
      </c>
      <c r="J61" s="196">
        <f t="shared" si="1"/>
        <v>2996.9641034021697</v>
      </c>
    </row>
    <row r="62" spans="1:10">
      <c r="A62" s="29" t="s">
        <v>275</v>
      </c>
      <c r="B62" s="24" t="s">
        <v>276</v>
      </c>
      <c r="C62" s="26">
        <v>5325.3015570064326</v>
      </c>
      <c r="D62" s="190">
        <f>C62*(1+INDEX('Summary - 191 CCGs'!$L$6:$L$196,MATCH(A62,'Summary - 191 CCGs'!$B$6:$B$196,0)))</f>
        <v>5628.7526054652308</v>
      </c>
      <c r="E62" s="29" t="s">
        <v>788</v>
      </c>
      <c r="G62" s="29" t="s">
        <v>391</v>
      </c>
      <c r="H62" s="24" t="s">
        <v>392</v>
      </c>
      <c r="I62" s="196">
        <f t="shared" si="0"/>
        <v>6245.2060718614439</v>
      </c>
      <c r="J62" s="196">
        <f t="shared" si="1"/>
        <v>6557.2131126798331</v>
      </c>
    </row>
    <row r="63" spans="1:10">
      <c r="A63" s="29" t="s">
        <v>279</v>
      </c>
      <c r="B63" s="24" t="s">
        <v>280</v>
      </c>
      <c r="C63" s="26">
        <v>1468.3005924164929</v>
      </c>
      <c r="D63" s="190">
        <f>C63*(1+INDEX('Summary - 191 CCGs'!$L$6:$L$196,MATCH(A63,'Summary - 191 CCGs'!$B$6:$B$196,0)))</f>
        <v>1561.7552793252689</v>
      </c>
      <c r="E63" s="29" t="s">
        <v>789</v>
      </c>
      <c r="G63" s="29" t="s">
        <v>395</v>
      </c>
      <c r="H63" s="24" t="s">
        <v>396</v>
      </c>
      <c r="I63" s="196">
        <f t="shared" si="0"/>
        <v>3490.2450431498323</v>
      </c>
      <c r="J63" s="196">
        <f t="shared" si="1"/>
        <v>3693.4594431319233</v>
      </c>
    </row>
    <row r="64" spans="1:10">
      <c r="A64" s="29" t="s">
        <v>283</v>
      </c>
      <c r="B64" s="24" t="s">
        <v>284</v>
      </c>
      <c r="C64" s="26">
        <v>5709.8522975094884</v>
      </c>
      <c r="D64" s="190">
        <f>C64*(1+INDEX('Summary - 191 CCGs'!$L$6:$L$196,MATCH(A64,'Summary - 191 CCGs'!$B$6:$B$196,0)))</f>
        <v>6016.9919055622504</v>
      </c>
      <c r="E64" s="29" t="s">
        <v>283</v>
      </c>
      <c r="G64" s="29" t="s">
        <v>399</v>
      </c>
      <c r="H64" s="24" t="s">
        <v>400</v>
      </c>
      <c r="I64" s="196">
        <f t="shared" si="0"/>
        <v>6281.2659919516609</v>
      </c>
      <c r="J64" s="196">
        <f t="shared" si="1"/>
        <v>6613.0090591886765</v>
      </c>
    </row>
    <row r="65" spans="1:10">
      <c r="A65" s="29" t="s">
        <v>287</v>
      </c>
      <c r="B65" s="24" t="s">
        <v>288</v>
      </c>
      <c r="C65" s="26">
        <v>7175.2691741689987</v>
      </c>
      <c r="D65" s="190">
        <f>C65*(1+INDEX('Summary - 191 CCGs'!$L$6:$L$196,MATCH(A65,'Summary - 191 CCGs'!$B$6:$B$196,0)))</f>
        <v>7566.859962696537</v>
      </c>
      <c r="E65" s="29" t="s">
        <v>287</v>
      </c>
      <c r="G65" s="29" t="s">
        <v>403</v>
      </c>
      <c r="H65" s="24" t="s">
        <v>404</v>
      </c>
      <c r="I65" s="196">
        <f t="shared" si="0"/>
        <v>5924.2452319613703</v>
      </c>
      <c r="J65" s="196">
        <f t="shared" si="1"/>
        <v>6253.107306644938</v>
      </c>
    </row>
    <row r="66" spans="1:10">
      <c r="A66" s="29" t="s">
        <v>291</v>
      </c>
      <c r="B66" s="24" t="s">
        <v>292</v>
      </c>
      <c r="C66" s="26">
        <v>4718.8940555963654</v>
      </c>
      <c r="D66" s="190">
        <f>C66*(1+INDEX('Summary - 191 CCGs'!$L$6:$L$196,MATCH(A66,'Summary - 191 CCGs'!$B$6:$B$196,0)))</f>
        <v>4969.839103601983</v>
      </c>
      <c r="E66" s="29" t="s">
        <v>788</v>
      </c>
      <c r="G66" s="29" t="s">
        <v>411</v>
      </c>
      <c r="H66" s="24" t="s">
        <v>412</v>
      </c>
      <c r="I66" s="196">
        <f t="shared" si="0"/>
        <v>8359.0383517269038</v>
      </c>
      <c r="J66" s="196">
        <f t="shared" si="1"/>
        <v>8829.0326526730441</v>
      </c>
    </row>
    <row r="67" spans="1:10">
      <c r="A67" s="29" t="s">
        <v>295</v>
      </c>
      <c r="B67" s="24" t="s">
        <v>296</v>
      </c>
      <c r="C67" s="26">
        <v>4144.6490315512365</v>
      </c>
      <c r="D67" s="190">
        <f>C67*(1+INDEX('Summary - 191 CCGs'!$L$6:$L$196,MATCH(A67,'Summary - 191 CCGs'!$B$6:$B$196,0)))</f>
        <v>4366.9491926253831</v>
      </c>
      <c r="E67" s="29" t="s">
        <v>790</v>
      </c>
      <c r="G67" s="29" t="s">
        <v>415</v>
      </c>
      <c r="H67" s="24" t="s">
        <v>416</v>
      </c>
      <c r="I67" s="196">
        <f t="shared" si="0"/>
        <v>15927.736426161408</v>
      </c>
      <c r="J67" s="196">
        <f t="shared" si="1"/>
        <v>16810.66900633942</v>
      </c>
    </row>
    <row r="68" spans="1:10">
      <c r="A68" s="29" t="s">
        <v>299</v>
      </c>
      <c r="B68" s="24" t="s">
        <v>300</v>
      </c>
      <c r="C68" s="26">
        <v>4831.2127920937482</v>
      </c>
      <c r="D68" s="190">
        <f>C68*(1+INDEX('Summary - 191 CCGs'!$L$6:$L$196,MATCH(A68,'Summary - 191 CCGs'!$B$6:$B$196,0)))</f>
        <v>5115.5226012289477</v>
      </c>
      <c r="E68" s="29" t="s">
        <v>299</v>
      </c>
      <c r="G68" s="29" t="s">
        <v>419</v>
      </c>
      <c r="H68" s="24" t="s">
        <v>420</v>
      </c>
      <c r="I68" s="196">
        <f t="shared" si="0"/>
        <v>10812.75373389283</v>
      </c>
      <c r="J68" s="196">
        <f t="shared" si="1"/>
        <v>11397.93301387931</v>
      </c>
    </row>
    <row r="69" spans="1:10">
      <c r="A69" s="29" t="s">
        <v>303</v>
      </c>
      <c r="B69" s="24" t="s">
        <v>304</v>
      </c>
      <c r="C69" s="26">
        <v>12135.428589829709</v>
      </c>
      <c r="D69" s="190">
        <f>C69*(1+INDEX('Summary - 191 CCGs'!$L$6:$L$196,MATCH(A69,'Summary - 191 CCGs'!$B$6:$B$196,0)))</f>
        <v>12795.827578787255</v>
      </c>
      <c r="E69" s="29" t="s">
        <v>789</v>
      </c>
      <c r="G69" s="29" t="s">
        <v>423</v>
      </c>
      <c r="H69" s="24" t="s">
        <v>424</v>
      </c>
      <c r="I69" s="196">
        <f t="shared" si="0"/>
        <v>7805.4400841153856</v>
      </c>
      <c r="J69" s="196">
        <f t="shared" si="1"/>
        <v>8241.4281296207719</v>
      </c>
    </row>
    <row r="70" spans="1:10">
      <c r="A70" s="29" t="s">
        <v>307</v>
      </c>
      <c r="B70" s="24" t="s">
        <v>308</v>
      </c>
      <c r="C70" s="26">
        <v>2649.768659261963</v>
      </c>
      <c r="D70" s="190">
        <f>C70*(1+INDEX('Summary - 191 CCGs'!$L$6:$L$196,MATCH(A70,'Summary - 191 CCGs'!$B$6:$B$196,0)))</f>
        <v>2796.3126301999469</v>
      </c>
      <c r="E70" s="29" t="s">
        <v>790</v>
      </c>
      <c r="G70" s="29" t="s">
        <v>431</v>
      </c>
      <c r="H70" s="24" t="s">
        <v>432</v>
      </c>
      <c r="I70" s="196">
        <f t="shared" si="0"/>
        <v>11430.149839184391</v>
      </c>
      <c r="J70" s="196">
        <f t="shared" si="1"/>
        <v>12040.060467024774</v>
      </c>
    </row>
    <row r="71" spans="1:10">
      <c r="A71" s="29" t="s">
        <v>311</v>
      </c>
      <c r="B71" s="24" t="s">
        <v>312</v>
      </c>
      <c r="C71" s="26">
        <v>7028.6936606158388</v>
      </c>
      <c r="D71" s="190">
        <f>C71*(1+INDEX('Summary - 191 CCGs'!$L$6:$L$196,MATCH(A71,'Summary - 191 CCGs'!$B$6:$B$196,0)))</f>
        <v>7404.5682030511271</v>
      </c>
      <c r="E71" s="29" t="s">
        <v>790</v>
      </c>
      <c r="G71" s="29" t="s">
        <v>435</v>
      </c>
      <c r="H71" s="24" t="s">
        <v>436</v>
      </c>
      <c r="I71" s="196">
        <f t="shared" ref="I71:I134" si="2">SUMIF($E$6:$E$196,G71,$C$6:$C$196)</f>
        <v>4169.1489537446987</v>
      </c>
      <c r="J71" s="196">
        <f t="shared" ref="J71:J134" si="3">SUMIF($E$6:$E$196,G71,$D$6:$D$196)</f>
        <v>4401.3295482581025</v>
      </c>
    </row>
    <row r="72" spans="1:10">
      <c r="A72" s="29" t="s">
        <v>315</v>
      </c>
      <c r="B72" s="24" t="s">
        <v>316</v>
      </c>
      <c r="C72" s="26">
        <v>2997.079448817783</v>
      </c>
      <c r="D72" s="190">
        <f>C72*(1+INDEX('Summary - 191 CCGs'!$L$6:$L$196,MATCH(A72,'Summary - 191 CCGs'!$B$6:$B$196,0)))</f>
        <v>3161.1478524331978</v>
      </c>
      <c r="E72" s="29" t="s">
        <v>790</v>
      </c>
      <c r="G72" s="29" t="s">
        <v>439</v>
      </c>
      <c r="H72" s="24" t="s">
        <v>440</v>
      </c>
      <c r="I72" s="196">
        <f t="shared" si="2"/>
        <v>7264.8528379864156</v>
      </c>
      <c r="J72" s="196">
        <f t="shared" si="3"/>
        <v>7640.8148708762437</v>
      </c>
    </row>
    <row r="73" spans="1:10">
      <c r="A73" s="29" t="s">
        <v>319</v>
      </c>
      <c r="B73" s="24" t="s">
        <v>320</v>
      </c>
      <c r="C73" s="26">
        <v>1994.9156771999988</v>
      </c>
      <c r="D73" s="190">
        <f>C73*(1+INDEX('Summary - 191 CCGs'!$L$6:$L$196,MATCH(A73,'Summary - 191 CCGs'!$B$6:$B$196,0)))</f>
        <v>2099.0363302763626</v>
      </c>
      <c r="E73" s="29" t="s">
        <v>790</v>
      </c>
      <c r="G73" s="29" t="s">
        <v>443</v>
      </c>
      <c r="H73" s="24" t="s">
        <v>444</v>
      </c>
      <c r="I73" s="196">
        <f t="shared" si="2"/>
        <v>7060.8230895105917</v>
      </c>
      <c r="J73" s="196">
        <f t="shared" si="3"/>
        <v>7459.0654850970514</v>
      </c>
    </row>
    <row r="74" spans="1:10">
      <c r="A74" s="29" t="s">
        <v>323</v>
      </c>
      <c r="B74" s="24" t="s">
        <v>324</v>
      </c>
      <c r="C74" s="26">
        <v>2315.4588089735216</v>
      </c>
      <c r="D74" s="190">
        <f>C74*(1+INDEX('Summary - 191 CCGs'!$L$6:$L$196,MATCH(A74,'Summary - 191 CCGs'!$B$6:$B$196,0)))</f>
        <v>2443.3506768467323</v>
      </c>
      <c r="E74" s="29" t="s">
        <v>790</v>
      </c>
      <c r="G74" s="29" t="s">
        <v>459</v>
      </c>
      <c r="H74" s="24" t="s">
        <v>460</v>
      </c>
      <c r="I74" s="196">
        <f t="shared" si="2"/>
        <v>3249.6937627171983</v>
      </c>
      <c r="J74" s="196">
        <f t="shared" si="3"/>
        <v>3430.5463411945939</v>
      </c>
    </row>
    <row r="75" spans="1:10">
      <c r="A75" s="29" t="s">
        <v>327</v>
      </c>
      <c r="B75" s="24" t="s">
        <v>328</v>
      </c>
      <c r="C75" s="26">
        <v>2579.3221540399923</v>
      </c>
      <c r="D75" s="190">
        <f>C75*(1+INDEX('Summary - 191 CCGs'!$L$6:$L$196,MATCH(A75,'Summary - 191 CCGs'!$B$6:$B$196,0)))</f>
        <v>2719.701590501204</v>
      </c>
      <c r="E75" s="29" t="s">
        <v>788</v>
      </c>
      <c r="G75" s="29" t="s">
        <v>463</v>
      </c>
      <c r="H75" s="24" t="s">
        <v>464</v>
      </c>
      <c r="I75" s="196">
        <f t="shared" si="2"/>
        <v>6052.8126603871988</v>
      </c>
      <c r="J75" s="196">
        <f t="shared" si="3"/>
        <v>6383.2089559007063</v>
      </c>
    </row>
    <row r="76" spans="1:10">
      <c r="A76" s="29" t="s">
        <v>331</v>
      </c>
      <c r="B76" s="24" t="s">
        <v>332</v>
      </c>
      <c r="C76" s="26">
        <v>6713.4833695733196</v>
      </c>
      <c r="D76" s="190">
        <f>C76*(1+INDEX('Summary - 191 CCGs'!$L$6:$L$196,MATCH(A76,'Summary - 191 CCGs'!$B$6:$B$196,0)))</f>
        <v>7099.9382734987657</v>
      </c>
      <c r="E76" s="29" t="s">
        <v>331</v>
      </c>
      <c r="G76" s="29" t="s">
        <v>471</v>
      </c>
      <c r="H76" s="24" t="s">
        <v>472</v>
      </c>
      <c r="I76" s="196">
        <f t="shared" si="2"/>
        <v>4767.2364272843633</v>
      </c>
      <c r="J76" s="196">
        <f t="shared" si="3"/>
        <v>5031.6371684454161</v>
      </c>
    </row>
    <row r="77" spans="1:10">
      <c r="A77" s="29" t="s">
        <v>335</v>
      </c>
      <c r="B77" s="24" t="s">
        <v>336</v>
      </c>
      <c r="C77" s="26">
        <v>2644.6278200637307</v>
      </c>
      <c r="D77" s="190">
        <f>C77*(1+INDEX('Summary - 191 CCGs'!$L$6:$L$196,MATCH(A77,'Summary - 191 CCGs'!$B$6:$B$196,0)))</f>
        <v>2781.7719145551009</v>
      </c>
      <c r="E77" s="29" t="s">
        <v>335</v>
      </c>
      <c r="G77" s="29" t="s">
        <v>475</v>
      </c>
      <c r="H77" s="24" t="s">
        <v>476</v>
      </c>
      <c r="I77" s="196">
        <f t="shared" si="2"/>
        <v>4435.2087515457406</v>
      </c>
      <c r="J77" s="196">
        <f t="shared" si="3"/>
        <v>4693.7696334055945</v>
      </c>
    </row>
    <row r="78" spans="1:10">
      <c r="A78" s="29" t="s">
        <v>339</v>
      </c>
      <c r="B78" s="24" t="s">
        <v>340</v>
      </c>
      <c r="C78" s="26">
        <v>9473.3367495169041</v>
      </c>
      <c r="D78" s="190">
        <f>C78*(1+INDEX('Summary - 191 CCGs'!$L$6:$L$196,MATCH(A78,'Summary - 191 CCGs'!$B$6:$B$196,0)))</f>
        <v>10012.256715220767</v>
      </c>
      <c r="E78" s="29" t="s">
        <v>339</v>
      </c>
      <c r="G78" s="29" t="s">
        <v>487</v>
      </c>
      <c r="H78" s="24" t="s">
        <v>488</v>
      </c>
      <c r="I78" s="196">
        <f t="shared" si="2"/>
        <v>6591.2913900408166</v>
      </c>
      <c r="J78" s="196">
        <f t="shared" si="3"/>
        <v>6948.7170393205834</v>
      </c>
    </row>
    <row r="79" spans="1:10">
      <c r="A79" s="29" t="s">
        <v>343</v>
      </c>
      <c r="B79" s="24" t="s">
        <v>344</v>
      </c>
      <c r="C79" s="26">
        <v>6874.9538629298077</v>
      </c>
      <c r="D79" s="190">
        <f>C79*(1+INDEX('Summary - 191 CCGs'!$L$6:$L$196,MATCH(A79,'Summary - 191 CCGs'!$B$6:$B$196,0)))</f>
        <v>7235.1412456304415</v>
      </c>
      <c r="E79" s="29" t="s">
        <v>343</v>
      </c>
      <c r="G79" s="29" t="s">
        <v>499</v>
      </c>
      <c r="H79" s="24" t="s">
        <v>500</v>
      </c>
      <c r="I79" s="196">
        <f t="shared" si="2"/>
        <v>6430.5306026096177</v>
      </c>
      <c r="J79" s="196">
        <f t="shared" si="3"/>
        <v>6791.9293870363654</v>
      </c>
    </row>
    <row r="80" spans="1:10">
      <c r="A80" s="29" t="s">
        <v>347</v>
      </c>
      <c r="B80" s="24" t="s">
        <v>348</v>
      </c>
      <c r="C80" s="26">
        <v>2531.9411097757747</v>
      </c>
      <c r="D80" s="190">
        <f>C80*(1+INDEX('Summary - 191 CCGs'!$L$6:$L$196,MATCH(A80,'Summary - 191 CCGs'!$B$6:$B$196,0)))</f>
        <v>2683.4693142810743</v>
      </c>
      <c r="E80" s="29" t="s">
        <v>347</v>
      </c>
      <c r="G80" s="29" t="s">
        <v>507</v>
      </c>
      <c r="H80" s="24" t="s">
        <v>508</v>
      </c>
      <c r="I80" s="196">
        <f t="shared" si="2"/>
        <v>7371.9441838499743</v>
      </c>
      <c r="J80" s="196">
        <f t="shared" si="3"/>
        <v>7741.3373184102793</v>
      </c>
    </row>
    <row r="81" spans="1:10">
      <c r="A81" s="29" t="s">
        <v>351</v>
      </c>
      <c r="B81" s="24" t="s">
        <v>352</v>
      </c>
      <c r="C81" s="26">
        <v>3868.9754173750703</v>
      </c>
      <c r="D81" s="190">
        <f>C81*(1+INDEX('Summary - 191 CCGs'!$L$6:$L$196,MATCH(A81,'Summary - 191 CCGs'!$B$6:$B$196,0)))</f>
        <v>4069.7268506138253</v>
      </c>
      <c r="E81" s="29" t="s">
        <v>791</v>
      </c>
      <c r="G81" s="29" t="s">
        <v>515</v>
      </c>
      <c r="H81" s="24" t="s">
        <v>516</v>
      </c>
      <c r="I81" s="196">
        <f t="shared" si="2"/>
        <v>5232.6169681517513</v>
      </c>
      <c r="J81" s="196">
        <f t="shared" si="3"/>
        <v>5503.7233754225426</v>
      </c>
    </row>
    <row r="82" spans="1:10">
      <c r="A82" s="29" t="s">
        <v>355</v>
      </c>
      <c r="B82" s="24" t="s">
        <v>356</v>
      </c>
      <c r="C82" s="26">
        <v>4388.1052334845845</v>
      </c>
      <c r="D82" s="190">
        <f>C82*(1+INDEX('Summary - 191 CCGs'!$L$6:$L$196,MATCH(A82,'Summary - 191 CCGs'!$B$6:$B$196,0)))</f>
        <v>4601.6485153511403</v>
      </c>
      <c r="E82" s="29" t="s">
        <v>355</v>
      </c>
      <c r="G82" s="29" t="s">
        <v>523</v>
      </c>
      <c r="H82" s="24" t="s">
        <v>524</v>
      </c>
      <c r="I82" s="196">
        <f t="shared" si="2"/>
        <v>4165.1961533169706</v>
      </c>
      <c r="J82" s="196">
        <f t="shared" si="3"/>
        <v>4368.940010921051</v>
      </c>
    </row>
    <row r="83" spans="1:10">
      <c r="A83" s="29" t="s">
        <v>359</v>
      </c>
      <c r="B83" s="24" t="s">
        <v>360</v>
      </c>
      <c r="C83" s="26">
        <v>3668.2576919899107</v>
      </c>
      <c r="D83" s="190">
        <f>C83*(1+INDEX('Summary - 191 CCGs'!$L$6:$L$196,MATCH(A83,'Summary - 191 CCGs'!$B$6:$B$196,0)))</f>
        <v>3857.7858290350041</v>
      </c>
      <c r="E83" s="29" t="s">
        <v>359</v>
      </c>
      <c r="G83" s="29" t="s">
        <v>531</v>
      </c>
      <c r="H83" s="24" t="s">
        <v>532</v>
      </c>
      <c r="I83" s="196">
        <f t="shared" si="2"/>
        <v>4623.8092107054053</v>
      </c>
      <c r="J83" s="196">
        <f t="shared" si="3"/>
        <v>4856.0951012190772</v>
      </c>
    </row>
    <row r="84" spans="1:10">
      <c r="A84" s="29" t="s">
        <v>363</v>
      </c>
      <c r="B84" s="24" t="s">
        <v>364</v>
      </c>
      <c r="C84" s="26">
        <v>3309.9061789284629</v>
      </c>
      <c r="D84" s="190">
        <f>C84*(1+INDEX('Summary - 191 CCGs'!$L$6:$L$196,MATCH(A84,'Summary - 191 CCGs'!$B$6:$B$196,0)))</f>
        <v>3495.008770437209</v>
      </c>
      <c r="E84" s="29" t="s">
        <v>791</v>
      </c>
      <c r="G84" s="29" t="s">
        <v>535</v>
      </c>
      <c r="H84" s="24" t="s">
        <v>536</v>
      </c>
      <c r="I84" s="196">
        <f t="shared" si="2"/>
        <v>5482.3415174358634</v>
      </c>
      <c r="J84" s="196">
        <f t="shared" si="3"/>
        <v>5796.2779614655574</v>
      </c>
    </row>
    <row r="85" spans="1:10">
      <c r="A85" s="29" t="s">
        <v>367</v>
      </c>
      <c r="B85" s="24" t="s">
        <v>368</v>
      </c>
      <c r="C85" s="26">
        <v>11640.316681653074</v>
      </c>
      <c r="D85" s="190">
        <f>C85*(1+INDEX('Summary - 191 CCGs'!$L$6:$L$196,MATCH(A85,'Summary - 191 CCGs'!$B$6:$B$196,0)))</f>
        <v>12309.772903482575</v>
      </c>
      <c r="E85" s="29" t="s">
        <v>367</v>
      </c>
      <c r="G85" s="29" t="s">
        <v>539</v>
      </c>
      <c r="H85" s="24" t="s">
        <v>540</v>
      </c>
      <c r="I85" s="196">
        <f t="shared" si="2"/>
        <v>5513.3026113982087</v>
      </c>
      <c r="J85" s="196">
        <f t="shared" si="3"/>
        <v>5821.2721760111972</v>
      </c>
    </row>
    <row r="86" spans="1:10">
      <c r="A86" s="29" t="s">
        <v>371</v>
      </c>
      <c r="B86" s="24" t="s">
        <v>372</v>
      </c>
      <c r="C86" s="26">
        <v>6275.4261738059849</v>
      </c>
      <c r="D86" s="190">
        <f>C86*(1+INDEX('Summary - 191 CCGs'!$L$6:$L$196,MATCH(A86,'Summary - 191 CCGs'!$B$6:$B$196,0)))</f>
        <v>6625.7368534418601</v>
      </c>
      <c r="E86" s="29" t="s">
        <v>371</v>
      </c>
      <c r="G86" s="29" t="s">
        <v>559</v>
      </c>
      <c r="H86" s="24" t="s">
        <v>560</v>
      </c>
      <c r="I86" s="196">
        <f t="shared" si="2"/>
        <v>6953.7138482575774</v>
      </c>
      <c r="J86" s="196">
        <f t="shared" si="3"/>
        <v>7334.4358951314825</v>
      </c>
    </row>
    <row r="87" spans="1:10">
      <c r="A87" s="29" t="s">
        <v>375</v>
      </c>
      <c r="B87" s="24" t="s">
        <v>376</v>
      </c>
      <c r="C87" s="26">
        <v>4156.5733569943332</v>
      </c>
      <c r="D87" s="190">
        <f>C87*(1+INDEX('Summary - 191 CCGs'!$L$6:$L$196,MATCH(A87,'Summary - 191 CCGs'!$B$6:$B$196,0)))</f>
        <v>4393.5243340684983</v>
      </c>
      <c r="E87" s="29" t="s">
        <v>375</v>
      </c>
      <c r="G87" s="29" t="s">
        <v>563</v>
      </c>
      <c r="H87" s="24" t="s">
        <v>564</v>
      </c>
      <c r="I87" s="196">
        <f t="shared" si="2"/>
        <v>5519.6394406154395</v>
      </c>
      <c r="J87" s="196">
        <f t="shared" si="3"/>
        <v>5823.3366564503131</v>
      </c>
    </row>
    <row r="88" spans="1:10">
      <c r="A88" s="29" t="s">
        <v>379</v>
      </c>
      <c r="B88" s="24" t="s">
        <v>380</v>
      </c>
      <c r="C88" s="26">
        <v>5142.3256291570096</v>
      </c>
      <c r="D88" s="190">
        <f>C88*(1+INDEX('Summary - 191 CCGs'!$L$6:$L$196,MATCH(A88,'Summary - 191 CCGs'!$B$6:$B$196,0)))</f>
        <v>5420.1853525542901</v>
      </c>
      <c r="E88" s="29" t="s">
        <v>379</v>
      </c>
      <c r="G88" s="29" t="s">
        <v>583</v>
      </c>
      <c r="H88" s="24" t="s">
        <v>584</v>
      </c>
      <c r="I88" s="196">
        <f t="shared" si="2"/>
        <v>6236.7994538332796</v>
      </c>
      <c r="J88" s="196">
        <f t="shared" si="3"/>
        <v>6577.1632444930028</v>
      </c>
    </row>
    <row r="89" spans="1:10">
      <c r="A89" s="29" t="s">
        <v>383</v>
      </c>
      <c r="B89" s="24" t="s">
        <v>384</v>
      </c>
      <c r="C89" s="26">
        <v>5767.4088628115251</v>
      </c>
      <c r="D89" s="190">
        <f>C89*(1+INDEX('Summary - 191 CCGs'!$L$6:$L$196,MATCH(A89,'Summary - 191 CCGs'!$B$6:$B$196,0)))</f>
        <v>6107.7930768910455</v>
      </c>
      <c r="E89" s="29" t="s">
        <v>791</v>
      </c>
      <c r="G89" s="29" t="s">
        <v>587</v>
      </c>
      <c r="H89" s="24" t="s">
        <v>588</v>
      </c>
      <c r="I89" s="196">
        <f t="shared" si="2"/>
        <v>5476.3547990271118</v>
      </c>
      <c r="J89" s="196">
        <f t="shared" si="3"/>
        <v>5788.1130195477699</v>
      </c>
    </row>
    <row r="90" spans="1:10">
      <c r="A90" s="29" t="s">
        <v>387</v>
      </c>
      <c r="B90" s="24" t="s">
        <v>388</v>
      </c>
      <c r="C90" s="26">
        <v>2836.6772952013912</v>
      </c>
      <c r="D90" s="190">
        <f>C90*(1+INDEX('Summary - 191 CCGs'!$L$6:$L$196,MATCH(A90,'Summary - 191 CCGs'!$B$6:$B$196,0)))</f>
        <v>2996.9641034021697</v>
      </c>
      <c r="E90" s="29" t="s">
        <v>387</v>
      </c>
      <c r="G90" s="29" t="s">
        <v>595</v>
      </c>
      <c r="H90" s="24" t="s">
        <v>596</v>
      </c>
      <c r="I90" s="196">
        <f t="shared" si="2"/>
        <v>5544.8148517921809</v>
      </c>
      <c r="J90" s="196">
        <f t="shared" si="3"/>
        <v>5759.1605986726818</v>
      </c>
    </row>
    <row r="91" spans="1:10">
      <c r="A91" s="29" t="s">
        <v>391</v>
      </c>
      <c r="B91" s="24" t="s">
        <v>392</v>
      </c>
      <c r="C91" s="26">
        <v>6245.2060718614439</v>
      </c>
      <c r="D91" s="190">
        <f>C91*(1+INDEX('Summary - 191 CCGs'!$L$6:$L$196,MATCH(A91,'Summary - 191 CCGs'!$B$6:$B$196,0)))</f>
        <v>6557.2131126798331</v>
      </c>
      <c r="E91" s="29" t="s">
        <v>391</v>
      </c>
      <c r="G91" s="29" t="s">
        <v>599</v>
      </c>
      <c r="H91" s="24" t="s">
        <v>600</v>
      </c>
      <c r="I91" s="196">
        <f t="shared" si="2"/>
        <v>4289.121662193108</v>
      </c>
      <c r="J91" s="196">
        <f t="shared" si="3"/>
        <v>4501.8536368691666</v>
      </c>
    </row>
    <row r="92" spans="1:10">
      <c r="A92" s="29" t="s">
        <v>395</v>
      </c>
      <c r="B92" s="24" t="s">
        <v>396</v>
      </c>
      <c r="C92" s="26">
        <v>3490.2450431498323</v>
      </c>
      <c r="D92" s="190">
        <f>C92*(1+INDEX('Summary - 191 CCGs'!$L$6:$L$196,MATCH(A92,'Summary - 191 CCGs'!$B$6:$B$196,0)))</f>
        <v>3693.4594431319233</v>
      </c>
      <c r="E92" s="29" t="s">
        <v>395</v>
      </c>
      <c r="G92" s="29" t="s">
        <v>607</v>
      </c>
      <c r="H92" s="24" t="s">
        <v>608</v>
      </c>
      <c r="I92" s="196">
        <f t="shared" si="2"/>
        <v>5817.8528771520405</v>
      </c>
      <c r="J92" s="196">
        <f t="shared" si="3"/>
        <v>6111.5898078445698</v>
      </c>
    </row>
    <row r="93" spans="1:10">
      <c r="A93" s="29" t="s">
        <v>399</v>
      </c>
      <c r="B93" s="24" t="s">
        <v>400</v>
      </c>
      <c r="C93" s="26">
        <v>6281.2659919516609</v>
      </c>
      <c r="D93" s="190">
        <f>C93*(1+INDEX('Summary - 191 CCGs'!$L$6:$L$196,MATCH(A93,'Summary - 191 CCGs'!$B$6:$B$196,0)))</f>
        <v>6613.0090591886765</v>
      </c>
      <c r="E93" s="29" t="s">
        <v>399</v>
      </c>
      <c r="G93" s="29" t="s">
        <v>661</v>
      </c>
      <c r="H93" s="24" t="s">
        <v>662</v>
      </c>
      <c r="I93" s="196">
        <f t="shared" si="2"/>
        <v>1746.5792675928151</v>
      </c>
      <c r="J93" s="196">
        <f t="shared" si="3"/>
        <v>1831.5254741194346</v>
      </c>
    </row>
    <row r="94" spans="1:10">
      <c r="A94" s="29" t="s">
        <v>403</v>
      </c>
      <c r="B94" s="24" t="s">
        <v>404</v>
      </c>
      <c r="C94" s="26">
        <v>5924.2452319613703</v>
      </c>
      <c r="D94" s="190">
        <f>C94*(1+INDEX('Summary - 191 CCGs'!$L$6:$L$196,MATCH(A94,'Summary - 191 CCGs'!$B$6:$B$196,0)))</f>
        <v>6253.107306644938</v>
      </c>
      <c r="E94" s="29" t="s">
        <v>403</v>
      </c>
      <c r="G94" s="29" t="s">
        <v>667</v>
      </c>
      <c r="H94" s="24" t="s">
        <v>668</v>
      </c>
      <c r="I94" s="196">
        <f t="shared" si="2"/>
        <v>3934.6351371808523</v>
      </c>
      <c r="J94" s="196">
        <f t="shared" si="3"/>
        <v>4143.9867154150897</v>
      </c>
    </row>
    <row r="95" spans="1:10">
      <c r="A95" s="29" t="s">
        <v>407</v>
      </c>
      <c r="B95" s="24" t="s">
        <v>408</v>
      </c>
      <c r="C95" s="26">
        <v>2179.6478560596015</v>
      </c>
      <c r="D95" s="190">
        <f>C95*(1+INDEX('Summary - 191 CCGs'!$L$6:$L$196,MATCH(A95,'Summary - 191 CCGs'!$B$6:$B$196,0)))</f>
        <v>2303.0796289675545</v>
      </c>
      <c r="E95" s="29" t="s">
        <v>791</v>
      </c>
      <c r="G95" s="29" t="s">
        <v>669</v>
      </c>
      <c r="H95" s="24" t="s">
        <v>670</v>
      </c>
      <c r="I95" s="196">
        <f t="shared" si="2"/>
        <v>3662.3465385886884</v>
      </c>
      <c r="J95" s="196">
        <f t="shared" si="3"/>
        <v>3855.8535592939397</v>
      </c>
    </row>
    <row r="96" spans="1:10">
      <c r="A96" s="29" t="s">
        <v>411</v>
      </c>
      <c r="B96" s="24" t="s">
        <v>412</v>
      </c>
      <c r="C96" s="26">
        <v>8359.0383517269038</v>
      </c>
      <c r="D96" s="190">
        <f>C96*(1+INDEX('Summary - 191 CCGs'!$L$6:$L$196,MATCH(A96,'Summary - 191 CCGs'!$B$6:$B$196,0)))</f>
        <v>8829.0326526730441</v>
      </c>
      <c r="E96" s="29" t="s">
        <v>411</v>
      </c>
      <c r="G96" s="29" t="s">
        <v>671</v>
      </c>
      <c r="H96" s="24" t="s">
        <v>672</v>
      </c>
      <c r="I96" s="196">
        <f t="shared" si="2"/>
        <v>3381.9245333487474</v>
      </c>
      <c r="J96" s="196">
        <f t="shared" si="3"/>
        <v>3556.5698360898259</v>
      </c>
    </row>
    <row r="97" spans="1:10">
      <c r="A97" s="29" t="s">
        <v>415</v>
      </c>
      <c r="B97" s="24" t="s">
        <v>416</v>
      </c>
      <c r="C97" s="26">
        <v>15927.736426161408</v>
      </c>
      <c r="D97" s="190">
        <f>C97*(1+INDEX('Summary - 191 CCGs'!$L$6:$L$196,MATCH(A97,'Summary - 191 CCGs'!$B$6:$B$196,0)))</f>
        <v>16810.66900633942</v>
      </c>
      <c r="E97" s="29" t="s">
        <v>415</v>
      </c>
      <c r="G97" s="29" t="s">
        <v>673</v>
      </c>
      <c r="H97" s="24" t="s">
        <v>674</v>
      </c>
      <c r="I97" s="196">
        <f t="shared" si="2"/>
        <v>11644.667199747111</v>
      </c>
      <c r="J97" s="196">
        <f t="shared" si="3"/>
        <v>12276.973682958302</v>
      </c>
    </row>
    <row r="98" spans="1:10">
      <c r="A98" s="29" t="s">
        <v>419</v>
      </c>
      <c r="B98" s="24" t="s">
        <v>420</v>
      </c>
      <c r="C98" s="26">
        <v>10812.75373389283</v>
      </c>
      <c r="D98" s="190">
        <f>C98*(1+INDEX('Summary - 191 CCGs'!$L$6:$L$196,MATCH(A98,'Summary - 191 CCGs'!$B$6:$B$196,0)))</f>
        <v>11397.93301387931</v>
      </c>
      <c r="E98" s="29" t="s">
        <v>419</v>
      </c>
      <c r="G98" s="29" t="s">
        <v>675</v>
      </c>
      <c r="H98" s="24" t="s">
        <v>676</v>
      </c>
      <c r="I98" s="196">
        <f t="shared" si="2"/>
        <v>4313.1784911385948</v>
      </c>
      <c r="J98" s="196">
        <f t="shared" si="3"/>
        <v>4530.0990994959138</v>
      </c>
    </row>
    <row r="99" spans="1:10">
      <c r="A99" s="29" t="s">
        <v>423</v>
      </c>
      <c r="B99" s="24" t="s">
        <v>424</v>
      </c>
      <c r="C99" s="26">
        <v>7805.4400841153856</v>
      </c>
      <c r="D99" s="190">
        <f>C99*(1+INDEX('Summary - 191 CCGs'!$L$6:$L$196,MATCH(A99,'Summary - 191 CCGs'!$B$6:$B$196,0)))</f>
        <v>8241.4281296207719</v>
      </c>
      <c r="E99" s="29" t="s">
        <v>423</v>
      </c>
      <c r="G99" s="29" t="s">
        <v>677</v>
      </c>
      <c r="H99" s="24" t="s">
        <v>678</v>
      </c>
      <c r="I99" s="196">
        <f t="shared" si="2"/>
        <v>4006.4918750953088</v>
      </c>
      <c r="J99" s="196">
        <f t="shared" si="3"/>
        <v>4222.4105997166916</v>
      </c>
    </row>
    <row r="100" spans="1:10">
      <c r="A100" s="29" t="s">
        <v>427</v>
      </c>
      <c r="B100" s="24" t="s">
        <v>428</v>
      </c>
      <c r="C100" s="26">
        <v>4970.7293610584929</v>
      </c>
      <c r="D100" s="190">
        <f>C100*(1+INDEX('Summary - 191 CCGs'!$L$6:$L$196,MATCH(A100,'Summary - 191 CCGs'!$B$6:$B$196,0)))</f>
        <v>5237.8493463928617</v>
      </c>
      <c r="E100" s="29" t="s">
        <v>792</v>
      </c>
      <c r="G100" s="29" t="s">
        <v>679</v>
      </c>
      <c r="H100" s="24" t="s">
        <v>680</v>
      </c>
      <c r="I100" s="196">
        <f t="shared" si="2"/>
        <v>5278.6892919236898</v>
      </c>
      <c r="J100" s="196">
        <f t="shared" si="3"/>
        <v>5560.2654111540069</v>
      </c>
    </row>
    <row r="101" spans="1:10">
      <c r="A101" s="29" t="s">
        <v>431</v>
      </c>
      <c r="B101" s="24" t="s">
        <v>432</v>
      </c>
      <c r="C101" s="26">
        <v>11430.149839184391</v>
      </c>
      <c r="D101" s="190">
        <f>C101*(1+INDEX('Summary - 191 CCGs'!$L$6:$L$196,MATCH(A101,'Summary - 191 CCGs'!$B$6:$B$196,0)))</f>
        <v>12040.060467024774</v>
      </c>
      <c r="E101" s="29" t="s">
        <v>431</v>
      </c>
      <c r="G101" s="29" t="s">
        <v>681</v>
      </c>
      <c r="H101" s="24" t="s">
        <v>682</v>
      </c>
      <c r="I101" s="196">
        <f t="shared" si="2"/>
        <v>10237.815712270283</v>
      </c>
      <c r="J101" s="196">
        <f t="shared" si="3"/>
        <v>10806.067094683776</v>
      </c>
    </row>
    <row r="102" spans="1:10">
      <c r="A102" s="29" t="s">
        <v>435</v>
      </c>
      <c r="B102" s="24" t="s">
        <v>436</v>
      </c>
      <c r="C102" s="26">
        <v>4169.1489537446987</v>
      </c>
      <c r="D102" s="190">
        <f>C102*(1+INDEX('Summary - 191 CCGs'!$L$6:$L$196,MATCH(A102,'Summary - 191 CCGs'!$B$6:$B$196,0)))</f>
        <v>4401.3295482581025</v>
      </c>
      <c r="E102" s="29" t="s">
        <v>435</v>
      </c>
      <c r="G102" s="29" t="s">
        <v>685</v>
      </c>
      <c r="H102" s="24" t="s">
        <v>686</v>
      </c>
      <c r="I102" s="196">
        <f t="shared" si="2"/>
        <v>16350.761724332047</v>
      </c>
      <c r="J102" s="196">
        <f t="shared" si="3"/>
        <v>17200.027240136402</v>
      </c>
    </row>
    <row r="103" spans="1:10">
      <c r="A103" s="29" t="s">
        <v>439</v>
      </c>
      <c r="B103" s="24" t="s">
        <v>440</v>
      </c>
      <c r="C103" s="26">
        <v>7264.8528379864156</v>
      </c>
      <c r="D103" s="190">
        <f>C103*(1+INDEX('Summary - 191 CCGs'!$L$6:$L$196,MATCH(A103,'Summary - 191 CCGs'!$B$6:$B$196,0)))</f>
        <v>7640.8148708762437</v>
      </c>
      <c r="E103" s="29" t="s">
        <v>439</v>
      </c>
      <c r="G103" s="29" t="s">
        <v>687</v>
      </c>
      <c r="H103" s="24" t="s">
        <v>688</v>
      </c>
      <c r="I103" s="196">
        <f t="shared" si="2"/>
        <v>11964.273829156533</v>
      </c>
      <c r="J103" s="196">
        <f t="shared" si="3"/>
        <v>12630.688098521336</v>
      </c>
    </row>
    <row r="104" spans="1:10">
      <c r="A104" s="29" t="s">
        <v>443</v>
      </c>
      <c r="B104" s="24" t="s">
        <v>444</v>
      </c>
      <c r="C104" s="26">
        <v>7060.8230895105917</v>
      </c>
      <c r="D104" s="190">
        <f>C104*(1+INDEX('Summary - 191 CCGs'!$L$6:$L$196,MATCH(A104,'Summary - 191 CCGs'!$B$6:$B$196,0)))</f>
        <v>7459.0654850970514</v>
      </c>
      <c r="E104" s="29" t="s">
        <v>443</v>
      </c>
      <c r="G104" s="29" t="s">
        <v>689</v>
      </c>
      <c r="H104" s="24" t="s">
        <v>690</v>
      </c>
      <c r="I104" s="196">
        <f t="shared" si="2"/>
        <v>12432.358243383012</v>
      </c>
      <c r="J104" s="196">
        <f t="shared" si="3"/>
        <v>13115.559347557666</v>
      </c>
    </row>
    <row r="105" spans="1:10">
      <c r="A105" s="29" t="s">
        <v>447</v>
      </c>
      <c r="B105" s="24" t="s">
        <v>448</v>
      </c>
      <c r="C105" s="26">
        <v>3686.2175100875206</v>
      </c>
      <c r="D105" s="190">
        <f>C105*(1+INDEX('Summary - 191 CCGs'!$L$6:$L$196,MATCH(A105,'Summary - 191 CCGs'!$B$6:$B$196,0)))</f>
        <v>3885.1359089522216</v>
      </c>
      <c r="E105" s="29" t="s">
        <v>792</v>
      </c>
      <c r="G105" s="29" t="s">
        <v>691</v>
      </c>
      <c r="H105" s="24" t="s">
        <v>692</v>
      </c>
      <c r="I105" s="196">
        <f t="shared" si="2"/>
        <v>11600.461724497301</v>
      </c>
      <c r="J105" s="196">
        <f t="shared" si="3"/>
        <v>12272.63269956791</v>
      </c>
    </row>
    <row r="106" spans="1:10">
      <c r="A106" s="29" t="s">
        <v>451</v>
      </c>
      <c r="B106" s="24" t="s">
        <v>452</v>
      </c>
      <c r="C106" s="26">
        <v>4195.9265984656686</v>
      </c>
      <c r="D106" s="190">
        <f>C106*(1+INDEX('Summary - 191 CCGs'!$L$6:$L$196,MATCH(A106,'Summary - 191 CCGs'!$B$6:$B$196,0)))</f>
        <v>4415.4307836209027</v>
      </c>
      <c r="E106" s="29" t="s">
        <v>792</v>
      </c>
      <c r="G106" s="29" t="s">
        <v>695</v>
      </c>
      <c r="H106" s="24" t="s">
        <v>696</v>
      </c>
      <c r="I106" s="196">
        <f t="shared" si="2"/>
        <v>8122.5370180120799</v>
      </c>
      <c r="J106" s="196">
        <f t="shared" si="3"/>
        <v>8526.3874505548138</v>
      </c>
    </row>
    <row r="107" spans="1:10">
      <c r="A107" s="29" t="s">
        <v>455</v>
      </c>
      <c r="B107" s="24" t="s">
        <v>456</v>
      </c>
      <c r="C107" s="26">
        <v>4574.1918830881559</v>
      </c>
      <c r="D107" s="190">
        <f>C107*(1+INDEX('Summary - 191 CCGs'!$L$6:$L$196,MATCH(A107,'Summary - 191 CCGs'!$B$6:$B$196,0)))</f>
        <v>4855.9880463051359</v>
      </c>
      <c r="E107" s="29" t="s">
        <v>792</v>
      </c>
      <c r="G107" s="29" t="s">
        <v>697</v>
      </c>
      <c r="H107" s="24" t="s">
        <v>698</v>
      </c>
      <c r="I107" s="196">
        <f t="shared" si="2"/>
        <v>11684.49909672855</v>
      </c>
      <c r="J107" s="196">
        <f t="shared" si="3"/>
        <v>12260.345010458374</v>
      </c>
    </row>
    <row r="108" spans="1:10">
      <c r="A108" s="29" t="s">
        <v>459</v>
      </c>
      <c r="B108" s="24" t="s">
        <v>460</v>
      </c>
      <c r="C108" s="26">
        <v>3249.6937627171983</v>
      </c>
      <c r="D108" s="190">
        <f>C108*(1+INDEX('Summary - 191 CCGs'!$L$6:$L$196,MATCH(A108,'Summary - 191 CCGs'!$B$6:$B$196,0)))</f>
        <v>3430.5463411945939</v>
      </c>
      <c r="E108" s="29" t="s">
        <v>459</v>
      </c>
      <c r="G108" s="29" t="s">
        <v>699</v>
      </c>
      <c r="H108" s="24" t="s">
        <v>700</v>
      </c>
      <c r="I108" s="196">
        <f t="shared" si="2"/>
        <v>12738.800038727028</v>
      </c>
      <c r="J108" s="196">
        <f t="shared" si="3"/>
        <v>13431.285427774386</v>
      </c>
    </row>
    <row r="109" spans="1:10">
      <c r="A109" s="29" t="s">
        <v>463</v>
      </c>
      <c r="B109" s="24" t="s">
        <v>464</v>
      </c>
      <c r="C109" s="26">
        <v>6052.8126603871988</v>
      </c>
      <c r="D109" s="190">
        <f>C109*(1+INDEX('Summary - 191 CCGs'!$L$6:$L$196,MATCH(A109,'Summary - 191 CCGs'!$B$6:$B$196,0)))</f>
        <v>6383.2089559007063</v>
      </c>
      <c r="E109" s="29" t="s">
        <v>463</v>
      </c>
      <c r="G109" s="29" t="s">
        <v>701</v>
      </c>
      <c r="H109" s="24" t="s">
        <v>702</v>
      </c>
      <c r="I109" s="196">
        <f t="shared" si="2"/>
        <v>9074.1696019046467</v>
      </c>
      <c r="J109" s="196">
        <f t="shared" si="3"/>
        <v>9575.3776681767486</v>
      </c>
    </row>
    <row r="110" spans="1:10">
      <c r="A110" s="29" t="s">
        <v>467</v>
      </c>
      <c r="B110" s="24" t="s">
        <v>468</v>
      </c>
      <c r="C110" s="26">
        <v>3845.3501077368437</v>
      </c>
      <c r="D110" s="190">
        <f>C110*(1+INDEX('Summary - 191 CCGs'!$L$6:$L$196,MATCH(A110,'Summary - 191 CCGs'!$B$6:$B$196,0)))</f>
        <v>4062.275618715385</v>
      </c>
      <c r="E110" s="29" t="s">
        <v>792</v>
      </c>
      <c r="G110" s="29" t="s">
        <v>703</v>
      </c>
      <c r="H110" s="24" t="s">
        <v>704</v>
      </c>
      <c r="I110" s="196">
        <f t="shared" si="2"/>
        <v>8343.8015862875491</v>
      </c>
      <c r="J110" s="196">
        <f t="shared" si="3"/>
        <v>8771.7595834792537</v>
      </c>
    </row>
    <row r="111" spans="1:10">
      <c r="A111" s="29" t="s">
        <v>471</v>
      </c>
      <c r="B111" s="24" t="s">
        <v>472</v>
      </c>
      <c r="C111" s="26">
        <v>4767.2364272843633</v>
      </c>
      <c r="D111" s="190">
        <f>C111*(1+INDEX('Summary - 191 CCGs'!$L$6:$L$196,MATCH(A111,'Summary - 191 CCGs'!$B$6:$B$196,0)))</f>
        <v>5031.6371684454161</v>
      </c>
      <c r="E111" s="29" t="s">
        <v>471</v>
      </c>
      <c r="G111" s="29" t="s">
        <v>705</v>
      </c>
      <c r="H111" s="24" t="s">
        <v>706</v>
      </c>
      <c r="I111" s="196">
        <f t="shared" si="2"/>
        <v>18416.221459705528</v>
      </c>
      <c r="J111" s="196">
        <f t="shared" si="3"/>
        <v>19431.827504763027</v>
      </c>
    </row>
    <row r="112" spans="1:10">
      <c r="A112" s="29" t="s">
        <v>475</v>
      </c>
      <c r="B112" s="24" t="s">
        <v>476</v>
      </c>
      <c r="C112" s="26">
        <v>4435.2087515457406</v>
      </c>
      <c r="D112" s="190">
        <f>C112*(1+INDEX('Summary - 191 CCGs'!$L$6:$L$196,MATCH(A112,'Summary - 191 CCGs'!$B$6:$B$196,0)))</f>
        <v>4693.7696334055945</v>
      </c>
      <c r="E112" s="29" t="s">
        <v>475</v>
      </c>
      <c r="G112" s="29" t="s">
        <v>707</v>
      </c>
      <c r="H112" s="24" t="s">
        <v>708</v>
      </c>
      <c r="I112" s="196">
        <f t="shared" si="2"/>
        <v>7628.6192659328708</v>
      </c>
      <c r="J112" s="196">
        <f t="shared" si="3"/>
        <v>8025.226561909154</v>
      </c>
    </row>
    <row r="113" spans="1:10">
      <c r="A113" s="29" t="s">
        <v>479</v>
      </c>
      <c r="B113" s="24" t="s">
        <v>480</v>
      </c>
      <c r="C113" s="26">
        <v>7481.4381783841345</v>
      </c>
      <c r="D113" s="190">
        <f>C113*(1+INDEX('Summary - 191 CCGs'!$L$6:$L$196,MATCH(A113,'Summary - 191 CCGs'!$B$6:$B$196,0)))</f>
        <v>7892.0966392081427</v>
      </c>
      <c r="E113" s="29" t="s">
        <v>793</v>
      </c>
      <c r="G113" s="29" t="s">
        <v>709</v>
      </c>
      <c r="H113" s="24" t="s">
        <v>710</v>
      </c>
      <c r="I113" s="196">
        <f t="shared" si="2"/>
        <v>25535.957752957267</v>
      </c>
      <c r="J113" s="196">
        <f t="shared" si="3"/>
        <v>26932.046533494202</v>
      </c>
    </row>
    <row r="114" spans="1:10">
      <c r="A114" s="29" t="s">
        <v>483</v>
      </c>
      <c r="B114" s="24" t="s">
        <v>484</v>
      </c>
      <c r="C114" s="26">
        <v>4703.9754297601939</v>
      </c>
      <c r="D114" s="190">
        <f>C114*(1+INDEX('Summary - 191 CCGs'!$L$6:$L$196,MATCH(A114,'Summary - 191 CCGs'!$B$6:$B$196,0)))</f>
        <v>4963.5445098150358</v>
      </c>
      <c r="E114" s="29" t="s">
        <v>794</v>
      </c>
      <c r="G114" s="29" t="s">
        <v>711</v>
      </c>
      <c r="H114" s="24" t="s">
        <v>712</v>
      </c>
      <c r="I114" s="196">
        <f t="shared" si="2"/>
        <v>16497.591440379543</v>
      </c>
      <c r="J114" s="196">
        <f t="shared" si="3"/>
        <v>17333.499738954346</v>
      </c>
    </row>
    <row r="115" spans="1:10">
      <c r="A115" s="29" t="s">
        <v>487</v>
      </c>
      <c r="B115" s="24" t="s">
        <v>488</v>
      </c>
      <c r="C115" s="26">
        <v>6591.2913900408166</v>
      </c>
      <c r="D115" s="190">
        <f>C115*(1+INDEX('Summary - 191 CCGs'!$L$6:$L$196,MATCH(A115,'Summary - 191 CCGs'!$B$6:$B$196,0)))</f>
        <v>6948.7170393205834</v>
      </c>
      <c r="E115" s="29" t="s">
        <v>487</v>
      </c>
      <c r="G115" s="29" t="s">
        <v>713</v>
      </c>
      <c r="H115" s="24" t="s">
        <v>714</v>
      </c>
      <c r="I115" s="196">
        <f t="shared" si="2"/>
        <v>21543.598692140687</v>
      </c>
      <c r="J115" s="196">
        <f t="shared" si="3"/>
        <v>22657.472954794652</v>
      </c>
    </row>
    <row r="116" spans="1:10">
      <c r="A116" s="29" t="s">
        <v>491</v>
      </c>
      <c r="B116" s="24" t="s">
        <v>492</v>
      </c>
      <c r="C116" s="26">
        <v>6508.0872120712511</v>
      </c>
      <c r="D116" s="190">
        <f>C116*(1+INDEX('Summary - 191 CCGs'!$L$6:$L$196,MATCH(A116,'Summary - 191 CCGs'!$B$6:$B$196,0)))</f>
        <v>6868.6082226773351</v>
      </c>
      <c r="E116" s="29" t="s">
        <v>794</v>
      </c>
      <c r="G116" s="29" t="s">
        <v>715</v>
      </c>
      <c r="H116" s="24" t="s">
        <v>825</v>
      </c>
      <c r="I116" s="196">
        <f t="shared" si="2"/>
        <v>25520.416564191335</v>
      </c>
      <c r="J116" s="196">
        <f t="shared" si="3"/>
        <v>26853.944168687318</v>
      </c>
    </row>
    <row r="117" spans="1:10">
      <c r="A117" s="29" t="s">
        <v>495</v>
      </c>
      <c r="B117" s="24" t="s">
        <v>496</v>
      </c>
      <c r="C117" s="26">
        <v>5735.8379432421198</v>
      </c>
      <c r="D117" s="190">
        <f>C117*(1+INDEX('Summary - 191 CCGs'!$L$6:$L$196,MATCH(A117,'Summary - 191 CCGs'!$B$6:$B$196,0)))</f>
        <v>5994.6848219730118</v>
      </c>
      <c r="E117" s="29" t="s">
        <v>793</v>
      </c>
      <c r="G117" s="29" t="s">
        <v>783</v>
      </c>
      <c r="H117" s="24" t="s">
        <v>802</v>
      </c>
      <c r="I117" s="196">
        <f t="shared" si="2"/>
        <v>15515.008751710013</v>
      </c>
      <c r="J117" s="196">
        <f t="shared" si="3"/>
        <v>16323.6957294233</v>
      </c>
    </row>
    <row r="118" spans="1:10">
      <c r="A118" s="29" t="s">
        <v>499</v>
      </c>
      <c r="B118" s="24" t="s">
        <v>500</v>
      </c>
      <c r="C118" s="26">
        <v>6430.5306026096177</v>
      </c>
      <c r="D118" s="190">
        <f>C118*(1+INDEX('Summary - 191 CCGs'!$L$6:$L$196,MATCH(A118,'Summary - 191 CCGs'!$B$6:$B$196,0)))</f>
        <v>6791.9293870363654</v>
      </c>
      <c r="E118" s="29" t="s">
        <v>499</v>
      </c>
      <c r="G118" s="29" t="s">
        <v>791</v>
      </c>
      <c r="H118" s="24" t="s">
        <v>803</v>
      </c>
      <c r="I118" s="196">
        <f t="shared" si="2"/>
        <v>15125.938315174659</v>
      </c>
      <c r="J118" s="196">
        <f t="shared" si="3"/>
        <v>15975.608326909634</v>
      </c>
    </row>
    <row r="119" spans="1:10">
      <c r="A119" s="29" t="s">
        <v>503</v>
      </c>
      <c r="B119" s="24" t="s">
        <v>504</v>
      </c>
      <c r="C119" s="26">
        <v>7473.8769965378697</v>
      </c>
      <c r="D119" s="190">
        <f>C119*(1+INDEX('Summary - 191 CCGs'!$L$6:$L$196,MATCH(A119,'Summary - 191 CCGs'!$B$6:$B$196,0)))</f>
        <v>7890.9169235369827</v>
      </c>
      <c r="E119" s="29" t="s">
        <v>795</v>
      </c>
      <c r="G119" s="29" t="s">
        <v>792</v>
      </c>
      <c r="H119" s="24" t="s">
        <v>804</v>
      </c>
      <c r="I119" s="196">
        <f t="shared" si="2"/>
        <v>21272.415460436685</v>
      </c>
      <c r="J119" s="196">
        <f t="shared" si="3"/>
        <v>22456.679703986509</v>
      </c>
    </row>
    <row r="120" spans="1:10">
      <c r="A120" s="29" t="s">
        <v>507</v>
      </c>
      <c r="B120" s="24" t="s">
        <v>508</v>
      </c>
      <c r="C120" s="26">
        <v>7371.9441838499743</v>
      </c>
      <c r="D120" s="190">
        <f>C120*(1+INDEX('Summary - 191 CCGs'!$L$6:$L$196,MATCH(A120,'Summary - 191 CCGs'!$B$6:$B$196,0)))</f>
        <v>7741.3373184102793</v>
      </c>
      <c r="E120" s="29" t="s">
        <v>507</v>
      </c>
      <c r="G120" s="29" t="s">
        <v>785</v>
      </c>
      <c r="H120" s="24" t="s">
        <v>805</v>
      </c>
      <c r="I120" s="196">
        <f t="shared" si="2"/>
        <v>14655.636632328777</v>
      </c>
      <c r="J120" s="196">
        <f t="shared" si="3"/>
        <v>15415.053623890304</v>
      </c>
    </row>
    <row r="121" spans="1:10">
      <c r="A121" s="29" t="s">
        <v>511</v>
      </c>
      <c r="B121" s="24" t="s">
        <v>512</v>
      </c>
      <c r="C121" s="26">
        <v>6354.721398771344</v>
      </c>
      <c r="D121" s="190">
        <f>C121*(1+INDEX('Summary - 191 CCGs'!$L$6:$L$196,MATCH(A121,'Summary - 191 CCGs'!$B$6:$B$196,0)))</f>
        <v>6698.9841946367669</v>
      </c>
      <c r="E121" s="29" t="s">
        <v>793</v>
      </c>
      <c r="G121" s="29" t="s">
        <v>786</v>
      </c>
      <c r="H121" s="24" t="s">
        <v>806</v>
      </c>
      <c r="I121" s="196">
        <f t="shared" si="2"/>
        <v>12342.018414419554</v>
      </c>
      <c r="J121" s="196">
        <f t="shared" si="3"/>
        <v>12982.700304926353</v>
      </c>
    </row>
    <row r="122" spans="1:10">
      <c r="A122" s="29" t="s">
        <v>515</v>
      </c>
      <c r="B122" s="24" t="s">
        <v>516</v>
      </c>
      <c r="C122" s="26">
        <v>5232.6169681517513</v>
      </c>
      <c r="D122" s="190">
        <f>C122*(1+INDEX('Summary - 191 CCGs'!$L$6:$L$196,MATCH(A122,'Summary - 191 CCGs'!$B$6:$B$196,0)))</f>
        <v>5503.7233754225426</v>
      </c>
      <c r="E122" s="29" t="s">
        <v>515</v>
      </c>
      <c r="G122" s="29" t="s">
        <v>795</v>
      </c>
      <c r="H122" s="24" t="s">
        <v>807</v>
      </c>
      <c r="I122" s="196">
        <f t="shared" si="2"/>
        <v>28524.532785317777</v>
      </c>
      <c r="J122" s="196">
        <f t="shared" si="3"/>
        <v>30027.484481785508</v>
      </c>
    </row>
    <row r="123" spans="1:10">
      <c r="A123" s="29" t="s">
        <v>519</v>
      </c>
      <c r="B123" s="24" t="s">
        <v>520</v>
      </c>
      <c r="C123" s="26">
        <v>6066.3615764636452</v>
      </c>
      <c r="D123" s="190">
        <f>C123*(1+INDEX('Summary - 191 CCGs'!$L$6:$L$196,MATCH(A123,'Summary - 191 CCGs'!$B$6:$B$196,0)))</f>
        <v>6407.3436706953526</v>
      </c>
      <c r="E123" s="29" t="s">
        <v>794</v>
      </c>
      <c r="G123" s="29" t="s">
        <v>787</v>
      </c>
      <c r="H123" s="24" t="s">
        <v>808</v>
      </c>
      <c r="I123" s="196">
        <f t="shared" si="2"/>
        <v>8328.4391221058286</v>
      </c>
      <c r="J123" s="196">
        <f t="shared" si="3"/>
        <v>8733.2486121110232</v>
      </c>
    </row>
    <row r="124" spans="1:10">
      <c r="A124" s="29" t="s">
        <v>523</v>
      </c>
      <c r="B124" s="24" t="s">
        <v>524</v>
      </c>
      <c r="C124" s="26">
        <v>4165.1961533169706</v>
      </c>
      <c r="D124" s="190">
        <f>C124*(1+INDEX('Summary - 191 CCGs'!$L$6:$L$196,MATCH(A124,'Summary - 191 CCGs'!$B$6:$B$196,0)))</f>
        <v>4368.940010921051</v>
      </c>
      <c r="E124" s="29" t="s">
        <v>523</v>
      </c>
      <c r="G124" s="29" t="s">
        <v>790</v>
      </c>
      <c r="H124" s="24" t="s">
        <v>809</v>
      </c>
      <c r="I124" s="196">
        <f t="shared" si="2"/>
        <v>21130.56528642034</v>
      </c>
      <c r="J124" s="196">
        <f t="shared" si="3"/>
        <v>22271.364885432748</v>
      </c>
    </row>
    <row r="125" spans="1:10">
      <c r="A125" s="29" t="s">
        <v>527</v>
      </c>
      <c r="B125" s="24" t="s">
        <v>528</v>
      </c>
      <c r="C125" s="26">
        <v>5652.9719944132294</v>
      </c>
      <c r="D125" s="190">
        <f>C125*(1+INDEX('Summary - 191 CCGs'!$L$6:$L$196,MATCH(A125,'Summary - 191 CCGs'!$B$6:$B$196,0)))</f>
        <v>5973.5322006949855</v>
      </c>
      <c r="E125" s="29" t="s">
        <v>793</v>
      </c>
      <c r="G125" s="29" t="s">
        <v>798</v>
      </c>
      <c r="H125" s="24" t="s">
        <v>810</v>
      </c>
      <c r="I125" s="196">
        <f t="shared" si="2"/>
        <v>17243.137592570911</v>
      </c>
      <c r="J125" s="196">
        <f t="shared" si="3"/>
        <v>18163.939702768443</v>
      </c>
    </row>
    <row r="126" spans="1:10">
      <c r="A126" s="29" t="s">
        <v>531</v>
      </c>
      <c r="B126" s="24" t="s">
        <v>532</v>
      </c>
      <c r="C126" s="26">
        <v>4623.8092107054053</v>
      </c>
      <c r="D126" s="190">
        <f>C126*(1+INDEX('Summary - 191 CCGs'!$L$6:$L$196,MATCH(A126,'Summary - 191 CCGs'!$B$6:$B$196,0)))</f>
        <v>4856.0951012190772</v>
      </c>
      <c r="E126" s="29" t="s">
        <v>531</v>
      </c>
      <c r="G126" s="29" t="s">
        <v>788</v>
      </c>
      <c r="H126" s="24" t="s">
        <v>811</v>
      </c>
      <c r="I126" s="196">
        <f t="shared" si="2"/>
        <v>15839.205176161242</v>
      </c>
      <c r="J126" s="196">
        <f t="shared" si="3"/>
        <v>16718.272747712104</v>
      </c>
    </row>
    <row r="127" spans="1:10">
      <c r="A127" s="29" t="s">
        <v>535</v>
      </c>
      <c r="B127" s="24" t="s">
        <v>536</v>
      </c>
      <c r="C127" s="26">
        <v>5482.3415174358634</v>
      </c>
      <c r="D127" s="190">
        <f>C127*(1+INDEX('Summary - 191 CCGs'!$L$6:$L$196,MATCH(A127,'Summary - 191 CCGs'!$B$6:$B$196,0)))</f>
        <v>5796.2779614655574</v>
      </c>
      <c r="E127" s="29" t="s">
        <v>535</v>
      </c>
      <c r="G127" s="29" t="s">
        <v>794</v>
      </c>
      <c r="H127" s="24" t="s">
        <v>812</v>
      </c>
      <c r="I127" s="196">
        <f t="shared" si="2"/>
        <v>37998.071737391918</v>
      </c>
      <c r="J127" s="196">
        <f t="shared" si="3"/>
        <v>40082.923409463794</v>
      </c>
    </row>
    <row r="128" spans="1:10">
      <c r="A128" s="29" t="s">
        <v>539</v>
      </c>
      <c r="B128" s="24" t="s">
        <v>540</v>
      </c>
      <c r="C128" s="26">
        <v>5513.3026113982087</v>
      </c>
      <c r="D128" s="190">
        <f>C128*(1+INDEX('Summary - 191 CCGs'!$L$6:$L$196,MATCH(A128,'Summary - 191 CCGs'!$B$6:$B$196,0)))</f>
        <v>5821.2721760111972</v>
      </c>
      <c r="E128" s="29" t="s">
        <v>539</v>
      </c>
      <c r="G128" s="29" t="s">
        <v>789</v>
      </c>
      <c r="H128" s="24" t="s">
        <v>813</v>
      </c>
      <c r="I128" s="196">
        <f t="shared" si="2"/>
        <v>13603.729182246203</v>
      </c>
      <c r="J128" s="196">
        <f t="shared" si="3"/>
        <v>14357.582858112524</v>
      </c>
    </row>
    <row r="129" spans="1:10">
      <c r="A129" s="29" t="s">
        <v>543</v>
      </c>
      <c r="B129" s="24" t="s">
        <v>544</v>
      </c>
      <c r="C129" s="26">
        <v>5650.0342243206669</v>
      </c>
      <c r="D129" s="190">
        <f>C129*(1+INDEX('Summary - 191 CCGs'!$L$6:$L$196,MATCH(A129,'Summary - 191 CCGs'!$B$6:$B$196,0)))</f>
        <v>5929.0431093572961</v>
      </c>
      <c r="E129" s="29" t="s">
        <v>793</v>
      </c>
      <c r="G129" s="29" t="s">
        <v>784</v>
      </c>
      <c r="H129" s="24" t="s">
        <v>814</v>
      </c>
      <c r="I129" s="196">
        <f t="shared" si="2"/>
        <v>12854.440723755873</v>
      </c>
      <c r="J129" s="196">
        <f t="shared" si="3"/>
        <v>13512.180954927979</v>
      </c>
    </row>
    <row r="130" spans="1:10">
      <c r="A130" s="29" t="s">
        <v>547</v>
      </c>
      <c r="B130" s="24" t="s">
        <v>548</v>
      </c>
      <c r="C130" s="26">
        <v>3336.3752235772995</v>
      </c>
      <c r="D130" s="190">
        <f>C130*(1+INDEX('Summary - 191 CCGs'!$L$6:$L$196,MATCH(A130,'Summary - 191 CCGs'!$B$6:$B$196,0)))</f>
        <v>3502.3911747150291</v>
      </c>
      <c r="E130" s="29" t="s">
        <v>795</v>
      </c>
      <c r="G130" s="29" t="s">
        <v>796</v>
      </c>
      <c r="H130" s="24" t="s">
        <v>815</v>
      </c>
      <c r="I130" s="196">
        <f t="shared" si="2"/>
        <v>35812.230425437818</v>
      </c>
      <c r="J130" s="196">
        <f t="shared" si="3"/>
        <v>37764.025643471003</v>
      </c>
    </row>
    <row r="131" spans="1:10">
      <c r="A131" s="29" t="s">
        <v>551</v>
      </c>
      <c r="B131" s="24" t="s">
        <v>552</v>
      </c>
      <c r="C131" s="26">
        <v>7315.1797813696703</v>
      </c>
      <c r="D131" s="190">
        <f>C131*(1+INDEX('Summary - 191 CCGs'!$L$6:$L$196,MATCH(A131,'Summary - 191 CCGs'!$B$6:$B$196,0)))</f>
        <v>7706.7268859970263</v>
      </c>
      <c r="E131" s="29" t="s">
        <v>794</v>
      </c>
      <c r="G131" s="29" t="s">
        <v>799</v>
      </c>
      <c r="H131" s="24" t="s">
        <v>816</v>
      </c>
      <c r="I131" s="196">
        <f t="shared" si="2"/>
        <v>18999.447611736643</v>
      </c>
      <c r="J131" s="196">
        <f t="shared" si="3"/>
        <v>19981.177539086013</v>
      </c>
    </row>
    <row r="132" spans="1:10">
      <c r="A132" s="29" t="s">
        <v>555</v>
      </c>
      <c r="B132" s="24" t="s">
        <v>556</v>
      </c>
      <c r="C132" s="26">
        <v>6617.5283526351568</v>
      </c>
      <c r="D132" s="190">
        <f>C132*(1+INDEX('Summary - 191 CCGs'!$L$6:$L$196,MATCH(A132,'Summary - 191 CCGs'!$B$6:$B$196,0)))</f>
        <v>6985.0973064941709</v>
      </c>
      <c r="E132" s="29" t="s">
        <v>794</v>
      </c>
      <c r="G132" s="29" t="s">
        <v>800</v>
      </c>
      <c r="H132" s="24" t="s">
        <v>817</v>
      </c>
      <c r="I132" s="196">
        <f t="shared" si="2"/>
        <v>16947.241618787099</v>
      </c>
      <c r="J132" s="196">
        <f t="shared" si="3"/>
        <v>17852.051312543957</v>
      </c>
    </row>
    <row r="133" spans="1:10">
      <c r="A133" s="29" t="s">
        <v>559</v>
      </c>
      <c r="B133" s="24" t="s">
        <v>560</v>
      </c>
      <c r="C133" s="26">
        <v>6953.7138482575774</v>
      </c>
      <c r="D133" s="190">
        <f>C133*(1+INDEX('Summary - 191 CCGs'!$L$6:$L$196,MATCH(A133,'Summary - 191 CCGs'!$B$6:$B$196,0)))</f>
        <v>7334.4358951314825</v>
      </c>
      <c r="E133" s="29" t="s">
        <v>559</v>
      </c>
      <c r="G133" s="29" t="s">
        <v>793</v>
      </c>
      <c r="H133" s="24" t="s">
        <v>818</v>
      </c>
      <c r="I133" s="196">
        <f t="shared" si="2"/>
        <v>30875.003739131498</v>
      </c>
      <c r="J133" s="196">
        <f t="shared" si="3"/>
        <v>32488.340965870204</v>
      </c>
    </row>
    <row r="134" spans="1:10">
      <c r="A134" s="29" t="s">
        <v>563</v>
      </c>
      <c r="B134" s="24" t="s">
        <v>564</v>
      </c>
      <c r="C134" s="26">
        <v>5519.6394406154395</v>
      </c>
      <c r="D134" s="190">
        <f>C134*(1+INDEX('Summary - 191 CCGs'!$L$6:$L$196,MATCH(A134,'Summary - 191 CCGs'!$B$6:$B$196,0)))</f>
        <v>5823.3366564503131</v>
      </c>
      <c r="E134" s="29" t="s">
        <v>563</v>
      </c>
      <c r="G134" s="29" t="s">
        <v>797</v>
      </c>
      <c r="H134" s="24" t="s">
        <v>819</v>
      </c>
      <c r="I134" s="196">
        <f t="shared" si="2"/>
        <v>11987.839362849267</v>
      </c>
      <c r="J134" s="196">
        <f t="shared" si="3"/>
        <v>12629.97977025332</v>
      </c>
    </row>
    <row r="135" spans="1:10">
      <c r="A135" s="29" t="s">
        <v>567</v>
      </c>
      <c r="B135" s="24" t="s">
        <v>568</v>
      </c>
      <c r="C135" s="26">
        <v>3540.9690538540544</v>
      </c>
      <c r="D135" s="190">
        <f>C135*(1+INDEX('Summary - 191 CCGs'!$L$6:$L$196,MATCH(A135,'Summary - 191 CCGs'!$B$6:$B$196,0)))</f>
        <v>3726.5904942618899</v>
      </c>
      <c r="E135" s="29" t="s">
        <v>795</v>
      </c>
      <c r="G135" s="29" t="s">
        <v>717</v>
      </c>
      <c r="H135" s="24" t="s">
        <v>718</v>
      </c>
      <c r="I135" s="196">
        <f t="shared" ref="I135:I140" si="4">SUMIF($E$6:$E$196,G135,$C$6:$C$196)</f>
        <v>12938.349156847995</v>
      </c>
      <c r="J135" s="196">
        <f t="shared" ref="J135:J140" si="5">SUMIF($E$6:$E$196,G135,$D$6:$D$196)</f>
        <v>13609.12388840522</v>
      </c>
    </row>
    <row r="136" spans="1:10">
      <c r="A136" s="29" t="s">
        <v>571</v>
      </c>
      <c r="B136" s="24" t="s">
        <v>572</v>
      </c>
      <c r="C136" s="26">
        <v>6786.9393850920005</v>
      </c>
      <c r="D136" s="190">
        <f>C136*(1+INDEX('Summary - 191 CCGs'!$L$6:$L$196,MATCH(A136,'Summary - 191 CCGs'!$B$6:$B$196,0)))</f>
        <v>7151.6028137848689</v>
      </c>
      <c r="E136" s="29" t="s">
        <v>794</v>
      </c>
      <c r="G136" s="29" t="s">
        <v>719</v>
      </c>
      <c r="H136" s="24" t="s">
        <v>720</v>
      </c>
      <c r="I136" s="196">
        <f t="shared" si="4"/>
        <v>4950.5445522376058</v>
      </c>
      <c r="J136" s="196">
        <f t="shared" si="5"/>
        <v>5197.8367255838939</v>
      </c>
    </row>
    <row r="137" spans="1:10">
      <c r="A137" s="29" t="s">
        <v>575</v>
      </c>
      <c r="B137" s="24" t="s">
        <v>576</v>
      </c>
      <c r="C137" s="26">
        <v>3849.9240444140023</v>
      </c>
      <c r="D137" s="190">
        <f>C137*(1+INDEX('Summary - 191 CCGs'!$L$6:$L$196,MATCH(A137,'Summary - 191 CCGs'!$B$6:$B$196,0)))</f>
        <v>4049.7210164415733</v>
      </c>
      <c r="E137" s="29" t="s">
        <v>795</v>
      </c>
      <c r="G137" s="29" t="s">
        <v>723</v>
      </c>
      <c r="H137" s="24" t="s">
        <v>724</v>
      </c>
      <c r="I137" s="196">
        <f t="shared" si="4"/>
        <v>5300.2960793534894</v>
      </c>
      <c r="J137" s="196">
        <f t="shared" si="5"/>
        <v>5584.1247575860416</v>
      </c>
    </row>
    <row r="138" spans="1:10">
      <c r="A138" s="29" t="s">
        <v>579</v>
      </c>
      <c r="B138" s="24" t="s">
        <v>580</v>
      </c>
      <c r="C138" s="26">
        <v>3787.7206187575866</v>
      </c>
      <c r="D138" s="190">
        <f>C138*(1+INDEX('Summary - 191 CCGs'!$L$6:$L$196,MATCH(A138,'Summary - 191 CCGs'!$B$6:$B$196,0)))</f>
        <v>3989.3404753892632</v>
      </c>
      <c r="E138" s="29" t="s">
        <v>795</v>
      </c>
      <c r="G138" s="29" t="s">
        <v>725</v>
      </c>
      <c r="H138" s="24" t="s">
        <v>726</v>
      </c>
      <c r="I138" s="196">
        <f t="shared" si="4"/>
        <v>3542.7394398804026</v>
      </c>
      <c r="J138" s="196">
        <f t="shared" si="5"/>
        <v>3724.2197052991423</v>
      </c>
    </row>
    <row r="139" spans="1:10">
      <c r="A139" s="29" t="s">
        <v>583</v>
      </c>
      <c r="B139" s="24" t="s">
        <v>584</v>
      </c>
      <c r="C139" s="26">
        <v>6236.7994538332796</v>
      </c>
      <c r="D139" s="190">
        <f>C139*(1+INDEX('Summary - 191 CCGs'!$L$6:$L$196,MATCH(A139,'Summary - 191 CCGs'!$B$6:$B$196,0)))</f>
        <v>6577.1632444930028</v>
      </c>
      <c r="E139" s="29" t="s">
        <v>583</v>
      </c>
      <c r="G139" s="29" t="s">
        <v>727</v>
      </c>
      <c r="H139" s="24" t="s">
        <v>728</v>
      </c>
      <c r="I139" s="196">
        <f t="shared" si="4"/>
        <v>3857.5329728871416</v>
      </c>
      <c r="J139" s="196">
        <f t="shared" si="5"/>
        <v>4066.9449378513555</v>
      </c>
    </row>
    <row r="140" spans="1:10">
      <c r="A140" s="29" t="s">
        <v>587</v>
      </c>
      <c r="B140" s="24" t="s">
        <v>588</v>
      </c>
      <c r="C140" s="26">
        <v>5476.3547990271118</v>
      </c>
      <c r="D140" s="190">
        <f>C140*(1+INDEX('Summary - 191 CCGs'!$L$6:$L$196,MATCH(A140,'Summary - 191 CCGs'!$B$6:$B$196,0)))</f>
        <v>5788.1130195477699</v>
      </c>
      <c r="E140" s="29" t="s">
        <v>587</v>
      </c>
      <c r="G140" s="29" t="s">
        <v>735</v>
      </c>
      <c r="H140" s="24" t="s">
        <v>736</v>
      </c>
      <c r="I140" s="196">
        <f t="shared" si="4"/>
        <v>3982.5639031199048</v>
      </c>
      <c r="J140" s="196">
        <f t="shared" si="5"/>
        <v>4182.0798360758245</v>
      </c>
    </row>
    <row r="141" spans="1:10">
      <c r="A141" s="29" t="s">
        <v>591</v>
      </c>
      <c r="B141" s="24" t="s">
        <v>592</v>
      </c>
      <c r="C141" s="26">
        <v>6535.666848176962</v>
      </c>
      <c r="D141" s="190">
        <f>C141*(1+INDEX('Summary - 191 CCGs'!$L$6:$L$196,MATCH(A141,'Summary - 191 CCGs'!$B$6:$B$196,0)))</f>
        <v>6868.5243974407686</v>
      </c>
      <c r="E141" s="29" t="s">
        <v>795</v>
      </c>
    </row>
    <row r="142" spans="1:10">
      <c r="A142" s="29" t="s">
        <v>595</v>
      </c>
      <c r="B142" s="24" t="s">
        <v>596</v>
      </c>
      <c r="C142" s="26">
        <v>5544.8148517921809</v>
      </c>
      <c r="D142" s="190">
        <f>C142*(1+INDEX('Summary - 191 CCGs'!$L$6:$L$196,MATCH(A142,'Summary - 191 CCGs'!$B$6:$B$196,0)))</f>
        <v>5759.1605986726818</v>
      </c>
      <c r="E142" s="29" t="s">
        <v>595</v>
      </c>
    </row>
    <row r="143" spans="1:10">
      <c r="A143" s="29" t="s">
        <v>599</v>
      </c>
      <c r="B143" s="24" t="s">
        <v>600</v>
      </c>
      <c r="C143" s="26">
        <v>4289.121662193108</v>
      </c>
      <c r="D143" s="190">
        <f>C143*(1+INDEX('Summary - 191 CCGs'!$L$6:$L$196,MATCH(A143,'Summary - 191 CCGs'!$B$6:$B$196,0)))</f>
        <v>4501.8536368691666</v>
      </c>
      <c r="E143" s="29" t="s">
        <v>599</v>
      </c>
    </row>
    <row r="144" spans="1:10">
      <c r="A144" s="29" t="s">
        <v>603</v>
      </c>
      <c r="B144" s="24" t="s">
        <v>604</v>
      </c>
      <c r="C144" s="26">
        <v>2369.8308071784149</v>
      </c>
      <c r="D144" s="190">
        <f>C144*(1+INDEX('Summary - 191 CCGs'!$L$6:$L$196,MATCH(A144,'Summary - 191 CCGs'!$B$6:$B$196,0)))</f>
        <v>2501.8590703885934</v>
      </c>
      <c r="E144" s="29" t="s">
        <v>796</v>
      </c>
    </row>
    <row r="145" spans="1:5">
      <c r="A145" s="29" t="s">
        <v>607</v>
      </c>
      <c r="B145" s="24" t="s">
        <v>608</v>
      </c>
      <c r="C145" s="26">
        <v>5817.8528771520405</v>
      </c>
      <c r="D145" s="190">
        <f>C145*(1+INDEX('Summary - 191 CCGs'!$L$6:$L$196,MATCH(A145,'Summary - 191 CCGs'!$B$6:$B$196,0)))</f>
        <v>6111.5898078445698</v>
      </c>
      <c r="E145" s="29" t="s">
        <v>607</v>
      </c>
    </row>
    <row r="146" spans="1:5">
      <c r="A146" s="29" t="s">
        <v>611</v>
      </c>
      <c r="B146" s="24" t="s">
        <v>612</v>
      </c>
      <c r="C146" s="26">
        <v>4152.2883047051673</v>
      </c>
      <c r="D146" s="190">
        <f>C146*(1+INDEX('Summary - 191 CCGs'!$L$6:$L$196,MATCH(A146,'Summary - 191 CCGs'!$B$6:$B$196,0)))</f>
        <v>4373.9264683755955</v>
      </c>
      <c r="E146" s="29" t="s">
        <v>796</v>
      </c>
    </row>
    <row r="147" spans="1:5">
      <c r="A147" s="29" t="s">
        <v>617</v>
      </c>
      <c r="B147" s="24" t="s">
        <v>618</v>
      </c>
      <c r="C147" s="26">
        <v>4249.3510247340055</v>
      </c>
      <c r="D147" s="190">
        <f>C147*(1+INDEX('Summary - 191 CCGs'!$L$6:$L$196,MATCH(A147,'Summary - 191 CCGs'!$B$6:$B$196,0)))</f>
        <v>4487.229526968451</v>
      </c>
      <c r="E147" s="29" t="s">
        <v>797</v>
      </c>
    </row>
    <row r="148" spans="1:5">
      <c r="A148" s="29" t="s">
        <v>623</v>
      </c>
      <c r="B148" s="24" t="s">
        <v>624</v>
      </c>
      <c r="C148" s="26">
        <v>10539.343727655089</v>
      </c>
      <c r="D148" s="190">
        <f>C148*(1+INDEX('Summary - 191 CCGs'!$L$6:$L$196,MATCH(A148,'Summary - 191 CCGs'!$B$6:$B$196,0)))</f>
        <v>11108.148130006941</v>
      </c>
      <c r="E148" s="29" t="s">
        <v>798</v>
      </c>
    </row>
    <row r="149" spans="1:5">
      <c r="A149" s="29" t="s">
        <v>627</v>
      </c>
      <c r="B149" s="24" t="s">
        <v>628</v>
      </c>
      <c r="C149" s="26">
        <v>2412.179374207542</v>
      </c>
      <c r="D149" s="190">
        <f>C149*(1+INDEX('Summary - 191 CCGs'!$L$6:$L$196,MATCH(A149,'Summary - 191 CCGs'!$B$6:$B$196,0)))</f>
        <v>2525.6777640193873</v>
      </c>
      <c r="E149" s="29" t="s">
        <v>798</v>
      </c>
    </row>
    <row r="150" spans="1:5">
      <c r="A150" s="29" t="s">
        <v>631</v>
      </c>
      <c r="B150" s="24" t="s">
        <v>632</v>
      </c>
      <c r="C150" s="26">
        <v>5067.5761448263893</v>
      </c>
      <c r="D150" s="190">
        <f>C150*(1+INDEX('Summary - 191 CCGs'!$L$6:$L$196,MATCH(A150,'Summary - 191 CCGs'!$B$6:$B$196,0)))</f>
        <v>5373.7873061442906</v>
      </c>
      <c r="E150" s="29" t="s">
        <v>796</v>
      </c>
    </row>
    <row r="151" spans="1:5">
      <c r="A151" s="29" t="s">
        <v>635</v>
      </c>
      <c r="B151" s="24" t="s">
        <v>636</v>
      </c>
      <c r="C151" s="26">
        <v>3363.9430922909605</v>
      </c>
      <c r="D151" s="190">
        <f>C151*(1+INDEX('Summary - 191 CCGs'!$L$6:$L$196,MATCH(A151,'Summary - 191 CCGs'!$B$6:$B$196,0)))</f>
        <v>3545.9809695152221</v>
      </c>
      <c r="E151" s="29" t="s">
        <v>799</v>
      </c>
    </row>
    <row r="152" spans="1:5">
      <c r="A152" s="29" t="s">
        <v>639</v>
      </c>
      <c r="B152" s="24" t="s">
        <v>640</v>
      </c>
      <c r="C152" s="26">
        <v>3764.1578368570322</v>
      </c>
      <c r="D152" s="190">
        <f>C152*(1+INDEX('Summary - 191 CCGs'!$L$6:$L$196,MATCH(A152,'Summary - 191 CCGs'!$B$6:$B$196,0)))</f>
        <v>3958.0335472677939</v>
      </c>
      <c r="E152" s="29" t="s">
        <v>799</v>
      </c>
    </row>
    <row r="153" spans="1:5">
      <c r="A153" s="29" t="s">
        <v>643</v>
      </c>
      <c r="B153" s="24" t="s">
        <v>644</v>
      </c>
      <c r="C153" s="26">
        <v>4281.9201918161798</v>
      </c>
      <c r="D153" s="190">
        <f>C153*(1+INDEX('Summary - 191 CCGs'!$L$6:$L$196,MATCH(A153,'Summary - 191 CCGs'!$B$6:$B$196,0)))</f>
        <v>4502.431117516533</v>
      </c>
      <c r="E153" s="29" t="s">
        <v>797</v>
      </c>
    </row>
    <row r="154" spans="1:5">
      <c r="A154" s="29" t="s">
        <v>647</v>
      </c>
      <c r="B154" s="24" t="s">
        <v>648</v>
      </c>
      <c r="C154" s="26">
        <v>5483.3181332833046</v>
      </c>
      <c r="D154" s="190">
        <f>C154*(1+INDEX('Summary - 191 CCGs'!$L$6:$L$196,MATCH(A154,'Summary - 191 CCGs'!$B$6:$B$196,0)))</f>
        <v>5781.0857827325572</v>
      </c>
      <c r="E154" s="29" t="s">
        <v>796</v>
      </c>
    </row>
    <row r="155" spans="1:5">
      <c r="A155" s="29" t="s">
        <v>651</v>
      </c>
      <c r="B155" s="24" t="s">
        <v>652</v>
      </c>
      <c r="C155" s="26">
        <v>4291.6144907082808</v>
      </c>
      <c r="D155" s="190">
        <f>C155*(1+INDEX('Summary - 191 CCGs'!$L$6:$L$196,MATCH(A155,'Summary - 191 CCGs'!$B$6:$B$196,0)))</f>
        <v>4530.113808742115</v>
      </c>
      <c r="E155" s="29" t="s">
        <v>798</v>
      </c>
    </row>
    <row r="156" spans="1:5">
      <c r="A156" s="29" t="s">
        <v>655</v>
      </c>
      <c r="B156" s="24" t="s">
        <v>656</v>
      </c>
      <c r="C156" s="26">
        <v>6462.3308495687361</v>
      </c>
      <c r="D156" s="190">
        <f>C156*(1+INDEX('Summary - 191 CCGs'!$L$6:$L$196,MATCH(A156,'Summary - 191 CCGs'!$B$6:$B$196,0)))</f>
        <v>6794.0887351188703</v>
      </c>
      <c r="E156" s="29" t="s">
        <v>799</v>
      </c>
    </row>
    <row r="157" spans="1:5">
      <c r="A157" s="29" t="s">
        <v>659</v>
      </c>
      <c r="B157" s="24" t="s">
        <v>660</v>
      </c>
      <c r="C157" s="26">
        <v>4306.1168491675935</v>
      </c>
      <c r="D157" s="190">
        <f>C157*(1+INDEX('Summary - 191 CCGs'!$L$6:$L$196,MATCH(A157,'Summary - 191 CCGs'!$B$6:$B$196,0)))</f>
        <v>4525.9758941684622</v>
      </c>
      <c r="E157" s="29" t="s">
        <v>796</v>
      </c>
    </row>
    <row r="158" spans="1:5">
      <c r="A158" s="29" t="s">
        <v>661</v>
      </c>
      <c r="B158" s="24" t="s">
        <v>662</v>
      </c>
      <c r="C158" s="26">
        <v>1746.5792675928151</v>
      </c>
      <c r="D158" s="190">
        <f>C158*(1+INDEX('Summary - 191 CCGs'!$L$6:$L$196,MATCH(A158,'Summary - 191 CCGs'!$B$6:$B$196,0)))</f>
        <v>1831.5254741194346</v>
      </c>
      <c r="E158" s="29" t="s">
        <v>661</v>
      </c>
    </row>
    <row r="159" spans="1:5">
      <c r="A159" s="29" t="s">
        <v>663</v>
      </c>
      <c r="B159" s="24" t="s">
        <v>664</v>
      </c>
      <c r="C159" s="26">
        <v>2281.9673300204836</v>
      </c>
      <c r="D159" s="190">
        <f>C159*(1+INDEX('Summary - 191 CCGs'!$L$6:$L$196,MATCH(A159,'Summary - 191 CCGs'!$B$6:$B$196,0)))</f>
        <v>2410.6279381578374</v>
      </c>
      <c r="E159" s="29" t="s">
        <v>796</v>
      </c>
    </row>
    <row r="160" spans="1:5">
      <c r="A160" s="29" t="s">
        <v>665</v>
      </c>
      <c r="B160" s="24" t="s">
        <v>666</v>
      </c>
      <c r="C160" s="26">
        <v>3151.2936610489337</v>
      </c>
      <c r="D160" s="190">
        <f>C160*(1+INDEX('Summary - 191 CCGs'!$L$6:$L$196,MATCH(A160,'Summary - 191 CCGs'!$B$6:$B$196,0)))</f>
        <v>3318.4328896523471</v>
      </c>
      <c r="E160" s="29" t="s">
        <v>796</v>
      </c>
    </row>
    <row r="161" spans="1:5">
      <c r="A161" s="29" t="s">
        <v>667</v>
      </c>
      <c r="B161" s="24" t="s">
        <v>668</v>
      </c>
      <c r="C161" s="26">
        <v>3934.6351371808523</v>
      </c>
      <c r="D161" s="190">
        <f>C161*(1+INDEX('Summary - 191 CCGs'!$L$6:$L$196,MATCH(A161,'Summary - 191 CCGs'!$B$6:$B$196,0)))</f>
        <v>4143.9867154150897</v>
      </c>
      <c r="E161" s="29" t="s">
        <v>667</v>
      </c>
    </row>
    <row r="162" spans="1:5">
      <c r="A162" s="29" t="s">
        <v>669</v>
      </c>
      <c r="B162" s="24" t="s">
        <v>670</v>
      </c>
      <c r="C162" s="26">
        <v>3662.3465385886884</v>
      </c>
      <c r="D162" s="190">
        <f>C162*(1+INDEX('Summary - 191 CCGs'!$L$6:$L$196,MATCH(A162,'Summary - 191 CCGs'!$B$6:$B$196,0)))</f>
        <v>3855.8535592939397</v>
      </c>
      <c r="E162" s="29" t="s">
        <v>669</v>
      </c>
    </row>
    <row r="163" spans="1:5">
      <c r="A163" s="29" t="s">
        <v>671</v>
      </c>
      <c r="B163" s="24" t="s">
        <v>672</v>
      </c>
      <c r="C163" s="26">
        <v>3381.9245333487474</v>
      </c>
      <c r="D163" s="190">
        <f>C163*(1+INDEX('Summary - 191 CCGs'!$L$6:$L$196,MATCH(A163,'Summary - 191 CCGs'!$B$6:$B$196,0)))</f>
        <v>3556.5698360898259</v>
      </c>
      <c r="E163" s="29" t="s">
        <v>671</v>
      </c>
    </row>
    <row r="164" spans="1:5">
      <c r="A164" s="29" t="s">
        <v>673</v>
      </c>
      <c r="B164" s="24" t="s">
        <v>674</v>
      </c>
      <c r="C164" s="26">
        <v>11644.667199747111</v>
      </c>
      <c r="D164" s="190">
        <f>C164*(1+INDEX('Summary - 191 CCGs'!$L$6:$L$196,MATCH(A164,'Summary - 191 CCGs'!$B$6:$B$196,0)))</f>
        <v>12276.973682958302</v>
      </c>
      <c r="E164" s="29" t="s">
        <v>673</v>
      </c>
    </row>
    <row r="165" spans="1:5">
      <c r="A165" s="29" t="s">
        <v>675</v>
      </c>
      <c r="B165" s="24" t="s">
        <v>676</v>
      </c>
      <c r="C165" s="26">
        <v>4313.1784911385948</v>
      </c>
      <c r="D165" s="190">
        <f>C165*(1+INDEX('Summary - 191 CCGs'!$L$6:$L$196,MATCH(A165,'Summary - 191 CCGs'!$B$6:$B$196,0)))</f>
        <v>4530.0990994959138</v>
      </c>
      <c r="E165" s="29" t="s">
        <v>675</v>
      </c>
    </row>
    <row r="166" spans="1:5">
      <c r="A166" s="29" t="s">
        <v>677</v>
      </c>
      <c r="B166" s="24" t="s">
        <v>678</v>
      </c>
      <c r="C166" s="26">
        <v>4006.4918750953088</v>
      </c>
      <c r="D166" s="190">
        <f>C166*(1+INDEX('Summary - 191 CCGs'!$L$6:$L$196,MATCH(A166,'Summary - 191 CCGs'!$B$6:$B$196,0)))</f>
        <v>4222.4105997166916</v>
      </c>
      <c r="E166" s="29" t="s">
        <v>677</v>
      </c>
    </row>
    <row r="167" spans="1:5">
      <c r="A167" s="29" t="s">
        <v>679</v>
      </c>
      <c r="B167" s="24" t="s">
        <v>680</v>
      </c>
      <c r="C167" s="26">
        <v>5278.6892919236898</v>
      </c>
      <c r="D167" s="190">
        <f>C167*(1+INDEX('Summary - 191 CCGs'!$L$6:$L$196,MATCH(A167,'Summary - 191 CCGs'!$B$6:$B$196,0)))</f>
        <v>5560.2654111540069</v>
      </c>
      <c r="E167" s="29" t="s">
        <v>679</v>
      </c>
    </row>
    <row r="168" spans="1:5">
      <c r="A168" s="29" t="s">
        <v>681</v>
      </c>
      <c r="B168" s="24" t="s">
        <v>682</v>
      </c>
      <c r="C168" s="26">
        <v>10237.815712270283</v>
      </c>
      <c r="D168" s="190">
        <f>C168*(1+INDEX('Summary - 191 CCGs'!$L$6:$L$196,MATCH(A168,'Summary - 191 CCGs'!$B$6:$B$196,0)))</f>
        <v>10806.067094683776</v>
      </c>
      <c r="E168" s="29" t="s">
        <v>681</v>
      </c>
    </row>
    <row r="169" spans="1:5">
      <c r="A169" s="29" t="s">
        <v>683</v>
      </c>
      <c r="B169" s="24" t="s">
        <v>684</v>
      </c>
      <c r="C169" s="26">
        <v>3605.6611887355252</v>
      </c>
      <c r="D169" s="190">
        <f>C169*(1+INDEX('Summary - 191 CCGs'!$L$6:$L$196,MATCH(A169,'Summary - 191 CCGs'!$B$6:$B$196,0)))</f>
        <v>3792.448724941446</v>
      </c>
      <c r="E169" s="29" t="s">
        <v>800</v>
      </c>
    </row>
    <row r="170" spans="1:5">
      <c r="A170" s="29" t="s">
        <v>685</v>
      </c>
      <c r="B170" s="24" t="s">
        <v>686</v>
      </c>
      <c r="C170" s="26">
        <v>16350.761724332047</v>
      </c>
      <c r="D170" s="190">
        <f>C170*(1+INDEX('Summary - 191 CCGs'!$L$6:$L$196,MATCH(A170,'Summary - 191 CCGs'!$B$6:$B$196,0)))</f>
        <v>17200.027240136402</v>
      </c>
      <c r="E170" s="29" t="s">
        <v>685</v>
      </c>
    </row>
    <row r="171" spans="1:5">
      <c r="A171" s="29" t="s">
        <v>687</v>
      </c>
      <c r="B171" s="24" t="s">
        <v>688</v>
      </c>
      <c r="C171" s="26">
        <v>11964.273829156533</v>
      </c>
      <c r="D171" s="190">
        <f>C171*(1+INDEX('Summary - 191 CCGs'!$L$6:$L$196,MATCH(A171,'Summary - 191 CCGs'!$B$6:$B$196,0)))</f>
        <v>12630.688098521336</v>
      </c>
      <c r="E171" s="29" t="s">
        <v>687</v>
      </c>
    </row>
    <row r="172" spans="1:5">
      <c r="A172" s="29" t="s">
        <v>689</v>
      </c>
      <c r="B172" s="24" t="s">
        <v>690</v>
      </c>
      <c r="C172" s="26">
        <v>12432.358243383012</v>
      </c>
      <c r="D172" s="190">
        <f>C172*(1+INDEX('Summary - 191 CCGs'!$L$6:$L$196,MATCH(A172,'Summary - 191 CCGs'!$B$6:$B$196,0)))</f>
        <v>13115.559347557666</v>
      </c>
      <c r="E172" s="29" t="s">
        <v>689</v>
      </c>
    </row>
    <row r="173" spans="1:5">
      <c r="A173" s="29" t="s">
        <v>691</v>
      </c>
      <c r="B173" s="24" t="s">
        <v>692</v>
      </c>
      <c r="C173" s="26">
        <v>11600.461724497301</v>
      </c>
      <c r="D173" s="190">
        <f>C173*(1+INDEX('Summary - 191 CCGs'!$L$6:$L$196,MATCH(A173,'Summary - 191 CCGs'!$B$6:$B$196,0)))</f>
        <v>12272.63269956791</v>
      </c>
      <c r="E173" s="29" t="s">
        <v>691</v>
      </c>
    </row>
    <row r="174" spans="1:5">
      <c r="A174" s="29" t="s">
        <v>693</v>
      </c>
      <c r="B174" s="24" t="s">
        <v>694</v>
      </c>
      <c r="C174" s="26">
        <v>4124.208898777465</v>
      </c>
      <c r="D174" s="190">
        <f>C174*(1+INDEX('Summary - 191 CCGs'!$L$6:$L$196,MATCH(A174,'Summary - 191 CCGs'!$B$6:$B$196,0)))</f>
        <v>4342.527137109344</v>
      </c>
      <c r="E174" s="29" t="s">
        <v>800</v>
      </c>
    </row>
    <row r="175" spans="1:5">
      <c r="A175" s="29" t="s">
        <v>695</v>
      </c>
      <c r="B175" s="24" t="s">
        <v>696</v>
      </c>
      <c r="C175" s="26">
        <v>8122.5370180120799</v>
      </c>
      <c r="D175" s="190">
        <f>C175*(1+INDEX('Summary - 191 CCGs'!$L$6:$L$196,MATCH(A175,'Summary - 191 CCGs'!$B$6:$B$196,0)))</f>
        <v>8526.3874505548138</v>
      </c>
      <c r="E175" s="29" t="s">
        <v>695</v>
      </c>
    </row>
    <row r="176" spans="1:5">
      <c r="A176" s="29" t="s">
        <v>697</v>
      </c>
      <c r="B176" s="24" t="s">
        <v>698</v>
      </c>
      <c r="C176" s="26">
        <v>11684.49909672855</v>
      </c>
      <c r="D176" s="190">
        <f>C176*(1+INDEX('Summary - 191 CCGs'!$L$6:$L$196,MATCH(A176,'Summary - 191 CCGs'!$B$6:$B$196,0)))</f>
        <v>12260.345010458374</v>
      </c>
      <c r="E176" s="29" t="s">
        <v>697</v>
      </c>
    </row>
    <row r="177" spans="1:5">
      <c r="A177" s="29" t="s">
        <v>699</v>
      </c>
      <c r="B177" s="24" t="s">
        <v>700</v>
      </c>
      <c r="C177" s="26">
        <v>12738.800038727028</v>
      </c>
      <c r="D177" s="190">
        <f>C177*(1+INDEX('Summary - 191 CCGs'!$L$6:$L$196,MATCH(A177,'Summary - 191 CCGs'!$B$6:$B$196,0)))</f>
        <v>13431.285427774386</v>
      </c>
      <c r="E177" s="29" t="s">
        <v>699</v>
      </c>
    </row>
    <row r="178" spans="1:5">
      <c r="A178" s="29" t="s">
        <v>701</v>
      </c>
      <c r="B178" s="24" t="s">
        <v>702</v>
      </c>
      <c r="C178" s="26">
        <v>9074.1696019046467</v>
      </c>
      <c r="D178" s="190">
        <f>C178*(1+INDEX('Summary - 191 CCGs'!$L$6:$L$196,MATCH(A178,'Summary - 191 CCGs'!$B$6:$B$196,0)))</f>
        <v>9575.3776681767486</v>
      </c>
      <c r="E178" s="29" t="s">
        <v>701</v>
      </c>
    </row>
    <row r="179" spans="1:5">
      <c r="A179" s="29" t="s">
        <v>703</v>
      </c>
      <c r="B179" s="24" t="s">
        <v>704</v>
      </c>
      <c r="C179" s="26">
        <v>8343.8015862875491</v>
      </c>
      <c r="D179" s="190">
        <f>C179*(1+INDEX('Summary - 191 CCGs'!$L$6:$L$196,MATCH(A179,'Summary - 191 CCGs'!$B$6:$B$196,0)))</f>
        <v>8771.7595834792537</v>
      </c>
      <c r="E179" s="29" t="s">
        <v>703</v>
      </c>
    </row>
    <row r="180" spans="1:5">
      <c r="A180" s="29" t="s">
        <v>705</v>
      </c>
      <c r="B180" s="24" t="s">
        <v>706</v>
      </c>
      <c r="C180" s="26">
        <v>18416.221459705528</v>
      </c>
      <c r="D180" s="190">
        <f>C180*(1+INDEX('Summary - 191 CCGs'!$L$6:$L$196,MATCH(A180,'Summary - 191 CCGs'!$B$6:$B$196,0)))</f>
        <v>19431.827504763027</v>
      </c>
      <c r="E180" s="29" t="s">
        <v>705</v>
      </c>
    </row>
    <row r="181" spans="1:5">
      <c r="A181" s="29" t="s">
        <v>707</v>
      </c>
      <c r="B181" s="24" t="s">
        <v>708</v>
      </c>
      <c r="C181" s="26">
        <v>7628.6192659328708</v>
      </c>
      <c r="D181" s="190">
        <f>C181*(1+INDEX('Summary - 191 CCGs'!$L$6:$L$196,MATCH(A181,'Summary - 191 CCGs'!$B$6:$B$196,0)))</f>
        <v>8025.226561909154</v>
      </c>
      <c r="E181" s="29" t="s">
        <v>707</v>
      </c>
    </row>
    <row r="182" spans="1:5">
      <c r="A182" s="29" t="s">
        <v>709</v>
      </c>
      <c r="B182" s="24" t="s">
        <v>710</v>
      </c>
      <c r="C182" s="26">
        <v>25535.957752957267</v>
      </c>
      <c r="D182" s="190">
        <f>C182*(1+INDEX('Summary - 191 CCGs'!$L$6:$L$196,MATCH(A182,'Summary - 191 CCGs'!$B$6:$B$196,0)))</f>
        <v>26932.046533494202</v>
      </c>
      <c r="E182" s="29" t="s">
        <v>709</v>
      </c>
    </row>
    <row r="183" spans="1:5">
      <c r="A183" s="29" t="s">
        <v>711</v>
      </c>
      <c r="B183" s="24" t="s">
        <v>712</v>
      </c>
      <c r="C183" s="26">
        <v>16497.591440379543</v>
      </c>
      <c r="D183" s="190">
        <f>C183*(1+INDEX('Summary - 191 CCGs'!$L$6:$L$196,MATCH(A183,'Summary - 191 CCGs'!$B$6:$B$196,0)))</f>
        <v>17333.499738954346</v>
      </c>
      <c r="E183" s="29" t="s">
        <v>711</v>
      </c>
    </row>
    <row r="184" spans="1:5">
      <c r="A184" s="29" t="s">
        <v>713</v>
      </c>
      <c r="B184" s="24" t="s">
        <v>714</v>
      </c>
      <c r="C184" s="26">
        <v>21543.598692140687</v>
      </c>
      <c r="D184" s="190">
        <f>C184*(1+INDEX('Summary - 191 CCGs'!$L$6:$L$196,MATCH(A184,'Summary - 191 CCGs'!$B$6:$B$196,0)))</f>
        <v>22657.472954794652</v>
      </c>
      <c r="E184" s="29" t="s">
        <v>713</v>
      </c>
    </row>
    <row r="185" spans="1:5">
      <c r="A185" s="29" t="s">
        <v>715</v>
      </c>
      <c r="B185" s="24" t="s">
        <v>716</v>
      </c>
      <c r="C185" s="26">
        <v>25520.416564191335</v>
      </c>
      <c r="D185" s="190">
        <f>C185*(1+INDEX('Summary - 191 CCGs'!$L$6:$L$196,MATCH(A185,'Summary - 191 CCGs'!$B$6:$B$196,0)))</f>
        <v>26853.944168687318</v>
      </c>
      <c r="E185" s="29" t="s">
        <v>715</v>
      </c>
    </row>
    <row r="186" spans="1:5">
      <c r="A186" s="29" t="s">
        <v>717</v>
      </c>
      <c r="B186" s="24" t="s">
        <v>718</v>
      </c>
      <c r="C186" s="26">
        <v>12938.349156847995</v>
      </c>
      <c r="D186" s="190">
        <f>C186*(1+INDEX('Summary - 191 CCGs'!$L$6:$L$196,MATCH(A186,'Summary - 191 CCGs'!$B$6:$B$196,0)))</f>
        <v>13609.12388840522</v>
      </c>
      <c r="E186" s="29" t="s">
        <v>717</v>
      </c>
    </row>
    <row r="187" spans="1:5">
      <c r="A187" s="29" t="s">
        <v>719</v>
      </c>
      <c r="B187" s="24" t="s">
        <v>720</v>
      </c>
      <c r="C187" s="26">
        <v>4950.5445522376058</v>
      </c>
      <c r="D187" s="190">
        <f>C187*(1+INDEX('Summary - 191 CCGs'!$L$6:$L$196,MATCH(A187,'Summary - 191 CCGs'!$B$6:$B$196,0)))</f>
        <v>5197.8367255838939</v>
      </c>
      <c r="E187" s="29" t="s">
        <v>719</v>
      </c>
    </row>
    <row r="188" spans="1:5">
      <c r="A188" s="29" t="s">
        <v>721</v>
      </c>
      <c r="B188" s="24" t="s">
        <v>722</v>
      </c>
      <c r="C188" s="26">
        <v>3215.6874095184517</v>
      </c>
      <c r="D188" s="190">
        <f>C188*(1+INDEX('Summary - 191 CCGs'!$L$6:$L$196,MATCH(A188,'Summary - 191 CCGs'!$B$6:$B$196,0)))</f>
        <v>3399.9794481436879</v>
      </c>
      <c r="E188" s="29" t="s">
        <v>788</v>
      </c>
    </row>
    <row r="189" spans="1:5">
      <c r="A189" s="29" t="s">
        <v>723</v>
      </c>
      <c r="B189" s="24" t="s">
        <v>724</v>
      </c>
      <c r="C189" s="26">
        <v>5300.2960793534894</v>
      </c>
      <c r="D189" s="190">
        <f>C189*(1+INDEX('Summary - 191 CCGs'!$L$6:$L$196,MATCH(A189,'Summary - 191 CCGs'!$B$6:$B$196,0)))</f>
        <v>5584.1247575860416</v>
      </c>
      <c r="E189" s="29" t="s">
        <v>723</v>
      </c>
    </row>
    <row r="190" spans="1:5">
      <c r="A190" s="29" t="s">
        <v>725</v>
      </c>
      <c r="B190" s="24" t="s">
        <v>726</v>
      </c>
      <c r="C190" s="26">
        <v>3542.7394398804026</v>
      </c>
      <c r="D190" s="190">
        <f>C190*(1+INDEX('Summary - 191 CCGs'!$L$6:$L$196,MATCH(A190,'Summary - 191 CCGs'!$B$6:$B$196,0)))</f>
        <v>3724.2197052991423</v>
      </c>
      <c r="E190" s="29" t="s">
        <v>725</v>
      </c>
    </row>
    <row r="191" spans="1:5">
      <c r="A191" s="29" t="s">
        <v>727</v>
      </c>
      <c r="B191" s="24" t="s">
        <v>728</v>
      </c>
      <c r="C191" s="26">
        <v>3857.5329728871416</v>
      </c>
      <c r="D191" s="190">
        <f>C191*(1+INDEX('Summary - 191 CCGs'!$L$6:$L$196,MATCH(A191,'Summary - 191 CCGs'!$B$6:$B$196,0)))</f>
        <v>4066.9449378513555</v>
      </c>
      <c r="E191" s="29" t="s">
        <v>727</v>
      </c>
    </row>
    <row r="192" spans="1:5">
      <c r="A192" s="29" t="s">
        <v>729</v>
      </c>
      <c r="B192" s="24" t="s">
        <v>730</v>
      </c>
      <c r="C192" s="26">
        <v>5409.0158330199129</v>
      </c>
      <c r="D192" s="190">
        <f>C192*(1+INDEX('Summary - 191 CCGs'!$L$6:$L$196,MATCH(A192,'Summary - 191 CCGs'!$B$6:$B$196,0)))</f>
        <v>5683.0742871841276</v>
      </c>
      <c r="E192" s="29" t="s">
        <v>799</v>
      </c>
    </row>
    <row r="193" spans="1:5">
      <c r="A193" s="29" t="s">
        <v>731</v>
      </c>
      <c r="B193" s="24" t="s">
        <v>732</v>
      </c>
      <c r="C193" s="26">
        <v>8999.8391952075272</v>
      </c>
      <c r="D193" s="190">
        <f>C193*(1+INDEX('Summary - 191 CCGs'!$L$6:$L$196,MATCH(A193,'Summary - 191 CCGs'!$B$6:$B$196,0)))</f>
        <v>9478.3302938513189</v>
      </c>
      <c r="E193" s="29" t="s">
        <v>796</v>
      </c>
    </row>
    <row r="194" spans="1:5">
      <c r="A194" s="29" t="s">
        <v>733</v>
      </c>
      <c r="B194" s="24" t="s">
        <v>734</v>
      </c>
      <c r="C194" s="26">
        <v>3456.568146299081</v>
      </c>
      <c r="D194" s="190">
        <f>C194*(1+INDEX('Summary - 191 CCGs'!$L$6:$L$196,MATCH(A194,'Summary - 191 CCGs'!$B$6:$B$196,0)))</f>
        <v>3640.3191257683361</v>
      </c>
      <c r="E194" s="29" t="s">
        <v>797</v>
      </c>
    </row>
    <row r="195" spans="1:5">
      <c r="A195" s="29" t="s">
        <v>735</v>
      </c>
      <c r="B195" s="24" t="s">
        <v>736</v>
      </c>
      <c r="C195" s="26">
        <v>3982.5639031199048</v>
      </c>
      <c r="D195" s="190">
        <f>C195*(1+INDEX('Summary - 191 CCGs'!$L$6:$L$196,MATCH(A195,'Summary - 191 CCGs'!$B$6:$B$196,0)))</f>
        <v>4182.0798360758245</v>
      </c>
      <c r="E195" s="29" t="s">
        <v>735</v>
      </c>
    </row>
    <row r="196" spans="1:5">
      <c r="A196" s="29" t="s">
        <v>737</v>
      </c>
      <c r="B196" s="24" t="s">
        <v>738</v>
      </c>
      <c r="C196" s="26">
        <v>9217.3715312741078</v>
      </c>
      <c r="D196" s="190">
        <f>C196*(1+INDEX('Summary - 191 CCGs'!$L$6:$L$196,MATCH(A196,'Summary - 191 CCGs'!$B$6:$B$196,0)))</f>
        <v>9717.0754504931683</v>
      </c>
      <c r="E196" s="29" t="s">
        <v>800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3BF53D18AD3468147BA2E2275D68A" ma:contentTypeVersion="14" ma:contentTypeDescription="Create a new document." ma:contentTypeScope="" ma:versionID="518d772327a68d40728eb5bf9d5202bc">
  <xsd:schema xmlns:xsd="http://www.w3.org/2001/XMLSchema" xmlns:xs="http://www.w3.org/2001/XMLSchema" xmlns:p="http://schemas.microsoft.com/office/2006/metadata/properties" xmlns:ns1="http://schemas.microsoft.com/sharepoint/v3" xmlns:ns2="a7f645ad-858e-4a64-8785-b3426c3fca3b" xmlns:ns3="e6c1c78d-fe1e-4280-91dc-49be8f28a2e2" targetNamespace="http://schemas.microsoft.com/office/2006/metadata/properties" ma:root="true" ma:fieldsID="0379385e58a6ed20330cc1fbe4ef71d7" ns1:_="" ns2:_="" ns3:_="">
    <xsd:import namespace="http://schemas.microsoft.com/sharepoint/v3"/>
    <xsd:import namespace="a7f645ad-858e-4a64-8785-b3426c3fca3b"/>
    <xsd:import namespace="e6c1c78d-fe1e-4280-91dc-49be8f28a2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645ad-858e-4a64-8785-b3426c3fca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c1c78d-fe1e-4280-91dc-49be8f28a2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8AE6F9-3020-4B4C-B4D0-AE88573EFC38}"/>
</file>

<file path=customXml/itemProps2.xml><?xml version="1.0" encoding="utf-8"?>
<ds:datastoreItem xmlns:ds="http://schemas.openxmlformats.org/officeDocument/2006/customXml" ds:itemID="{9F5895F3-A956-4535-9060-E71076ED4386}"/>
</file>

<file path=customXml/itemProps3.xml><?xml version="1.0" encoding="utf-8"?>
<ds:datastoreItem xmlns:ds="http://schemas.openxmlformats.org/officeDocument/2006/customXml" ds:itemID="{893A695D-8E48-465C-824E-3A105AF487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IMS3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Smyth, Chris</dc:creator>
  <cp:keywords/>
  <dc:description/>
  <cp:lastModifiedBy>matthew west</cp:lastModifiedBy>
  <cp:revision/>
  <dcterms:created xsi:type="dcterms:W3CDTF">2015-12-11T10:09:57Z</dcterms:created>
  <dcterms:modified xsi:type="dcterms:W3CDTF">2021-09-21T16:45:11Z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0x0101006E43BF53D18AD3468147BA2E2275D68A</vt:lpwstr>
  </property>
</Properties>
</file>