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HS CB\Analytical Services (Finance)\Allocations\2022_23 allocations\Publications\Workbooks\"/>
    </mc:Choice>
  </mc:AlternateContent>
  <xr:revisionPtr revIDLastSave="0" documentId="13_ncr:1_{A16062A0-D928-474C-849C-0C773E642E97}" xr6:coauthVersionLast="45" xr6:coauthVersionMax="45" xr10:uidLastSave="{00000000-0000-0000-0000-000000000000}"/>
  <bookViews>
    <workbookView xWindow="-120" yWindow="-120" windowWidth="38640" windowHeight="21240" activeTab="3" xr2:uid="{00000000-000D-0000-FFFF-FFFF00000000}"/>
  </bookViews>
  <sheets>
    <sheet name="Notes" sheetId="27" r:id="rId1"/>
    <sheet name="Growth Assumptions" sheetId="40" r:id="rId2"/>
    <sheet name="RCA Calculation" sheetId="45" r:id="rId3"/>
    <sheet name="Running costs allowance" sheetId="4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net1" localSheetId="3" hidden="1">{"NET",#N/A,FALSE,"401C11"}</definedName>
    <definedName name="____net1" hidden="1">{"NET",#N/A,FALSE,"401C11"}</definedName>
    <definedName name="___INDEX_SHEET___ASAP_Utilities" localSheetId="0">#REF!</definedName>
    <definedName name="___INDEX_SHEET___ASAP_Utilities" localSheetId="2">#REF!</definedName>
    <definedName name="___INDEX_SHEET___ASAP_Utilities" localSheetId="3">#REF!</definedName>
    <definedName name="___INDEX_SHEET___ASAP_Utilities">#REF!</definedName>
    <definedName name="__123Graph_A" localSheetId="3" hidden="1">'[1]2002PCTs'!#REF!</definedName>
    <definedName name="__123Graph_A" hidden="1">'[1]2002PCTs'!#REF!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localSheetId="3" hidden="1">{"NET",#N/A,FALSE,"401C11"}</definedName>
    <definedName name="__net1" hidden="1">{"NET",#N/A,FALSE,"401C11"}</definedName>
    <definedName name="_1_0__123Grap" hidden="1">'[3]#REF'!#REF!</definedName>
    <definedName name="_1_01_Chapters" localSheetId="3">#REF!</definedName>
    <definedName name="_1_01_Chapters">#REF!</definedName>
    <definedName name="_1_123Grap" localSheetId="3" hidden="1">'[4]#REF'!#REF!</definedName>
    <definedName name="_1_123Grap" hidden="1">'[4]#REF'!#REF!</definedName>
    <definedName name="_10_10_Other_Lists" localSheetId="3">#REF!</definedName>
    <definedName name="_10_10_Other_Lists">#REF!</definedName>
    <definedName name="_11_11_U_Groups" localSheetId="3">#REF!</definedName>
    <definedName name="_11_11_U_Groups">#REF!</definedName>
    <definedName name="_12_12_PBCs">#REF!</definedName>
    <definedName name="_123Graph_A_1" hidden="1">'[5]2002PCTs'!#REF!</definedName>
    <definedName name="_123Graph_B_1" hidden="1">[6]Dnurse!#REF!</definedName>
    <definedName name="_2_0__123Grap" hidden="1">'[4]#REF'!#REF!</definedName>
    <definedName name="_2_02_Subchapters" localSheetId="3">#REF!</definedName>
    <definedName name="_2_02_Subchapters">#REF!</definedName>
    <definedName name="_2_123Grap" localSheetId="3" hidden="1">'[2]#REF'!#REF!</definedName>
    <definedName name="_2_123Grap" hidden="1">'[2]#REF'!#REF!</definedName>
    <definedName name="_3_0_S" hidden="1">'[3]#REF'!#REF!</definedName>
    <definedName name="_3_03_HRGs" localSheetId="3">#REF!</definedName>
    <definedName name="_3_03_HRGs">#REF!</definedName>
    <definedName name="_3_123Grap" localSheetId="3" hidden="1">'[4]#REF'!#REF!</definedName>
    <definedName name="_3_123Grap" hidden="1">'[4]#REF'!#REF!</definedName>
    <definedName name="_34_123Grap" hidden="1">'[4]#REF'!#REF!</definedName>
    <definedName name="_4_04_Code_to_Group_Table" localSheetId="3">#REF!</definedName>
    <definedName name="_4_04_Code_to_Group_Table">#REF!</definedName>
    <definedName name="_42S" localSheetId="3" hidden="1">'[4]#REF'!#REF!</definedName>
    <definedName name="_42S" hidden="1">'[4]#REF'!#REF!</definedName>
    <definedName name="_4S" hidden="1">'[4]#REF'!#REF!</definedName>
    <definedName name="_5_0__123Grap" hidden="1">'[4]#REF'!#REF!</definedName>
    <definedName name="_5_05_Group_to_Split_Table" localSheetId="3">#REF!</definedName>
    <definedName name="_5_05_Group_to_Split_Table">#REF!</definedName>
    <definedName name="_6_0_S" localSheetId="3" hidden="1">'[4]#REF'!#REF!</definedName>
    <definedName name="_6_0_S" hidden="1">'[4]#REF'!#REF!</definedName>
    <definedName name="_6_06_Flags" localSheetId="3">#REF!</definedName>
    <definedName name="_6_06_Flags">#REF!</definedName>
    <definedName name="_6_123Grap" localSheetId="3" hidden="1">'[2]#REF'!#REF!</definedName>
    <definedName name="_6_123Grap" hidden="1">'[2]#REF'!#REF!</definedName>
    <definedName name="_7_07_Hierarchy_Lists" localSheetId="3">#REF!</definedName>
    <definedName name="_7_07_Hierarchy_Lists">#REF!</definedName>
    <definedName name="_8_08_Global_Lists" localSheetId="3">#REF!</definedName>
    <definedName name="_8_08_Global_Lists">#REF!</definedName>
    <definedName name="_8_123Grap" localSheetId="3" hidden="1">'[4]#REF'!#REF!</definedName>
    <definedName name="_8_123Grap" hidden="1">'[4]#REF'!#REF!</definedName>
    <definedName name="_8S" localSheetId="3" hidden="1">'[2]#REF'!#REF!</definedName>
    <definedName name="_8S" hidden="1">'[2]#REF'!#REF!</definedName>
    <definedName name="_9_09_CC_Lists" localSheetId="3">#REF!</definedName>
    <definedName name="_9_09_CC_Lists">#REF!</definedName>
    <definedName name="_ADS2010">[7]ADS2010_Map!$G$7:$G$388</definedName>
    <definedName name="_AMO_UniqueIdentifier" hidden="1">"'fae9f4c5-50d1-450b-8d5d-61afb6336b01'"</definedName>
    <definedName name="_C2G_Including_Desc___ChapterSub_and_Crosstab" localSheetId="3">#REF!</definedName>
    <definedName name="_C2G_Including_Desc___ChapterSub_and_Crosstab">#REF!</definedName>
    <definedName name="_C2G_Split_inc_Desc_Crosstab" localSheetId="3">#REF!</definedName>
    <definedName name="_C2G_Split_inc_Desc_Crosstab">#REF!</definedName>
    <definedName name="_xlnm._FilterDatabase" localSheetId="1" hidden="1">'Growth Assumptions'!$C$4:$K$139</definedName>
    <definedName name="_Key1" localSheetId="3" hidden="1">'[2]#REF'!#REF!</definedName>
    <definedName name="_Key1" hidden="1">'[2]#REF'!#REF!</definedName>
    <definedName name="_net1" localSheetId="3" hidden="1">{"NET",#N/A,FALSE,"401C11"}</definedName>
    <definedName name="_net1" hidden="1">{"NET",#N/A,FALSE,"401C11"}</definedName>
    <definedName name="_Order1" hidden="1">0</definedName>
    <definedName name="_Sort" hidden="1">[2]ComPsy!#REF!</definedName>
    <definedName name="_xlcn.WorksheetConnection_findCCGslikeminesimilar10andclustersApril2018testv5combinedAsian.xlsxTable191" localSheetId="2" hidden="1">Table19</definedName>
    <definedName name="_xlcn.WorksheetConnection_findCCGslikeminesimilar10andclustersApril2018testv5combinedAsian.xlsxTable191" localSheetId="3" hidden="1">Table19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localSheetId="2" hidden="1">Table20</definedName>
    <definedName name="_xlcn.WorksheetConnection_findCCGslikeminesimilar10andclustersApril2018testv5combinedAsian.xlsxTable201" localSheetId="3" hidden="1">Table20</definedName>
    <definedName name="_xlcn.WorksheetConnection_findCCGslikeminesimilar10andclustersApril2018testv5combinedAsian.xlsxTable201" hidden="1">Table20</definedName>
    <definedName name="a" localSheetId="3" hidden="1">{"CHARGE",#N/A,FALSE,"401C11"}</definedName>
    <definedName name="a" hidden="1">{"CHARGE",#N/A,FALSE,"401C11"}</definedName>
    <definedName name="aa" localSheetId="3" hidden="1">{"CHARGE",#N/A,FALSE,"401C11"}</definedName>
    <definedName name="aa" hidden="1">{"CHARGE",#N/A,FALSE,"401C11"}</definedName>
    <definedName name="aaa" localSheetId="3" hidden="1">{"CHARGE",#N/A,FALSE,"401C11"}</definedName>
    <definedName name="aaa" hidden="1">{"CHARGE",#N/A,FALSE,"401C11"}</definedName>
    <definedName name="aaaa" localSheetId="3" hidden="1">{"CHARGE",#N/A,FALSE,"401C11"}</definedName>
    <definedName name="aaaa" hidden="1">{"CHARGE",#N/A,FALSE,"401C11"}</definedName>
    <definedName name="abc" localSheetId="3" hidden="1">{"NET",#N/A,FALSE,"401C11"}</definedName>
    <definedName name="abc" hidden="1">{"NET",#N/A,FALSE,"401C11"}</definedName>
    <definedName name="Act" localSheetId="3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ct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dbr" localSheetId="3" hidden="1">{"CHARGE",#N/A,FALSE,"401C11"}</definedName>
    <definedName name="adbr" hidden="1">{"CHARGE",#N/A,FALSE,"401C11"}</definedName>
    <definedName name="AgeQuintiles">[8]CCG1819!$T$9:$T$200</definedName>
    <definedName name="Agg2Baseline1516">#REF!</definedName>
    <definedName name="Agg2Baseline1819">#REF!</definedName>
    <definedName name="Agg2CloseDfT1516">#REF!</definedName>
    <definedName name="Agg2CloseDfT1819">#REF!</definedName>
    <definedName name="Agg2CloseTarget1617FirstRow">#REF!</definedName>
    <definedName name="Agg2CloseTarget1920FirstRow">#REF!</definedName>
    <definedName name="Agg2OpenTarget1617FirstRow">#REF!</definedName>
    <definedName name="Agg2OpenTarget1920FirstRow">#REF!</definedName>
    <definedName name="Agg2WgtPop1920FirstRow">#REF!</definedName>
    <definedName name="AggCloseTarget1617FirstRow">#REF!</definedName>
    <definedName name="AggCloseTarget1920FirstRow">#REF!</definedName>
    <definedName name="AggOpenTarget1617FirstRow">#REF!</definedName>
    <definedName name="AggOpenTarget1920FirstRow">#REF!</definedName>
    <definedName name="AggWgtPop1920FirstRow">#REF!</definedName>
    <definedName name="AggXPCOBaseline1516">#REF!</definedName>
    <definedName name="AggXPCOBaseline1819">#REF!</definedName>
    <definedName name="AggXPCOCloseDfT1516">#REF!</definedName>
    <definedName name="AggXPCOCloseDfT1819">#REF!</definedName>
    <definedName name="AKI_Tariff_Calc">#REF!</definedName>
    <definedName name="Alloc1920">#REF!</definedName>
    <definedName name="Alloc2021">#REF!</definedName>
    <definedName name="Alloc2122">#REF!</definedName>
    <definedName name="Alloc2223">#REF!</definedName>
    <definedName name="Alloc2324">#REF!</definedName>
    <definedName name="Allocations_2" localSheetId="3">'[9]Master File'!$C$7:$AC$264</definedName>
    <definedName name="Allocations_2">'[10]Master File'!$C$7:$AC$264</definedName>
    <definedName name="Area" hidden="1">[11]Data!$B$3:$B$6</definedName>
    <definedName name="b" localSheetId="3" hidden="1">{"CHARGE",#N/A,FALSE,"401C11"}</definedName>
    <definedName name="b" hidden="1">{"CHARGE",#N/A,FALSE,"401C11"}</definedName>
    <definedName name="BaseYear">#REF!</definedName>
    <definedName name="Births_Total">'[12]NHSE Assumptions'!$B$7</definedName>
    <definedName name="BMGHIndex" hidden="1">"O"</definedName>
    <definedName name="bpth">#REF!</definedName>
    <definedName name="BPTHOME">#REF!</definedName>
    <definedName name="Casemix_categories">'[12]NHSE Currency Design'!$A$10:$A$12</definedName>
    <definedName name="CB_Other_Mandatory">'[13]Price Adjustments'!$K$10</definedName>
    <definedName name="CB_Renal_CKD">'[14]Price Adjustments'!$K$8</definedName>
    <definedName name="CB_Unbundled">'[14]Price Adjustments'!$K$7</definedName>
    <definedName name="CC_ACT" localSheetId="3">#REF!</definedName>
    <definedName name="CC_ACT">#REF!</definedName>
    <definedName name="CC_UC" localSheetId="3">#REF!</definedName>
    <definedName name="CC_UC">#REF!</definedName>
    <definedName name="CCG18InOutLdn">[8]CCG1819!$F$9:$F$200</definedName>
    <definedName name="CCGAdjBaseline1819">#REF!</definedName>
    <definedName name="CCGCloseDfT1819">#REF!</definedName>
    <definedName name="CCGCloseTarget1920FirstRow">#REF!</definedName>
    <definedName name="CCGCodeList1819">[15]CCG1819!$B$9:$B$200</definedName>
    <definedName name="CCGOpenTarget1920FirstRow" localSheetId="3">#REF!</definedName>
    <definedName name="CCGOpenTarget1920FirstRow">#REF!</definedName>
    <definedName name="CCGQuanta" localSheetId="3">#REF!</definedName>
    <definedName name="CCGQuanta">#REF!</definedName>
    <definedName name="CCGQuanta1819" localSheetId="3">#REF!</definedName>
    <definedName name="CCGQuanta1819">#REF!</definedName>
    <definedName name="CCGWgtPop1920FirstRow">#REF!</definedName>
    <definedName name="CCGWPop1819">#REF!</definedName>
    <definedName name="change1" localSheetId="3" hidden="1">{"CHARGE",#N/A,FALSE,"401C11"}</definedName>
    <definedName name="change1" hidden="1">{"CHARGE",#N/A,FALSE,"401C11"}</definedName>
    <definedName name="charge" localSheetId="3" hidden="1">{"CHARGE",#N/A,FALSE,"401C11"}</definedName>
    <definedName name="charge" hidden="1">{"CHARGE",#N/A,FALSE,"401C11"}</definedName>
    <definedName name="CHEM_ACT">#REF!</definedName>
    <definedName name="Chem_Tariff_Calc">[14]Chem_Calc!$B$15:$X$20</definedName>
    <definedName name="CHEM_UC" localSheetId="3">#REF!</definedName>
    <definedName name="CHEM_UC">#REF!</definedName>
    <definedName name="ClosingDfTAGG1617" localSheetId="3">#REF!</definedName>
    <definedName name="ClosingDfTAGG1617">#REF!</definedName>
    <definedName name="ClosingDfTAGG1718">#REF!</definedName>
    <definedName name="ClosingDfTAGG1819">#REF!</definedName>
    <definedName name="ClosingDfTAGG1920">#REF!</definedName>
    <definedName name="ClosingDfTAGG2021">#REF!</definedName>
    <definedName name="ClosingDfTAGG2122">#REF!</definedName>
    <definedName name="ClosingDfTAGG2223">#REF!</definedName>
    <definedName name="ClosingDfTAGG2324">#REF!</definedName>
    <definedName name="ClosingDfTCCG1617">#REF!</definedName>
    <definedName name="ClosingDfTCCG1718">#REF!</definedName>
    <definedName name="ClosingDfTCCG1819">#REF!</definedName>
    <definedName name="ClosingDfTCCG1920">#REF!</definedName>
    <definedName name="ClosingDfTCCG2021">#REF!</definedName>
    <definedName name="ClosingDfTCCG2122">#REF!</definedName>
    <definedName name="ClosingDfTCCG2223">#REF!</definedName>
    <definedName name="ClosingDfTCCG2324">#REF!</definedName>
    <definedName name="ClosingDfTPCM1617">#REF!</definedName>
    <definedName name="ClosingDfTPCM1718">#REF!</definedName>
    <definedName name="ClosingDfTPCM1819">#REF!</definedName>
    <definedName name="ClosingDfTPCM1920">#REF!</definedName>
    <definedName name="ClosingDfTPCM2021">#REF!</definedName>
    <definedName name="ClosingDfTPCM2122">#REF!</definedName>
    <definedName name="ClosingDfTPCM2223">#REF!</definedName>
    <definedName name="ClosingDfTPCM2324">#REF!</definedName>
    <definedName name="ClosingDfTSS1617">#REF!</definedName>
    <definedName name="ClosingDfTSS1718">#REF!</definedName>
    <definedName name="ClosingDfTSS1819">#REF!</definedName>
    <definedName name="ClosingDfTSS1920">#REF!</definedName>
    <definedName name="ClosingDfTSS2021">#REF!</definedName>
    <definedName name="ClosingDfTSS2122">#REF!</definedName>
    <definedName name="ClosingDfTSS2223">#REF!</definedName>
    <definedName name="ClosingDfTSS2324">#REF!</definedName>
    <definedName name="CNST_Table">'[14]Price Adjustments'!$B$18:$G$106</definedName>
    <definedName name="Codes" localSheetId="3">#REF!</definedName>
    <definedName name="Codes">#REF!</definedName>
    <definedName name="CommStream" localSheetId="3">#REF!</definedName>
    <definedName name="CommStream">#REF!</definedName>
    <definedName name="ConsolSheets">[16]ListOfSheets!$A$1:$A$24</definedName>
    <definedName name="Currency_Description_RC1314">'[17]Currency Descriptions'!$A$1:$B$2291</definedName>
    <definedName name="DADS_ACT" localSheetId="3">#REF!</definedName>
    <definedName name="DADS_ACT">#REF!</definedName>
    <definedName name="DADS_UC" localSheetId="3">#REF!</definedName>
    <definedName name="DADS_UC">#REF!</definedName>
    <definedName name="DC_ACT">#REF!</definedName>
    <definedName name="DC_UC">#REF!</definedName>
    <definedName name="ddd" localSheetId="3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dd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elivery_casemix_categories">'[12]NHSE Currency Design'!$A$15:$A$16</definedName>
    <definedName name="Delivery_Complications_Flag">'[12]NHSE Currency Design'!$D$22:$D$156</definedName>
    <definedName name="DI_Cost_of_Rep_Calc">[14]DI_Calc!$B$115:$U$213</definedName>
    <definedName name="DI_Tariff_Calc">[14]DI_Calc!$B$14:$U$112</definedName>
    <definedName name="Direct_Access_Tariff_Calc">[18]Calculation!$B$19:$O$27</definedName>
    <definedName name="dog" localSheetId="3" hidden="1">{"NET",#N/A,FALSE,"401C11"}</definedName>
    <definedName name="dog" hidden="1">{"NET",#N/A,FALSE,"401C11"}</definedName>
    <definedName name="eff_update">#REF!</definedName>
    <definedName name="Efficiency_1617">'[18]Price Adjustments'!$F$5</definedName>
    <definedName name="EL_ACT" localSheetId="3">#REF!</definedName>
    <definedName name="EL_ACT">#REF!</definedName>
    <definedName name="EL_UC" localSheetId="3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V__LASTREFTIME__" hidden="1">40339.4799074074</definedName>
    <definedName name="Expired" hidden="1">FALSE</definedName>
    <definedName name="Fccg">INDIRECT("Threshold!$U$3:$U$"&amp;[19]Threshold!$AH$2)</definedName>
    <definedName name="female" localSheetId="0">#REF!</definedName>
    <definedName name="female" localSheetId="2">#REF!</definedName>
    <definedName name="female" localSheetId="3">#REF!</definedName>
    <definedName name="female">#REF!</definedName>
    <definedName name="femaleimprove" localSheetId="0">#REF!</definedName>
    <definedName name="femaleimprove" localSheetId="2">#REF!</definedName>
    <definedName name="femaleimprove" localSheetId="3">#REF!</definedName>
    <definedName name="femaleimprove">#REF!</definedName>
    <definedName name="Females" localSheetId="0">#REF!</definedName>
    <definedName name="Females" localSheetId="2">#REF!</definedName>
    <definedName name="Females" localSheetId="3">#REF!</definedName>
    <definedName name="Females">#REF!</definedName>
    <definedName name="femaletab" localSheetId="2">#REF!</definedName>
    <definedName name="femaletab" localSheetId="3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AGG1920">#REF!</definedName>
    <definedName name="FinAllocAGG2021">#REF!</definedName>
    <definedName name="FinAllocAGG2122">#REF!</definedName>
    <definedName name="FinAllocAGG2223">#REF!</definedName>
    <definedName name="FinAllocAGG2324">#REF!</definedName>
    <definedName name="FinAllocCCG1617">#REF!</definedName>
    <definedName name="FinAllocCCG1718">#REF!</definedName>
    <definedName name="FinAllocCCG1819">#REF!</definedName>
    <definedName name="FinAllocCCG1920">#REF!</definedName>
    <definedName name="FinAllocCCG2021">#REF!</definedName>
    <definedName name="FinAllocCCG2122">#REF!</definedName>
    <definedName name="FinAllocCCG2223">#REF!</definedName>
    <definedName name="FinAllocCCG2324">#REF!</definedName>
    <definedName name="FinAllocPCM1617">#REF!</definedName>
    <definedName name="FinAllocPCM1718">#REF!</definedName>
    <definedName name="FinAllocPCM1819">#REF!</definedName>
    <definedName name="FinAllocPCM1920">#REF!</definedName>
    <definedName name="FinAllocPCM2021">#REF!</definedName>
    <definedName name="FinAllocPCM2122">#REF!</definedName>
    <definedName name="FinAllocPCM2223">#REF!</definedName>
    <definedName name="FinAllocPCM2324">#REF!</definedName>
    <definedName name="FinAllocSS1617">#REF!</definedName>
    <definedName name="FinAllocSS1718">#REF!</definedName>
    <definedName name="FinAllocSS1819">#REF!</definedName>
    <definedName name="FinAllocSS1920">#REF!</definedName>
    <definedName name="FinAllocSS2021">#REF!</definedName>
    <definedName name="FinAllocSS2122">#REF!</definedName>
    <definedName name="FinAllocSS2223">#REF!</definedName>
    <definedName name="FinAllocSS2324">#REF!</definedName>
    <definedName name="fn">[20]Intro!$B$1</definedName>
    <definedName name="FormerAreaTeams" localSheetId="3">#REF!</definedName>
    <definedName name="FormerAreaTeams">#REF!</definedName>
    <definedName name="Fstpccg">INDIRECT("Threshold!$S$3:$S$"&amp;[19]Threshold!$AH$2)</definedName>
    <definedName name="Fstptrust">INDIRECT("Threshold!$W$3:$W$"&amp;[19]Threshold!$AH$2)</definedName>
    <definedName name="Ftrust">"INDIRECT(""Threshold!$Y$3:$Y$""&amp;$AH$2)"</definedName>
    <definedName name="gfff" localSheetId="3" hidden="1">{"CHARGE",#N/A,FALSE,"401C11"}</definedName>
    <definedName name="gfff" hidden="1">{"CHARGE",#N/A,FALSE,"401C11"}</definedName>
    <definedName name="gross" localSheetId="3" hidden="1">{"GROSS",#N/A,FALSE,"401C11"}</definedName>
    <definedName name="gross" hidden="1">{"GROSS",#N/A,FALSE,"401C11"}</definedName>
    <definedName name="gross1" localSheetId="3" hidden="1">{"GROSS",#N/A,FALSE,"401C11"}</definedName>
    <definedName name="gross1" hidden="1">{"GROSS",#N/A,FALSE,"401C11"}</definedName>
    <definedName name="hasdfjklhklj" localSheetId="3" hidden="1">{"NET",#N/A,FALSE,"401C11"}</definedName>
    <definedName name="hasdfjklhklj" hidden="1">{"NET",#N/A,FALSE,"401C11"}</definedName>
    <definedName name="HCD_ACT">#REF!</definedName>
    <definedName name="HCD_UC">#REF!</definedName>
    <definedName name="help" localSheetId="3" hidden="1">{"CHARGE",#N/A,FALSE,"401C11"}</definedName>
    <definedName name="help" hidden="1">{"CHARGE",#N/A,FALSE,"401C11"}</definedName>
    <definedName name="hghghhj" localSheetId="3" hidden="1">{"CHARGE",#N/A,FALSE,"401C11"}</definedName>
    <definedName name="hghghhj" hidden="1">{"CHARGE",#N/A,FALSE,"401C11"}</definedName>
    <definedName name="HRG_Codes" localSheetId="0">#REF!</definedName>
    <definedName name="HRG_Codes" localSheetId="2">#REF!</definedName>
    <definedName name="HRG_Codes" localSheetId="3">#REF!</definedName>
    <definedName name="HRG_Codes">#REF!</definedName>
    <definedName name="HTML_CodePage" hidden="1">1252</definedName>
    <definedName name="HTML_Control" localSheetId="3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 localSheetId="0">#REF!</definedName>
    <definedName name="ICD_Codes" localSheetId="2">#REF!</definedName>
    <definedName name="ICD_Codes" localSheetId="3">#REF!</definedName>
    <definedName name="ICD_Codes">#REF!</definedName>
    <definedName name="IMAG_ACT" localSheetId="3">#REF!</definedName>
    <definedName name="IMAG_ACT">#REF!</definedName>
    <definedName name="IMAG_UC">#REF!</definedName>
    <definedName name="IMDAgeMatrix">[8]CCG1819!$U$9:$U$200</definedName>
    <definedName name="IMDdecile">#REF!</definedName>
    <definedName name="IMDQuintiles">[8]CCG1819!$S$9:$S$200</definedName>
    <definedName name="Inflation_1617">'[18]Price Adjustments'!$F$4</definedName>
    <definedName name="Inflation_2015_16" localSheetId="3">#REF!</definedName>
    <definedName name="Inflation_2015_16">#REF!</definedName>
    <definedName name="Inflation_and_Efficiency_1617">'[18]Price Adjustments'!$F$6</definedName>
    <definedName name="Inflation_and_Efficiency_1718">'[13]Price Adjustments'!$F$6</definedName>
    <definedName name="Inflation_Efficiency_PA">'[14]Price Adjustments'!$F$6</definedName>
    <definedName name="JFELL" localSheetId="3" hidden="1">#REF!</definedName>
    <definedName name="JFELL" hidden="1">#REF!</definedName>
    <definedName name="LONDON" localSheetId="3">#REF!</definedName>
    <definedName name="LONDON">#REF!</definedName>
    <definedName name="male" localSheetId="0">#REF!</definedName>
    <definedName name="male" localSheetId="2">#REF!</definedName>
    <definedName name="male" localSheetId="3">#REF!</definedName>
    <definedName name="male">#REF!</definedName>
    <definedName name="maleimprove" localSheetId="2">#REF!</definedName>
    <definedName name="maleimprove" localSheetId="3">#REF!</definedName>
    <definedName name="maleimprove">#REF!</definedName>
    <definedName name="maletab" localSheetId="2">#REF!</definedName>
    <definedName name="maletab" localSheetId="3">#REF!</definedName>
    <definedName name="maletab">#REF!</definedName>
    <definedName name="MFF_2014_15">#REF!</definedName>
    <definedName name="MinAllocCCG1617">#REF!</definedName>
    <definedName name="MinAllocCCG1718">#REF!</definedName>
    <definedName name="MinAllocCCG1819">#REF!</definedName>
    <definedName name="MinAllocCCG1920">#REF!</definedName>
    <definedName name="MinAllocCCG2021">#REF!</definedName>
    <definedName name="MinAllocCCG2122">#REF!</definedName>
    <definedName name="MinAllocCCG2223">#REF!</definedName>
    <definedName name="MinAllocCCG2324">#REF!</definedName>
    <definedName name="MinAllocPCM1617">#REF!</definedName>
    <definedName name="MinAllocPCM1718">#REF!</definedName>
    <definedName name="MinAllocPCM1819">#REF!</definedName>
    <definedName name="MinAllocPCM1920">#REF!</definedName>
    <definedName name="MinAllocPCM2021">#REF!</definedName>
    <definedName name="MinAllocPCM2122">#REF!</definedName>
    <definedName name="MinAllocPCM2223">#REF!</definedName>
    <definedName name="MinAllocPCM2324">#REF!</definedName>
    <definedName name="MinAllocSS1617">#REF!</definedName>
    <definedName name="MinAllocSS1718">#REF!</definedName>
    <definedName name="MinAllocSS1819">#REF!</definedName>
    <definedName name="MinAllocSS1920">#REF!</definedName>
    <definedName name="MinAllocSS2021">#REF!</definedName>
    <definedName name="MinAllocSS2122">#REF!</definedName>
    <definedName name="MinAllocSS2223">#REF!</definedName>
    <definedName name="MinAllocSS2324">#REF!</definedName>
    <definedName name="MinPerCapGrowth">#REF!</definedName>
    <definedName name="month">"Mth07"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 localSheetId="2">#REF!</definedName>
    <definedName name="newRawPop2018" localSheetId="3">#REF!</definedName>
    <definedName name="newRawPop2018">#REF!</definedName>
    <definedName name="newRawPop2019" localSheetId="2">#REF!</definedName>
    <definedName name="newRawPop2019" localSheetId="3">#REF!</definedName>
    <definedName name="newRawPop2019">#REF!</definedName>
    <definedName name="newRawPop2020" localSheetId="2">#REF!</definedName>
    <definedName name="newRawPop2020" localSheetId="3">#REF!</definedName>
    <definedName name="newRawPop2020">#REF!</definedName>
    <definedName name="newRawPop2021" localSheetId="2">#REF!</definedName>
    <definedName name="newRawPop2021" localSheetId="3">#REF!</definedName>
    <definedName name="newRawPop2021">#REF!</definedName>
    <definedName name="newRawPop2022" localSheetId="2">#REF!</definedName>
    <definedName name="newRawPop2022" localSheetId="3">#REF!</definedName>
    <definedName name="newRawPop2022">#REF!</definedName>
    <definedName name="newRawPop2023" localSheetId="2">#REF!</definedName>
    <definedName name="newRawPop2023" localSheetId="3">#REF!</definedName>
    <definedName name="newRawPop2023">#REF!</definedName>
    <definedName name="NHSE_AreaOffice">#REF!</definedName>
    <definedName name="NHSE_Region">#REF!</definedName>
    <definedName name="Number_of_Reporting_Years">#REF!</definedName>
    <definedName name="ODS_Care_Trust_List">#REF!</definedName>
    <definedName name="ODS_List">#REF!</definedName>
    <definedName name="OISIII" hidden="1">#REF!</definedName>
    <definedName name="ONSType">#REF!</definedName>
    <definedName name="OP_PERSONS" localSheetId="2">#REF!</definedName>
    <definedName name="OP_PERSONS" localSheetId="3">#REF!</definedName>
    <definedName name="OP_PERSONS">#REF!</definedName>
    <definedName name="OPCS_Codes" localSheetId="2">#REF!</definedName>
    <definedName name="OPCS_Codes" localSheetId="3">#REF!</definedName>
    <definedName name="OPCS_Codes">#REF!</definedName>
    <definedName name="OPROC_ACT">#REF!</definedName>
    <definedName name="OPROC_UC">#REF!</definedName>
    <definedName name="Orgs">OFFSET([16]!Tbl_CSF[[#Headers],[Organisation]],MATCH("start",[16]!Tbl_CSF[[#Data],[Lookup]],FALSE),,COUNTIFS([16]!Tbl_CSF[[#Data],[Region]],'[21]CCG In-Year'!$B$2),1)</definedName>
    <definedName name="PAth">[16]Setup!$A$3</definedName>
    <definedName name="Pathway_by_HRG">'[12]NHSE Currency Design'!$A$22:$D$156</definedName>
    <definedName name="Pathway_names">'[12]NHSE Currency Design'!$A$5:$A$7</definedName>
    <definedName name="PCMCloseTarget1617FirstRow" localSheetId="3">#REF!</definedName>
    <definedName name="PCMCloseTarget1617FirstRow">#REF!</definedName>
    <definedName name="PCMCloseTarget1920FirstRow" localSheetId="3">#REF!</definedName>
    <definedName name="PCMCloseTarget1920FirstRow">#REF!</definedName>
    <definedName name="PCMedBaseline1516" localSheetId="3">#REF!</definedName>
    <definedName name="PCMedBaseline1516">#REF!</definedName>
    <definedName name="PCMedBaseline1819">#REF!</definedName>
    <definedName name="PCMedCloseDfT1516">#REF!</definedName>
    <definedName name="PCMedCloseDfT1819">#REF!</definedName>
    <definedName name="PCMedQuanta">#REF!</definedName>
    <definedName name="PCMedQuanta1819">#REF!</definedName>
    <definedName name="PCMedWPop1516">#REF!</definedName>
    <definedName name="PCMedWPop1819">#REF!</definedName>
    <definedName name="PCMOpenTarget1617FirstRow">#REF!</definedName>
    <definedName name="PCMOpenTarget1920FirstRow">#REF!</definedName>
    <definedName name="PCMWgtPop1920FirstRow">#REF!</definedName>
    <definedName name="PCOthCloseDfT1516">#REF!</definedName>
    <definedName name="PCOtherBaseline1516">#REF!</definedName>
    <definedName name="PCOtherBaseline1819">#REF!</definedName>
    <definedName name="PCOtherCloseTarget1617FirstRow">#REF!</definedName>
    <definedName name="PCOtherOpenTarget1617FirstRow">#REF!</definedName>
    <definedName name="PCOtherQuanta">#REF!</definedName>
    <definedName name="PCOtherQuanta1819">#REF!</definedName>
    <definedName name="PCOtherWPop1516">#REF!</definedName>
    <definedName name="PCOtherWPop1819">#REF!</definedName>
    <definedName name="Persons" localSheetId="2">#REF!</definedName>
    <definedName name="Persons" localSheetId="3">#REF!</definedName>
    <definedName name="Persons">#REF!</definedName>
    <definedName name="Planning_Year">"2019/20"</definedName>
    <definedName name="Previous_Year">"2018/19"</definedName>
    <definedName name="Print" localSheetId="3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int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_xlnm.Print_Area" localSheetId="0">Notes!$B$1:$I$36</definedName>
    <definedName name="_xlnm.Print_Area" localSheetId="2">'RCA Calculation'!$B$1:$N$64</definedName>
    <definedName name="_xlnm.Print_Area" localSheetId="3">'Running costs allowance'!$B$2:$H$64</definedName>
    <definedName name="Providers" localSheetId="3" hidden="1">[22]Providers!$C$2:$C$1230</definedName>
    <definedName name="Providers" hidden="1">[23]Providers!$C$2:$C$1230</definedName>
    <definedName name="qfx" localSheetId="3" hidden="1">{"NET",#N/A,FALSE,"401C11"}</definedName>
    <definedName name="qfx" hidden="1">{"NET",#N/A,FALSE,"401C11"}</definedName>
    <definedName name="QR1_Other_Mandatory">'[18]Price Adjustments'!$D$95</definedName>
    <definedName name="QR1_Renal_CKD">'[14]Price Adjustments'!$J$8</definedName>
    <definedName name="QR1_Unbundled">'[14]Price Adjustments'!$J$7</definedName>
    <definedName name="RAD_ACT" localSheetId="3">#REF!</definedName>
    <definedName name="RAD_ACT">#REF!</definedName>
    <definedName name="Rad_Tariff_Calc">[14]Rad_Calc!$B$20:$AA$41</definedName>
    <definedName name="RAD_UC" localSheetId="3">#REF!</definedName>
    <definedName name="RAD_UC">#REF!</definedName>
    <definedName name="RawPop2015" localSheetId="3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">"Y54"</definedName>
    <definedName name="Region18">[8]CCG1819!$E$9:$E$200</definedName>
    <definedName name="REHAB_ACT" localSheetId="3">#REF!</definedName>
    <definedName name="REHAB_ACT">#REF!</definedName>
    <definedName name="REHAB_UC" localSheetId="3">#REF!</definedName>
    <definedName name="REHAB_UC">#REF!</definedName>
    <definedName name="RENAL_ACT">#REF!</definedName>
    <definedName name="Renal_CKD_SMF">'[14]Price Adjustments'!#REF!</definedName>
    <definedName name="Renal_CKD_Tariff_Calc">[14]Renal_CKD_Calc!$B$14:$T$27</definedName>
    <definedName name="RENAL_UC" localSheetId="3">#REF!</definedName>
    <definedName name="RENAL_UC">#REF!</definedName>
    <definedName name="ReportingYears" localSheetId="3">#REF!</definedName>
    <definedName name="ReportingYears">#REF!</definedName>
    <definedName name="rngComparison3">OFFSET([24]Summary!$O$5,0,0,COUNTA([24]Summary!$O:$O)-2,)</definedName>
    <definedName name="round_dp" localSheetId="3">#REF!</definedName>
    <definedName name="round_dp">#REF!</definedName>
    <definedName name="RP_ACT" localSheetId="3">#REF!</definedName>
    <definedName name="RP_ACT">#REF!</definedName>
    <definedName name="RP_UC">#REF!</definedName>
    <definedName name="rrrr" localSheetId="3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rrr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ytry" localSheetId="3" hidden="1">{"NET",#N/A,FALSE,"401C11"}</definedName>
    <definedName name="rytry" hidden="1">{"NET",#N/A,FALSE,"401C11"}</definedName>
    <definedName name="Scaling_Factor">[12]Calculations!$B$146</definedName>
    <definedName name="SCF_Other_Mandatory">'[13]Price Adjustments'!$L$10</definedName>
    <definedName name="SCF_Renal_CKD">'[14]Price Adjustments'!$L$8</definedName>
    <definedName name="SCF_Unbundled">'[14]Price Adjustments'!$L$7</definedName>
    <definedName name="sheet1" localSheetId="3">#REF!</definedName>
    <definedName name="sheet1">#REF!</definedName>
    <definedName name="sheet3" localSheetId="3">#REF!</definedName>
    <definedName name="sheet3">#REF!</definedName>
    <definedName name="SPC_ACT">#REF!</definedName>
    <definedName name="SPC_UC">#REF!</definedName>
    <definedName name="SSBaseline1516">#REF!</definedName>
    <definedName name="SSBaseline1819">#REF!</definedName>
    <definedName name="SSCloseDfT1516">#REF!</definedName>
    <definedName name="SSCloseDfT1819">#REF!</definedName>
    <definedName name="SSCloseTarget1617FirstRow">#REF!</definedName>
    <definedName name="SSCloseTarget1920FirstRow">#REF!</definedName>
    <definedName name="SSOpenTarget1617FirstRow">#REF!</definedName>
    <definedName name="SSOpenTarget1920FirstRow">#REF!</definedName>
    <definedName name="SSQuanta">#REF!</definedName>
    <definedName name="SSQuanta1819">#REF!</definedName>
    <definedName name="SSWgtPop1920FirstRow">#REF!</definedName>
    <definedName name="SSWPop1516">#REF!</definedName>
    <definedName name="SSWPop1819">#REF!</definedName>
    <definedName name="Start_12">[25]CMDT!#REF!</definedName>
    <definedName name="Start_13">[25]AE!#REF!</definedName>
    <definedName name="Start_14">[25]CHEM!#REF!</definedName>
    <definedName name="status">"banner"</definedName>
    <definedName name="Table3.4" localSheetId="3" hidden="1">{"CHARGE",#N/A,FALSE,"401C11"}</definedName>
    <definedName name="Table3.4" hidden="1">{"CHARGE",#N/A,FALSE,"401C11"}</definedName>
    <definedName name="TableName">"Dummy"</definedName>
    <definedName name="Test23" localSheetId="3" hidden="1">{"NET",#N/A,FALSE,"401C11"}</definedName>
    <definedName name="Test23" hidden="1">{"NET",#N/A,FALSE,"401C11"}</definedName>
    <definedName name="Threshold">#REF!</definedName>
    <definedName name="TrackVariable">#REF!</definedName>
    <definedName name="Unbundled_2014_15_Tariff" localSheetId="3">#REF!</definedName>
    <definedName name="Unbundled_2014_15_Tariff">#REF!</definedName>
    <definedName name="Unbundled_2015_16_Tariff">#REF!</definedName>
    <definedName name="Unbundled_SMF">'[14]Price Adjustments'!$R$18:$S$167</definedName>
    <definedName name="UnderLyingCategories">INDIRECT("Tbl_Underlying[Category]")</definedName>
    <definedName name="Uplift_for_antenatal_volumes">'[12]NHSE Assumptions'!$B$12</definedName>
    <definedName name="wert" localSheetId="3" hidden="1">{"GROSS",#N/A,FALSE,"401C11"}</definedName>
    <definedName name="wert" hidden="1">{"GROSS",#N/A,FALSE,"401C11"}</definedName>
    <definedName name="wombat" hidden="1">#REF!</definedName>
    <definedName name="wrn.CHARGE." localSheetId="3" hidden="1">{"CHARGE",#N/A,FALSE,"401C11"}</definedName>
    <definedName name="wrn.CHARGE." hidden="1">{"CHARGE",#N/A,FALSE,"401C11"}</definedName>
    <definedName name="wrn.GROSS." localSheetId="3" hidden="1">{"GROSS",#N/A,FALSE,"401C11"}</definedName>
    <definedName name="wrn.GROSS." hidden="1">{"GROSS",#N/A,FALSE,"401C11"}</definedName>
    <definedName name="wrn.NET." localSheetId="3" hidden="1">{"NET",#N/A,FALSE,"401C11"}</definedName>
    <definedName name="wrn.NET." hidden="1">{"NET",#N/A,FALSE,"401C11"}</definedName>
    <definedName name="wrn.Period._.3." localSheetId="3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eriod._.3.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rintall." localSheetId="3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wrn.printall.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">#REF!</definedName>
    <definedName name="Xrange">INDIRECT("Threshold!$AB$3:$AB$"&amp;[19]Threshold!$AH$2)</definedName>
    <definedName name="xx" localSheetId="3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x" localSheetId="3" hidden="1">{"CHARGE",#N/A,FALSE,"401C11"}</definedName>
    <definedName name="xxx" hidden="1">{"CHARGE",#N/A,FALSE,"401C11"}</definedName>
    <definedName name="Yccg">INDIRECT("Threshold!$AD$3:$AD$"&amp;[19]Threshold!$AH$2)</definedName>
    <definedName name="Yrs">#REF!</definedName>
    <definedName name="Ytrust">INDIRECT("Threshold!$AE$3:$AE$"&amp;[19]Threshold!$AH$2)</definedName>
    <definedName name="yyy" localSheetId="3" hidden="1">{"GROSS",#N/A,FALSE,"401C11"}</definedName>
    <definedName name="yyy" hidden="1">{"GROSS",#N/A,FALSE,"401C11"}</definedName>
    <definedName name="zzz" localSheetId="3" hidden="1">{"NET",#N/A,FALSE,"401C11"}</definedName>
    <definedName name="zzz" hidden="1">{"NET",#N/A,FALSE,"401C11"}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45" l="1"/>
  <c r="H58" i="45"/>
  <c r="F59" i="45"/>
  <c r="H59" i="45"/>
  <c r="F60" i="45"/>
  <c r="H60" i="45"/>
  <c r="F61" i="45"/>
  <c r="H61" i="45"/>
  <c r="F62" i="45"/>
  <c r="G62" i="45" s="1"/>
  <c r="H62" i="45"/>
  <c r="K62" i="45"/>
  <c r="F63" i="45"/>
  <c r="H63" i="45"/>
  <c r="K63" i="45"/>
  <c r="F64" i="45"/>
  <c r="H64" i="45"/>
  <c r="K64" i="45"/>
  <c r="E59" i="45"/>
  <c r="E60" i="45"/>
  <c r="E61" i="45"/>
  <c r="E62" i="45"/>
  <c r="E63" i="45"/>
  <c r="E64" i="45"/>
  <c r="E58" i="45"/>
  <c r="G61" i="45" l="1"/>
  <c r="G64" i="45"/>
  <c r="G60" i="45"/>
  <c r="G63" i="45"/>
  <c r="G59" i="45"/>
  <c r="G58" i="45"/>
  <c r="H6" i="45"/>
  <c r="G6" i="45"/>
  <c r="F6" i="45"/>
  <c r="E6" i="45"/>
  <c r="B5" i="40" l="1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108" i="40"/>
  <c r="B109" i="40"/>
  <c r="B110" i="40"/>
  <c r="B111" i="40"/>
  <c r="B112" i="40"/>
  <c r="B113" i="40"/>
  <c r="B114" i="40"/>
  <c r="B115" i="40"/>
  <c r="B116" i="40"/>
  <c r="B117" i="40"/>
  <c r="B118" i="40"/>
  <c r="B119" i="40"/>
  <c r="B120" i="40"/>
  <c r="B121" i="40"/>
  <c r="B122" i="40"/>
  <c r="B123" i="40"/>
  <c r="B124" i="40"/>
  <c r="B125" i="40"/>
  <c r="B126" i="40"/>
  <c r="B127" i="40"/>
  <c r="B128" i="40"/>
  <c r="B129" i="40"/>
  <c r="B130" i="40"/>
  <c r="B131" i="40"/>
  <c r="B132" i="40"/>
  <c r="B133" i="40"/>
  <c r="B134" i="40"/>
  <c r="B135" i="40"/>
  <c r="B136" i="40"/>
  <c r="B137" i="40"/>
  <c r="B138" i="40"/>
  <c r="B139" i="40"/>
  <c r="B20" i="40"/>
  <c r="I2" i="40"/>
  <c r="J5" i="40"/>
  <c r="K5" i="40" s="1"/>
  <c r="J6" i="40"/>
  <c r="K6" i="40" s="1"/>
  <c r="L6" i="40" s="1"/>
  <c r="J7" i="40"/>
  <c r="K7" i="40" s="1"/>
  <c r="L7" i="40" s="1"/>
  <c r="J8" i="40"/>
  <c r="K8" i="40" s="1"/>
  <c r="L8" i="40" s="1"/>
  <c r="J9" i="40"/>
  <c r="K9" i="40" s="1"/>
  <c r="L9" i="40" s="1"/>
  <c r="J10" i="40"/>
  <c r="K10" i="40" s="1"/>
  <c r="L10" i="40" s="1"/>
  <c r="J11" i="40"/>
  <c r="K11" i="40" s="1"/>
  <c r="L11" i="40" s="1"/>
  <c r="J12" i="40"/>
  <c r="K12" i="40"/>
  <c r="L12" i="40" s="1"/>
  <c r="J13" i="40"/>
  <c r="K13" i="40" s="1"/>
  <c r="L13" i="40" s="1"/>
  <c r="J14" i="40"/>
  <c r="K14" i="40" s="1"/>
  <c r="L14" i="40" s="1"/>
  <c r="J15" i="40"/>
  <c r="K15" i="40" s="1"/>
  <c r="L15" i="40" s="1"/>
  <c r="J16" i="40"/>
  <c r="K16" i="40" s="1"/>
  <c r="L16" i="40" s="1"/>
  <c r="J17" i="40"/>
  <c r="K17" i="40" s="1"/>
  <c r="L17" i="40" s="1"/>
  <c r="J18" i="40"/>
  <c r="K18" i="40" s="1"/>
  <c r="L18" i="40" s="1"/>
  <c r="J19" i="40"/>
  <c r="K19" i="40" s="1"/>
  <c r="L19" i="40" s="1"/>
  <c r="J20" i="40"/>
  <c r="K20" i="40" s="1"/>
  <c r="L20" i="40" s="1"/>
  <c r="J21" i="40"/>
  <c r="K21" i="40" s="1"/>
  <c r="L21" i="40" s="1"/>
  <c r="J22" i="40"/>
  <c r="K22" i="40" s="1"/>
  <c r="L22" i="40" s="1"/>
  <c r="J23" i="40"/>
  <c r="K23" i="40" s="1"/>
  <c r="L23" i="40" s="1"/>
  <c r="J24" i="40"/>
  <c r="K24" i="40" s="1"/>
  <c r="L24" i="40" s="1"/>
  <c r="J25" i="40"/>
  <c r="K25" i="40" s="1"/>
  <c r="L25" i="40" s="1"/>
  <c r="J26" i="40"/>
  <c r="K26" i="40" s="1"/>
  <c r="L26" i="40" s="1"/>
  <c r="J27" i="40"/>
  <c r="K27" i="40" s="1"/>
  <c r="L27" i="40" s="1"/>
  <c r="J28" i="40"/>
  <c r="K28" i="40" s="1"/>
  <c r="L28" i="40" s="1"/>
  <c r="J29" i="40"/>
  <c r="K29" i="40" s="1"/>
  <c r="L29" i="40" s="1"/>
  <c r="J30" i="40"/>
  <c r="K30" i="40" s="1"/>
  <c r="L30" i="40" s="1"/>
  <c r="J31" i="40"/>
  <c r="K31" i="40" s="1"/>
  <c r="L31" i="40" s="1"/>
  <c r="J32" i="40"/>
  <c r="K32" i="40" s="1"/>
  <c r="L32" i="40" s="1"/>
  <c r="J33" i="40"/>
  <c r="K33" i="40" s="1"/>
  <c r="L33" i="40" s="1"/>
  <c r="J34" i="40"/>
  <c r="K34" i="40" s="1"/>
  <c r="L34" i="40" s="1"/>
  <c r="J35" i="40"/>
  <c r="K35" i="40" s="1"/>
  <c r="L35" i="40" s="1"/>
  <c r="J36" i="40"/>
  <c r="K36" i="40" s="1"/>
  <c r="L36" i="40" s="1"/>
  <c r="J37" i="40"/>
  <c r="K37" i="40" s="1"/>
  <c r="L37" i="40" s="1"/>
  <c r="J38" i="40"/>
  <c r="K38" i="40" s="1"/>
  <c r="L38" i="40" s="1"/>
  <c r="J39" i="40"/>
  <c r="K39" i="40" s="1"/>
  <c r="L39" i="40" s="1"/>
  <c r="J40" i="40"/>
  <c r="K40" i="40" s="1"/>
  <c r="L40" i="40" s="1"/>
  <c r="J41" i="40"/>
  <c r="K41" i="40" s="1"/>
  <c r="L41" i="40" s="1"/>
  <c r="J42" i="40"/>
  <c r="K42" i="40" s="1"/>
  <c r="L42" i="40" s="1"/>
  <c r="J43" i="40"/>
  <c r="K43" i="40" s="1"/>
  <c r="L43" i="40" s="1"/>
  <c r="J44" i="40"/>
  <c r="K44" i="40" s="1"/>
  <c r="L44" i="40" s="1"/>
  <c r="J45" i="40"/>
  <c r="K45" i="40" s="1"/>
  <c r="L45" i="40" s="1"/>
  <c r="J46" i="40"/>
  <c r="K46" i="40"/>
  <c r="L46" i="40" s="1"/>
  <c r="J47" i="40"/>
  <c r="K47" i="40" s="1"/>
  <c r="L47" i="40" s="1"/>
  <c r="J48" i="40"/>
  <c r="K48" i="40" s="1"/>
  <c r="L48" i="40" s="1"/>
  <c r="J49" i="40"/>
  <c r="K49" i="40" s="1"/>
  <c r="L49" i="40" s="1"/>
  <c r="J50" i="40"/>
  <c r="K50" i="40" s="1"/>
  <c r="L50" i="40" s="1"/>
  <c r="J51" i="40"/>
  <c r="K51" i="40" s="1"/>
  <c r="L51" i="40" s="1"/>
  <c r="J52" i="40"/>
  <c r="K52" i="40" s="1"/>
  <c r="L52" i="40" s="1"/>
  <c r="J53" i="40"/>
  <c r="K53" i="40" s="1"/>
  <c r="L53" i="40" s="1"/>
  <c r="J54" i="40"/>
  <c r="K54" i="40" s="1"/>
  <c r="L54" i="40" s="1"/>
  <c r="J55" i="40"/>
  <c r="K55" i="40" s="1"/>
  <c r="L55" i="40" s="1"/>
  <c r="J56" i="40"/>
  <c r="K56" i="40" s="1"/>
  <c r="L56" i="40" s="1"/>
  <c r="J57" i="40"/>
  <c r="K57" i="40" s="1"/>
  <c r="L57" i="40" s="1"/>
  <c r="J58" i="40"/>
  <c r="K58" i="40" s="1"/>
  <c r="L58" i="40" s="1"/>
  <c r="J59" i="40"/>
  <c r="K59" i="40" s="1"/>
  <c r="L59" i="40" s="1"/>
  <c r="J60" i="40"/>
  <c r="K60" i="40" s="1"/>
  <c r="L60" i="40" s="1"/>
  <c r="J61" i="40"/>
  <c r="K61" i="40" s="1"/>
  <c r="L61" i="40" s="1"/>
  <c r="J62" i="40"/>
  <c r="K62" i="40" s="1"/>
  <c r="L62" i="40" s="1"/>
  <c r="J63" i="40"/>
  <c r="K63" i="40" s="1"/>
  <c r="L63" i="40" s="1"/>
  <c r="J64" i="40"/>
  <c r="K64" i="40" s="1"/>
  <c r="L64" i="40" s="1"/>
  <c r="J65" i="40"/>
  <c r="K65" i="40" s="1"/>
  <c r="L65" i="40" s="1"/>
  <c r="J66" i="40"/>
  <c r="K66" i="40" s="1"/>
  <c r="L66" i="40" s="1"/>
  <c r="J67" i="40"/>
  <c r="K67" i="40" s="1"/>
  <c r="L67" i="40" s="1"/>
  <c r="J68" i="40"/>
  <c r="K68" i="40" s="1"/>
  <c r="L68" i="40" s="1"/>
  <c r="J69" i="40"/>
  <c r="K69" i="40" s="1"/>
  <c r="L69" i="40" s="1"/>
  <c r="J70" i="40"/>
  <c r="K70" i="40" s="1"/>
  <c r="L70" i="40" s="1"/>
  <c r="J71" i="40"/>
  <c r="K71" i="40" s="1"/>
  <c r="L71" i="40" s="1"/>
  <c r="J72" i="40"/>
  <c r="K72" i="40" s="1"/>
  <c r="L72" i="40" s="1"/>
  <c r="J73" i="40"/>
  <c r="K73" i="40" s="1"/>
  <c r="L73" i="40" s="1"/>
  <c r="J74" i="40"/>
  <c r="K74" i="40" s="1"/>
  <c r="L74" i="40" s="1"/>
  <c r="J75" i="40"/>
  <c r="K75" i="40" s="1"/>
  <c r="L75" i="40" s="1"/>
  <c r="J76" i="40"/>
  <c r="K76" i="40"/>
  <c r="L76" i="40" s="1"/>
  <c r="J77" i="40"/>
  <c r="K77" i="40" s="1"/>
  <c r="L77" i="40" s="1"/>
  <c r="J78" i="40"/>
  <c r="K78" i="40" s="1"/>
  <c r="L78" i="40" s="1"/>
  <c r="J79" i="40"/>
  <c r="K79" i="40"/>
  <c r="L79" i="40" s="1"/>
  <c r="J80" i="40"/>
  <c r="K80" i="40" s="1"/>
  <c r="L80" i="40" s="1"/>
  <c r="J81" i="40"/>
  <c r="K81" i="40" s="1"/>
  <c r="L81" i="40" s="1"/>
  <c r="J82" i="40"/>
  <c r="K82" i="40" s="1"/>
  <c r="L82" i="40" s="1"/>
  <c r="J83" i="40"/>
  <c r="K83" i="40" s="1"/>
  <c r="L83" i="40" s="1"/>
  <c r="J84" i="40"/>
  <c r="K84" i="40" s="1"/>
  <c r="L84" i="40" s="1"/>
  <c r="J85" i="40"/>
  <c r="K85" i="40" s="1"/>
  <c r="L85" i="40" s="1"/>
  <c r="J86" i="40"/>
  <c r="K86" i="40" s="1"/>
  <c r="L86" i="40" s="1"/>
  <c r="J87" i="40"/>
  <c r="K87" i="40" s="1"/>
  <c r="L87" i="40" s="1"/>
  <c r="J88" i="40"/>
  <c r="K88" i="40" s="1"/>
  <c r="L88" i="40" s="1"/>
  <c r="J89" i="40"/>
  <c r="K89" i="40" s="1"/>
  <c r="L89" i="40" s="1"/>
  <c r="J90" i="40"/>
  <c r="K90" i="40" s="1"/>
  <c r="L90" i="40" s="1"/>
  <c r="J91" i="40"/>
  <c r="K91" i="40" s="1"/>
  <c r="L91" i="40" s="1"/>
  <c r="J92" i="40"/>
  <c r="K92" i="40" s="1"/>
  <c r="L92" i="40" s="1"/>
  <c r="J93" i="40"/>
  <c r="K93" i="40" s="1"/>
  <c r="L93" i="40" s="1"/>
  <c r="J94" i="40"/>
  <c r="K94" i="40" s="1"/>
  <c r="L94" i="40" s="1"/>
  <c r="J95" i="40"/>
  <c r="K95" i="40" s="1"/>
  <c r="L95" i="40" s="1"/>
  <c r="J96" i="40"/>
  <c r="K96" i="40" s="1"/>
  <c r="L96" i="40" s="1"/>
  <c r="J97" i="40"/>
  <c r="K97" i="40" s="1"/>
  <c r="L97" i="40" s="1"/>
  <c r="J98" i="40"/>
  <c r="K98" i="40" s="1"/>
  <c r="L98" i="40" s="1"/>
  <c r="J99" i="40"/>
  <c r="K99" i="40" s="1"/>
  <c r="L99" i="40" s="1"/>
  <c r="J100" i="40"/>
  <c r="K100" i="40"/>
  <c r="L100" i="40" s="1"/>
  <c r="J101" i="40"/>
  <c r="K101" i="40" s="1"/>
  <c r="L101" i="40" s="1"/>
  <c r="J102" i="40"/>
  <c r="K102" i="40" s="1"/>
  <c r="L102" i="40" s="1"/>
  <c r="J103" i="40"/>
  <c r="K103" i="40"/>
  <c r="L103" i="40" s="1"/>
  <c r="J104" i="40"/>
  <c r="K104" i="40" s="1"/>
  <c r="L104" i="40" s="1"/>
  <c r="J105" i="40"/>
  <c r="K105" i="40" s="1"/>
  <c r="L105" i="40" s="1"/>
  <c r="J106" i="40"/>
  <c r="K106" i="40" s="1"/>
  <c r="L106" i="40" s="1"/>
  <c r="J107" i="40"/>
  <c r="K107" i="40" s="1"/>
  <c r="L107" i="40" s="1"/>
  <c r="J108" i="40"/>
  <c r="K108" i="40" s="1"/>
  <c r="L108" i="40" s="1"/>
  <c r="J109" i="40"/>
  <c r="K109" i="40" s="1"/>
  <c r="L109" i="40" s="1"/>
  <c r="J110" i="40"/>
  <c r="K110" i="40" s="1"/>
  <c r="L110" i="40" s="1"/>
  <c r="J111" i="40"/>
  <c r="K111" i="40" s="1"/>
  <c r="L111" i="40" s="1"/>
  <c r="J112" i="40"/>
  <c r="K112" i="40" s="1"/>
  <c r="L112" i="40" s="1"/>
  <c r="J113" i="40"/>
  <c r="K113" i="40" s="1"/>
  <c r="L113" i="40" s="1"/>
  <c r="J114" i="40"/>
  <c r="K114" i="40" s="1"/>
  <c r="L114" i="40" s="1"/>
  <c r="J115" i="40"/>
  <c r="K115" i="40" s="1"/>
  <c r="L115" i="40" s="1"/>
  <c r="J116" i="40"/>
  <c r="K116" i="40" s="1"/>
  <c r="L116" i="40" s="1"/>
  <c r="J117" i="40"/>
  <c r="K117" i="40" s="1"/>
  <c r="L117" i="40" s="1"/>
  <c r="J118" i="40"/>
  <c r="K118" i="40" s="1"/>
  <c r="L118" i="40" s="1"/>
  <c r="J119" i="40"/>
  <c r="K119" i="40" s="1"/>
  <c r="L119" i="40" s="1"/>
  <c r="J120" i="40"/>
  <c r="K120" i="40" s="1"/>
  <c r="L120" i="40" s="1"/>
  <c r="J121" i="40"/>
  <c r="K121" i="40" s="1"/>
  <c r="L121" i="40" s="1"/>
  <c r="J122" i="40"/>
  <c r="K122" i="40" s="1"/>
  <c r="L122" i="40" s="1"/>
  <c r="J123" i="40"/>
  <c r="K123" i="40" s="1"/>
  <c r="L123" i="40" s="1"/>
  <c r="J124" i="40"/>
  <c r="K124" i="40"/>
  <c r="L124" i="40" s="1"/>
  <c r="J125" i="40"/>
  <c r="K125" i="40" s="1"/>
  <c r="L125" i="40" s="1"/>
  <c r="J126" i="40"/>
  <c r="K126" i="40" s="1"/>
  <c r="L126" i="40" s="1"/>
  <c r="J127" i="40"/>
  <c r="K127" i="40" s="1"/>
  <c r="L127" i="40" s="1"/>
  <c r="J128" i="40"/>
  <c r="K128" i="40" s="1"/>
  <c r="L128" i="40" s="1"/>
  <c r="J129" i="40"/>
  <c r="K129" i="40" s="1"/>
  <c r="L129" i="40" s="1"/>
  <c r="J130" i="40"/>
  <c r="K130" i="40" s="1"/>
  <c r="L130" i="40" s="1"/>
  <c r="J131" i="40"/>
  <c r="K131" i="40" s="1"/>
  <c r="L131" i="40" s="1"/>
  <c r="J132" i="40"/>
  <c r="K132" i="40"/>
  <c r="L132" i="40" s="1"/>
  <c r="J133" i="40"/>
  <c r="K133" i="40" s="1"/>
  <c r="L133" i="40" s="1"/>
  <c r="J134" i="40"/>
  <c r="K134" i="40" s="1"/>
  <c r="L134" i="40" s="1"/>
  <c r="J135" i="40"/>
  <c r="K135" i="40"/>
  <c r="L135" i="40" s="1"/>
  <c r="J136" i="40"/>
  <c r="K136" i="40" s="1"/>
  <c r="L136" i="40" s="1"/>
  <c r="J137" i="40"/>
  <c r="K137" i="40" s="1"/>
  <c r="L137" i="40" s="1"/>
  <c r="J138" i="40"/>
  <c r="K138" i="40" s="1"/>
  <c r="L138" i="40" s="1"/>
  <c r="J139" i="40"/>
  <c r="K139" i="40" s="1"/>
  <c r="L139" i="40" s="1"/>
  <c r="J37" i="45" l="1"/>
  <c r="L37" i="45" s="1"/>
  <c r="J36" i="45"/>
  <c r="J55" i="45"/>
  <c r="L55" i="45" s="1"/>
  <c r="J32" i="45"/>
  <c r="L32" i="45" s="1"/>
  <c r="J54" i="45"/>
  <c r="L54" i="45" s="1"/>
  <c r="J45" i="45"/>
  <c r="L45" i="45" s="1"/>
  <c r="J53" i="45"/>
  <c r="L53" i="45" s="1"/>
  <c r="J44" i="45"/>
  <c r="L44" i="45" s="1"/>
  <c r="J22" i="45"/>
  <c r="J40" i="45"/>
  <c r="L40" i="45" s="1"/>
  <c r="J52" i="45"/>
  <c r="L52" i="45" s="1"/>
  <c r="J43" i="45"/>
  <c r="L43" i="45" s="1"/>
  <c r="J21" i="45"/>
  <c r="L21" i="45" s="1"/>
  <c r="J31" i="45"/>
  <c r="L31" i="45" s="1"/>
  <c r="J9" i="45"/>
  <c r="L9" i="45" s="1"/>
  <c r="J49" i="45"/>
  <c r="J15" i="45"/>
  <c r="L15" i="45" s="1"/>
  <c r="J25" i="45"/>
  <c r="J46" i="45"/>
  <c r="L46" i="45" s="1"/>
  <c r="J13" i="45"/>
  <c r="J11" i="45"/>
  <c r="L11" i="45" s="1"/>
  <c r="J39" i="45"/>
  <c r="L39" i="45" s="1"/>
  <c r="J51" i="45"/>
  <c r="L51" i="45" s="1"/>
  <c r="J42" i="45"/>
  <c r="J20" i="45"/>
  <c r="J30" i="45"/>
  <c r="J8" i="45"/>
  <c r="J29" i="45"/>
  <c r="J18" i="45"/>
  <c r="J47" i="45"/>
  <c r="L47" i="45" s="1"/>
  <c r="J14" i="45"/>
  <c r="J34" i="45"/>
  <c r="L34" i="45" s="1"/>
  <c r="J23" i="45"/>
  <c r="J10" i="45"/>
  <c r="J38" i="45"/>
  <c r="L38" i="45" s="1"/>
  <c r="J50" i="45"/>
  <c r="L50" i="45" s="1"/>
  <c r="J27" i="45"/>
  <c r="L27" i="45" s="1"/>
  <c r="J19" i="45"/>
  <c r="L19" i="45" s="1"/>
  <c r="J26" i="45"/>
  <c r="L26" i="45" s="1"/>
  <c r="J17" i="45"/>
  <c r="J24" i="45"/>
  <c r="J33" i="45"/>
  <c r="L33" i="45" s="1"/>
  <c r="K2" i="40"/>
  <c r="L5" i="40"/>
  <c r="L2" i="40" s="1"/>
  <c r="J60" i="45" l="1"/>
  <c r="J63" i="45"/>
  <c r="L42" i="45"/>
  <c r="L49" i="45"/>
  <c r="J64" i="45"/>
  <c r="K10" i="45"/>
  <c r="L10" i="45" s="1"/>
  <c r="K14" i="45"/>
  <c r="K18" i="45"/>
  <c r="K17" i="45" s="1"/>
  <c r="L18" i="45"/>
  <c r="L29" i="45"/>
  <c r="J61" i="45"/>
  <c r="L13" i="45"/>
  <c r="J59" i="45"/>
  <c r="J6" i="45"/>
  <c r="L8" i="45"/>
  <c r="J58" i="45"/>
  <c r="L36" i="45"/>
  <c r="J62" i="45"/>
  <c r="K30" i="45"/>
  <c r="L30" i="45" s="1"/>
  <c r="K23" i="45"/>
  <c r="K22" i="45" s="1"/>
  <c r="L22" i="45" s="1"/>
  <c r="L23" i="45" l="1"/>
  <c r="L64" i="45"/>
  <c r="K58" i="45"/>
  <c r="K25" i="45"/>
  <c r="L25" i="45" s="1"/>
  <c r="K61" i="45"/>
  <c r="K24" i="45"/>
  <c r="L24" i="45" s="1"/>
  <c r="L58" i="45"/>
  <c r="L17" i="45"/>
  <c r="K59" i="45"/>
  <c r="K20" i="45"/>
  <c r="L20" i="45" s="1"/>
  <c r="L62" i="45"/>
  <c r="L63" i="45"/>
  <c r="L61" i="45"/>
  <c r="L14" i="45"/>
  <c r="M9" i="45" s="1"/>
  <c r="M24" i="45" l="1"/>
  <c r="M46" i="45"/>
  <c r="M27" i="45"/>
  <c r="M29" i="45"/>
  <c r="M20" i="45"/>
  <c r="M10" i="45"/>
  <c r="L60" i="45"/>
  <c r="M17" i="45"/>
  <c r="M22" i="45"/>
  <c r="M44" i="45"/>
  <c r="M25" i="45"/>
  <c r="M33" i="45"/>
  <c r="M23" i="45"/>
  <c r="K6" i="45"/>
  <c r="L59" i="45"/>
  <c r="M8" i="45"/>
  <c r="M39" i="45"/>
  <c r="L6" i="45"/>
  <c r="N20" i="45" s="1"/>
  <c r="M14" i="45"/>
  <c r="M26" i="45"/>
  <c r="M53" i="45"/>
  <c r="M19" i="45"/>
  <c r="M45" i="45"/>
  <c r="M21" i="45"/>
  <c r="M43" i="45"/>
  <c r="M52" i="45"/>
  <c r="M47" i="45"/>
  <c r="M50" i="45"/>
  <c r="M32" i="45"/>
  <c r="M55" i="45"/>
  <c r="M38" i="45"/>
  <c r="M11" i="45"/>
  <c r="M37" i="45"/>
  <c r="M31" i="45"/>
  <c r="K60" i="45"/>
  <c r="M51" i="45"/>
  <c r="M15" i="45"/>
  <c r="M34" i="45"/>
  <c r="M18" i="45"/>
  <c r="M13" i="45"/>
  <c r="M42" i="45"/>
  <c r="M30" i="45"/>
  <c r="M54" i="45"/>
  <c r="M36" i="45"/>
  <c r="M40" i="45"/>
  <c r="M49" i="45"/>
  <c r="N14" i="45" l="1"/>
  <c r="N17" i="45"/>
  <c r="M64" i="45"/>
  <c r="M61" i="45"/>
  <c r="M59" i="45"/>
  <c r="M62" i="45"/>
  <c r="M6" i="45"/>
  <c r="M58" i="45"/>
  <c r="N25" i="45"/>
  <c r="M60" i="45"/>
  <c r="M63" i="45"/>
  <c r="N24" i="45"/>
  <c r="N38" i="45"/>
  <c r="N47" i="45"/>
  <c r="N11" i="45"/>
  <c r="N50" i="45"/>
  <c r="N32" i="45"/>
  <c r="N34" i="45"/>
  <c r="N31" i="45"/>
  <c r="N46" i="45"/>
  <c r="N15" i="45"/>
  <c r="N27" i="45"/>
  <c r="N55" i="45"/>
  <c r="N26" i="45"/>
  <c r="N53" i="45"/>
  <c r="N19" i="45"/>
  <c r="N21" i="45"/>
  <c r="N52" i="45"/>
  <c r="N44" i="45"/>
  <c r="N51" i="45"/>
  <c r="N33" i="45"/>
  <c r="N39" i="45"/>
  <c r="N54" i="45"/>
  <c r="N9" i="45"/>
  <c r="N40" i="45"/>
  <c r="N37" i="45"/>
  <c r="N45" i="45"/>
  <c r="N43" i="45"/>
  <c r="N8" i="45"/>
  <c r="N13" i="45"/>
  <c r="N10" i="45"/>
  <c r="N29" i="45"/>
  <c r="N49" i="45"/>
  <c r="N36" i="45"/>
  <c r="N30" i="45"/>
  <c r="N42" i="45"/>
  <c r="N63" i="45" s="1"/>
  <c r="N22" i="45"/>
  <c r="N23" i="45"/>
  <c r="N18" i="45"/>
  <c r="N60" i="45" l="1"/>
  <c r="N62" i="45"/>
  <c r="N64" i="45"/>
  <c r="N6" i="45"/>
  <c r="N58" i="45"/>
  <c r="N61" i="45"/>
  <c r="N59" i="45"/>
</calcChain>
</file>

<file path=xl/sharedStrings.xml><?xml version="1.0" encoding="utf-8"?>
<sst xmlns="http://schemas.openxmlformats.org/spreadsheetml/2006/main" count="1164" uniqueCount="455">
  <si>
    <t>00L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</si>
  <si>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</si>
  <si>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</si>
  <si>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</si>
  <si>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</si>
  <si>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</si>
  <si>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</si>
  <si>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</si>
  <si>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</si>
  <si>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</si>
  <si>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01D</t>
  </si>
  <si>
    <t>01E</t>
  </si>
  <si>
    <t>01F</t>
  </si>
  <si>
    <t>01G</t>
  </si>
  <si>
    <t>01H</t>
  </si>
  <si>
    <t>01J</t>
  </si>
  <si>
    <t>01K</t>
  </si>
  <si>
    <t>01T</t>
  </si>
  <si>
    <t>01V</t>
  </si>
  <si>
    <t>01W</t>
  </si>
  <si>
    <t>01X</t>
  </si>
  <si>
    <t>01Y</t>
  </si>
  <si>
    <t>02A</t>
  </si>
  <si>
    <t>02E</t>
  </si>
  <si>
    <t>02G</t>
  </si>
  <si>
    <t>02H</t>
  </si>
  <si>
    <t>02M</t>
  </si>
  <si>
    <t>02P</t>
  </si>
  <si>
    <t>02Q</t>
  </si>
  <si>
    <t>02T</t>
  </si>
  <si>
    <t>02X</t>
  </si>
  <si>
    <t>02Y</t>
  </si>
  <si>
    <t>03A</t>
  </si>
  <si>
    <t>03F</t>
  </si>
  <si>
    <t>03H</t>
  </si>
  <si>
    <t>03J</t>
  </si>
  <si>
    <t>03K</t>
  </si>
  <si>
    <t>03L</t>
  </si>
  <si>
    <t>03N</t>
  </si>
  <si>
    <t>03Q</t>
  </si>
  <si>
    <t>03R</t>
  </si>
  <si>
    <t>03W</t>
  </si>
  <si>
    <t>04C</t>
  </si>
  <si>
    <t>04F</t>
  </si>
  <si>
    <t>04V</t>
  </si>
  <si>
    <t>04Y</t>
  </si>
  <si>
    <t>05A</t>
  </si>
  <si>
    <t>05C</t>
  </si>
  <si>
    <t>05D</t>
  </si>
  <si>
    <t>05G</t>
  </si>
  <si>
    <t>05H</t>
  </si>
  <si>
    <t>05L</t>
  </si>
  <si>
    <t>05N</t>
  </si>
  <si>
    <t>05Q</t>
  </si>
  <si>
    <t>05R</t>
  </si>
  <si>
    <t>05V</t>
  </si>
  <si>
    <t>05W</t>
  </si>
  <si>
    <t>05X</t>
  </si>
  <si>
    <t>05Y</t>
  </si>
  <si>
    <t>06A</t>
  </si>
  <si>
    <t>06F</t>
  </si>
  <si>
    <t>06H</t>
  </si>
  <si>
    <t>06K</t>
  </si>
  <si>
    <t>06L</t>
  </si>
  <si>
    <t>06N</t>
  </si>
  <si>
    <t>06P</t>
  </si>
  <si>
    <t>06Q</t>
  </si>
  <si>
    <t>06T</t>
  </si>
  <si>
    <t>07G</t>
  </si>
  <si>
    <t>07H</t>
  </si>
  <si>
    <t>07K</t>
  </si>
  <si>
    <t>07L</t>
  </si>
  <si>
    <t>07P</t>
  </si>
  <si>
    <t>07T</t>
  </si>
  <si>
    <t>07W</t>
  </si>
  <si>
    <t>07Y</t>
  </si>
  <si>
    <t>08C</t>
  </si>
  <si>
    <t>08E</t>
  </si>
  <si>
    <t>08F</t>
  </si>
  <si>
    <t>08G</t>
  </si>
  <si>
    <t>08M</t>
  </si>
  <si>
    <t>08N</t>
  </si>
  <si>
    <t>08V</t>
  </si>
  <si>
    <t>08W</t>
  </si>
  <si>
    <t>08Y</t>
  </si>
  <si>
    <t>09A</t>
  </si>
  <si>
    <t>09D</t>
  </si>
  <si>
    <t>10C</t>
  </si>
  <si>
    <t>10J</t>
  </si>
  <si>
    <t>10K</t>
  </si>
  <si>
    <t>10L</t>
  </si>
  <si>
    <t>10Q</t>
  </si>
  <si>
    <t>10R</t>
  </si>
  <si>
    <t>10V</t>
  </si>
  <si>
    <t>10X</t>
  </si>
  <si>
    <t>11A</t>
  </si>
  <si>
    <t>11J</t>
  </si>
  <si>
    <t>11M</t>
  </si>
  <si>
    <t>11N</t>
  </si>
  <si>
    <t>11X</t>
  </si>
  <si>
    <t>12F</t>
  </si>
  <si>
    <t>13T</t>
  </si>
  <si>
    <t>14L</t>
  </si>
  <si>
    <t>99A</t>
  </si>
  <si>
    <t>99C</t>
  </si>
  <si>
    <t>99E</t>
  </si>
  <si>
    <t>99F</t>
  </si>
  <si>
    <t>99G</t>
  </si>
  <si>
    <t>99M</t>
  </si>
  <si>
    <t>NHS Northumberland CCG</t>
  </si>
  <si>
    <t>NHS South Tyneside CCG</t>
  </si>
  <si>
    <t>NHS Sunderland CCG</t>
  </si>
  <si>
    <t>NHS Blackpool CCG</t>
  </si>
  <si>
    <t>NHS Bolton CCG</t>
  </si>
  <si>
    <t>NHS Bury CCG</t>
  </si>
  <si>
    <t>NHS Oldham CCG</t>
  </si>
  <si>
    <t>NHS East Lancashire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</si>
  <si>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</si>
  <si>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</si>
  <si>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</si>
  <si>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</si>
  <si>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</si>
  <si>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</si>
  <si>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Sefton CCG</t>
  </si>
  <si>
    <t>NHS Stockport CCG</t>
  </si>
  <si>
    <t>NHS St Helens CCG</t>
  </si>
  <si>
    <t>NHS Trafford CCG</t>
  </si>
  <si>
    <t>NHS Warrington CCG</t>
  </si>
  <si>
    <t>NHS West Lancashire CCG</t>
  </si>
  <si>
    <t>NHS Wigan Borough CCG</t>
  </si>
  <si>
    <t>NHS Barnsley CCG</t>
  </si>
  <si>
    <t>NHS Bassetlaw CCG</t>
  </si>
  <si>
    <t>NHS Calderdale CCG</t>
  </si>
  <si>
    <t>NHS Doncaster CCG</t>
  </si>
  <si>
    <t>NHS Greater Huddersfield CCG</t>
  </si>
  <si>
    <t>NHS Hull CCG</t>
  </si>
  <si>
    <t>NHS North East Lincolnshire CCG</t>
  </si>
  <si>
    <t>NHS North Kirklees CCG</t>
  </si>
  <si>
    <t>NHS North Lincolnshire CCG</t>
  </si>
  <si>
    <t>NHS Rotherham CCG</t>
  </si>
  <si>
    <t>NHS Sheffield CCG</t>
  </si>
  <si>
    <t>NHS Wakefield CCG</t>
  </si>
  <si>
    <t>NHS Leicester City CCG</t>
  </si>
  <si>
    <t>NHS Milton Keynes CCG</t>
  </si>
  <si>
    <t>NHS West Leicestershire CCG</t>
  </si>
  <si>
    <t>NHS Cannock Chase CCG</t>
  </si>
  <si>
    <t>NHS Dudley CCG</t>
  </si>
  <si>
    <t>NHS East Staffordshire CCG</t>
  </si>
  <si>
    <t>NHS North Staffordshire CCG</t>
  </si>
  <si>
    <t>NHS Warwickshire North CCG</t>
  </si>
  <si>
    <t>NHS Shropshire CCG</t>
  </si>
  <si>
    <t>NHS South Warwickshire CCG</t>
  </si>
  <si>
    <t>NHS Walsall CCG</t>
  </si>
  <si>
    <t>NHS Wolverhampton CCG</t>
  </si>
  <si>
    <t>NHS Bedfordshire CCG</t>
  </si>
  <si>
    <t>NHS Herts Valleys CCG</t>
  </si>
  <si>
    <t>NHS Luton CCG</t>
  </si>
  <si>
    <t>NHS Mid Essex CCG</t>
  </si>
  <si>
    <t>NHS North East Essex CCG</t>
  </si>
  <si>
    <t>NHS Thurrock CCG</t>
  </si>
  <si>
    <t>NHS West Essex CCG</t>
  </si>
  <si>
    <t>NHS West Suffolk CCG</t>
  </si>
  <si>
    <t>NHS Brent CCG</t>
  </si>
  <si>
    <t>NHS Ealing CCG</t>
  </si>
  <si>
    <t>NHS Hounslow CCG</t>
  </si>
  <si>
    <t>NHS Harrow CCG</t>
  </si>
  <si>
    <t>NHS Havering CCG</t>
  </si>
  <si>
    <t>NHS Hillingdon CCG</t>
  </si>
  <si>
    <t>NHS Newham CCG</t>
  </si>
  <si>
    <t>NHS Redbridge CCG</t>
  </si>
  <si>
    <t>NHS Tower Hamlets CCG</t>
  </si>
  <si>
    <t>NHS Waltham Forest CCG</t>
  </si>
  <si>
    <t>NHS Central London (Westminster) CCG</t>
  </si>
  <si>
    <t>NHS Surrey Heath CCG</t>
  </si>
  <si>
    <t>NHS North Hampshire CCG</t>
  </si>
  <si>
    <t>NHS Oxfordshire CCG</t>
  </si>
  <si>
    <t>NHS Portsmouth CCG</t>
  </si>
  <si>
    <t>NHS South Eastern Hampshire CCG</t>
  </si>
  <si>
    <t>NHS Southampton CCG</t>
  </si>
  <si>
    <t>NHS West Hampshire CCG</t>
  </si>
  <si>
    <t>NHS Dorset CCG</t>
  </si>
  <si>
    <t>NHS Gloucestershire CCG</t>
  </si>
  <si>
    <t>NHS Kernow CCG</t>
  </si>
  <si>
    <t>NHS Somerset CCG</t>
  </si>
  <si>
    <t>NHS Wirral CCG</t>
  </si>
  <si>
    <t>NHS Manchester CCG</t>
  </si>
  <si>
    <t>NHS Leeds CCG</t>
  </si>
  <si>
    <t>NHS Buckinghamshire CCG</t>
  </si>
  <si>
    <t>NHS Berkshire West CCG</t>
  </si>
  <si>
    <t>NHS Liverpool CCG</t>
  </si>
  <si>
    <t>NHS North Tyneside CCG</t>
  </si>
  <si>
    <t>NHS Southend CCG</t>
  </si>
  <si>
    <t>15F</t>
  </si>
  <si>
    <t>15E</t>
  </si>
  <si>
    <t>15D</t>
  </si>
  <si>
    <t>15C</t>
  </si>
  <si>
    <t>15A</t>
  </si>
  <si>
    <t>14Y</t>
  </si>
  <si>
    <t>NHS Newcastle Gateshead CCG</t>
  </si>
  <si>
    <t>Description of worksheets in this document</t>
  </si>
  <si>
    <t>inputs</t>
  </si>
  <si>
    <t>outputs</t>
  </si>
  <si>
    <t>NHS West London CCG</t>
  </si>
  <si>
    <t>15M</t>
  </si>
  <si>
    <t>NHS Devon CCG</t>
  </si>
  <si>
    <t>15N</t>
  </si>
  <si>
    <t>QHM</t>
  </si>
  <si>
    <t>QWO</t>
  </si>
  <si>
    <t>QOQ</t>
  </si>
  <si>
    <t>QF7</t>
  </si>
  <si>
    <t>North East and Yorkshire</t>
  </si>
  <si>
    <t>QE1</t>
  </si>
  <si>
    <t>QOP</t>
  </si>
  <si>
    <t>QYG</t>
  </si>
  <si>
    <t>North West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</si>
  <si>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</si>
  <si>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</si>
  <si>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</si>
  <si>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</si>
  <si>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</si>
  <si>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</si>
  <si>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</si>
  <si>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</si>
  <si>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</si>
  <si>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</si>
  <si>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</si>
  <si>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Midlands</t>
  </si>
  <si>
    <t>QUE</t>
  </si>
  <si>
    <t>QMM</t>
  </si>
  <si>
    <t>QJG</t>
  </si>
  <si>
    <t>QHG</t>
  </si>
  <si>
    <t>QM7</t>
  </si>
  <si>
    <t>QH8</t>
  </si>
  <si>
    <t>East of England</t>
  </si>
  <si>
    <t>QRV</t>
  </si>
  <si>
    <t>QMJ</t>
  </si>
  <si>
    <t>QMF</t>
  </si>
  <si>
    <t>QKK</t>
  </si>
  <si>
    <t>QWE</t>
  </si>
  <si>
    <t>Y56</t>
  </si>
  <si>
    <t>London</t>
  </si>
  <si>
    <t>QKS</t>
  </si>
  <si>
    <t>QNX</t>
  </si>
  <si>
    <t>QNQ</t>
  </si>
  <si>
    <t>QXU</t>
  </si>
  <si>
    <t>QRL</t>
  </si>
  <si>
    <t>QU9</t>
  </si>
  <si>
    <t>Y59</t>
  </si>
  <si>
    <t>South East</t>
  </si>
  <si>
    <t>QT6</t>
  </si>
  <si>
    <t>QJK</t>
  </si>
  <si>
    <t>QSL</t>
  </si>
  <si>
    <t>QUY</t>
  </si>
  <si>
    <t>QOX</t>
  </si>
  <si>
    <t>QVV</t>
  </si>
  <si>
    <t>QR1</t>
  </si>
  <si>
    <t>Y58</t>
  </si>
  <si>
    <t>South West</t>
  </si>
  <si>
    <t>Y63</t>
  </si>
  <si>
    <t>Y62</t>
  </si>
  <si>
    <t>Y60</t>
  </si>
  <si>
    <t>Y61</t>
  </si>
  <si>
    <t>Technical Guidance Documentation</t>
  </si>
  <si>
    <t>calculations</t>
  </si>
  <si>
    <t>See also Technical Guidance Documentation</t>
  </si>
  <si>
    <t>www.england.nhs.uk/allocations</t>
  </si>
  <si>
    <t>For queries please contact</t>
  </si>
  <si>
    <t>england.revenue-allocations@nhs.net</t>
  </si>
  <si>
    <t>Running Cost Allowance</t>
  </si>
  <si>
    <t>Includes one sheet, including RCA for 2019/20 and 2020/21, by region and STP.</t>
  </si>
  <si>
    <t>NHS East Berkshire CCG</t>
  </si>
  <si>
    <t>S - Running cost allowance (RCA)</t>
  </si>
  <si>
    <t>RCA calculation</t>
  </si>
  <si>
    <t>Running cost allowance (RCA) as published PDF</t>
  </si>
  <si>
    <t>2021/22</t>
  </si>
  <si>
    <t>2022/23</t>
  </si>
  <si>
    <t>16C</t>
  </si>
  <si>
    <t>18C</t>
  </si>
  <si>
    <t>26A</t>
  </si>
  <si>
    <t>27D</t>
  </si>
  <si>
    <t>36J</t>
  </si>
  <si>
    <t>36L</t>
  </si>
  <si>
    <t>42D</t>
  </si>
  <si>
    <t>52R</t>
  </si>
  <si>
    <t>70F</t>
  </si>
  <si>
    <t>71E</t>
  </si>
  <si>
    <t>72Q</t>
  </si>
  <si>
    <t>78H</t>
  </si>
  <si>
    <t>84H</t>
  </si>
  <si>
    <t>91Q</t>
  </si>
  <si>
    <t>92A</t>
  </si>
  <si>
    <t>92G</t>
  </si>
  <si>
    <t>93C</t>
  </si>
  <si>
    <t>97R</t>
  </si>
  <si>
    <t>A3A8R</t>
  </si>
  <si>
    <t>B2M3M</t>
  </si>
  <si>
    <t>D2P2L</t>
  </si>
  <si>
    <t>D4U1Y</t>
  </si>
  <si>
    <t>D9Y0V</t>
  </si>
  <si>
    <t>M1J4Y</t>
  </si>
  <si>
    <t>M2L0M</t>
  </si>
  <si>
    <t>W2U3Z</t>
  </si>
  <si>
    <t>X2C4Y</t>
  </si>
  <si>
    <t>Region</t>
  </si>
  <si>
    <t>Revised share</t>
  </si>
  <si>
    <t>NHS Tees Valley CCG</t>
  </si>
  <si>
    <t>NHS County Durham CCG</t>
  </si>
  <si>
    <t>NHS North Yorkshire CCG</t>
  </si>
  <si>
    <t>NHS Cheshire CCG</t>
  </si>
  <si>
    <t>NHS Stoke On Trent CCG</t>
  </si>
  <si>
    <t>NHS Lincolnshire CCG</t>
  </si>
  <si>
    <t>NHS Northamptonshire CCG</t>
  </si>
  <si>
    <t>NHS South East London CCG</t>
  </si>
  <si>
    <t>NHS South West London CCG</t>
  </si>
  <si>
    <t>NHS West Sussex CCG</t>
  </si>
  <si>
    <t>NHS East Sussex CCG</t>
  </si>
  <si>
    <t>NHS Surrey Heartlands CCG</t>
  </si>
  <si>
    <t>Boundary Changes</t>
  </si>
  <si>
    <t>% Change</t>
  </si>
  <si>
    <t>ICB22</t>
  </si>
  <si>
    <t>North East &amp; Yorkshire</t>
  </si>
  <si>
    <t>NHS North East and North Cumbria ICB</t>
  </si>
  <si>
    <t>NHS Humber and North Yorkshire ICB</t>
  </si>
  <si>
    <t>NHS South Yorkshire ICB</t>
  </si>
  <si>
    <t>NHS West Yorkshire ICB</t>
  </si>
  <si>
    <t>NHS Cheshire and Merseyside ICB</t>
  </si>
  <si>
    <t>NHS Greater Manchester ICB</t>
  </si>
  <si>
    <t>NHS Lancashire and South Cumbria ICB</t>
  </si>
  <si>
    <t>NHS Birmingham and Solihull ICB</t>
  </si>
  <si>
    <t>NHS Black Country ICB</t>
  </si>
  <si>
    <t>NHS Coventry and Warwickshire ICB</t>
  </si>
  <si>
    <t>NHS Herefordshire and Worcestershire ICB</t>
  </si>
  <si>
    <t>NHS Derby and Derbyshire ICB</t>
  </si>
  <si>
    <t>NHS Leicester, Leicestershire and Rutland ICB</t>
  </si>
  <si>
    <t>NHS Lincolnshire ICB</t>
  </si>
  <si>
    <t>NHS Northamptonshire ICB</t>
  </si>
  <si>
    <t>NHS Nottingham and Nottinghamshire ICB</t>
  </si>
  <si>
    <t>NHS Shropshire, Telford and Wrekin ICB</t>
  </si>
  <si>
    <t>NHS Staffordshire and Stoke-On-Trent ICB</t>
  </si>
  <si>
    <t>NHS Bedfordshire, Luton and Milton Keynes ICB</t>
  </si>
  <si>
    <t>NHS Cambridgeshire and Peterborough ICB</t>
  </si>
  <si>
    <t>NHS Hertfordshire and West Essex ICB</t>
  </si>
  <si>
    <t>NHS Mid and South Essex ICB</t>
  </si>
  <si>
    <t>NHS Norfolk and Waveney ICB</t>
  </si>
  <si>
    <t>NHS Suffolk and North East Essex ICB</t>
  </si>
  <si>
    <t>NHS North East London ICB</t>
  </si>
  <si>
    <t>NHS North Central London ICB</t>
  </si>
  <si>
    <t>NHS North West London ICB</t>
  </si>
  <si>
    <t>NHS South East London ICB</t>
  </si>
  <si>
    <t>NHS South West London ICB</t>
  </si>
  <si>
    <t>NHS Buckinghamshire, Oxfordshire and Berkshire West ICB</t>
  </si>
  <si>
    <t>NHS Frimley ICB</t>
  </si>
  <si>
    <t>NHS Hampshire and Isle of Wight ICB</t>
  </si>
  <si>
    <t>NHS Kent and Medway ICB</t>
  </si>
  <si>
    <t>NHS Surrey Heartlands ICB</t>
  </si>
  <si>
    <t>NHS Sussex ICB</t>
  </si>
  <si>
    <t>NHS Bath and North East Somerset, Swindon and Wiltshire ICB</t>
  </si>
  <si>
    <t>NHS Bristol, North Somerset and South Gloucestershire ICB</t>
  </si>
  <si>
    <t>NHS Cornwall and The Isles of Scilly ICB</t>
  </si>
  <si>
    <t>NHS Devon ICB</t>
  </si>
  <si>
    <t>NHS Dorset ICB</t>
  </si>
  <si>
    <t>NHS Gloucestershire ICB</t>
  </si>
  <si>
    <t>NHS Somerset ICB</t>
  </si>
  <si>
    <t>£k</t>
  </si>
  <si>
    <t>NHS Region</t>
  </si>
  <si>
    <t/>
  </si>
  <si>
    <t>NHS Bristol, North Somerset And South Gloucestershire CCG</t>
  </si>
  <si>
    <t>NHS Bath And North East Somerset, Swindon And Wiltshire CCG</t>
  </si>
  <si>
    <t>NHS Brighton And Hove CCG</t>
  </si>
  <si>
    <t>NHS Kent And Medway CCG</t>
  </si>
  <si>
    <t>Y01</t>
  </si>
  <si>
    <t>NHS Isle Of Wight CCG</t>
  </si>
  <si>
    <t>NHS Fareham And Gosport CCG</t>
  </si>
  <si>
    <t>Y02</t>
  </si>
  <si>
    <t>NHS North East Hampshire And Farnham CCG</t>
  </si>
  <si>
    <t>NHS Fylde And Wyre CCG</t>
  </si>
  <si>
    <t>NHS Chorley And South Ribble CCG</t>
  </si>
  <si>
    <t>NHS Blackburn With Darwen CCG</t>
  </si>
  <si>
    <t>NHS Tameside And Glossop CCG</t>
  </si>
  <si>
    <t>NHS Heywood, Middleton And Rochdale CCG</t>
  </si>
  <si>
    <t>NHS Southport And Formby CCG</t>
  </si>
  <si>
    <t>NHS Bradford District And Craven CCG</t>
  </si>
  <si>
    <t>Y09</t>
  </si>
  <si>
    <t>NHS Vale Of York CCG</t>
  </si>
  <si>
    <t>QOQ1</t>
  </si>
  <si>
    <t>QOQ2</t>
  </si>
  <si>
    <t>NHS East Riding Of Yorkshire CCG</t>
  </si>
  <si>
    <t>QHM4</t>
  </si>
  <si>
    <t>QHM2</t>
  </si>
  <si>
    <t>QHM1</t>
  </si>
  <si>
    <t>QHM3</t>
  </si>
  <si>
    <t>Y08</t>
  </si>
  <si>
    <t>NHS Sandwell And West Birmingham CCG</t>
  </si>
  <si>
    <t>NHS Stafford And Surrounds CCG</t>
  </si>
  <si>
    <t>NHS South East Staffordshire And Seisdon Peninsula CCG</t>
  </si>
  <si>
    <t>Y07</t>
  </si>
  <si>
    <t>NHS Telford And Wrekin CCG</t>
  </si>
  <si>
    <t>NHS Nottingham And Nottinghamshire CCG</t>
  </si>
  <si>
    <t>NHS East Leicestershire And Rutland CCG</t>
  </si>
  <si>
    <t>NHS Herefordshire And Worcestershire CCG</t>
  </si>
  <si>
    <t>NHS Derby And Derbyshire CCG</t>
  </si>
  <si>
    <t>Y06</t>
  </si>
  <si>
    <t>NHS Coventry And Rugby CCG</t>
  </si>
  <si>
    <t>NHS Birmingham And Solihull CCG</t>
  </si>
  <si>
    <t>NHS Ipswich And East Suffolk CCG</t>
  </si>
  <si>
    <t>NHS Norfolk &amp; Waveney CCG</t>
  </si>
  <si>
    <t>NHS Castle Point And Rochford CCG</t>
  </si>
  <si>
    <t>NHS Basildon And Brentwood CCG</t>
  </si>
  <si>
    <t>NHS East And North Hertfordshire CCG</t>
  </si>
  <si>
    <t>NHS Cambridgeshire And Peterborough CCG</t>
  </si>
  <si>
    <t>Y03</t>
  </si>
  <si>
    <t>Y05</t>
  </si>
  <si>
    <t>NHS Hammersmith And Fulham CCG</t>
  </si>
  <si>
    <t>Y04</t>
  </si>
  <si>
    <t>NHS City And Hackney CCG</t>
  </si>
  <si>
    <t>NHS Barking And Dagenham CCG</t>
  </si>
  <si>
    <t>NHS North Central London CCG</t>
  </si>
  <si>
    <t>H2 rollover allocations</t>
  </si>
  <si>
    <t>Growth assumption</t>
  </si>
  <si>
    <t>Running Costs Allocations
Latest H1 envelope</t>
  </si>
  <si>
    <t>21/22 H2
Mapping</t>
  </si>
  <si>
    <t>21/22 H1
Mapping</t>
  </si>
  <si>
    <t>Original Name</t>
  </si>
  <si>
    <t>20/21 H2
Code</t>
  </si>
  <si>
    <t>System</t>
  </si>
  <si>
    <t>Total</t>
  </si>
  <si>
    <t xml:space="preserve">Boundary adjusted RCA </t>
  </si>
  <si>
    <t xml:space="preserve">Current RCA baseline </t>
  </si>
  <si>
    <t>Oct-21 GP  Population</t>
  </si>
  <si>
    <t>NHS England - CCG allocations 2022/23</t>
  </si>
  <si>
    <t>ICB Running Cost Allowance</t>
  </si>
  <si>
    <t>Boundary adjusted  RCA £k</t>
  </si>
  <si>
    <t>Current 2021/22 Baseline £k</t>
  </si>
  <si>
    <t>RCA using revised quantum</t>
  </si>
  <si>
    <t>Application of boundary changes to RCA</t>
  </si>
  <si>
    <t>Transfer out (equal transfer in)</t>
  </si>
  <si>
    <t>Boundary Adjusted ICB Populations</t>
  </si>
  <si>
    <t>Revised Running Cost Allowance for 2022/23 mapped to ICB22</t>
  </si>
  <si>
    <t>Running cost allowance</t>
  </si>
  <si>
    <t>Adjusted for boundary changes, calculated from registered GP propulation transfers</t>
  </si>
  <si>
    <t>Proportional transfer out of ICB calculated, then applied directly as transfer in</t>
  </si>
  <si>
    <t>Boundary adjusted RCA shares are used to calculate new RCA values from revised quantum</t>
  </si>
  <si>
    <t>Growth Assumptions</t>
  </si>
  <si>
    <t>CCG Running cost allowance 2021/22</t>
  </si>
  <si>
    <t>Revised Quantum</t>
  </si>
  <si>
    <t>CCG baseline Running cost allowance 2021/22 (to roll-over)</t>
  </si>
  <si>
    <t>Starting point is current year RCA baseline, aggregated from CCG table above</t>
  </si>
  <si>
    <t>Boundary change populations</t>
  </si>
  <si>
    <t>Full year (H2x2)</t>
  </si>
  <si>
    <t>Integrated Care Board</t>
  </si>
  <si>
    <t>NHS England and Improvement may update or supplement this document</t>
  </si>
  <si>
    <t xml:space="preserve">and elements of it are subject to change until the Health and Care Bill </t>
  </si>
  <si>
    <t>passes through parliament and receives Royal Assent.</t>
  </si>
  <si>
    <t>ENGLAND</t>
  </si>
  <si>
    <t>Running Costs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</si>
</sst>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%;[Red]\-0%;\-"/>
    <numFmt numFmtId="165" formatCode="#,##0;;\-"/>
    <numFmt numFmtId="166" formatCode="0.0%"/>
    <numFmt numFmtId="167" formatCode="#,##0_ ;[Red]\-#,##0\ "/>
    <numFmt numFmtId="168" formatCode="_-* #,##0_-;\-* #,##0_-;_-* &quot;-&quot;??_-;_-@_-"/>
    <numFmt numFmtId="169" formatCode="\+#,##0;[Red]\-#,##0;\ \-"/>
    <numFmt numFmtId="170" formatCode="#,##0;[Red]\(#,##0\);\ \-\ "/>
    <numFmt numFmtId="171" formatCode="\+#,##0;[Red]\-#,##0;\-"/>
  </numFmts>
  <fonts count="92">
    <font>
      <sz val="11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b/>
      <u/>
      <sz val="10"/>
      <name val="Arial"/>
      <family val="2"/>
    </font>
    <font>
      <sz val="10"/>
      <color theme="4" tint="-0.499984740745262"/>
      <name val="Arial"/>
      <family val="2"/>
    </font>
    <font>
      <sz val="10"/>
      <color rgb="FF009639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b/>
      <sz val="10"/>
      <color rgb="FF009639"/>
      <name val="Arial"/>
      <family val="2"/>
    </font>
    <font>
      <sz val="10"/>
      <color theme="0" tint="-0.249977111117893"/>
      <name val="Arial"/>
      <family val="2"/>
    </font>
    <font>
      <i/>
      <sz val="10"/>
      <color rgb="FFFF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0"/>
      <color rgb="FF7C2855"/>
      <name val="Arial"/>
      <family val="2"/>
    </font>
    <font>
      <sz val="20"/>
      <color rgb="FF7C2855"/>
      <name val="Arial"/>
      <family val="2"/>
    </font>
    <font>
      <i/>
      <sz val="10"/>
      <color rgb="FF7C2855"/>
      <name val="Arial"/>
      <family val="2"/>
    </font>
    <font>
      <b/>
      <sz val="10"/>
      <color rgb="FF7C2855"/>
      <name val="Arial"/>
      <family val="2"/>
    </font>
    <font>
      <b/>
      <u/>
      <sz val="10"/>
      <color rgb="FF7C2855"/>
      <name val="Arial"/>
      <family val="2"/>
    </font>
    <font>
      <sz val="12"/>
      <color rgb="FFFF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4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22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2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15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9" fillId="2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1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0" borderId="0"/>
    <xf numFmtId="0" fontId="24" fillId="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6" borderId="4" applyNumberFormat="0" applyAlignment="0" applyProtection="0"/>
    <xf numFmtId="0" fontId="27" fillId="53" borderId="10" applyNumberFormat="0" applyAlignment="0" applyProtection="0"/>
    <xf numFmtId="0" fontId="27" fillId="53" borderId="10" applyNumberFormat="0" applyAlignment="0" applyProtection="0"/>
    <xf numFmtId="0" fontId="27" fillId="53" borderId="10" applyNumberFormat="0" applyAlignment="0" applyProtection="0"/>
    <xf numFmtId="0" fontId="27" fillId="53" borderId="10" applyNumberFormat="0" applyAlignment="0" applyProtection="0"/>
    <xf numFmtId="0" fontId="27" fillId="53" borderId="10" applyNumberFormat="0" applyAlignment="0" applyProtection="0"/>
    <xf numFmtId="0" fontId="28" fillId="7" borderId="7" applyNumberFormat="0" applyAlignment="0" applyProtection="0"/>
    <xf numFmtId="0" fontId="29" fillId="54" borderId="11" applyNumberFormat="0" applyAlignment="0" applyProtection="0"/>
    <xf numFmtId="0" fontId="29" fillId="54" borderId="11" applyNumberFormat="0" applyAlignment="0" applyProtection="0"/>
    <xf numFmtId="0" fontId="29" fillId="54" borderId="11" applyNumberFormat="0" applyAlignment="0" applyProtection="0"/>
    <xf numFmtId="0" fontId="29" fillId="54" borderId="11" applyNumberFormat="0" applyAlignment="0" applyProtection="0"/>
    <xf numFmtId="0" fontId="29" fillId="54" borderId="11" applyNumberFormat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Fill="0" applyProtection="0">
      <alignment horizontal="left" textRotation="60" wrapText="1"/>
    </xf>
    <xf numFmtId="0" fontId="35" fillId="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5" borderId="4" applyNumberFormat="0" applyAlignment="0" applyProtection="0"/>
    <xf numFmtId="0" fontId="49" fillId="40" borderId="10" applyNumberFormat="0" applyAlignment="0" applyProtection="0"/>
    <xf numFmtId="0" fontId="49" fillId="40" borderId="10" applyNumberFormat="0" applyAlignment="0" applyProtection="0"/>
    <xf numFmtId="0" fontId="49" fillId="40" borderId="10" applyNumberFormat="0" applyAlignment="0" applyProtection="0"/>
    <xf numFmtId="0" fontId="49" fillId="40" borderId="10" applyNumberFormat="0" applyAlignment="0" applyProtection="0"/>
    <xf numFmtId="0" fontId="49" fillId="40" borderId="10" applyNumberFormat="0" applyAlignment="0" applyProtection="0"/>
    <xf numFmtId="37" fontId="13" fillId="0" borderId="0" applyBorder="0" applyAlignment="0">
      <alignment horizontal="left"/>
      <protection locked="0"/>
    </xf>
    <xf numFmtId="0" fontId="50" fillId="0" borderId="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9" fillId="0" borderId="0"/>
    <xf numFmtId="0" fontId="54" fillId="0" borderId="0"/>
    <xf numFmtId="0" fontId="19" fillId="0" borderId="0"/>
    <xf numFmtId="0" fontId="55" fillId="0" borderId="0"/>
    <xf numFmtId="0" fontId="13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9" fillId="0" borderId="0"/>
    <xf numFmtId="0" fontId="56" fillId="0" borderId="0"/>
    <xf numFmtId="0" fontId="13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3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9" fillId="0" borderId="0"/>
    <xf numFmtId="0" fontId="54" fillId="8" borderId="8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60" fillId="6" borderId="5" applyNumberFormat="0" applyAlignment="0" applyProtection="0"/>
    <xf numFmtId="0" fontId="61" fillId="53" borderId="18" applyNumberFormat="0" applyAlignment="0" applyProtection="0"/>
    <xf numFmtId="0" fontId="61" fillId="53" borderId="18" applyNumberFormat="0" applyAlignment="0" applyProtection="0"/>
    <xf numFmtId="0" fontId="61" fillId="53" borderId="18" applyNumberFormat="0" applyAlignment="0" applyProtection="0"/>
    <xf numFmtId="0" fontId="61" fillId="53" borderId="18" applyNumberFormat="0" applyAlignment="0" applyProtection="0"/>
    <xf numFmtId="0" fontId="61" fillId="53" borderId="1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63" fillId="57" borderId="19">
      <alignment horizontal="left"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7" fontId="13" fillId="0" borderId="0" applyNumberFormat="0" applyFont="0" applyBorder="0">
      <alignment horizontal="centerContinuous" vertical="top" wrapText="1"/>
      <protection locked="0"/>
    </xf>
    <xf numFmtId="0" fontId="65" fillId="0" borderId="9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12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3">
    <xf numFmtId="0" fontId="0" fillId="0" borderId="0" xfId="0"/>
    <xf numFmtId="0" fontId="13" fillId="0" borderId="0" xfId="1" applyFont="1"/>
    <xf numFmtId="0" fontId="13" fillId="33" borderId="0" xfId="263" applyFont="1" applyFill="1"/>
    <xf numFmtId="0" fontId="13" fillId="0" borderId="0" xfId="263" applyFont="1"/>
    <xf numFmtId="0" fontId="12" fillId="33" borderId="0" xfId="263" applyFont="1" applyFill="1"/>
    <xf numFmtId="0" fontId="16" fillId="33" borderId="0" xfId="263" applyFont="1" applyFill="1"/>
    <xf numFmtId="0" fontId="69" fillId="34" borderId="0" xfId="263" applyFont="1" applyFill="1"/>
    <xf numFmtId="0" fontId="13" fillId="34" borderId="0" xfId="263" applyFont="1" applyFill="1"/>
    <xf numFmtId="0" fontId="13" fillId="34" borderId="0" xfId="263" applyFont="1" applyFill="1" applyAlignment="1">
      <alignment horizontal="right"/>
    </xf>
    <xf numFmtId="0" fontId="13" fillId="64" borderId="0" xfId="263" applyFont="1" applyFill="1"/>
    <xf numFmtId="0" fontId="74" fillId="33" borderId="0" xfId="212" applyFont="1" applyFill="1" applyAlignment="1" applyProtection="1"/>
    <xf numFmtId="0" fontId="13" fillId="33" borderId="0" xfId="358" applyFont="1" applyFill="1"/>
    <xf numFmtId="0" fontId="74" fillId="33" borderId="0" xfId="237" applyFont="1" applyFill="1"/>
    <xf numFmtId="0" fontId="17" fillId="63" borderId="0" xfId="1" applyFont="1" applyFill="1"/>
    <xf numFmtId="0" fontId="18" fillId="63" borderId="0" xfId="1" applyFont="1" applyFill="1"/>
    <xf numFmtId="0" fontId="18" fillId="63" borderId="0" xfId="1" applyFont="1" applyFill="1" applyAlignment="1">
      <alignment horizontal="right"/>
    </xf>
    <xf numFmtId="0" fontId="12" fillId="64" borderId="0" xfId="1" applyFont="1" applyFill="1"/>
    <xf numFmtId="0" fontId="13" fillId="64" borderId="0" xfId="1" applyFont="1" applyFill="1"/>
    <xf numFmtId="0" fontId="17" fillId="61" borderId="0" xfId="1" applyFont="1" applyFill="1"/>
    <xf numFmtId="0" fontId="18" fillId="61" borderId="0" xfId="1" applyFont="1" applyFill="1"/>
    <xf numFmtId="0" fontId="18" fillId="61" borderId="0" xfId="1" applyFont="1" applyFill="1" applyAlignment="1">
      <alignment horizontal="right"/>
    </xf>
    <xf numFmtId="0" fontId="12" fillId="62" borderId="0" xfId="1" applyFont="1" applyFill="1"/>
    <xf numFmtId="0" fontId="13" fillId="62" borderId="0" xfId="1" applyFont="1" applyFill="1"/>
    <xf numFmtId="0" fontId="75" fillId="64" borderId="0" xfId="1" applyFont="1" applyFill="1"/>
    <xf numFmtId="0" fontId="75" fillId="64" borderId="0" xfId="1" applyFont="1" applyFill="1" applyAlignment="1">
      <alignment horizontal="right"/>
    </xf>
    <xf numFmtId="0" fontId="73" fillId="0" borderId="0" xfId="368" applyFont="1" applyFill="1" applyBorder="1" applyAlignment="1"/>
    <xf numFmtId="0" fontId="9" fillId="0" borderId="0" xfId="368" applyFont="1" applyFill="1" applyAlignment="1"/>
    <xf numFmtId="0" fontId="4" fillId="0" borderId="0" xfId="368" applyFont="1" applyFill="1" applyAlignment="1"/>
    <xf numFmtId="3" fontId="13" fillId="0" borderId="0" xfId="368" applyNumberFormat="1" applyFont="1" applyFill="1" applyBorder="1" applyAlignment="1"/>
    <xf numFmtId="167" fontId="13" fillId="0" borderId="0" xfId="368" applyNumberFormat="1" applyFont="1" applyFill="1" applyBorder="1" applyAlignment="1"/>
    <xf numFmtId="166" fontId="13" fillId="0" borderId="0" xfId="368" applyNumberFormat="1" applyFont="1" applyFill="1" applyAlignment="1"/>
    <xf numFmtId="0" fontId="77" fillId="0" borderId="0" xfId="368" applyFont="1" applyFill="1" applyAlignment="1"/>
    <xf numFmtId="3" fontId="81" fillId="0" borderId="0" xfId="368" applyNumberFormat="1" applyFont="1" applyFill="1" applyBorder="1" applyAlignment="1">
      <alignment horizontal="right"/>
    </xf>
    <xf numFmtId="3" fontId="12" fillId="0" borderId="0" xfId="368" applyNumberFormat="1" applyFont="1" applyFill="1" applyBorder="1" applyAlignment="1"/>
    <xf numFmtId="10" fontId="9" fillId="0" borderId="0" xfId="368" applyNumberFormat="1" applyFont="1" applyFill="1" applyAlignment="1"/>
    <xf numFmtId="10" fontId="13" fillId="0" borderId="0" xfId="368" applyNumberFormat="1" applyFont="1" applyFill="1" applyAlignment="1"/>
    <xf numFmtId="0" fontId="83" fillId="0" borderId="0" xfId="1" applyFont="1" applyAlignment="1">
      <alignment horizontal="left" vertical="center"/>
    </xf>
    <xf numFmtId="0" fontId="72" fillId="0" borderId="0" xfId="1" applyFont="1"/>
    <xf numFmtId="0" fontId="71" fillId="65" borderId="19" xfId="1" applyFont="1" applyFill="1" applyBorder="1" applyAlignment="1">
      <alignment horizontal="center"/>
    </xf>
    <xf numFmtId="0" fontId="71" fillId="0" borderId="0" xfId="1" applyFont="1" applyAlignment="1">
      <alignment horizontal="center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top"/>
    </xf>
    <xf numFmtId="0" fontId="71" fillId="65" borderId="19" xfId="1" applyFont="1" applyFill="1" applyBorder="1" applyAlignment="1">
      <alignment horizontal="center" vertical="center" wrapText="1"/>
    </xf>
    <xf numFmtId="0" fontId="71" fillId="0" borderId="0" xfId="1" applyFont="1" applyAlignment="1">
      <alignment horizontal="center" vertical="center" wrapText="1"/>
    </xf>
    <xf numFmtId="0" fontId="70" fillId="0" borderId="0" xfId="1" applyFont="1"/>
    <xf numFmtId="0" fontId="71" fillId="0" borderId="0" xfId="1" applyFont="1"/>
    <xf numFmtId="0" fontId="71" fillId="65" borderId="19" xfId="1" applyFont="1" applyFill="1" applyBorder="1" applyAlignment="1">
      <alignment horizontal="center" wrapText="1"/>
    </xf>
    <xf numFmtId="0" fontId="71" fillId="0" borderId="0" xfId="1" applyFont="1" applyAlignment="1">
      <alignment horizontal="center" wrapText="1"/>
    </xf>
    <xf numFmtId="168" fontId="71" fillId="0" borderId="21" xfId="372" applyNumberFormat="1" applyFont="1" applyFill="1" applyBorder="1" applyAlignment="1">
      <alignment horizontal="right" vertical="top"/>
    </xf>
    <xf numFmtId="168" fontId="70" fillId="0" borderId="21" xfId="372" applyNumberFormat="1" applyFont="1" applyFill="1" applyBorder="1" applyAlignment="1">
      <alignment horizontal="right" vertical="top"/>
    </xf>
    <xf numFmtId="168" fontId="70" fillId="0" borderId="0" xfId="372" applyNumberFormat="1" applyFont="1" applyFill="1" applyBorder="1" applyAlignment="1">
      <alignment horizontal="right" vertical="top"/>
    </xf>
    <xf numFmtId="168" fontId="13" fillId="0" borderId="21" xfId="372" applyNumberFormat="1" applyFont="1" applyFill="1" applyBorder="1" applyAlignment="1">
      <alignment horizontal="right" vertical="top"/>
    </xf>
    <xf numFmtId="0" fontId="82" fillId="0" borderId="0" xfId="1" applyFont="1" applyAlignment="1">
      <alignment vertical="top"/>
    </xf>
    <xf numFmtId="168" fontId="70" fillId="0" borderId="21" xfId="373" applyNumberFormat="1" applyFont="1" applyFill="1" applyBorder="1" applyAlignment="1">
      <alignment horizontal="right" vertical="top"/>
    </xf>
    <xf numFmtId="3" fontId="83" fillId="0" borderId="0" xfId="368" applyNumberFormat="1" applyFont="1" applyFill="1" applyBorder="1" applyAlignment="1">
      <alignment horizontal="right"/>
    </xf>
    <xf numFmtId="167" fontId="12" fillId="34" borderId="0" xfId="368" applyNumberFormat="1" applyFont="1" applyFill="1" applyBorder="1" applyAlignment="1"/>
    <xf numFmtId="167" fontId="78" fillId="34" borderId="0" xfId="368" applyNumberFormat="1" applyFont="1" applyFill="1" applyBorder="1" applyAlignment="1"/>
    <xf numFmtId="3" fontId="81" fillId="65" borderId="0" xfId="368" applyNumberFormat="1" applyFont="1" applyFill="1" applyBorder="1" applyAlignment="1">
      <alignment horizontal="right"/>
    </xf>
    <xf numFmtId="167" fontId="13" fillId="65" borderId="0" xfId="368" applyNumberFormat="1" applyFont="1" applyFill="1" applyBorder="1" applyAlignment="1"/>
    <xf numFmtId="0" fontId="80" fillId="0" borderId="0" xfId="368" applyFont="1" applyFill="1" applyAlignment="1"/>
    <xf numFmtId="0" fontId="80" fillId="0" borderId="0" xfId="368" applyFont="1" applyFill="1" applyBorder="1" applyAlignment="1"/>
    <xf numFmtId="0" fontId="2" fillId="0" borderId="0" xfId="1" applyFont="1" applyAlignment="1">
      <alignment horizontal="center" vertical="center"/>
    </xf>
    <xf numFmtId="0" fontId="2" fillId="0" borderId="0" xfId="368" applyFont="1"/>
    <xf numFmtId="0" fontId="2" fillId="0" borderId="0" xfId="1" applyFont="1"/>
    <xf numFmtId="0" fontId="71" fillId="0" borderId="19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71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71" fillId="0" borderId="19" xfId="1" applyFont="1" applyBorder="1" applyAlignment="1">
      <alignment horizontal="center" wrapText="1"/>
    </xf>
    <xf numFmtId="0" fontId="2" fillId="0" borderId="21" xfId="1" applyFont="1" applyBorder="1"/>
    <xf numFmtId="169" fontId="2" fillId="65" borderId="21" xfId="1" applyNumberFormat="1" applyFont="1" applyFill="1" applyBorder="1" applyAlignment="1">
      <alignment horizontal="right"/>
    </xf>
    <xf numFmtId="0" fontId="2" fillId="0" borderId="0" xfId="368" applyFont="1" applyAlignment="1">
      <alignment vertical="top"/>
    </xf>
    <xf numFmtId="171" fontId="2" fillId="0" borderId="21" xfId="368" applyNumberFormat="1" applyFont="1" applyBorder="1" applyAlignment="1">
      <alignment horizontal="right" vertical="top"/>
    </xf>
    <xf numFmtId="3" fontId="13" fillId="0" borderId="23" xfId="368" applyNumberFormat="1" applyFont="1" applyFill="1" applyBorder="1" applyAlignment="1"/>
    <xf numFmtId="3" fontId="13" fillId="0" borderId="25" xfId="368" applyNumberFormat="1" applyFont="1" applyFill="1" applyBorder="1" applyAlignment="1"/>
    <xf numFmtId="3" fontId="13" fillId="65" borderId="23" xfId="368" applyNumberFormat="1" applyFont="1" applyFill="1" applyBorder="1" applyAlignment="1"/>
    <xf numFmtId="10" fontId="13" fillId="65" borderId="0" xfId="368" applyNumberFormat="1" applyFont="1" applyFill="1" applyBorder="1" applyAlignment="1"/>
    <xf numFmtId="166" fontId="13" fillId="65" borderId="25" xfId="368" applyNumberFormat="1" applyFont="1" applyFill="1" applyBorder="1" applyAlignment="1"/>
    <xf numFmtId="10" fontId="13" fillId="0" borderId="0" xfId="368" applyNumberFormat="1" applyFont="1" applyFill="1" applyBorder="1" applyAlignment="1"/>
    <xf numFmtId="3" fontId="13" fillId="34" borderId="23" xfId="368" applyNumberFormat="1" applyFont="1" applyFill="1" applyBorder="1" applyAlignment="1"/>
    <xf numFmtId="10" fontId="12" fillId="34" borderId="0" xfId="368" applyNumberFormat="1" applyFont="1" applyFill="1" applyBorder="1" applyAlignment="1"/>
    <xf numFmtId="3" fontId="13" fillId="34" borderId="25" xfId="368" applyNumberFormat="1" applyFont="1" applyFill="1" applyBorder="1" applyAlignment="1"/>
    <xf numFmtId="10" fontId="78" fillId="34" borderId="0" xfId="368" applyNumberFormat="1" applyFont="1" applyFill="1" applyBorder="1" applyAlignment="1"/>
    <xf numFmtId="38" fontId="76" fillId="0" borderId="0" xfId="368" applyNumberFormat="1" applyFont="1" applyFill="1" applyBorder="1" applyAlignment="1"/>
    <xf numFmtId="10" fontId="76" fillId="0" borderId="0" xfId="368" applyNumberFormat="1" applyFont="1" applyFill="1" applyBorder="1" applyAlignment="1"/>
    <xf numFmtId="38" fontId="79" fillId="0" borderId="0" xfId="368" applyNumberFormat="1" applyFont="1" applyFill="1" applyBorder="1" applyAlignment="1"/>
    <xf numFmtId="0" fontId="72" fillId="0" borderId="19" xfId="368" applyFont="1" applyFill="1" applyBorder="1" applyAlignment="1">
      <alignment horizontal="center" wrapText="1"/>
    </xf>
    <xf numFmtId="10" fontId="72" fillId="0" borderId="19" xfId="368" applyNumberFormat="1" applyFont="1" applyFill="1" applyBorder="1" applyAlignment="1">
      <alignment horizontal="center" wrapText="1"/>
    </xf>
    <xf numFmtId="0" fontId="72" fillId="0" borderId="0" xfId="368" applyFont="1" applyFill="1" applyAlignment="1">
      <alignment horizontal="center" wrapText="1"/>
    </xf>
    <xf numFmtId="0" fontId="12" fillId="0" borderId="19" xfId="368" applyFont="1" applyFill="1" applyBorder="1" applyAlignment="1">
      <alignment horizontal="center" wrapText="1"/>
    </xf>
    <xf numFmtId="0" fontId="79" fillId="0" borderId="29" xfId="368" applyFont="1" applyFill="1" applyBorder="1" applyAlignment="1">
      <alignment horizontal="center" wrapText="1"/>
    </xf>
    <xf numFmtId="3" fontId="12" fillId="0" borderId="21" xfId="368" applyNumberFormat="1" applyFont="1" applyFill="1" applyBorder="1" applyAlignment="1"/>
    <xf numFmtId="3" fontId="84" fillId="65" borderId="21" xfId="368" applyNumberFormat="1" applyFont="1" applyFill="1" applyBorder="1" applyAlignment="1">
      <alignment horizontal="right"/>
    </xf>
    <xf numFmtId="3" fontId="72" fillId="0" borderId="21" xfId="368" applyNumberFormat="1" applyFont="1" applyFill="1" applyBorder="1" applyAlignment="1">
      <alignment horizontal="right"/>
    </xf>
    <xf numFmtId="0" fontId="79" fillId="0" borderId="28" xfId="368" applyFont="1" applyFill="1" applyBorder="1" applyAlignment="1">
      <alignment horizontal="center" wrapText="1"/>
    </xf>
    <xf numFmtId="3" fontId="81" fillId="65" borderId="21" xfId="368" applyNumberFormat="1" applyFont="1" applyFill="1" applyBorder="1" applyAlignment="1">
      <alignment horizontal="right"/>
    </xf>
    <xf numFmtId="167" fontId="12" fillId="0" borderId="0" xfId="368" applyNumberFormat="1" applyFont="1" applyFill="1" applyBorder="1" applyAlignment="1"/>
    <xf numFmtId="10" fontId="12" fillId="0" borderId="0" xfId="368" applyNumberFormat="1" applyFont="1" applyFill="1" applyBorder="1" applyAlignment="1"/>
    <xf numFmtId="3" fontId="72" fillId="34" borderId="21" xfId="368" applyNumberFormat="1" applyFont="1" applyFill="1" applyBorder="1" applyAlignment="1">
      <alignment horizontal="right"/>
    </xf>
    <xf numFmtId="38" fontId="79" fillId="34" borderId="0" xfId="368" applyNumberFormat="1" applyFont="1" applyFill="1" applyBorder="1" applyAlignment="1"/>
    <xf numFmtId="38" fontId="76" fillId="34" borderId="0" xfId="368" applyNumberFormat="1" applyFont="1" applyFill="1" applyBorder="1" applyAlignment="1"/>
    <xf numFmtId="9" fontId="76" fillId="0" borderId="0" xfId="368" applyNumberFormat="1" applyFont="1" applyFill="1" applyBorder="1" applyAlignment="1"/>
    <xf numFmtId="170" fontId="1" fillId="0" borderId="0" xfId="368" applyNumberFormat="1" applyFont="1"/>
    <xf numFmtId="170" fontId="72" fillId="0" borderId="0" xfId="368" applyNumberFormat="1" applyFont="1"/>
    <xf numFmtId="0" fontId="1" fillId="0" borderId="0" xfId="368" applyFont="1"/>
    <xf numFmtId="170" fontId="71" fillId="0" borderId="0" xfId="368" applyNumberFormat="1" applyFont="1" applyAlignment="1">
      <alignment horizontal="center" vertical="center" wrapText="1"/>
    </xf>
    <xf numFmtId="0" fontId="13" fillId="59" borderId="0" xfId="263" applyFont="1" applyFill="1"/>
    <xf numFmtId="0" fontId="13" fillId="60" borderId="0" xfId="263" applyFont="1" applyFill="1"/>
    <xf numFmtId="170" fontId="72" fillId="0" borderId="0" xfId="368" applyNumberFormat="1" applyFont="1" applyFill="1"/>
    <xf numFmtId="10" fontId="1" fillId="0" borderId="0" xfId="371" applyNumberFormat="1" applyFont="1" applyFill="1"/>
    <xf numFmtId="170" fontId="1" fillId="0" borderId="25" xfId="368" applyNumberFormat="1" applyFont="1" applyBorder="1"/>
    <xf numFmtId="170" fontId="1" fillId="0" borderId="27" xfId="368" applyNumberFormat="1" applyFont="1" applyBorder="1"/>
    <xf numFmtId="170" fontId="1" fillId="0" borderId="21" xfId="368" applyNumberFormat="1" applyFont="1" applyBorder="1"/>
    <xf numFmtId="10" fontId="1" fillId="0" borderId="21" xfId="371" applyNumberFormat="1" applyFont="1" applyBorder="1"/>
    <xf numFmtId="170" fontId="1" fillId="0" borderId="22" xfId="368" applyNumberFormat="1" applyFont="1" applyBorder="1"/>
    <xf numFmtId="10" fontId="1" fillId="0" borderId="22" xfId="371" applyNumberFormat="1" applyFont="1" applyBorder="1"/>
    <xf numFmtId="170" fontId="12" fillId="0" borderId="19" xfId="368" applyNumberFormat="1" applyFont="1" applyFill="1" applyBorder="1" applyAlignment="1">
      <alignment horizontal="center" wrapText="1"/>
    </xf>
    <xf numFmtId="170" fontId="12" fillId="0" borderId="29" xfId="368" applyNumberFormat="1" applyFont="1" applyFill="1" applyBorder="1" applyAlignment="1">
      <alignment horizontal="center" wrapText="1"/>
    </xf>
    <xf numFmtId="170" fontId="1" fillId="0" borderId="0" xfId="368" applyNumberFormat="1" applyFont="1" applyFill="1"/>
    <xf numFmtId="170" fontId="72" fillId="0" borderId="25" xfId="368" applyNumberFormat="1" applyFont="1" applyFill="1" applyBorder="1"/>
    <xf numFmtId="170" fontId="72" fillId="0" borderId="27" xfId="368" applyNumberFormat="1" applyFont="1" applyFill="1" applyBorder="1"/>
    <xf numFmtId="0" fontId="1" fillId="0" borderId="0" xfId="368" applyFont="1" applyFill="1" applyAlignment="1">
      <alignment horizontal="right"/>
    </xf>
    <xf numFmtId="0" fontId="18" fillId="59" borderId="0" xfId="263" applyFont="1" applyFill="1" applyAlignment="1">
      <alignment horizontal="right"/>
    </xf>
    <xf numFmtId="0" fontId="18" fillId="59" borderId="0" xfId="263" applyFont="1" applyFill="1"/>
    <xf numFmtId="0" fontId="12" fillId="60" borderId="0" xfId="263" applyFont="1" applyFill="1"/>
    <xf numFmtId="0" fontId="13" fillId="0" borderId="0" xfId="358" applyFont="1"/>
    <xf numFmtId="0" fontId="85" fillId="33" borderId="0" xfId="358" applyFont="1" applyFill="1"/>
    <xf numFmtId="0" fontId="86" fillId="0" borderId="0" xfId="368" applyFont="1" applyFill="1" applyAlignment="1"/>
    <xf numFmtId="0" fontId="87" fillId="0" borderId="0" xfId="368" applyFont="1" applyFill="1" applyBorder="1" applyAlignment="1"/>
    <xf numFmtId="0" fontId="88" fillId="0" borderId="0" xfId="368" applyFont="1" applyFill="1" applyBorder="1" applyAlignment="1"/>
    <xf numFmtId="0" fontId="89" fillId="0" borderId="0" xfId="368" applyFont="1" applyFill="1" applyAlignment="1"/>
    <xf numFmtId="0" fontId="89" fillId="0" borderId="0" xfId="368" applyFont="1" applyFill="1" applyBorder="1" applyAlignment="1"/>
    <xf numFmtId="0" fontId="89" fillId="65" borderId="0" xfId="368" applyFont="1" applyFill="1" applyAlignment="1"/>
    <xf numFmtId="0" fontId="86" fillId="0" borderId="0" xfId="368" applyFont="1" applyFill="1" applyBorder="1" applyAlignment="1"/>
    <xf numFmtId="0" fontId="86" fillId="0" borderId="0" xfId="1" applyFont="1" applyAlignment="1">
      <alignment horizontal="center" vertical="center"/>
    </xf>
    <xf numFmtId="0" fontId="89" fillId="0" borderId="0" xfId="1" applyFont="1"/>
    <xf numFmtId="0" fontId="86" fillId="0" borderId="0" xfId="1" applyFont="1"/>
    <xf numFmtId="0" fontId="86" fillId="0" borderId="0" xfId="1" applyFont="1" applyAlignment="1">
      <alignment vertical="top"/>
    </xf>
    <xf numFmtId="0" fontId="86" fillId="0" borderId="0" xfId="1" applyFont="1" applyAlignment="1">
      <alignment vertical="center" wrapText="1"/>
    </xf>
    <xf numFmtId="0" fontId="90" fillId="0" borderId="0" xfId="1" applyFont="1" applyAlignment="1">
      <alignment vertical="top"/>
    </xf>
    <xf numFmtId="0" fontId="89" fillId="0" borderId="0" xfId="1" applyFont="1" applyAlignment="1">
      <alignment vertical="top"/>
    </xf>
    <xf numFmtId="0" fontId="86" fillId="65" borderId="0" xfId="1" applyFont="1" applyFill="1"/>
    <xf numFmtId="0" fontId="89" fillId="65" borderId="0" xfId="1" applyFont="1" applyFill="1"/>
    <xf numFmtId="0" fontId="86" fillId="0" borderId="0" xfId="368" applyFont="1" applyAlignment="1">
      <alignment vertical="top"/>
    </xf>
    <xf numFmtId="170" fontId="86" fillId="0" borderId="0" xfId="368" applyNumberFormat="1" applyFont="1"/>
    <xf numFmtId="170" fontId="89" fillId="0" borderId="0" xfId="368" applyNumberFormat="1" applyFont="1" applyFill="1"/>
    <xf numFmtId="170" fontId="89" fillId="0" borderId="24" xfId="368" applyNumberFormat="1" applyFont="1" applyFill="1" applyBorder="1" applyAlignment="1">
      <alignment horizontal="center" wrapText="1"/>
    </xf>
    <xf numFmtId="170" fontId="89" fillId="0" borderId="19" xfId="368" applyNumberFormat="1" applyFont="1" applyFill="1" applyBorder="1" applyAlignment="1">
      <alignment horizontal="center" wrapText="1"/>
    </xf>
    <xf numFmtId="170" fontId="86" fillId="0" borderId="23" xfId="368" applyNumberFormat="1" applyFont="1" applyBorder="1"/>
    <xf numFmtId="170" fontId="86" fillId="0" borderId="21" xfId="368" applyNumberFormat="1" applyFont="1" applyBorder="1"/>
    <xf numFmtId="170" fontId="86" fillId="0" borderId="26" xfId="368" applyNumberFormat="1" applyFont="1" applyBorder="1"/>
    <xf numFmtId="170" fontId="86" fillId="0" borderId="22" xfId="368" applyNumberFormat="1" applyFont="1" applyBorder="1"/>
    <xf numFmtId="0" fontId="87" fillId="0" borderId="0" xfId="1" applyFont="1" applyAlignment="1">
      <alignment vertical="top"/>
    </xf>
    <xf numFmtId="170" fontId="87" fillId="0" borderId="0" xfId="368" applyNumberFormat="1" applyFont="1"/>
    <xf numFmtId="0" fontId="55" fillId="0" borderId="0" xfId="368" applyFont="1" applyFill="1" applyAlignment="1"/>
    <xf numFmtId="10" fontId="55" fillId="0" borderId="0" xfId="368" applyNumberFormat="1" applyFont="1" applyFill="1" applyAlignment="1"/>
    <xf numFmtId="3" fontId="91" fillId="0" borderId="0" xfId="368" applyNumberFormat="1" applyFont="1" applyFill="1" applyAlignment="1"/>
    <xf numFmtId="0" fontId="91" fillId="0" borderId="0" xfId="368" applyFont="1" applyFill="1" applyAlignment="1"/>
    <xf numFmtId="3" fontId="56" fillId="0" borderId="0" xfId="368" applyNumberFormat="1" applyFont="1" applyFill="1" applyAlignment="1"/>
    <xf numFmtId="0" fontId="72" fillId="65" borderId="0" xfId="1" applyFont="1" applyFill="1"/>
    <xf numFmtId="0" fontId="2" fillId="65" borderId="0" xfId="1" applyFont="1" applyFill="1" applyAlignment="1">
      <alignment horizontal="center"/>
    </xf>
    <xf numFmtId="0" fontId="86" fillId="65" borderId="0" xfId="368" applyFont="1" applyFill="1" applyAlignment="1"/>
    <xf numFmtId="166" fontId="13" fillId="65" borderId="0" xfId="368" applyNumberFormat="1" applyFont="1" applyFill="1" applyAlignment="1"/>
  </cellXfs>
  <cellStyles count="374">
    <cellStyle name="%" xfId="3" xr:uid="{00000000-0005-0000-0000-000000000000}"/>
    <cellStyle name="%_A2 Common National NHS &amp; Other" xfId="4" xr:uid="{00000000-0005-0000-0000-000001000000}"/>
    <cellStyle name="0,0_x000d__x000a_NA_x000d__x000a_" xfId="5" xr:uid="{00000000-0005-0000-0000-000002000000}"/>
    <cellStyle name="20% - Accent1 2" xfId="6" xr:uid="{00000000-0005-0000-0000-000003000000}"/>
    <cellStyle name="20% - Accent1 3" xfId="7" xr:uid="{00000000-0005-0000-0000-000004000000}"/>
    <cellStyle name="20% - Accent1 4" xfId="8" xr:uid="{00000000-0005-0000-0000-000005000000}"/>
    <cellStyle name="20% - Accent1 5" xfId="9" xr:uid="{00000000-0005-0000-0000-000006000000}"/>
    <cellStyle name="20% - Accent1 6" xfId="10" xr:uid="{00000000-0005-0000-0000-000007000000}"/>
    <cellStyle name="20% - Accent1 7" xfId="11" xr:uid="{00000000-0005-0000-0000-000008000000}"/>
    <cellStyle name="20% - Accent2 2" xfId="12" xr:uid="{00000000-0005-0000-0000-000009000000}"/>
    <cellStyle name="20% - Accent2 3" xfId="13" xr:uid="{00000000-0005-0000-0000-00000A000000}"/>
    <cellStyle name="20% - Accent2 4" xfId="14" xr:uid="{00000000-0005-0000-0000-00000B000000}"/>
    <cellStyle name="20% - Accent2 5" xfId="15" xr:uid="{00000000-0005-0000-0000-00000C000000}"/>
    <cellStyle name="20% - Accent2 6" xfId="16" xr:uid="{00000000-0005-0000-0000-00000D000000}"/>
    <cellStyle name="20% - Accent2 7" xfId="17" xr:uid="{00000000-0005-0000-0000-00000E000000}"/>
    <cellStyle name="20% - Accent3 2" xfId="18" xr:uid="{00000000-0005-0000-0000-00000F000000}"/>
    <cellStyle name="20% - Accent3 3" xfId="19" xr:uid="{00000000-0005-0000-0000-000010000000}"/>
    <cellStyle name="20% - Accent3 4" xfId="20" xr:uid="{00000000-0005-0000-0000-000011000000}"/>
    <cellStyle name="20% - Accent3 5" xfId="21" xr:uid="{00000000-0005-0000-0000-000012000000}"/>
    <cellStyle name="20% - Accent3 6" xfId="22" xr:uid="{00000000-0005-0000-0000-000013000000}"/>
    <cellStyle name="20% - Accent3 7" xfId="23" xr:uid="{00000000-0005-0000-0000-000014000000}"/>
    <cellStyle name="20% - Accent4 2" xfId="24" xr:uid="{00000000-0005-0000-0000-000015000000}"/>
    <cellStyle name="20% - Accent4 3" xfId="25" xr:uid="{00000000-0005-0000-0000-000016000000}"/>
    <cellStyle name="20% - Accent4 4" xfId="26" xr:uid="{00000000-0005-0000-0000-000017000000}"/>
    <cellStyle name="20% - Accent4 5" xfId="27" xr:uid="{00000000-0005-0000-0000-000018000000}"/>
    <cellStyle name="20% - Accent4 6" xfId="28" xr:uid="{00000000-0005-0000-0000-000019000000}"/>
    <cellStyle name="20% - Accent4 7" xfId="29" xr:uid="{00000000-0005-0000-0000-00001A000000}"/>
    <cellStyle name="20% - Accent5 2" xfId="30" xr:uid="{00000000-0005-0000-0000-00001B000000}"/>
    <cellStyle name="20% - Accent5 3" xfId="31" xr:uid="{00000000-0005-0000-0000-00001C000000}"/>
    <cellStyle name="20% - Accent5 4" xfId="32" xr:uid="{00000000-0005-0000-0000-00001D000000}"/>
    <cellStyle name="20% - Accent5 5" xfId="33" xr:uid="{00000000-0005-0000-0000-00001E000000}"/>
    <cellStyle name="20% - Accent5 6" xfId="34" xr:uid="{00000000-0005-0000-0000-00001F000000}"/>
    <cellStyle name="20% - Accent5 7" xfId="35" xr:uid="{00000000-0005-0000-0000-000020000000}"/>
    <cellStyle name="20% - Accent6 2" xfId="36" xr:uid="{00000000-0005-0000-0000-000021000000}"/>
    <cellStyle name="20% - Accent6 3" xfId="37" xr:uid="{00000000-0005-0000-0000-000022000000}"/>
    <cellStyle name="20% - Accent6 4" xfId="38" xr:uid="{00000000-0005-0000-0000-000023000000}"/>
    <cellStyle name="20% - Accent6 5" xfId="39" xr:uid="{00000000-0005-0000-0000-000024000000}"/>
    <cellStyle name="20% - Accent6 6" xfId="40" xr:uid="{00000000-0005-0000-0000-000025000000}"/>
    <cellStyle name="20% - Accent6 7" xfId="41" xr:uid="{00000000-0005-0000-0000-000026000000}"/>
    <cellStyle name="40% - Accent1 2" xfId="42" xr:uid="{00000000-0005-0000-0000-000027000000}"/>
    <cellStyle name="40% - Accent1 3" xfId="43" xr:uid="{00000000-0005-0000-0000-000028000000}"/>
    <cellStyle name="40% - Accent1 4" xfId="44" xr:uid="{00000000-0005-0000-0000-000029000000}"/>
    <cellStyle name="40% - Accent1 5" xfId="45" xr:uid="{00000000-0005-0000-0000-00002A000000}"/>
    <cellStyle name="40% - Accent1 6" xfId="46" xr:uid="{00000000-0005-0000-0000-00002B000000}"/>
    <cellStyle name="40% - Accent1 7" xfId="47" xr:uid="{00000000-0005-0000-0000-00002C000000}"/>
    <cellStyle name="40% - Accent2 2" xfId="48" xr:uid="{00000000-0005-0000-0000-00002D000000}"/>
    <cellStyle name="40% - Accent2 3" xfId="49" xr:uid="{00000000-0005-0000-0000-00002E000000}"/>
    <cellStyle name="40% - Accent2 4" xfId="50" xr:uid="{00000000-0005-0000-0000-00002F000000}"/>
    <cellStyle name="40% - Accent2 5" xfId="51" xr:uid="{00000000-0005-0000-0000-000030000000}"/>
    <cellStyle name="40% - Accent2 6" xfId="52" xr:uid="{00000000-0005-0000-0000-000031000000}"/>
    <cellStyle name="40% - Accent2 7" xfId="53" xr:uid="{00000000-0005-0000-0000-000032000000}"/>
    <cellStyle name="40% - Accent3 2" xfId="54" xr:uid="{00000000-0005-0000-0000-000033000000}"/>
    <cellStyle name="40% - Accent3 3" xfId="55" xr:uid="{00000000-0005-0000-0000-000034000000}"/>
    <cellStyle name="40% - Accent3 4" xfId="56" xr:uid="{00000000-0005-0000-0000-000035000000}"/>
    <cellStyle name="40% - Accent3 5" xfId="57" xr:uid="{00000000-0005-0000-0000-000036000000}"/>
    <cellStyle name="40% - Accent3 6" xfId="58" xr:uid="{00000000-0005-0000-0000-000037000000}"/>
    <cellStyle name="40% - Accent3 7" xfId="59" xr:uid="{00000000-0005-0000-0000-000038000000}"/>
    <cellStyle name="40% - Accent4 2" xfId="60" xr:uid="{00000000-0005-0000-0000-000039000000}"/>
    <cellStyle name="40% - Accent4 3" xfId="61" xr:uid="{00000000-0005-0000-0000-00003A000000}"/>
    <cellStyle name="40% - Accent4 4" xfId="62" xr:uid="{00000000-0005-0000-0000-00003B000000}"/>
    <cellStyle name="40% - Accent4 5" xfId="63" xr:uid="{00000000-0005-0000-0000-00003C000000}"/>
    <cellStyle name="40% - Accent4 6" xfId="64" xr:uid="{00000000-0005-0000-0000-00003D000000}"/>
    <cellStyle name="40% - Accent4 7" xfId="65" xr:uid="{00000000-0005-0000-0000-00003E000000}"/>
    <cellStyle name="40% - Accent5 2" xfId="66" xr:uid="{00000000-0005-0000-0000-00003F000000}"/>
    <cellStyle name="40% - Accent5 3" xfId="67" xr:uid="{00000000-0005-0000-0000-000040000000}"/>
    <cellStyle name="40% - Accent5 4" xfId="68" xr:uid="{00000000-0005-0000-0000-000041000000}"/>
    <cellStyle name="40% - Accent5 5" xfId="69" xr:uid="{00000000-0005-0000-0000-000042000000}"/>
    <cellStyle name="40% - Accent5 6" xfId="70" xr:uid="{00000000-0005-0000-0000-000043000000}"/>
    <cellStyle name="40% - Accent5 7" xfId="71" xr:uid="{00000000-0005-0000-0000-000044000000}"/>
    <cellStyle name="40% - Accent6 2" xfId="72" xr:uid="{00000000-0005-0000-0000-000045000000}"/>
    <cellStyle name="40% - Accent6 3" xfId="73" xr:uid="{00000000-0005-0000-0000-000046000000}"/>
    <cellStyle name="40% - Accent6 4" xfId="74" xr:uid="{00000000-0005-0000-0000-000047000000}"/>
    <cellStyle name="40% - Accent6 5" xfId="75" xr:uid="{00000000-0005-0000-0000-000048000000}"/>
    <cellStyle name="40% - Accent6 6" xfId="76" xr:uid="{00000000-0005-0000-0000-000049000000}"/>
    <cellStyle name="40% - Accent6 7" xfId="77" xr:uid="{00000000-0005-0000-0000-00004A000000}"/>
    <cellStyle name="60% - Accent1 2" xfId="78" xr:uid="{00000000-0005-0000-0000-00004B000000}"/>
    <cellStyle name="60% - Accent1 3" xfId="79" xr:uid="{00000000-0005-0000-0000-00004C000000}"/>
    <cellStyle name="60% - Accent1 4" xfId="80" xr:uid="{00000000-0005-0000-0000-00004D000000}"/>
    <cellStyle name="60% - Accent1 5" xfId="81" xr:uid="{00000000-0005-0000-0000-00004E000000}"/>
    <cellStyle name="60% - Accent1 6" xfId="82" xr:uid="{00000000-0005-0000-0000-00004F000000}"/>
    <cellStyle name="60% - Accent1 7" xfId="83" xr:uid="{00000000-0005-0000-0000-000050000000}"/>
    <cellStyle name="60% - Accent2 2" xfId="84" xr:uid="{00000000-0005-0000-0000-000051000000}"/>
    <cellStyle name="60% - Accent2 3" xfId="85" xr:uid="{00000000-0005-0000-0000-000052000000}"/>
    <cellStyle name="60% - Accent2 4" xfId="86" xr:uid="{00000000-0005-0000-0000-000053000000}"/>
    <cellStyle name="60% - Accent2 5" xfId="87" xr:uid="{00000000-0005-0000-0000-000054000000}"/>
    <cellStyle name="60% - Accent2 6" xfId="88" xr:uid="{00000000-0005-0000-0000-000055000000}"/>
    <cellStyle name="60% - Accent2 7" xfId="89" xr:uid="{00000000-0005-0000-0000-000056000000}"/>
    <cellStyle name="60% - Accent3 2" xfId="90" xr:uid="{00000000-0005-0000-0000-000057000000}"/>
    <cellStyle name="60% - Accent3 3" xfId="91" xr:uid="{00000000-0005-0000-0000-000058000000}"/>
    <cellStyle name="60% - Accent3 4" xfId="92" xr:uid="{00000000-0005-0000-0000-000059000000}"/>
    <cellStyle name="60% - Accent3 5" xfId="93" xr:uid="{00000000-0005-0000-0000-00005A000000}"/>
    <cellStyle name="60% - Accent3 6" xfId="94" xr:uid="{00000000-0005-0000-0000-00005B000000}"/>
    <cellStyle name="60% - Accent3 7" xfId="95" xr:uid="{00000000-0005-0000-0000-00005C000000}"/>
    <cellStyle name="60% - Accent4 2" xfId="96" xr:uid="{00000000-0005-0000-0000-00005D000000}"/>
    <cellStyle name="60% - Accent4 3" xfId="97" xr:uid="{00000000-0005-0000-0000-00005E000000}"/>
    <cellStyle name="60% - Accent4 4" xfId="98" xr:uid="{00000000-0005-0000-0000-00005F000000}"/>
    <cellStyle name="60% - Accent4 5" xfId="99" xr:uid="{00000000-0005-0000-0000-000060000000}"/>
    <cellStyle name="60% - Accent4 6" xfId="100" xr:uid="{00000000-0005-0000-0000-000061000000}"/>
    <cellStyle name="60% - Accent4 7" xfId="101" xr:uid="{00000000-0005-0000-0000-000062000000}"/>
    <cellStyle name="60% - Accent5 2" xfId="102" xr:uid="{00000000-0005-0000-0000-000063000000}"/>
    <cellStyle name="60% - Accent5 3" xfId="103" xr:uid="{00000000-0005-0000-0000-000064000000}"/>
    <cellStyle name="60% - Accent5 4" xfId="104" xr:uid="{00000000-0005-0000-0000-000065000000}"/>
    <cellStyle name="60% - Accent5 5" xfId="105" xr:uid="{00000000-0005-0000-0000-000066000000}"/>
    <cellStyle name="60% - Accent5 6" xfId="106" xr:uid="{00000000-0005-0000-0000-000067000000}"/>
    <cellStyle name="60% - Accent5 7" xfId="107" xr:uid="{00000000-0005-0000-0000-000068000000}"/>
    <cellStyle name="60% - Accent6 2" xfId="108" xr:uid="{00000000-0005-0000-0000-000069000000}"/>
    <cellStyle name="60% - Accent6 3" xfId="109" xr:uid="{00000000-0005-0000-0000-00006A000000}"/>
    <cellStyle name="60% - Accent6 4" xfId="110" xr:uid="{00000000-0005-0000-0000-00006B000000}"/>
    <cellStyle name="60% - Accent6 5" xfId="111" xr:uid="{00000000-0005-0000-0000-00006C000000}"/>
    <cellStyle name="60% - Accent6 6" xfId="112" xr:uid="{00000000-0005-0000-0000-00006D000000}"/>
    <cellStyle name="60% - Accent6 7" xfId="113" xr:uid="{00000000-0005-0000-0000-00006E000000}"/>
    <cellStyle name="Accent1 2" xfId="114" xr:uid="{00000000-0005-0000-0000-00006F000000}"/>
    <cellStyle name="Accent1 3" xfId="115" xr:uid="{00000000-0005-0000-0000-000070000000}"/>
    <cellStyle name="Accent1 4" xfId="116" xr:uid="{00000000-0005-0000-0000-000071000000}"/>
    <cellStyle name="Accent1 5" xfId="117" xr:uid="{00000000-0005-0000-0000-000072000000}"/>
    <cellStyle name="Accent1 6" xfId="118" xr:uid="{00000000-0005-0000-0000-000073000000}"/>
    <cellStyle name="Accent1 7" xfId="119" xr:uid="{00000000-0005-0000-0000-000074000000}"/>
    <cellStyle name="Accent2 2" xfId="120" xr:uid="{00000000-0005-0000-0000-000075000000}"/>
    <cellStyle name="Accent2 3" xfId="121" xr:uid="{00000000-0005-0000-0000-000076000000}"/>
    <cellStyle name="Accent2 4" xfId="122" xr:uid="{00000000-0005-0000-0000-000077000000}"/>
    <cellStyle name="Accent2 5" xfId="123" xr:uid="{00000000-0005-0000-0000-000078000000}"/>
    <cellStyle name="Accent2 6" xfId="124" xr:uid="{00000000-0005-0000-0000-000079000000}"/>
    <cellStyle name="Accent2 7" xfId="125" xr:uid="{00000000-0005-0000-0000-00007A000000}"/>
    <cellStyle name="Accent3 2" xfId="126" xr:uid="{00000000-0005-0000-0000-00007B000000}"/>
    <cellStyle name="Accent3 3" xfId="127" xr:uid="{00000000-0005-0000-0000-00007C000000}"/>
    <cellStyle name="Accent3 4" xfId="128" xr:uid="{00000000-0005-0000-0000-00007D000000}"/>
    <cellStyle name="Accent3 5" xfId="129" xr:uid="{00000000-0005-0000-0000-00007E000000}"/>
    <cellStyle name="Accent3 6" xfId="130" xr:uid="{00000000-0005-0000-0000-00007F000000}"/>
    <cellStyle name="Accent3 7" xfId="131" xr:uid="{00000000-0005-0000-0000-000080000000}"/>
    <cellStyle name="Accent4 2" xfId="132" xr:uid="{00000000-0005-0000-0000-000081000000}"/>
    <cellStyle name="Accent4 3" xfId="133" xr:uid="{00000000-0005-0000-0000-000082000000}"/>
    <cellStyle name="Accent4 4" xfId="134" xr:uid="{00000000-0005-0000-0000-000083000000}"/>
    <cellStyle name="Accent4 5" xfId="135" xr:uid="{00000000-0005-0000-0000-000084000000}"/>
    <cellStyle name="Accent4 6" xfId="136" xr:uid="{00000000-0005-0000-0000-000085000000}"/>
    <cellStyle name="Accent4 7" xfId="137" xr:uid="{00000000-0005-0000-0000-000086000000}"/>
    <cellStyle name="Accent5 2" xfId="138" xr:uid="{00000000-0005-0000-0000-000087000000}"/>
    <cellStyle name="Accent5 3" xfId="139" xr:uid="{00000000-0005-0000-0000-000088000000}"/>
    <cellStyle name="Accent5 4" xfId="140" xr:uid="{00000000-0005-0000-0000-000089000000}"/>
    <cellStyle name="Accent5 5" xfId="141" xr:uid="{00000000-0005-0000-0000-00008A000000}"/>
    <cellStyle name="Accent5 6" xfId="142" xr:uid="{00000000-0005-0000-0000-00008B000000}"/>
    <cellStyle name="Accent5 7" xfId="143" xr:uid="{00000000-0005-0000-0000-00008C000000}"/>
    <cellStyle name="Accent6 2" xfId="144" xr:uid="{00000000-0005-0000-0000-00008D000000}"/>
    <cellStyle name="Accent6 3" xfId="145" xr:uid="{00000000-0005-0000-0000-00008E000000}"/>
    <cellStyle name="Accent6 4" xfId="146" xr:uid="{00000000-0005-0000-0000-00008F000000}"/>
    <cellStyle name="Accent6 5" xfId="147" xr:uid="{00000000-0005-0000-0000-000090000000}"/>
    <cellStyle name="Accent6 6" xfId="148" xr:uid="{00000000-0005-0000-0000-000091000000}"/>
    <cellStyle name="Accent6 7" xfId="149" xr:uid="{00000000-0005-0000-0000-000092000000}"/>
    <cellStyle name="ariel" xfId="150" xr:uid="{00000000-0005-0000-0000-000093000000}"/>
    <cellStyle name="Bad 2" xfId="151" xr:uid="{00000000-0005-0000-0000-000094000000}"/>
    <cellStyle name="Bad 3" xfId="152" xr:uid="{00000000-0005-0000-0000-000095000000}"/>
    <cellStyle name="Bad 4" xfId="153" xr:uid="{00000000-0005-0000-0000-000096000000}"/>
    <cellStyle name="Bad 5" xfId="154" xr:uid="{00000000-0005-0000-0000-000097000000}"/>
    <cellStyle name="Bad 6" xfId="155" xr:uid="{00000000-0005-0000-0000-000098000000}"/>
    <cellStyle name="Bad 7" xfId="156" xr:uid="{00000000-0005-0000-0000-000099000000}"/>
    <cellStyle name="Calculation 2" xfId="157" xr:uid="{00000000-0005-0000-0000-00009A000000}"/>
    <cellStyle name="Calculation 3" xfId="158" xr:uid="{00000000-0005-0000-0000-00009B000000}"/>
    <cellStyle name="Calculation 4" xfId="159" xr:uid="{00000000-0005-0000-0000-00009C000000}"/>
    <cellStyle name="Calculation 5" xfId="160" xr:uid="{00000000-0005-0000-0000-00009D000000}"/>
    <cellStyle name="Calculation 6" xfId="161" xr:uid="{00000000-0005-0000-0000-00009E000000}"/>
    <cellStyle name="Calculation 7" xfId="162" xr:uid="{00000000-0005-0000-0000-00009F000000}"/>
    <cellStyle name="Check Cell 2" xfId="163" xr:uid="{00000000-0005-0000-0000-0000A0000000}"/>
    <cellStyle name="Check Cell 3" xfId="164" xr:uid="{00000000-0005-0000-0000-0000A1000000}"/>
    <cellStyle name="Check Cell 4" xfId="165" xr:uid="{00000000-0005-0000-0000-0000A2000000}"/>
    <cellStyle name="Check Cell 5" xfId="166" xr:uid="{00000000-0005-0000-0000-0000A3000000}"/>
    <cellStyle name="Check Cell 6" xfId="167" xr:uid="{00000000-0005-0000-0000-0000A4000000}"/>
    <cellStyle name="Check Cell 7" xfId="168" xr:uid="{00000000-0005-0000-0000-0000A5000000}"/>
    <cellStyle name="Comma 2" xfId="169" xr:uid="{00000000-0005-0000-0000-0000A7000000}"/>
    <cellStyle name="Comma 2 2" xfId="170" xr:uid="{00000000-0005-0000-0000-0000A8000000}"/>
    <cellStyle name="Comma 2 3" xfId="171" xr:uid="{00000000-0005-0000-0000-0000A9000000}"/>
    <cellStyle name="Comma 2 4" xfId="172" xr:uid="{00000000-0005-0000-0000-0000AA000000}"/>
    <cellStyle name="Comma 2 5" xfId="365" xr:uid="{00000000-0005-0000-0000-0000AB000000}"/>
    <cellStyle name="Comma 2 6" xfId="372" xr:uid="{2CE0DE6B-50C4-4C0C-9069-8B1078598F41}"/>
    <cellStyle name="Comma 3" xfId="173" xr:uid="{00000000-0005-0000-0000-0000AC000000}"/>
    <cellStyle name="Comma 4" xfId="373" xr:uid="{302D3260-97DB-478E-AEE8-CFD3A9CE62DB}"/>
    <cellStyle name="Excel Built-in Normal" xfId="174" xr:uid="{00000000-0005-0000-0000-0000AD000000}"/>
    <cellStyle name="Explanatory Text 2" xfId="175" xr:uid="{00000000-0005-0000-0000-0000AE000000}"/>
    <cellStyle name="Explanatory Text 3" xfId="176" xr:uid="{00000000-0005-0000-0000-0000AF000000}"/>
    <cellStyle name="Explanatory Text 4" xfId="177" xr:uid="{00000000-0005-0000-0000-0000B0000000}"/>
    <cellStyle name="Explanatory Text 5" xfId="178" xr:uid="{00000000-0005-0000-0000-0000B1000000}"/>
    <cellStyle name="Explanatory Text 6" xfId="179" xr:uid="{00000000-0005-0000-0000-0000B2000000}"/>
    <cellStyle name="Explanatory Text 7" xfId="180" xr:uid="{00000000-0005-0000-0000-0000B3000000}"/>
    <cellStyle name="ExportHeaderStyle" xfId="181" xr:uid="{00000000-0005-0000-0000-0000B4000000}"/>
    <cellStyle name="Good 2" xfId="182" xr:uid="{00000000-0005-0000-0000-0000B5000000}"/>
    <cellStyle name="Good 3" xfId="183" xr:uid="{00000000-0005-0000-0000-0000B6000000}"/>
    <cellStyle name="Good 4" xfId="184" xr:uid="{00000000-0005-0000-0000-0000B7000000}"/>
    <cellStyle name="Good 5" xfId="185" xr:uid="{00000000-0005-0000-0000-0000B8000000}"/>
    <cellStyle name="Good 6" xfId="186" xr:uid="{00000000-0005-0000-0000-0000B9000000}"/>
    <cellStyle name="Good 7" xfId="187" xr:uid="{00000000-0005-0000-0000-0000BA000000}"/>
    <cellStyle name="Heading 1 2" xfId="188" xr:uid="{00000000-0005-0000-0000-0000BB000000}"/>
    <cellStyle name="Heading 1 3" xfId="189" xr:uid="{00000000-0005-0000-0000-0000BC000000}"/>
    <cellStyle name="Heading 1 4" xfId="190" xr:uid="{00000000-0005-0000-0000-0000BD000000}"/>
    <cellStyle name="Heading 1 5" xfId="191" xr:uid="{00000000-0005-0000-0000-0000BE000000}"/>
    <cellStyle name="Heading 1 6" xfId="192" xr:uid="{00000000-0005-0000-0000-0000BF000000}"/>
    <cellStyle name="Heading 1 7" xfId="193" xr:uid="{00000000-0005-0000-0000-0000C0000000}"/>
    <cellStyle name="Heading 2 2" xfId="194" xr:uid="{00000000-0005-0000-0000-0000C1000000}"/>
    <cellStyle name="Heading 2 3" xfId="195" xr:uid="{00000000-0005-0000-0000-0000C2000000}"/>
    <cellStyle name="Heading 2 4" xfId="196" xr:uid="{00000000-0005-0000-0000-0000C3000000}"/>
    <cellStyle name="Heading 2 5" xfId="197" xr:uid="{00000000-0005-0000-0000-0000C4000000}"/>
    <cellStyle name="Heading 2 6" xfId="198" xr:uid="{00000000-0005-0000-0000-0000C5000000}"/>
    <cellStyle name="Heading 2 7" xfId="199" xr:uid="{00000000-0005-0000-0000-0000C6000000}"/>
    <cellStyle name="Heading 3 2" xfId="200" xr:uid="{00000000-0005-0000-0000-0000C7000000}"/>
    <cellStyle name="Heading 3 3" xfId="201" xr:uid="{00000000-0005-0000-0000-0000C8000000}"/>
    <cellStyle name="Heading 3 4" xfId="202" xr:uid="{00000000-0005-0000-0000-0000C9000000}"/>
    <cellStyle name="Heading 3 5" xfId="203" xr:uid="{00000000-0005-0000-0000-0000CA000000}"/>
    <cellStyle name="Heading 3 6" xfId="204" xr:uid="{00000000-0005-0000-0000-0000CB000000}"/>
    <cellStyle name="Heading 3 7" xfId="205" xr:uid="{00000000-0005-0000-0000-0000CC000000}"/>
    <cellStyle name="Heading 4 2" xfId="206" xr:uid="{00000000-0005-0000-0000-0000CD000000}"/>
    <cellStyle name="Heading 4 3" xfId="207" xr:uid="{00000000-0005-0000-0000-0000CE000000}"/>
    <cellStyle name="Heading 4 4" xfId="208" xr:uid="{00000000-0005-0000-0000-0000CF000000}"/>
    <cellStyle name="Heading 4 5" xfId="209" xr:uid="{00000000-0005-0000-0000-0000D0000000}"/>
    <cellStyle name="Heading 4 6" xfId="210" xr:uid="{00000000-0005-0000-0000-0000D1000000}"/>
    <cellStyle name="Heading 4 7" xfId="211" xr:uid="{00000000-0005-0000-0000-0000D2000000}"/>
    <cellStyle name="Hyperlink 2" xfId="212" xr:uid="{00000000-0005-0000-0000-0000D4000000}"/>
    <cellStyle name="Hyperlink 2 2" xfId="213" xr:uid="{00000000-0005-0000-0000-0000D5000000}"/>
    <cellStyle name="Hyperlink 2 2 2" xfId="214" xr:uid="{00000000-0005-0000-0000-0000D6000000}"/>
    <cellStyle name="Hyperlink 2 2 3" xfId="215" xr:uid="{00000000-0005-0000-0000-0000D7000000}"/>
    <cellStyle name="Hyperlink 2 2 4" xfId="216" xr:uid="{00000000-0005-0000-0000-0000D8000000}"/>
    <cellStyle name="Hyperlink 2 2 5" xfId="217" xr:uid="{00000000-0005-0000-0000-0000D9000000}"/>
    <cellStyle name="Hyperlink 2 2 6" xfId="218" xr:uid="{00000000-0005-0000-0000-0000DA000000}"/>
    <cellStyle name="Hyperlink 2 3" xfId="219" xr:uid="{00000000-0005-0000-0000-0000DB000000}"/>
    <cellStyle name="Hyperlink 2 4" xfId="220" xr:uid="{00000000-0005-0000-0000-0000DC000000}"/>
    <cellStyle name="Hyperlink 2 5" xfId="221" xr:uid="{00000000-0005-0000-0000-0000DD000000}"/>
    <cellStyle name="Hyperlink 2 6" xfId="222" xr:uid="{00000000-0005-0000-0000-0000DE000000}"/>
    <cellStyle name="Hyperlink 3" xfId="223" xr:uid="{00000000-0005-0000-0000-0000DF000000}"/>
    <cellStyle name="Hyperlink 3 2" xfId="224" xr:uid="{00000000-0005-0000-0000-0000E0000000}"/>
    <cellStyle name="Hyperlink 3 2 2" xfId="225" xr:uid="{00000000-0005-0000-0000-0000E1000000}"/>
    <cellStyle name="Hyperlink 3 2 3" xfId="226" xr:uid="{00000000-0005-0000-0000-0000E2000000}"/>
    <cellStyle name="Hyperlink 3 2 4" xfId="227" xr:uid="{00000000-0005-0000-0000-0000E3000000}"/>
    <cellStyle name="Hyperlink 3 2 5" xfId="228" xr:uid="{00000000-0005-0000-0000-0000E4000000}"/>
    <cellStyle name="Hyperlink 3 2 6" xfId="229" xr:uid="{00000000-0005-0000-0000-0000E5000000}"/>
    <cellStyle name="Hyperlink 3 3" xfId="230" xr:uid="{00000000-0005-0000-0000-0000E6000000}"/>
    <cellStyle name="Hyperlink 3 4" xfId="231" xr:uid="{00000000-0005-0000-0000-0000E7000000}"/>
    <cellStyle name="Hyperlink 3 5" xfId="232" xr:uid="{00000000-0005-0000-0000-0000E8000000}"/>
    <cellStyle name="Hyperlink 3 6" xfId="233" xr:uid="{00000000-0005-0000-0000-0000E9000000}"/>
    <cellStyle name="Hyperlink 4" xfId="234" xr:uid="{00000000-0005-0000-0000-0000EA000000}"/>
    <cellStyle name="Hyperlink 4 2" xfId="235" xr:uid="{00000000-0005-0000-0000-0000EB000000}"/>
    <cellStyle name="Hyperlink 5" xfId="236" xr:uid="{00000000-0005-0000-0000-0000EC000000}"/>
    <cellStyle name="Hyperlink 6" xfId="237" xr:uid="{00000000-0005-0000-0000-0000ED000000}"/>
    <cellStyle name="Input 2" xfId="238" xr:uid="{00000000-0005-0000-0000-0000EE000000}"/>
    <cellStyle name="Input 3" xfId="239" xr:uid="{00000000-0005-0000-0000-0000EF000000}"/>
    <cellStyle name="Input 4" xfId="240" xr:uid="{00000000-0005-0000-0000-0000F0000000}"/>
    <cellStyle name="Input 5" xfId="241" xr:uid="{00000000-0005-0000-0000-0000F1000000}"/>
    <cellStyle name="Input 6" xfId="242" xr:uid="{00000000-0005-0000-0000-0000F2000000}"/>
    <cellStyle name="Input 7" xfId="243" xr:uid="{00000000-0005-0000-0000-0000F3000000}"/>
    <cellStyle name="Large" xfId="244" xr:uid="{00000000-0005-0000-0000-0000F4000000}"/>
    <cellStyle name="Linked Cell 2" xfId="245" xr:uid="{00000000-0005-0000-0000-0000F5000000}"/>
    <cellStyle name="Linked Cell 3" xfId="246" xr:uid="{00000000-0005-0000-0000-0000F6000000}"/>
    <cellStyle name="Linked Cell 4" xfId="247" xr:uid="{00000000-0005-0000-0000-0000F7000000}"/>
    <cellStyle name="Linked Cell 5" xfId="248" xr:uid="{00000000-0005-0000-0000-0000F8000000}"/>
    <cellStyle name="Linked Cell 6" xfId="249" xr:uid="{00000000-0005-0000-0000-0000F9000000}"/>
    <cellStyle name="Linked Cell 7" xfId="250" xr:uid="{00000000-0005-0000-0000-0000FA000000}"/>
    <cellStyle name="Neutral 2" xfId="251" xr:uid="{00000000-0005-0000-0000-0000FB000000}"/>
    <cellStyle name="Neutral 3" xfId="252" xr:uid="{00000000-0005-0000-0000-0000FC000000}"/>
    <cellStyle name="Neutral 4" xfId="253" xr:uid="{00000000-0005-0000-0000-0000FD000000}"/>
    <cellStyle name="Neutral 5" xfId="254" xr:uid="{00000000-0005-0000-0000-0000FE000000}"/>
    <cellStyle name="Neutral 6" xfId="255" xr:uid="{00000000-0005-0000-0000-0000FF000000}"/>
    <cellStyle name="Neutral 7" xfId="256" xr:uid="{00000000-0005-0000-0000-000000010000}"/>
    <cellStyle name="Normal" xfId="0" builtinId="0"/>
    <cellStyle name="Normal 10" xfId="257" xr:uid="{00000000-0005-0000-0000-000002010000}"/>
    <cellStyle name="Normal 10 2" xfId="258" xr:uid="{00000000-0005-0000-0000-000003010000}"/>
    <cellStyle name="Normal 11" xfId="259" xr:uid="{00000000-0005-0000-0000-000004010000}"/>
    <cellStyle name="Normal 11 2" xfId="260" xr:uid="{00000000-0005-0000-0000-000005010000}"/>
    <cellStyle name="Normal 12" xfId="261" xr:uid="{00000000-0005-0000-0000-000006010000}"/>
    <cellStyle name="Normal 13" xfId="262" xr:uid="{00000000-0005-0000-0000-000007010000}"/>
    <cellStyle name="Normal 14" xfId="263" xr:uid="{00000000-0005-0000-0000-000008010000}"/>
    <cellStyle name="Normal 15" xfId="359" xr:uid="{00000000-0005-0000-0000-000009010000}"/>
    <cellStyle name="Normal 16" xfId="361" xr:uid="{00000000-0005-0000-0000-00000A010000}"/>
    <cellStyle name="Normal 17" xfId="363" xr:uid="{00000000-0005-0000-0000-00000B010000}"/>
    <cellStyle name="Normal 18" xfId="366" xr:uid="{00000000-0005-0000-0000-00000C010000}"/>
    <cellStyle name="Normal 18 2" xfId="368" xr:uid="{00000000-0005-0000-0000-00000D010000}"/>
    <cellStyle name="Normal 2" xfId="1" xr:uid="{00000000-0005-0000-0000-00000E010000}"/>
    <cellStyle name="Normal 2 2" xfId="264" xr:uid="{00000000-0005-0000-0000-00000F010000}"/>
    <cellStyle name="Normal 2 2 2" xfId="265" xr:uid="{00000000-0005-0000-0000-000010010000}"/>
    <cellStyle name="Normal 2 3" xfId="266" xr:uid="{00000000-0005-0000-0000-000011010000}"/>
    <cellStyle name="Normal 2 3 2" xfId="267" xr:uid="{00000000-0005-0000-0000-000012010000}"/>
    <cellStyle name="Normal 2 3 3" xfId="360" xr:uid="{00000000-0005-0000-0000-000013010000}"/>
    <cellStyle name="Normal 2 4" xfId="268" xr:uid="{00000000-0005-0000-0000-000014010000}"/>
    <cellStyle name="Normal 2 4 2" xfId="269" xr:uid="{00000000-0005-0000-0000-000015010000}"/>
    <cellStyle name="Normal 2 5" xfId="270" xr:uid="{00000000-0005-0000-0000-000016010000}"/>
    <cellStyle name="Normal 2 5 2" xfId="271" xr:uid="{00000000-0005-0000-0000-000017010000}"/>
    <cellStyle name="Normal 2 6" xfId="272" xr:uid="{00000000-0005-0000-0000-000018010000}"/>
    <cellStyle name="Normal 2 7" xfId="358" xr:uid="{00000000-0005-0000-0000-000019010000}"/>
    <cellStyle name="Normal 2 8" xfId="367" xr:uid="{00000000-0005-0000-0000-00001A010000}"/>
    <cellStyle name="Normal 21" xfId="370" xr:uid="{C3DADBF4-8CEA-4394-9C1E-CF28265A6E3D}"/>
    <cellStyle name="Normal 21 2" xfId="369" xr:uid="{A73B78BC-3F47-419B-8EED-6DDA0296AA8B}"/>
    <cellStyle name="Normal 3" xfId="273" xr:uid="{00000000-0005-0000-0000-00001B010000}"/>
    <cellStyle name="Normal 3 2" xfId="274" xr:uid="{00000000-0005-0000-0000-00001C010000}"/>
    <cellStyle name="Normal 3 2 2" xfId="275" xr:uid="{00000000-0005-0000-0000-00001D010000}"/>
    <cellStyle name="Normal 3 3" xfId="276" xr:uid="{00000000-0005-0000-0000-00001E010000}"/>
    <cellStyle name="Normal 37" xfId="277" xr:uid="{00000000-0005-0000-0000-00001F010000}"/>
    <cellStyle name="Normal 4" xfId="278" xr:uid="{00000000-0005-0000-0000-000020010000}"/>
    <cellStyle name="Normal 4 2" xfId="279" xr:uid="{00000000-0005-0000-0000-000021010000}"/>
    <cellStyle name="Normal 4 2 2" xfId="280" xr:uid="{00000000-0005-0000-0000-000022010000}"/>
    <cellStyle name="Normal 4 3" xfId="281" xr:uid="{00000000-0005-0000-0000-000023010000}"/>
    <cellStyle name="Normal 4 4" xfId="282" xr:uid="{00000000-0005-0000-0000-000024010000}"/>
    <cellStyle name="Normal 4 5" xfId="283" xr:uid="{00000000-0005-0000-0000-000025010000}"/>
    <cellStyle name="Normal 4 6" xfId="284" xr:uid="{00000000-0005-0000-0000-000026010000}"/>
    <cellStyle name="Normal 4 7" xfId="285" xr:uid="{00000000-0005-0000-0000-000027010000}"/>
    <cellStyle name="Normal 4 8" xfId="286" xr:uid="{00000000-0005-0000-0000-000028010000}"/>
    <cellStyle name="Normal 4 9" xfId="287" xr:uid="{00000000-0005-0000-0000-000029010000}"/>
    <cellStyle name="Normal 40" xfId="288" xr:uid="{00000000-0005-0000-0000-00002A010000}"/>
    <cellStyle name="Normal 5" xfId="2" xr:uid="{00000000-0005-0000-0000-00002B010000}"/>
    <cellStyle name="Normal 5 2" xfId="289" xr:uid="{00000000-0005-0000-0000-00002C010000}"/>
    <cellStyle name="Normal 5 2 2" xfId="290" xr:uid="{00000000-0005-0000-0000-00002D010000}"/>
    <cellStyle name="Normal 5 2 3" xfId="291" xr:uid="{00000000-0005-0000-0000-00002E010000}"/>
    <cellStyle name="Normal 5 2 4" xfId="292" xr:uid="{00000000-0005-0000-0000-00002F010000}"/>
    <cellStyle name="Normal 5 2 5" xfId="293" xr:uid="{00000000-0005-0000-0000-000030010000}"/>
    <cellStyle name="Normal 5 2 6" xfId="294" xr:uid="{00000000-0005-0000-0000-000031010000}"/>
    <cellStyle name="Normal 5 3" xfId="295" xr:uid="{00000000-0005-0000-0000-000032010000}"/>
    <cellStyle name="Normal 5 4" xfId="296" xr:uid="{00000000-0005-0000-0000-000033010000}"/>
    <cellStyle name="Normal 5 5" xfId="297" xr:uid="{00000000-0005-0000-0000-000034010000}"/>
    <cellStyle name="Normal 5 6" xfId="298" xr:uid="{00000000-0005-0000-0000-000035010000}"/>
    <cellStyle name="Normal 5 7" xfId="299" xr:uid="{00000000-0005-0000-0000-000036010000}"/>
    <cellStyle name="Normal 5 8" xfId="300" xr:uid="{00000000-0005-0000-0000-000037010000}"/>
    <cellStyle name="Normal 6" xfId="301" xr:uid="{00000000-0005-0000-0000-000038010000}"/>
    <cellStyle name="Normal 6 2" xfId="302" xr:uid="{00000000-0005-0000-0000-000039010000}"/>
    <cellStyle name="Normal 6 2 2" xfId="303" xr:uid="{00000000-0005-0000-0000-00003A010000}"/>
    <cellStyle name="Normal 6 2 2 2" xfId="304" xr:uid="{00000000-0005-0000-0000-00003B010000}"/>
    <cellStyle name="Normal 7" xfId="305" xr:uid="{00000000-0005-0000-0000-00003C010000}"/>
    <cellStyle name="Normal 7 2" xfId="306" xr:uid="{00000000-0005-0000-0000-00003D010000}"/>
    <cellStyle name="Normal 7 2 2" xfId="307" xr:uid="{00000000-0005-0000-0000-00003E010000}"/>
    <cellStyle name="Normal 7 2 2 2" xfId="308" xr:uid="{00000000-0005-0000-0000-00003F010000}"/>
    <cellStyle name="Normal 7 2 3" xfId="309" xr:uid="{00000000-0005-0000-0000-000040010000}"/>
    <cellStyle name="Normal 7 2 3 2" xfId="310" xr:uid="{00000000-0005-0000-0000-000041010000}"/>
    <cellStyle name="Normal 7 2 4" xfId="311" xr:uid="{00000000-0005-0000-0000-000042010000}"/>
    <cellStyle name="Normal 7 2 4 2" xfId="312" xr:uid="{00000000-0005-0000-0000-000043010000}"/>
    <cellStyle name="Normal 7 2 5" xfId="313" xr:uid="{00000000-0005-0000-0000-000044010000}"/>
    <cellStyle name="Normal 8" xfId="314" xr:uid="{00000000-0005-0000-0000-000045010000}"/>
    <cellStyle name="Normal 8 2" xfId="364" xr:uid="{00000000-0005-0000-0000-000046010000}"/>
    <cellStyle name="Normal 9" xfId="315" xr:uid="{00000000-0005-0000-0000-000047010000}"/>
    <cellStyle name="Normal 9 2" xfId="362" xr:uid="{00000000-0005-0000-0000-000048010000}"/>
    <cellStyle name="Note 2" xfId="316" xr:uid="{00000000-0005-0000-0000-000049010000}"/>
    <cellStyle name="Note 3" xfId="317" xr:uid="{00000000-0005-0000-0000-00004A010000}"/>
    <cellStyle name="Note 4" xfId="318" xr:uid="{00000000-0005-0000-0000-00004B010000}"/>
    <cellStyle name="Note 5" xfId="319" xr:uid="{00000000-0005-0000-0000-00004C010000}"/>
    <cellStyle name="Note 6" xfId="320" xr:uid="{00000000-0005-0000-0000-00004D010000}"/>
    <cellStyle name="Note 7" xfId="321" xr:uid="{00000000-0005-0000-0000-00004E010000}"/>
    <cellStyle name="Output 2" xfId="322" xr:uid="{00000000-0005-0000-0000-00004F010000}"/>
    <cellStyle name="Output 3" xfId="323" xr:uid="{00000000-0005-0000-0000-000050010000}"/>
    <cellStyle name="Output 4" xfId="324" xr:uid="{00000000-0005-0000-0000-000051010000}"/>
    <cellStyle name="Output 5" xfId="325" xr:uid="{00000000-0005-0000-0000-000052010000}"/>
    <cellStyle name="Output 6" xfId="326" xr:uid="{00000000-0005-0000-0000-000053010000}"/>
    <cellStyle name="Output 7" xfId="327" xr:uid="{00000000-0005-0000-0000-000054010000}"/>
    <cellStyle name="Percent 2" xfId="328" xr:uid="{00000000-0005-0000-0000-000055010000}"/>
    <cellStyle name="Percent 2 2" xfId="329" xr:uid="{00000000-0005-0000-0000-000056010000}"/>
    <cellStyle name="Percent 2 3" xfId="330" xr:uid="{00000000-0005-0000-0000-000057010000}"/>
    <cellStyle name="Percent 3" xfId="331" xr:uid="{00000000-0005-0000-0000-000058010000}"/>
    <cellStyle name="Percent 3 2" xfId="332" xr:uid="{00000000-0005-0000-0000-000059010000}"/>
    <cellStyle name="Percent 4" xfId="333" xr:uid="{00000000-0005-0000-0000-00005A010000}"/>
    <cellStyle name="Percent 5" xfId="334" xr:uid="{00000000-0005-0000-0000-00005B010000}"/>
    <cellStyle name="Percent 6" xfId="371" xr:uid="{A458ADB8-E408-44B2-8A95-EA74DD37EA93}"/>
    <cellStyle name="percent%" xfId="335" xr:uid="{00000000-0005-0000-0000-00005C010000}"/>
    <cellStyle name="population" xfId="336" xr:uid="{00000000-0005-0000-0000-00005D010000}"/>
    <cellStyle name="Style 1" xfId="337" xr:uid="{00000000-0005-0000-0000-00005E010000}"/>
    <cellStyle name="Title 2" xfId="338" xr:uid="{00000000-0005-0000-0000-00005F010000}"/>
    <cellStyle name="Title 3" xfId="339" xr:uid="{00000000-0005-0000-0000-000060010000}"/>
    <cellStyle name="Title 4" xfId="340" xr:uid="{00000000-0005-0000-0000-000061010000}"/>
    <cellStyle name="Title 5" xfId="341" xr:uid="{00000000-0005-0000-0000-000062010000}"/>
    <cellStyle name="Title 6" xfId="342" xr:uid="{00000000-0005-0000-0000-000063010000}"/>
    <cellStyle name="Title 7" xfId="343" xr:uid="{00000000-0005-0000-0000-000064010000}"/>
    <cellStyle name="Top_Wrap" xfId="344" xr:uid="{00000000-0005-0000-0000-000065010000}"/>
    <cellStyle name="Total 2" xfId="345" xr:uid="{00000000-0005-0000-0000-000066010000}"/>
    <cellStyle name="Total 3" xfId="346" xr:uid="{00000000-0005-0000-0000-000067010000}"/>
    <cellStyle name="Total 4" xfId="347" xr:uid="{00000000-0005-0000-0000-000068010000}"/>
    <cellStyle name="Total 5" xfId="348" xr:uid="{00000000-0005-0000-0000-000069010000}"/>
    <cellStyle name="Total 6" xfId="349" xr:uid="{00000000-0005-0000-0000-00006A010000}"/>
    <cellStyle name="Total 7" xfId="350" xr:uid="{00000000-0005-0000-0000-00006B010000}"/>
    <cellStyle name="Untitled2" xfId="351" xr:uid="{00000000-0005-0000-0000-00006C010000}"/>
    <cellStyle name="Warning Text 2" xfId="352" xr:uid="{00000000-0005-0000-0000-00006D010000}"/>
    <cellStyle name="Warning Text 3" xfId="353" xr:uid="{00000000-0005-0000-0000-00006E010000}"/>
    <cellStyle name="Warning Text 4" xfId="354" xr:uid="{00000000-0005-0000-0000-00006F010000}"/>
    <cellStyle name="Warning Text 5" xfId="355" xr:uid="{00000000-0005-0000-0000-000070010000}"/>
    <cellStyle name="Warning Text 6" xfId="356" xr:uid="{00000000-0005-0000-0000-000071010000}"/>
    <cellStyle name="Warning Text 7" xfId="357" xr:uid="{00000000-0005-0000-0000-000072010000}"/>
  </cellStyles>
  <dxfs count="5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9EBF2"/>
      <color rgb="FF7C2855"/>
      <color rgb="FF005EB8"/>
      <color rgb="FF009639"/>
      <color rgb="FFFFFF99"/>
      <color rgb="FFDDFFEA"/>
      <color rgb="FFE5F2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348649</xdr:colOff>
      <xdr:row>0</xdr:row>
      <xdr:rowOff>0</xdr:rowOff>
    </xdr:from>
    <xdr:to>
      <xdr:col>9</xdr:col>
      <xdr:colOff>8519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879494EC-DFFC-45E8-98A5-E77A4C5B8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80634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Strategic%20Finance/Allocations/Allocation%20Control%20SB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arenew.dhl.com/BUSINESS%20PERFORMANCE/Project/Workings%20Files/Workings%20v4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orrimer\AppData\Local\Microsoft\Windows\INetCache\Content.Outlook\DXXQ6JPT\181126%20Waterfalls%20based%20on%20V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Financial%20Planning%202019-20/Plan%20Submissions/S04-15MAY19/Consolidations/S04_Plan_CCG_Consol_1920_CCG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National%20tariffs/Analysis/CCG%20Contract%20Data%20Update/S04%201920%20contract%20info%20STP20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FCP\Direct%20Commissioning\Specialised%20Services\15-16\Contract%20tracker\Completed%20returns\15-16%20Contract%20Tracker%2009-03-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Direct%20Commissioning/Specialised%20Services/15-16/Contract%20tracker/Completed%20returns/15-16%20Contract%20Tracker%2009-03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Justification list"/>
      <sheetName val="Instructions"/>
      <sheetName val="Lookups"/>
      <sheetName val="ATCCList"/>
      <sheetName val="CCG&amp;CSU CCList"/>
      <sheetName val="Key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DROP DOWN MASTER LIST"/>
      <sheetName val="Mapping"/>
      <sheetName val="For dropdown"/>
      <sheetName val="Month End Tag Dropdown Data"/>
      <sheetName val="Performance_Dashboard"/>
      <sheetName val="Validation"/>
      <sheetName val="Fast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&amp; Questions"/>
      <sheetName val="Contents"/>
      <sheetName val="Profit and Loss Template"/>
      <sheetName val="Profit and Loss Template BSA"/>
      <sheetName val="Historic P&amp;L"/>
      <sheetName val="CY Costs DW"/>
      <sheetName val="CAPEX BAU"/>
      <sheetName val="Savings"/>
      <sheetName val="Other Overheads"/>
      <sheetName val="Pay Costs &amp; Bonus Accrual"/>
      <sheetName val="Assumptions"/>
      <sheetName val="Savings Schedule"/>
      <sheetName val="Questions"/>
      <sheetName val="To Do"/>
      <sheetName val="Data"/>
      <sheetName val="Current Run Rate Forecast"/>
      <sheetName val="Overlay 1 - Pay Increase"/>
      <sheetName val="Overlay 2 - Bonus Accrual Upl"/>
      <sheetName val="Overlay 3 - PR1 Cost Savings Op"/>
      <sheetName val="Overlay 4 - BAU CAPEX"/>
      <sheetName val="Overlay 5 - NHS Licence Fee"/>
      <sheetName val="Overlay 6 - Benchmarking"/>
      <sheetName val="Overlay 7 - Cost Reduction NM"/>
      <sheetName val="Overlay 8 - Schools Fruit &amp; Veg"/>
      <sheetName val="Overlay 9 - Cost of Change"/>
      <sheetName val="Overlay 10 - Stock and Margin A"/>
      <sheetName val="Overlay 11 - Depreciation exist"/>
      <sheetName val="Overlay 12 - Asset Charge"/>
      <sheetName val="Overlay 13 - PIPP EPRR"/>
      <sheetName val="Overlay 14 - EDc Gold"/>
      <sheetName val="Overlay 15 - Transition Costs"/>
      <sheetName val="Overlay template (6)"/>
      <sheetName val="Final Forecast"/>
      <sheetName val="PR1 Comparison"/>
      <sheetName val="Contract Year 8 Comparison"/>
      <sheetName val="Stacked Bar Chart - Channel M"/>
      <sheetName val="SFVS"/>
      <sheetName val="Format Check Sheet"/>
      <sheetName val="Margin Insight Summary"/>
      <sheetName val="Lists &amp; C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 t="str">
            <v>Consumables</v>
          </cell>
        </row>
        <row r="4">
          <cell r="B4" t="str">
            <v>Capital</v>
          </cell>
        </row>
        <row r="5">
          <cell r="B5" t="str">
            <v>Logistics</v>
          </cell>
        </row>
        <row r="6">
          <cell r="B6" t="str">
            <v>DH Support Services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D3" t="str">
            <v>Service Fee Assumption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 paper supporting material"/>
      <sheetName val="Base Data"/>
      <sheetName val="Orig_closest CCG highlight4"/>
      <sheetName val="CCG1819"/>
      <sheetName val="Impacts Table full"/>
      <sheetName val="Waterfall Tool (to publish)"/>
      <sheetName val="Nearest 10 _to USE"/>
      <sheetName val="Nearest 10 CCGs (to publish)"/>
      <sheetName val="Original_closest CCG"/>
      <sheetName val="working J 1920"/>
    </sheetNames>
    <sheetDataSet>
      <sheetData sheetId="0"/>
      <sheetData sheetId="1"/>
      <sheetData sheetId="2"/>
      <sheetData sheetId="3">
        <row r="9">
          <cell r="B9" t="str">
            <v>00C</v>
          </cell>
        </row>
        <row r="10">
          <cell r="B10" t="str">
            <v>00D</v>
          </cell>
        </row>
        <row r="11">
          <cell r="B11" t="str">
            <v>00J</v>
          </cell>
        </row>
        <row r="12">
          <cell r="B12" t="str">
            <v>00K</v>
          </cell>
        </row>
        <row r="13">
          <cell r="B13" t="str">
            <v>00L</v>
          </cell>
        </row>
        <row r="14">
          <cell r="B14" t="str">
            <v>00M</v>
          </cell>
        </row>
        <row r="15">
          <cell r="B15" t="str">
            <v>00N</v>
          </cell>
        </row>
        <row r="16">
          <cell r="B16" t="str">
            <v>00P</v>
          </cell>
        </row>
        <row r="17">
          <cell r="B17" t="str">
            <v>00Q</v>
          </cell>
        </row>
        <row r="18">
          <cell r="B18" t="str">
            <v>00R</v>
          </cell>
        </row>
        <row r="19">
          <cell r="B19" t="str">
            <v>00T</v>
          </cell>
        </row>
        <row r="20">
          <cell r="B20" t="str">
            <v>00V</v>
          </cell>
        </row>
        <row r="21">
          <cell r="B21" t="str">
            <v>00X</v>
          </cell>
        </row>
        <row r="22">
          <cell r="B22" t="str">
            <v>00Y</v>
          </cell>
        </row>
        <row r="23">
          <cell r="B23" t="str">
            <v>01A</v>
          </cell>
        </row>
        <row r="24">
          <cell r="B24" t="str">
            <v>01C</v>
          </cell>
        </row>
        <row r="25">
          <cell r="B25" t="str">
            <v>01D</v>
          </cell>
        </row>
        <row r="26">
          <cell r="B26" t="str">
            <v>01E</v>
          </cell>
        </row>
        <row r="27">
          <cell r="B27" t="str">
            <v>01F</v>
          </cell>
        </row>
        <row r="28">
          <cell r="B28" t="str">
            <v>01G</v>
          </cell>
        </row>
        <row r="29">
          <cell r="B29" t="str">
            <v>01H</v>
          </cell>
        </row>
        <row r="30">
          <cell r="B30" t="str">
            <v>01J</v>
          </cell>
        </row>
        <row r="31">
          <cell r="B31" t="str">
            <v>01K</v>
          </cell>
        </row>
        <row r="32">
          <cell r="B32" t="str">
            <v>01R</v>
          </cell>
        </row>
        <row r="33">
          <cell r="B33" t="str">
            <v>01T</v>
          </cell>
        </row>
        <row r="34">
          <cell r="B34" t="str">
            <v>01V</v>
          </cell>
        </row>
        <row r="35">
          <cell r="B35" t="str">
            <v>01W</v>
          </cell>
        </row>
        <row r="36">
          <cell r="B36" t="str">
            <v>01X</v>
          </cell>
        </row>
        <row r="37">
          <cell r="B37" t="str">
            <v>01Y</v>
          </cell>
        </row>
        <row r="38">
          <cell r="B38" t="str">
            <v>02A</v>
          </cell>
        </row>
        <row r="39">
          <cell r="B39" t="str">
            <v>02D</v>
          </cell>
        </row>
        <row r="40">
          <cell r="B40" t="str">
            <v>02E</v>
          </cell>
        </row>
        <row r="41">
          <cell r="B41" t="str">
            <v>02F</v>
          </cell>
        </row>
        <row r="42">
          <cell r="B42" t="str">
            <v>02G</v>
          </cell>
        </row>
        <row r="43">
          <cell r="B43" t="str">
            <v>02H</v>
          </cell>
        </row>
        <row r="44">
          <cell r="B44" t="str">
            <v>02M</v>
          </cell>
        </row>
        <row r="45">
          <cell r="B45" t="str">
            <v>02N</v>
          </cell>
        </row>
        <row r="46">
          <cell r="B46" t="str">
            <v>02P</v>
          </cell>
        </row>
        <row r="47">
          <cell r="B47" t="str">
            <v>02Q</v>
          </cell>
        </row>
        <row r="48">
          <cell r="B48" t="str">
            <v>02R</v>
          </cell>
        </row>
        <row r="49">
          <cell r="B49" t="str">
            <v>02T</v>
          </cell>
        </row>
        <row r="50">
          <cell r="B50" t="str">
            <v>02W</v>
          </cell>
        </row>
        <row r="51">
          <cell r="B51" t="str">
            <v>02X</v>
          </cell>
        </row>
        <row r="52">
          <cell r="B52" t="str">
            <v>02Y</v>
          </cell>
        </row>
        <row r="53">
          <cell r="B53" t="str">
            <v>03A</v>
          </cell>
        </row>
        <row r="54">
          <cell r="B54" t="str">
            <v>03D</v>
          </cell>
        </row>
        <row r="55">
          <cell r="B55" t="str">
            <v>03E</v>
          </cell>
        </row>
        <row r="56">
          <cell r="B56" t="str">
            <v>03F</v>
          </cell>
        </row>
        <row r="57">
          <cell r="B57" t="str">
            <v>03H</v>
          </cell>
        </row>
        <row r="58">
          <cell r="B58" t="str">
            <v>03J</v>
          </cell>
        </row>
        <row r="59">
          <cell r="B59" t="str">
            <v>03K</v>
          </cell>
        </row>
        <row r="60">
          <cell r="B60" t="str">
            <v>03L</v>
          </cell>
        </row>
        <row r="61">
          <cell r="B61" t="str">
            <v>03M</v>
          </cell>
        </row>
        <row r="62">
          <cell r="B62" t="str">
            <v>03N</v>
          </cell>
        </row>
        <row r="63">
          <cell r="B63" t="str">
            <v>03Q</v>
          </cell>
        </row>
        <row r="64">
          <cell r="B64" t="str">
            <v>03R</v>
          </cell>
        </row>
        <row r="65">
          <cell r="B65" t="str">
            <v>03T</v>
          </cell>
        </row>
        <row r="66">
          <cell r="B66" t="str">
            <v>03V</v>
          </cell>
        </row>
        <row r="67">
          <cell r="B67" t="str">
            <v>03W</v>
          </cell>
        </row>
        <row r="68">
          <cell r="B68" t="str">
            <v>04C</v>
          </cell>
        </row>
        <row r="69">
          <cell r="B69" t="str">
            <v>04D</v>
          </cell>
        </row>
        <row r="70">
          <cell r="B70" t="str">
            <v>04E</v>
          </cell>
        </row>
        <row r="71">
          <cell r="B71" t="str">
            <v>04F</v>
          </cell>
        </row>
        <row r="72">
          <cell r="B72" t="str">
            <v>04G</v>
          </cell>
        </row>
        <row r="73">
          <cell r="B73" t="str">
            <v>04H</v>
          </cell>
        </row>
        <row r="74">
          <cell r="B74" t="str">
            <v>04K</v>
          </cell>
        </row>
        <row r="75">
          <cell r="B75" t="str">
            <v>04L</v>
          </cell>
        </row>
        <row r="76">
          <cell r="B76" t="str">
            <v>04M</v>
          </cell>
        </row>
        <row r="77">
          <cell r="B77" t="str">
            <v>04N</v>
          </cell>
        </row>
        <row r="78">
          <cell r="B78" t="str">
            <v>04Q</v>
          </cell>
        </row>
        <row r="79">
          <cell r="B79" t="str">
            <v>04V</v>
          </cell>
        </row>
        <row r="80">
          <cell r="B80" t="str">
            <v>04Y</v>
          </cell>
        </row>
        <row r="81">
          <cell r="B81" t="str">
            <v>05A</v>
          </cell>
        </row>
        <row r="82">
          <cell r="B82" t="str">
            <v>05C</v>
          </cell>
        </row>
        <row r="83">
          <cell r="B83" t="str">
            <v>05D</v>
          </cell>
        </row>
        <row r="84">
          <cell r="B84" t="str">
            <v>05F</v>
          </cell>
        </row>
        <row r="85">
          <cell r="B85" t="str">
            <v>05G</v>
          </cell>
        </row>
        <row r="86">
          <cell r="B86" t="str">
            <v>05H</v>
          </cell>
        </row>
        <row r="87">
          <cell r="B87" t="str">
            <v>05J</v>
          </cell>
        </row>
        <row r="88">
          <cell r="B88" t="str">
            <v>05L</v>
          </cell>
        </row>
        <row r="89">
          <cell r="B89" t="str">
            <v>05N</v>
          </cell>
        </row>
        <row r="90">
          <cell r="B90" t="str">
            <v>05Q</v>
          </cell>
        </row>
        <row r="91">
          <cell r="B91" t="str">
            <v>05R</v>
          </cell>
        </row>
        <row r="92">
          <cell r="B92" t="str">
            <v>05T</v>
          </cell>
        </row>
        <row r="93">
          <cell r="B93" t="str">
            <v>05V</v>
          </cell>
        </row>
        <row r="94">
          <cell r="B94" t="str">
            <v>05W</v>
          </cell>
        </row>
        <row r="95">
          <cell r="B95" t="str">
            <v>05X</v>
          </cell>
        </row>
        <row r="96">
          <cell r="B96" t="str">
            <v>05Y</v>
          </cell>
        </row>
        <row r="97">
          <cell r="B97" t="str">
            <v>06A</v>
          </cell>
        </row>
        <row r="98">
          <cell r="B98" t="str">
            <v>06D</v>
          </cell>
        </row>
        <row r="99">
          <cell r="B99" t="str">
            <v>06F</v>
          </cell>
        </row>
        <row r="100">
          <cell r="B100" t="str">
            <v>06H</v>
          </cell>
        </row>
        <row r="101">
          <cell r="B101" t="str">
            <v>06K</v>
          </cell>
        </row>
        <row r="102">
          <cell r="B102" t="str">
            <v>06L</v>
          </cell>
        </row>
        <row r="103">
          <cell r="B103" t="str">
            <v>06M</v>
          </cell>
        </row>
        <row r="104">
          <cell r="B104" t="str">
            <v>06N</v>
          </cell>
        </row>
        <row r="105">
          <cell r="B105" t="str">
            <v>06P</v>
          </cell>
        </row>
        <row r="106">
          <cell r="B106" t="str">
            <v>06Q</v>
          </cell>
        </row>
        <row r="107">
          <cell r="B107" t="str">
            <v>06T</v>
          </cell>
        </row>
        <row r="108">
          <cell r="B108" t="str">
            <v>06V</v>
          </cell>
        </row>
        <row r="109">
          <cell r="B109" t="str">
            <v>06W</v>
          </cell>
        </row>
        <row r="110">
          <cell r="B110" t="str">
            <v>06Y</v>
          </cell>
        </row>
        <row r="111">
          <cell r="B111" t="str">
            <v>07G</v>
          </cell>
        </row>
        <row r="112">
          <cell r="B112" t="str">
            <v>07H</v>
          </cell>
        </row>
        <row r="113">
          <cell r="B113" t="str">
            <v>07J</v>
          </cell>
        </row>
        <row r="114">
          <cell r="B114" t="str">
            <v>07K</v>
          </cell>
        </row>
        <row r="115">
          <cell r="B115" t="str">
            <v>07L</v>
          </cell>
        </row>
        <row r="116">
          <cell r="B116" t="str">
            <v>07M</v>
          </cell>
        </row>
        <row r="117">
          <cell r="B117" t="str">
            <v>07N</v>
          </cell>
        </row>
        <row r="118">
          <cell r="B118" t="str">
            <v>07P</v>
          </cell>
        </row>
        <row r="119">
          <cell r="B119" t="str">
            <v>07Q</v>
          </cell>
        </row>
        <row r="120">
          <cell r="B120" t="str">
            <v>07R</v>
          </cell>
        </row>
        <row r="121">
          <cell r="B121" t="str">
            <v>07T</v>
          </cell>
        </row>
        <row r="122">
          <cell r="B122" t="str">
            <v>07V</v>
          </cell>
        </row>
        <row r="123">
          <cell r="B123" t="str">
            <v>07W</v>
          </cell>
        </row>
        <row r="124">
          <cell r="B124" t="str">
            <v>07X</v>
          </cell>
        </row>
        <row r="125">
          <cell r="B125" t="str">
            <v>07Y</v>
          </cell>
        </row>
        <row r="126">
          <cell r="B126" t="str">
            <v>08A</v>
          </cell>
        </row>
        <row r="127">
          <cell r="B127" t="str">
            <v>08C</v>
          </cell>
        </row>
        <row r="128">
          <cell r="B128" t="str">
            <v>08D</v>
          </cell>
        </row>
        <row r="129">
          <cell r="B129" t="str">
            <v>08E</v>
          </cell>
        </row>
        <row r="130">
          <cell r="B130" t="str">
            <v>08F</v>
          </cell>
        </row>
        <row r="131">
          <cell r="B131" t="str">
            <v>08G</v>
          </cell>
        </row>
        <row r="132">
          <cell r="B132" t="str">
            <v>08H</v>
          </cell>
        </row>
        <row r="133">
          <cell r="B133" t="str">
            <v>08J</v>
          </cell>
        </row>
        <row r="134">
          <cell r="B134" t="str">
            <v>08K</v>
          </cell>
        </row>
        <row r="135">
          <cell r="B135" t="str">
            <v>08L</v>
          </cell>
        </row>
        <row r="136">
          <cell r="B136" t="str">
            <v>08M</v>
          </cell>
        </row>
        <row r="137">
          <cell r="B137" t="str">
            <v>08N</v>
          </cell>
        </row>
        <row r="138">
          <cell r="B138" t="str">
            <v>08P</v>
          </cell>
        </row>
        <row r="139">
          <cell r="B139" t="str">
            <v>08Q</v>
          </cell>
        </row>
        <row r="140">
          <cell r="B140" t="str">
            <v>08R</v>
          </cell>
        </row>
        <row r="141">
          <cell r="B141" t="str">
            <v>08T</v>
          </cell>
        </row>
        <row r="142">
          <cell r="B142" t="str">
            <v>08V</v>
          </cell>
        </row>
        <row r="143">
          <cell r="B143" t="str">
            <v>08W</v>
          </cell>
        </row>
        <row r="144">
          <cell r="B144" t="str">
            <v>08X</v>
          </cell>
        </row>
        <row r="145">
          <cell r="B145" t="str">
            <v>08Y</v>
          </cell>
        </row>
        <row r="146">
          <cell r="B146" t="str">
            <v>09A</v>
          </cell>
        </row>
        <row r="147">
          <cell r="B147" t="str">
            <v>09C</v>
          </cell>
        </row>
        <row r="148">
          <cell r="B148" t="str">
            <v>09D</v>
          </cell>
        </row>
        <row r="149">
          <cell r="B149" t="str">
            <v>09E</v>
          </cell>
        </row>
        <row r="150">
          <cell r="B150" t="str">
            <v>09F</v>
          </cell>
        </row>
        <row r="151">
          <cell r="B151" t="str">
            <v>09G</v>
          </cell>
        </row>
        <row r="152">
          <cell r="B152" t="str">
            <v>09H</v>
          </cell>
        </row>
        <row r="153">
          <cell r="B153" t="str">
            <v>09J</v>
          </cell>
        </row>
        <row r="154">
          <cell r="B154" t="str">
            <v>09L</v>
          </cell>
        </row>
        <row r="155">
          <cell r="B155" t="str">
            <v>09N</v>
          </cell>
        </row>
        <row r="156">
          <cell r="B156" t="str">
            <v>09P</v>
          </cell>
        </row>
        <row r="157">
          <cell r="B157" t="str">
            <v>09W</v>
          </cell>
        </row>
        <row r="158">
          <cell r="B158" t="str">
            <v>09X</v>
          </cell>
        </row>
        <row r="159">
          <cell r="B159" t="str">
            <v>09Y</v>
          </cell>
        </row>
        <row r="160">
          <cell r="B160" t="str">
            <v>10A</v>
          </cell>
        </row>
        <row r="161">
          <cell r="B161" t="str">
            <v>10C</v>
          </cell>
        </row>
        <row r="162">
          <cell r="B162" t="str">
            <v>10D</v>
          </cell>
        </row>
        <row r="163">
          <cell r="B163" t="str">
            <v>10E</v>
          </cell>
        </row>
        <row r="164">
          <cell r="B164" t="str">
            <v>10J</v>
          </cell>
        </row>
        <row r="165">
          <cell r="B165" t="str">
            <v>10K</v>
          </cell>
        </row>
        <row r="166">
          <cell r="B166" t="str">
            <v>10L</v>
          </cell>
        </row>
        <row r="167">
          <cell r="B167" t="str">
            <v>10Q</v>
          </cell>
        </row>
        <row r="168">
          <cell r="B168" t="str">
            <v>10R</v>
          </cell>
        </row>
        <row r="169">
          <cell r="B169" t="str">
            <v>10V</v>
          </cell>
        </row>
        <row r="170">
          <cell r="B170" t="str">
            <v>10X</v>
          </cell>
        </row>
        <row r="171">
          <cell r="B171" t="str">
            <v>11A</v>
          </cell>
        </row>
        <row r="172">
          <cell r="B172" t="str">
            <v>11E</v>
          </cell>
        </row>
        <row r="173">
          <cell r="B173" t="str">
            <v>11J</v>
          </cell>
        </row>
        <row r="174">
          <cell r="B174" t="str">
            <v>11M</v>
          </cell>
        </row>
        <row r="175">
          <cell r="B175" t="str">
            <v>11N</v>
          </cell>
        </row>
        <row r="176">
          <cell r="B176" t="str">
            <v>11X</v>
          </cell>
        </row>
        <row r="177">
          <cell r="B177" t="str">
            <v>12D</v>
          </cell>
        </row>
        <row r="178">
          <cell r="B178" t="str">
            <v>12F</v>
          </cell>
        </row>
        <row r="179">
          <cell r="B179" t="str">
            <v>13T</v>
          </cell>
        </row>
        <row r="180">
          <cell r="B180" t="str">
            <v>14L</v>
          </cell>
        </row>
        <row r="181">
          <cell r="B181" t="str">
            <v>14Y</v>
          </cell>
        </row>
        <row r="182">
          <cell r="B182" t="str">
            <v>15A</v>
          </cell>
        </row>
        <row r="183">
          <cell r="B183" t="str">
            <v>15C</v>
          </cell>
        </row>
        <row r="184">
          <cell r="B184" t="str">
            <v>15D</v>
          </cell>
        </row>
        <row r="185">
          <cell r="B185" t="str">
            <v>15E</v>
          </cell>
        </row>
        <row r="186">
          <cell r="B186" t="str">
            <v>15F</v>
          </cell>
        </row>
        <row r="187">
          <cell r="B187" t="str">
            <v>26A</v>
          </cell>
        </row>
        <row r="188">
          <cell r="B188" t="str">
            <v>99A</v>
          </cell>
        </row>
        <row r="189">
          <cell r="B189" t="str">
            <v>99C</v>
          </cell>
        </row>
        <row r="190">
          <cell r="B190" t="str">
            <v>99D</v>
          </cell>
        </row>
        <row r="191">
          <cell r="B191" t="str">
            <v>99E</v>
          </cell>
        </row>
        <row r="192">
          <cell r="B192" t="str">
            <v>99F</v>
          </cell>
        </row>
        <row r="193">
          <cell r="B193" t="str">
            <v>99G</v>
          </cell>
        </row>
        <row r="194">
          <cell r="B194" t="str">
            <v>99H</v>
          </cell>
        </row>
        <row r="195">
          <cell r="B195" t="str">
            <v>99J</v>
          </cell>
        </row>
        <row r="196">
          <cell r="B196" t="str">
            <v>99K</v>
          </cell>
        </row>
        <row r="197">
          <cell r="B197" t="str">
            <v>99M</v>
          </cell>
        </row>
        <row r="198">
          <cell r="B198" t="str">
            <v>99N</v>
          </cell>
        </row>
        <row r="199">
          <cell r="B199" t="str">
            <v>99P</v>
          </cell>
        </row>
        <row r="200">
          <cell r="B200" t="str">
            <v>99Q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36"/>
  <sheetViews>
    <sheetView zoomScaleNormal="100" workbookViewId="0">
      <selection activeCell="L17" sqref="L17"/>
    </sheetView>
  </sheetViews>
  <sheetFormatPr defaultColWidth="9.140625" defaultRowHeight="12.75"/>
  <cols>
    <col min="1" max="1" width="5.7109375" style="3" customWidth="1"/>
    <col min="2" max="2" width="28.28515625" style="3" customWidth="1"/>
    <col min="3" max="9" width="7.7109375" style="3" customWidth="1"/>
    <col min="10" max="11" width="9.140625" style="3"/>
    <col min="12" max="12" width="3.140625" style="3" customWidth="1"/>
    <col min="13" max="13" width="11" style="3" customWidth="1"/>
    <col min="14" max="14" width="12.5703125" style="3" customWidth="1"/>
    <col min="15" max="16384" width="9.140625" style="3"/>
  </cols>
  <sheetData>
    <row r="1" spans="2:9">
      <c r="B1" s="2" t="s">
        <v>429</v>
      </c>
      <c r="C1" s="2"/>
      <c r="D1" s="2"/>
      <c r="E1" s="2"/>
      <c r="F1" s="2"/>
      <c r="G1" s="2"/>
      <c r="H1" s="2"/>
      <c r="I1" s="2"/>
    </row>
    <row r="2" spans="2:9">
      <c r="B2" s="2" t="s">
        <v>262</v>
      </c>
      <c r="C2" s="2"/>
      <c r="D2" s="2"/>
      <c r="E2" s="2"/>
      <c r="F2" s="2"/>
      <c r="G2" s="2"/>
      <c r="H2" s="2"/>
      <c r="I2" s="2"/>
    </row>
    <row r="3" spans="2:9">
      <c r="B3" s="4" t="s">
        <v>268</v>
      </c>
      <c r="C3" s="2"/>
      <c r="D3" s="2"/>
      <c r="E3" s="2"/>
      <c r="F3" s="2"/>
      <c r="G3" s="2"/>
      <c r="H3" s="2"/>
      <c r="I3" s="2"/>
    </row>
    <row r="4" spans="2:9">
      <c r="B4" s="5"/>
      <c r="C4" s="2"/>
      <c r="D4" s="2"/>
      <c r="E4" s="2"/>
      <c r="F4" s="2"/>
      <c r="G4" s="2"/>
      <c r="H4" s="2"/>
      <c r="I4" s="2"/>
    </row>
    <row r="5" spans="2:9">
      <c r="B5" s="2"/>
      <c r="C5" s="2"/>
      <c r="D5" s="2"/>
      <c r="E5" s="2"/>
      <c r="F5" s="2"/>
      <c r="G5" s="2"/>
      <c r="H5" s="2"/>
      <c r="I5" s="2"/>
    </row>
    <row r="6" spans="2:9" ht="23.25">
      <c r="B6" s="6" t="s">
        <v>271</v>
      </c>
      <c r="C6" s="7"/>
      <c r="D6" s="7"/>
      <c r="E6" s="7"/>
      <c r="F6" s="7"/>
      <c r="G6" s="7"/>
      <c r="H6" s="7"/>
      <c r="I6" s="8"/>
    </row>
    <row r="7" spans="2:9">
      <c r="B7" s="2" t="s">
        <v>199</v>
      </c>
      <c r="C7" s="2"/>
      <c r="D7" s="2"/>
      <c r="E7" s="2"/>
      <c r="F7" s="2"/>
      <c r="G7" s="2"/>
      <c r="H7" s="2"/>
      <c r="I7" s="2"/>
    </row>
    <row r="8" spans="2:9" s="125" customFormat="1">
      <c r="B8" s="11"/>
      <c r="C8" s="11"/>
      <c r="D8" s="11"/>
      <c r="E8" s="11"/>
      <c r="F8" s="11"/>
      <c r="G8" s="11"/>
      <c r="H8" s="11"/>
      <c r="I8" s="11"/>
    </row>
    <row r="9" spans="2:9" s="125" customFormat="1">
      <c r="B9" s="126" t="s">
        <v>450</v>
      </c>
      <c r="C9" s="11"/>
      <c r="D9" s="11"/>
      <c r="E9" s="11"/>
      <c r="F9" s="11"/>
      <c r="G9" s="11"/>
      <c r="H9" s="11"/>
      <c r="I9" s="11"/>
    </row>
    <row r="10" spans="2:9" s="125" customFormat="1">
      <c r="B10" s="126" t="s">
        <v>451</v>
      </c>
      <c r="C10" s="11"/>
      <c r="D10" s="11"/>
      <c r="E10" s="11"/>
      <c r="F10" s="11"/>
      <c r="G10" s="11"/>
      <c r="H10" s="11"/>
      <c r="I10" s="11"/>
    </row>
    <row r="11" spans="2:9" s="125" customFormat="1">
      <c r="B11" s="126" t="s">
        <v>452</v>
      </c>
      <c r="C11" s="11"/>
      <c r="D11" s="11"/>
      <c r="E11" s="11"/>
      <c r="F11" s="11"/>
      <c r="G11" s="11"/>
      <c r="H11" s="11"/>
      <c r="I11" s="11"/>
    </row>
    <row r="12" spans="2:9">
      <c r="B12" s="2"/>
      <c r="C12" s="2"/>
      <c r="D12" s="2"/>
      <c r="E12" s="2"/>
      <c r="F12" s="2"/>
      <c r="G12" s="2"/>
      <c r="H12" s="2"/>
      <c r="I12" s="2"/>
    </row>
    <row r="13" spans="2:9">
      <c r="B13" s="123" t="s">
        <v>442</v>
      </c>
      <c r="C13" s="106"/>
      <c r="D13" s="106"/>
      <c r="E13" s="106"/>
      <c r="F13" s="106"/>
      <c r="G13" s="106"/>
      <c r="H13" s="106"/>
      <c r="I13" s="122" t="s">
        <v>200</v>
      </c>
    </row>
    <row r="14" spans="2:9">
      <c r="B14" s="124" t="s">
        <v>445</v>
      </c>
      <c r="C14" s="107"/>
      <c r="D14" s="107"/>
      <c r="E14" s="107"/>
      <c r="F14" s="107"/>
      <c r="G14" s="107"/>
      <c r="H14" s="107"/>
      <c r="I14" s="107"/>
    </row>
    <row r="15" spans="2:9">
      <c r="B15" s="107"/>
      <c r="C15" s="107"/>
      <c r="D15" s="107"/>
      <c r="E15" s="107"/>
      <c r="F15" s="107"/>
      <c r="G15" s="107"/>
      <c r="H15" s="107"/>
      <c r="I15" s="107"/>
    </row>
    <row r="16" spans="2:9" s="1" customFormat="1">
      <c r="B16" s="18" t="s">
        <v>272</v>
      </c>
      <c r="C16" s="19"/>
      <c r="D16" s="19"/>
      <c r="E16" s="19"/>
      <c r="F16" s="19"/>
      <c r="G16" s="19"/>
      <c r="H16" s="19"/>
      <c r="I16" s="20" t="s">
        <v>263</v>
      </c>
    </row>
    <row r="17" spans="2:9" s="1" customFormat="1">
      <c r="B17" s="21" t="s">
        <v>437</v>
      </c>
      <c r="C17" s="22"/>
      <c r="D17" s="22"/>
      <c r="E17" s="22"/>
      <c r="F17" s="22"/>
      <c r="G17" s="22"/>
      <c r="H17" s="22"/>
      <c r="I17" s="22"/>
    </row>
    <row r="18" spans="2:9" s="1" customFormat="1">
      <c r="B18" s="22"/>
      <c r="C18" s="22"/>
      <c r="D18" s="22"/>
      <c r="E18" s="22"/>
      <c r="F18" s="22"/>
      <c r="G18" s="22"/>
      <c r="H18" s="22"/>
      <c r="I18" s="22"/>
    </row>
    <row r="19" spans="2:9" s="1" customFormat="1">
      <c r="B19" s="22" t="s">
        <v>446</v>
      </c>
      <c r="C19" s="22"/>
      <c r="D19" s="22"/>
      <c r="E19" s="22"/>
      <c r="F19" s="22"/>
      <c r="G19" s="22"/>
      <c r="H19" s="22"/>
      <c r="I19" s="22"/>
    </row>
    <row r="20" spans="2:9" s="1" customFormat="1">
      <c r="B20" s="22" t="s">
        <v>439</v>
      </c>
      <c r="C20" s="22"/>
      <c r="D20" s="22"/>
      <c r="E20" s="22"/>
      <c r="F20" s="22"/>
      <c r="G20" s="22"/>
      <c r="H20" s="22"/>
      <c r="I20" s="22"/>
    </row>
    <row r="21" spans="2:9" s="1" customFormat="1">
      <c r="B21" s="22"/>
      <c r="C21" s="22"/>
      <c r="D21" s="22"/>
      <c r="E21" s="22"/>
      <c r="F21" s="22"/>
      <c r="G21" s="22"/>
      <c r="H21" s="22"/>
      <c r="I21" s="22"/>
    </row>
    <row r="22" spans="2:9">
      <c r="B22" s="22" t="s">
        <v>440</v>
      </c>
      <c r="C22" s="22"/>
      <c r="D22" s="22"/>
      <c r="E22" s="22"/>
      <c r="F22" s="22"/>
      <c r="G22" s="22"/>
      <c r="H22" s="22"/>
      <c r="I22" s="22"/>
    </row>
    <row r="23" spans="2:9" s="1" customFormat="1">
      <c r="B23" s="22" t="s">
        <v>441</v>
      </c>
      <c r="C23" s="22"/>
      <c r="D23" s="22"/>
      <c r="E23" s="22"/>
      <c r="F23" s="22"/>
      <c r="G23" s="22"/>
      <c r="H23" s="22"/>
      <c r="I23" s="22"/>
    </row>
    <row r="24" spans="2:9" s="1" customFormat="1">
      <c r="B24" s="22"/>
      <c r="C24" s="22"/>
      <c r="D24" s="22"/>
      <c r="E24" s="22"/>
      <c r="F24" s="22"/>
      <c r="G24" s="22"/>
      <c r="H24" s="22"/>
      <c r="I24" s="22"/>
    </row>
    <row r="25" spans="2:9">
      <c r="B25" s="13" t="s">
        <v>438</v>
      </c>
      <c r="C25" s="14"/>
      <c r="D25" s="14"/>
      <c r="E25" s="13"/>
      <c r="F25" s="14"/>
      <c r="G25" s="14"/>
      <c r="H25" s="14"/>
      <c r="I25" s="15" t="s">
        <v>201</v>
      </c>
    </row>
    <row r="26" spans="2:9">
      <c r="B26" s="16" t="s">
        <v>273</v>
      </c>
      <c r="C26" s="23"/>
      <c r="D26" s="23"/>
      <c r="E26" s="23"/>
      <c r="F26" s="23"/>
      <c r="G26" s="23"/>
      <c r="H26" s="23"/>
      <c r="I26" s="24"/>
    </row>
    <row r="27" spans="2:9">
      <c r="B27" s="17" t="s">
        <v>269</v>
      </c>
      <c r="C27" s="23"/>
      <c r="D27" s="23"/>
      <c r="E27" s="23"/>
      <c r="F27" s="23"/>
      <c r="G27" s="23"/>
      <c r="H27" s="23"/>
      <c r="I27" s="24"/>
    </row>
    <row r="28" spans="2:9">
      <c r="B28" s="17"/>
      <c r="C28" s="23"/>
      <c r="D28" s="23"/>
      <c r="E28" s="23"/>
      <c r="F28" s="23"/>
      <c r="G28" s="23"/>
      <c r="H28" s="23"/>
      <c r="I28" s="24"/>
    </row>
    <row r="29" spans="2:9">
      <c r="B29" s="9"/>
      <c r="C29" s="9"/>
      <c r="D29" s="9"/>
      <c r="E29" s="9"/>
      <c r="F29" s="9"/>
      <c r="G29" s="9"/>
      <c r="H29" s="9"/>
      <c r="I29" s="9"/>
    </row>
    <row r="30" spans="2:9">
      <c r="B30" s="2"/>
      <c r="C30" s="2"/>
      <c r="D30" s="2"/>
      <c r="E30" s="2"/>
      <c r="F30" s="2"/>
      <c r="G30" s="2"/>
      <c r="H30" s="2"/>
      <c r="I30" s="2"/>
    </row>
    <row r="31" spans="2:9">
      <c r="B31" s="2" t="s">
        <v>264</v>
      </c>
      <c r="C31" s="2"/>
      <c r="D31" s="2"/>
      <c r="E31" s="2"/>
      <c r="F31" s="2"/>
      <c r="G31" s="2"/>
      <c r="H31" s="2"/>
      <c r="I31" s="2"/>
    </row>
    <row r="32" spans="2:9">
      <c r="B32" s="10" t="s">
        <v>265</v>
      </c>
      <c r="C32" s="2"/>
      <c r="D32" s="2"/>
      <c r="E32" s="2"/>
      <c r="F32" s="2"/>
      <c r="G32" s="2"/>
      <c r="H32" s="2"/>
      <c r="I32" s="2"/>
    </row>
    <row r="33" spans="2:9">
      <c r="B33" s="11"/>
      <c r="C33" s="2"/>
      <c r="D33" s="2"/>
      <c r="E33" s="2"/>
      <c r="F33" s="2"/>
      <c r="G33" s="2"/>
      <c r="H33" s="2"/>
      <c r="I33" s="2"/>
    </row>
    <row r="34" spans="2:9">
      <c r="B34" s="11" t="s">
        <v>266</v>
      </c>
      <c r="C34" s="2"/>
      <c r="D34" s="2"/>
      <c r="E34" s="2"/>
      <c r="F34" s="2"/>
      <c r="G34" s="2"/>
      <c r="H34" s="2"/>
      <c r="I34" s="2"/>
    </row>
    <row r="35" spans="2:9">
      <c r="B35" s="12" t="s">
        <v>267</v>
      </c>
      <c r="C35" s="2"/>
      <c r="D35" s="2"/>
      <c r="E35" s="2"/>
      <c r="F35" s="2"/>
      <c r="G35" s="2"/>
      <c r="H35" s="2"/>
      <c r="I35" s="2"/>
    </row>
    <row r="36" spans="2:9">
      <c r="B36" s="12"/>
      <c r="C36" s="2"/>
      <c r="D36" s="2"/>
      <c r="E36" s="2"/>
      <c r="F36" s="2"/>
      <c r="G36" s="2"/>
      <c r="H36" s="2"/>
      <c r="I36" s="2"/>
    </row>
  </sheetData>
  <hyperlinks>
    <hyperlink ref="B35" r:id="rId1" xr:uid="{00000000-0004-0000-0000-000000000000}"/>
    <hyperlink ref="B32" r:id="rId2" display="See also Technical Guidance Documentation 2015/16 to 2019/20" xr:uid="{00000000-0004-0000-0000-000001000000}"/>
  </hyperlinks>
  <printOptions horizontalCentered="1"/>
  <pageMargins left="0.31496062992125984" right="0.23622047244094491" top="0.55118110236220474" bottom="0.55118110236220474" header="0.31496062992125984" footer="0.31496062992125984"/>
  <pageSetup paperSize="9" scale="11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0CA3-630B-430B-9CC1-E605491C7558}">
  <sheetPr>
    <tabColor rgb="FF7C2855"/>
  </sheetPr>
  <dimension ref="B2:R139"/>
  <sheetViews>
    <sheetView zoomScaleNormal="100" workbookViewId="0">
      <pane xSplit="8" ySplit="4" topLeftCell="I5" activePane="bottomRight" state="frozen"/>
      <selection pane="topRight" activeCell="AL4" sqref="AL4"/>
      <selection pane="bottomLeft" activeCell="AL4" sqref="AL4"/>
      <selection pane="bottomRight" activeCell="P10" sqref="P10"/>
    </sheetView>
  </sheetViews>
  <sheetFormatPr defaultColWidth="9.140625" defaultRowHeight="12.75"/>
  <cols>
    <col min="1" max="1" width="5.7109375" style="102" customWidth="1"/>
    <col min="2" max="3" width="7.28515625" style="144" customWidth="1"/>
    <col min="4" max="4" width="9.28515625" style="144" customWidth="1"/>
    <col min="5" max="5" width="53.5703125" style="144" customWidth="1"/>
    <col min="6" max="7" width="9.140625" style="144" customWidth="1"/>
    <col min="8" max="8" width="18.42578125" style="144" customWidth="1"/>
    <col min="9" max="11" width="11.85546875" style="102" customWidth="1"/>
    <col min="12" max="12" width="11.85546875" style="118" customWidth="1"/>
    <col min="13" max="15" width="2.28515625" style="102" customWidth="1"/>
    <col min="16" max="16" width="14.85546875" style="102" customWidth="1"/>
    <col min="17" max="17" width="13.28515625" style="102" customWidth="1"/>
    <col min="18" max="18" width="11.85546875" style="102" customWidth="1"/>
    <col min="19" max="16384" width="9.140625" style="102"/>
  </cols>
  <sheetData>
    <row r="2" spans="2:18" ht="25.5">
      <c r="B2" s="153" t="s">
        <v>443</v>
      </c>
      <c r="H2" s="145" t="s">
        <v>425</v>
      </c>
      <c r="I2" s="108">
        <f>SUBTOTAL(9, I5:I139)</f>
        <v>536528</v>
      </c>
      <c r="J2" s="109">
        <v>0</v>
      </c>
      <c r="K2" s="103">
        <f>SUBTOTAL(9, K5:K139)</f>
        <v>536528</v>
      </c>
      <c r="L2" s="108">
        <f>SUBTOTAL(9, L5:L139)</f>
        <v>1073056</v>
      </c>
      <c r="M2" s="103"/>
      <c r="N2" s="103"/>
      <c r="O2" s="103"/>
    </row>
    <row r="3" spans="2:18">
      <c r="J3" s="104"/>
      <c r="K3" s="103"/>
    </row>
    <row r="4" spans="2:18" ht="63.75">
      <c r="C4" s="146" t="s">
        <v>424</v>
      </c>
      <c r="D4" s="146" t="s">
        <v>423</v>
      </c>
      <c r="E4" s="147" t="s">
        <v>422</v>
      </c>
      <c r="F4" s="147" t="s">
        <v>421</v>
      </c>
      <c r="G4" s="147" t="s">
        <v>420</v>
      </c>
      <c r="H4" s="147" t="s">
        <v>303</v>
      </c>
      <c r="I4" s="116" t="s">
        <v>419</v>
      </c>
      <c r="J4" s="116" t="s">
        <v>418</v>
      </c>
      <c r="K4" s="117" t="s">
        <v>417</v>
      </c>
      <c r="L4" s="117" t="s">
        <v>448</v>
      </c>
      <c r="M4" s="105"/>
      <c r="N4" s="105"/>
      <c r="O4" s="105"/>
    </row>
    <row r="5" spans="2:18">
      <c r="B5" s="144" t="str">
        <f t="shared" ref="B5:B19" si="0">LEFT(C5,3)</f>
        <v>QMJ</v>
      </c>
      <c r="C5" s="148" t="s">
        <v>235</v>
      </c>
      <c r="D5" s="148" t="s">
        <v>292</v>
      </c>
      <c r="E5" s="149" t="s">
        <v>416</v>
      </c>
      <c r="F5" s="149" t="s">
        <v>292</v>
      </c>
      <c r="G5" s="149" t="s">
        <v>292</v>
      </c>
      <c r="H5" s="149" t="s">
        <v>240</v>
      </c>
      <c r="I5" s="112">
        <v>14571</v>
      </c>
      <c r="J5" s="113">
        <f t="shared" ref="J5:J36" si="1">IF(IFERROR(FIND("CCG", $E5), 0)&gt;0, J$2, 0)</f>
        <v>0</v>
      </c>
      <c r="K5" s="110">
        <f t="shared" ref="K5:K36" si="2">I5*(1+J5)</f>
        <v>14571</v>
      </c>
      <c r="L5" s="119">
        <f t="shared" ref="L5:L36" si="3">K5*2</f>
        <v>29142</v>
      </c>
      <c r="P5" s="104"/>
      <c r="Q5" s="104"/>
      <c r="R5" s="104"/>
    </row>
    <row r="6" spans="2:18">
      <c r="B6" s="144" t="str">
        <f t="shared" si="0"/>
        <v>QMF</v>
      </c>
      <c r="C6" s="148" t="s">
        <v>236</v>
      </c>
      <c r="D6" s="148" t="s">
        <v>71</v>
      </c>
      <c r="E6" s="149" t="s">
        <v>415</v>
      </c>
      <c r="F6" s="149" t="s">
        <v>413</v>
      </c>
      <c r="G6" s="149" t="s">
        <v>294</v>
      </c>
      <c r="H6" s="149" t="s">
        <v>240</v>
      </c>
      <c r="I6" s="112">
        <v>2031</v>
      </c>
      <c r="J6" s="113">
        <f t="shared" si="1"/>
        <v>0</v>
      </c>
      <c r="K6" s="110">
        <f t="shared" si="2"/>
        <v>2031</v>
      </c>
      <c r="L6" s="119">
        <f t="shared" si="3"/>
        <v>4062</v>
      </c>
      <c r="P6" s="104"/>
      <c r="Q6" s="104"/>
      <c r="R6" s="104"/>
    </row>
    <row r="7" spans="2:18">
      <c r="B7" s="144" t="str">
        <f t="shared" si="0"/>
        <v>QMF</v>
      </c>
      <c r="C7" s="148" t="s">
        <v>236</v>
      </c>
      <c r="D7" s="148" t="s">
        <v>73</v>
      </c>
      <c r="E7" s="149" t="s">
        <v>414</v>
      </c>
      <c r="F7" s="149" t="s">
        <v>413</v>
      </c>
      <c r="G7" s="149" t="s">
        <v>294</v>
      </c>
      <c r="H7" s="149" t="s">
        <v>240</v>
      </c>
      <c r="I7" s="112">
        <v>2758</v>
      </c>
      <c r="J7" s="113">
        <f t="shared" si="1"/>
        <v>0</v>
      </c>
      <c r="K7" s="110">
        <f t="shared" si="2"/>
        <v>2758</v>
      </c>
      <c r="L7" s="119">
        <f t="shared" si="3"/>
        <v>5516</v>
      </c>
      <c r="P7" s="104"/>
      <c r="Q7" s="104"/>
      <c r="R7" s="104"/>
    </row>
    <row r="8" spans="2:18">
      <c r="B8" s="144" t="str">
        <f t="shared" si="0"/>
        <v>QMF</v>
      </c>
      <c r="C8" s="148" t="s">
        <v>236</v>
      </c>
      <c r="D8" s="148" t="s">
        <v>78</v>
      </c>
      <c r="E8" s="149" t="s">
        <v>166</v>
      </c>
      <c r="F8" s="149" t="s">
        <v>413</v>
      </c>
      <c r="G8" s="149" t="s">
        <v>294</v>
      </c>
      <c r="H8" s="149" t="s">
        <v>240</v>
      </c>
      <c r="I8" s="112">
        <v>2550</v>
      </c>
      <c r="J8" s="113">
        <f t="shared" si="1"/>
        <v>0</v>
      </c>
      <c r="K8" s="110">
        <f t="shared" si="2"/>
        <v>2550</v>
      </c>
      <c r="L8" s="119">
        <f t="shared" si="3"/>
        <v>5100</v>
      </c>
      <c r="P8" s="104"/>
      <c r="Q8" s="104"/>
      <c r="R8" s="104"/>
    </row>
    <row r="9" spans="2:18">
      <c r="B9" s="144" t="str">
        <f t="shared" si="0"/>
        <v>QMF</v>
      </c>
      <c r="C9" s="148" t="s">
        <v>236</v>
      </c>
      <c r="D9" s="148" t="s">
        <v>80</v>
      </c>
      <c r="E9" s="149" t="s">
        <v>168</v>
      </c>
      <c r="F9" s="149" t="s">
        <v>413</v>
      </c>
      <c r="G9" s="149" t="s">
        <v>294</v>
      </c>
      <c r="H9" s="149" t="s">
        <v>240</v>
      </c>
      <c r="I9" s="112">
        <v>3361</v>
      </c>
      <c r="J9" s="113">
        <f t="shared" si="1"/>
        <v>0</v>
      </c>
      <c r="K9" s="110">
        <f t="shared" si="2"/>
        <v>3361</v>
      </c>
      <c r="L9" s="119">
        <f t="shared" si="3"/>
        <v>6722</v>
      </c>
      <c r="P9" s="104"/>
      <c r="Q9" s="104"/>
      <c r="R9" s="104"/>
    </row>
    <row r="10" spans="2:18">
      <c r="B10" s="144" t="str">
        <f t="shared" si="0"/>
        <v>QMF</v>
      </c>
      <c r="C10" s="148" t="s">
        <v>236</v>
      </c>
      <c r="D10" s="148" t="s">
        <v>81</v>
      </c>
      <c r="E10" s="149" t="s">
        <v>169</v>
      </c>
      <c r="F10" s="149" t="s">
        <v>413</v>
      </c>
      <c r="G10" s="149" t="s">
        <v>294</v>
      </c>
      <c r="H10" s="149" t="s">
        <v>240</v>
      </c>
      <c r="I10" s="112">
        <v>2900</v>
      </c>
      <c r="J10" s="113">
        <f t="shared" si="1"/>
        <v>0</v>
      </c>
      <c r="K10" s="110">
        <f t="shared" si="2"/>
        <v>2900</v>
      </c>
      <c r="L10" s="119">
        <f t="shared" si="3"/>
        <v>5800</v>
      </c>
      <c r="P10" s="104"/>
      <c r="Q10" s="104"/>
      <c r="R10" s="104"/>
    </row>
    <row r="11" spans="2:18">
      <c r="B11" s="144" t="str">
        <f t="shared" si="0"/>
        <v>QMF</v>
      </c>
      <c r="C11" s="148" t="s">
        <v>236</v>
      </c>
      <c r="D11" s="148" t="s">
        <v>82</v>
      </c>
      <c r="E11" s="149" t="s">
        <v>170</v>
      </c>
      <c r="F11" s="149" t="s">
        <v>413</v>
      </c>
      <c r="G11" s="149" t="s">
        <v>294</v>
      </c>
      <c r="H11" s="149" t="s">
        <v>240</v>
      </c>
      <c r="I11" s="112">
        <v>2851</v>
      </c>
      <c r="J11" s="113">
        <f t="shared" si="1"/>
        <v>0</v>
      </c>
      <c r="K11" s="110">
        <f t="shared" si="2"/>
        <v>2851</v>
      </c>
      <c r="L11" s="119">
        <f t="shared" si="3"/>
        <v>5702</v>
      </c>
      <c r="P11" s="104"/>
      <c r="Q11" s="104"/>
      <c r="R11" s="104"/>
    </row>
    <row r="12" spans="2:18">
      <c r="B12" s="144" t="str">
        <f t="shared" si="0"/>
        <v>QMF</v>
      </c>
      <c r="C12" s="148" t="s">
        <v>236</v>
      </c>
      <c r="D12" s="148" t="s">
        <v>83</v>
      </c>
      <c r="E12" s="149" t="s">
        <v>171</v>
      </c>
      <c r="F12" s="149" t="s">
        <v>413</v>
      </c>
      <c r="G12" s="149" t="s">
        <v>294</v>
      </c>
      <c r="H12" s="149" t="s">
        <v>240</v>
      </c>
      <c r="I12" s="112">
        <v>2779</v>
      </c>
      <c r="J12" s="113">
        <f t="shared" si="1"/>
        <v>0</v>
      </c>
      <c r="K12" s="110">
        <f t="shared" si="2"/>
        <v>2779</v>
      </c>
      <c r="L12" s="119">
        <f t="shared" si="3"/>
        <v>5558</v>
      </c>
      <c r="P12" s="104"/>
      <c r="Q12" s="104"/>
      <c r="R12" s="104"/>
    </row>
    <row r="13" spans="2:18">
      <c r="B13" s="144" t="str">
        <f t="shared" si="0"/>
        <v>QRV</v>
      </c>
      <c r="C13" s="148" t="s">
        <v>234</v>
      </c>
      <c r="D13" s="148" t="s">
        <v>72</v>
      </c>
      <c r="E13" s="149" t="s">
        <v>162</v>
      </c>
      <c r="F13" s="149" t="s">
        <v>411</v>
      </c>
      <c r="G13" s="149" t="s">
        <v>301</v>
      </c>
      <c r="H13" s="149" t="s">
        <v>240</v>
      </c>
      <c r="I13" s="112">
        <v>3235</v>
      </c>
      <c r="J13" s="113">
        <f t="shared" si="1"/>
        <v>0</v>
      </c>
      <c r="K13" s="110">
        <f t="shared" si="2"/>
        <v>3235</v>
      </c>
      <c r="L13" s="119">
        <f t="shared" si="3"/>
        <v>6470</v>
      </c>
      <c r="P13" s="104"/>
      <c r="Q13" s="104"/>
      <c r="R13" s="104"/>
    </row>
    <row r="14" spans="2:18">
      <c r="B14" s="144" t="str">
        <f t="shared" si="0"/>
        <v>QRV</v>
      </c>
      <c r="C14" s="148" t="s">
        <v>234</v>
      </c>
      <c r="D14" s="148" t="s">
        <v>85</v>
      </c>
      <c r="E14" s="149" t="s">
        <v>172</v>
      </c>
      <c r="F14" s="149" t="s">
        <v>411</v>
      </c>
      <c r="G14" s="149" t="s">
        <v>301</v>
      </c>
      <c r="H14" s="149" t="s">
        <v>240</v>
      </c>
      <c r="I14" s="112">
        <v>2000</v>
      </c>
      <c r="J14" s="113">
        <f t="shared" si="1"/>
        <v>0</v>
      </c>
      <c r="K14" s="110">
        <f t="shared" si="2"/>
        <v>2000</v>
      </c>
      <c r="L14" s="119">
        <f t="shared" si="3"/>
        <v>4000</v>
      </c>
      <c r="P14" s="104"/>
      <c r="Q14" s="104"/>
      <c r="R14" s="104"/>
    </row>
    <row r="15" spans="2:18">
      <c r="B15" s="144" t="str">
        <f t="shared" si="0"/>
        <v>QRV</v>
      </c>
      <c r="C15" s="148" t="s">
        <v>234</v>
      </c>
      <c r="D15" s="148" t="s">
        <v>74</v>
      </c>
      <c r="E15" s="149" t="s">
        <v>163</v>
      </c>
      <c r="F15" s="149" t="s">
        <v>411</v>
      </c>
      <c r="G15" s="149" t="s">
        <v>301</v>
      </c>
      <c r="H15" s="149" t="s">
        <v>240</v>
      </c>
      <c r="I15" s="112">
        <v>3661</v>
      </c>
      <c r="J15" s="113">
        <f t="shared" si="1"/>
        <v>0</v>
      </c>
      <c r="K15" s="110">
        <f t="shared" si="2"/>
        <v>3661</v>
      </c>
      <c r="L15" s="119">
        <f t="shared" si="3"/>
        <v>7322</v>
      </c>
      <c r="P15" s="104"/>
      <c r="Q15" s="104"/>
      <c r="R15" s="104"/>
    </row>
    <row r="16" spans="2:18">
      <c r="B16" s="144" t="str">
        <f t="shared" si="0"/>
        <v>QRV</v>
      </c>
      <c r="C16" s="148" t="s">
        <v>234</v>
      </c>
      <c r="D16" s="148" t="s">
        <v>76</v>
      </c>
      <c r="E16" s="149" t="s">
        <v>412</v>
      </c>
      <c r="F16" s="149" t="s">
        <v>411</v>
      </c>
      <c r="G16" s="149" t="s">
        <v>301</v>
      </c>
      <c r="H16" s="149" t="s">
        <v>240</v>
      </c>
      <c r="I16" s="112">
        <v>1703</v>
      </c>
      <c r="J16" s="113">
        <f t="shared" si="1"/>
        <v>0</v>
      </c>
      <c r="K16" s="110">
        <f t="shared" si="2"/>
        <v>1703</v>
      </c>
      <c r="L16" s="119">
        <f t="shared" si="3"/>
        <v>3406</v>
      </c>
      <c r="P16" s="104"/>
      <c r="Q16" s="104"/>
      <c r="R16" s="104"/>
    </row>
    <row r="17" spans="2:18">
      <c r="B17" s="144" t="str">
        <f t="shared" si="0"/>
        <v>QRV</v>
      </c>
      <c r="C17" s="148" t="s">
        <v>234</v>
      </c>
      <c r="D17" s="148" t="s">
        <v>77</v>
      </c>
      <c r="E17" s="149" t="s">
        <v>165</v>
      </c>
      <c r="F17" s="149" t="s">
        <v>411</v>
      </c>
      <c r="G17" s="149" t="s">
        <v>301</v>
      </c>
      <c r="H17" s="149" t="s">
        <v>240</v>
      </c>
      <c r="I17" s="112">
        <v>2330</v>
      </c>
      <c r="J17" s="113">
        <f t="shared" si="1"/>
        <v>0</v>
      </c>
      <c r="K17" s="110">
        <f t="shared" si="2"/>
        <v>2330</v>
      </c>
      <c r="L17" s="119">
        <f t="shared" si="3"/>
        <v>4660</v>
      </c>
      <c r="P17" s="104"/>
      <c r="Q17" s="104"/>
      <c r="R17" s="104"/>
    </row>
    <row r="18" spans="2:18">
      <c r="B18" s="144" t="str">
        <f t="shared" si="0"/>
        <v>QRV</v>
      </c>
      <c r="C18" s="148" t="s">
        <v>234</v>
      </c>
      <c r="D18" s="148" t="s">
        <v>79</v>
      </c>
      <c r="E18" s="149" t="s">
        <v>167</v>
      </c>
      <c r="F18" s="149" t="s">
        <v>411</v>
      </c>
      <c r="G18" s="149" t="s">
        <v>301</v>
      </c>
      <c r="H18" s="149" t="s">
        <v>240</v>
      </c>
      <c r="I18" s="112">
        <v>2819</v>
      </c>
      <c r="J18" s="113">
        <f t="shared" si="1"/>
        <v>0</v>
      </c>
      <c r="K18" s="110">
        <f t="shared" si="2"/>
        <v>2819</v>
      </c>
      <c r="L18" s="119">
        <f t="shared" si="3"/>
        <v>5638</v>
      </c>
    </row>
    <row r="19" spans="2:18">
      <c r="B19" s="144" t="str">
        <f t="shared" si="0"/>
        <v>QRV</v>
      </c>
      <c r="C19" s="148" t="s">
        <v>234</v>
      </c>
      <c r="D19" s="148" t="s">
        <v>75</v>
      </c>
      <c r="E19" s="149" t="s">
        <v>164</v>
      </c>
      <c r="F19" s="149" t="s">
        <v>411</v>
      </c>
      <c r="G19" s="149" t="s">
        <v>301</v>
      </c>
      <c r="H19" s="149" t="s">
        <v>240</v>
      </c>
      <c r="I19" s="112">
        <v>2693</v>
      </c>
      <c r="J19" s="113">
        <f t="shared" si="1"/>
        <v>0</v>
      </c>
      <c r="K19" s="110">
        <f t="shared" si="2"/>
        <v>2693</v>
      </c>
      <c r="L19" s="119">
        <f t="shared" si="3"/>
        <v>5386</v>
      </c>
    </row>
    <row r="20" spans="2:18">
      <c r="B20" s="144" t="str">
        <f>LEFT(C20,3)</f>
        <v>QRV</v>
      </c>
      <c r="C20" s="148" t="s">
        <v>234</v>
      </c>
      <c r="D20" s="148" t="s">
        <v>84</v>
      </c>
      <c r="E20" s="149" t="s">
        <v>202</v>
      </c>
      <c r="F20" s="149" t="s">
        <v>411</v>
      </c>
      <c r="G20" s="149" t="s">
        <v>301</v>
      </c>
      <c r="H20" s="149" t="s">
        <v>240</v>
      </c>
      <c r="I20" s="112">
        <v>2187</v>
      </c>
      <c r="J20" s="113">
        <f t="shared" si="1"/>
        <v>0</v>
      </c>
      <c r="K20" s="110">
        <f t="shared" si="2"/>
        <v>2187</v>
      </c>
      <c r="L20" s="119">
        <f t="shared" si="3"/>
        <v>4374</v>
      </c>
    </row>
    <row r="21" spans="2:18">
      <c r="B21" s="144" t="str">
        <f t="shared" ref="B21:B84" si="4">LEFT(C21,3)</f>
        <v>QKK</v>
      </c>
      <c r="C21" s="148" t="s">
        <v>237</v>
      </c>
      <c r="D21" s="148" t="s">
        <v>286</v>
      </c>
      <c r="E21" s="149" t="s">
        <v>312</v>
      </c>
      <c r="F21" s="149" t="s">
        <v>286</v>
      </c>
      <c r="G21" s="149" t="s">
        <v>286</v>
      </c>
      <c r="H21" s="149" t="s">
        <v>240</v>
      </c>
      <c r="I21" s="112">
        <v>17517</v>
      </c>
      <c r="J21" s="113">
        <f t="shared" si="1"/>
        <v>0</v>
      </c>
      <c r="K21" s="110">
        <f t="shared" si="2"/>
        <v>17517</v>
      </c>
      <c r="L21" s="119">
        <f t="shared" si="3"/>
        <v>35034</v>
      </c>
    </row>
    <row r="22" spans="2:18">
      <c r="B22" s="144" t="str">
        <f t="shared" si="4"/>
        <v>QWE</v>
      </c>
      <c r="C22" s="148" t="s">
        <v>238</v>
      </c>
      <c r="D22" s="148" t="s">
        <v>281</v>
      </c>
      <c r="E22" s="149" t="s">
        <v>313</v>
      </c>
      <c r="F22" s="149" t="s">
        <v>281</v>
      </c>
      <c r="G22" s="149" t="s">
        <v>281</v>
      </c>
      <c r="H22" s="149" t="s">
        <v>240</v>
      </c>
      <c r="I22" s="112">
        <v>14657</v>
      </c>
      <c r="J22" s="113">
        <f t="shared" si="1"/>
        <v>0</v>
      </c>
      <c r="K22" s="110">
        <f t="shared" si="2"/>
        <v>14657</v>
      </c>
      <c r="L22" s="119">
        <f t="shared" si="3"/>
        <v>29314</v>
      </c>
    </row>
    <row r="23" spans="2:18">
      <c r="B23" s="144" t="str">
        <f t="shared" si="4"/>
        <v>QHG</v>
      </c>
      <c r="C23" s="148" t="s">
        <v>230</v>
      </c>
      <c r="D23" s="148" t="s">
        <v>60</v>
      </c>
      <c r="E23" s="149" t="s">
        <v>154</v>
      </c>
      <c r="F23" s="149" t="s">
        <v>410</v>
      </c>
      <c r="G23" s="149" t="s">
        <v>299</v>
      </c>
      <c r="H23" s="149" t="s">
        <v>233</v>
      </c>
      <c r="I23" s="112">
        <v>4370</v>
      </c>
      <c r="J23" s="113">
        <f t="shared" si="1"/>
        <v>0</v>
      </c>
      <c r="K23" s="110">
        <f t="shared" si="2"/>
        <v>4370</v>
      </c>
      <c r="L23" s="119">
        <f t="shared" si="3"/>
        <v>8740</v>
      </c>
    </row>
    <row r="24" spans="2:18">
      <c r="B24" s="144" t="str">
        <f t="shared" si="4"/>
        <v>QHG</v>
      </c>
      <c r="C24" s="148" t="s">
        <v>230</v>
      </c>
      <c r="D24" s="148" t="s">
        <v>65</v>
      </c>
      <c r="E24" s="149" t="s">
        <v>156</v>
      </c>
      <c r="F24" s="149" t="s">
        <v>410</v>
      </c>
      <c r="G24" s="149" t="s">
        <v>299</v>
      </c>
      <c r="H24" s="149" t="s">
        <v>233</v>
      </c>
      <c r="I24" s="112">
        <v>2134</v>
      </c>
      <c r="J24" s="113">
        <f t="shared" si="1"/>
        <v>0</v>
      </c>
      <c r="K24" s="110">
        <f t="shared" si="2"/>
        <v>2134</v>
      </c>
      <c r="L24" s="119">
        <f t="shared" si="3"/>
        <v>4268</v>
      </c>
    </row>
    <row r="25" spans="2:18">
      <c r="B25" s="144" t="str">
        <f t="shared" si="4"/>
        <v>QHG</v>
      </c>
      <c r="C25" s="148" t="s">
        <v>230</v>
      </c>
      <c r="D25" s="148" t="s">
        <v>43</v>
      </c>
      <c r="E25" s="149" t="s">
        <v>143</v>
      </c>
      <c r="F25" s="149" t="s">
        <v>410</v>
      </c>
      <c r="G25" s="149" t="s">
        <v>299</v>
      </c>
      <c r="H25" s="149" t="s">
        <v>233</v>
      </c>
      <c r="I25" s="112">
        <v>2665</v>
      </c>
      <c r="J25" s="113">
        <f t="shared" si="1"/>
        <v>0</v>
      </c>
      <c r="K25" s="110">
        <f t="shared" si="2"/>
        <v>2665</v>
      </c>
      <c r="L25" s="119">
        <f t="shared" si="3"/>
        <v>5330</v>
      </c>
    </row>
    <row r="26" spans="2:18">
      <c r="B26" s="144" t="str">
        <f t="shared" si="4"/>
        <v>QUE</v>
      </c>
      <c r="C26" s="148" t="s">
        <v>227</v>
      </c>
      <c r="D26" s="148" t="s">
        <v>61</v>
      </c>
      <c r="E26" s="149" t="s">
        <v>409</v>
      </c>
      <c r="F26" s="149" t="s">
        <v>61</v>
      </c>
      <c r="G26" s="149" t="s">
        <v>61</v>
      </c>
      <c r="H26" s="149" t="s">
        <v>233</v>
      </c>
      <c r="I26" s="112">
        <v>8414</v>
      </c>
      <c r="J26" s="113">
        <f t="shared" si="1"/>
        <v>0</v>
      </c>
      <c r="K26" s="110">
        <f t="shared" si="2"/>
        <v>8414</v>
      </c>
      <c r="L26" s="119">
        <f t="shared" si="3"/>
        <v>16828</v>
      </c>
    </row>
    <row r="27" spans="2:18">
      <c r="B27" s="144" t="str">
        <f t="shared" si="4"/>
        <v>QM7</v>
      </c>
      <c r="C27" s="148" t="s">
        <v>231</v>
      </c>
      <c r="D27" s="148" t="s">
        <v>62</v>
      </c>
      <c r="E27" s="149" t="s">
        <v>408</v>
      </c>
      <c r="F27" s="149" t="s">
        <v>62</v>
      </c>
      <c r="G27" s="149" t="s">
        <v>62</v>
      </c>
      <c r="H27" s="149" t="s">
        <v>233</v>
      </c>
      <c r="I27" s="112">
        <v>5608</v>
      </c>
      <c r="J27" s="113">
        <f t="shared" si="1"/>
        <v>0</v>
      </c>
      <c r="K27" s="110">
        <f t="shared" si="2"/>
        <v>5608</v>
      </c>
      <c r="L27" s="119">
        <f t="shared" si="3"/>
        <v>11216</v>
      </c>
    </row>
    <row r="28" spans="2:18">
      <c r="B28" s="144" t="str">
        <f t="shared" si="4"/>
        <v>QM7</v>
      </c>
      <c r="C28" s="148" t="s">
        <v>231</v>
      </c>
      <c r="D28" s="148" t="s">
        <v>64</v>
      </c>
      <c r="E28" s="149" t="s">
        <v>155</v>
      </c>
      <c r="F28" s="149" t="s">
        <v>64</v>
      </c>
      <c r="G28" s="149" t="s">
        <v>64</v>
      </c>
      <c r="H28" s="149" t="s">
        <v>233</v>
      </c>
      <c r="I28" s="112">
        <v>5865</v>
      </c>
      <c r="J28" s="113">
        <f t="shared" si="1"/>
        <v>0</v>
      </c>
      <c r="K28" s="110">
        <f t="shared" si="2"/>
        <v>5865</v>
      </c>
      <c r="L28" s="119">
        <f t="shared" si="3"/>
        <v>11730</v>
      </c>
    </row>
    <row r="29" spans="2:18">
      <c r="B29" s="144" t="str">
        <f t="shared" si="4"/>
        <v>QM7</v>
      </c>
      <c r="C29" s="148" t="s">
        <v>231</v>
      </c>
      <c r="D29" s="148" t="s">
        <v>69</v>
      </c>
      <c r="E29" s="149" t="s">
        <v>160</v>
      </c>
      <c r="F29" s="149" t="s">
        <v>69</v>
      </c>
      <c r="G29" s="149" t="s">
        <v>69</v>
      </c>
      <c r="H29" s="149" t="s">
        <v>233</v>
      </c>
      <c r="I29" s="112">
        <v>2918</v>
      </c>
      <c r="J29" s="113">
        <f t="shared" si="1"/>
        <v>0</v>
      </c>
      <c r="K29" s="110">
        <f t="shared" si="2"/>
        <v>2918</v>
      </c>
      <c r="L29" s="119">
        <f t="shared" si="3"/>
        <v>5836</v>
      </c>
    </row>
    <row r="30" spans="2:18">
      <c r="B30" s="144" t="str">
        <f t="shared" si="4"/>
        <v>QH8</v>
      </c>
      <c r="C30" s="148" t="s">
        <v>232</v>
      </c>
      <c r="D30" s="148" t="s">
        <v>105</v>
      </c>
      <c r="E30" s="149" t="s">
        <v>407</v>
      </c>
      <c r="F30" s="149" t="s">
        <v>105</v>
      </c>
      <c r="G30" s="149" t="s">
        <v>105</v>
      </c>
      <c r="H30" s="149" t="s">
        <v>233</v>
      </c>
      <c r="I30" s="112">
        <v>2547</v>
      </c>
      <c r="J30" s="113">
        <f t="shared" si="1"/>
        <v>0</v>
      </c>
      <c r="K30" s="110">
        <f t="shared" si="2"/>
        <v>2547</v>
      </c>
      <c r="L30" s="119">
        <f t="shared" si="3"/>
        <v>5094</v>
      </c>
    </row>
    <row r="31" spans="2:18">
      <c r="B31" s="144" t="str">
        <f t="shared" si="4"/>
        <v>QH8</v>
      </c>
      <c r="C31" s="148" t="s">
        <v>232</v>
      </c>
      <c r="D31" s="148" t="s">
        <v>106</v>
      </c>
      <c r="E31" s="149" t="s">
        <v>406</v>
      </c>
      <c r="F31" s="149" t="s">
        <v>106</v>
      </c>
      <c r="G31" s="149" t="s">
        <v>106</v>
      </c>
      <c r="H31" s="149" t="s">
        <v>233</v>
      </c>
      <c r="I31" s="112">
        <v>1712</v>
      </c>
      <c r="J31" s="113">
        <f t="shared" si="1"/>
        <v>0</v>
      </c>
      <c r="K31" s="110">
        <f t="shared" si="2"/>
        <v>1712</v>
      </c>
      <c r="L31" s="119">
        <f t="shared" si="3"/>
        <v>3424</v>
      </c>
    </row>
    <row r="32" spans="2:18">
      <c r="B32" s="144" t="str">
        <f t="shared" si="4"/>
        <v>QH8</v>
      </c>
      <c r="C32" s="148" t="s">
        <v>232</v>
      </c>
      <c r="D32" s="148" t="s">
        <v>66</v>
      </c>
      <c r="E32" s="149" t="s">
        <v>157</v>
      </c>
      <c r="F32" s="149" t="s">
        <v>66</v>
      </c>
      <c r="G32" s="149" t="s">
        <v>66</v>
      </c>
      <c r="H32" s="149" t="s">
        <v>233</v>
      </c>
      <c r="I32" s="112">
        <v>3681</v>
      </c>
      <c r="J32" s="113">
        <f t="shared" si="1"/>
        <v>0</v>
      </c>
      <c r="K32" s="110">
        <f t="shared" si="2"/>
        <v>3681</v>
      </c>
      <c r="L32" s="119">
        <f t="shared" si="3"/>
        <v>7362</v>
      </c>
    </row>
    <row r="33" spans="2:12">
      <c r="B33" s="144" t="str">
        <f t="shared" si="4"/>
        <v>QH8</v>
      </c>
      <c r="C33" s="148" t="s">
        <v>232</v>
      </c>
      <c r="D33" s="148" t="s">
        <v>107</v>
      </c>
      <c r="E33" s="149" t="s">
        <v>191</v>
      </c>
      <c r="F33" s="149" t="s">
        <v>107</v>
      </c>
      <c r="G33" s="149" t="s">
        <v>107</v>
      </c>
      <c r="H33" s="149" t="s">
        <v>233</v>
      </c>
      <c r="I33" s="112">
        <v>1735</v>
      </c>
      <c r="J33" s="113">
        <f t="shared" si="1"/>
        <v>0</v>
      </c>
      <c r="K33" s="110">
        <f t="shared" si="2"/>
        <v>1735</v>
      </c>
      <c r="L33" s="119">
        <f t="shared" si="3"/>
        <v>3470</v>
      </c>
    </row>
    <row r="34" spans="2:12">
      <c r="B34" s="144" t="str">
        <f t="shared" si="4"/>
        <v>QH8</v>
      </c>
      <c r="C34" s="148" t="s">
        <v>232</v>
      </c>
      <c r="D34" s="148" t="s">
        <v>68</v>
      </c>
      <c r="E34" s="149" t="s">
        <v>159</v>
      </c>
      <c r="F34" s="149" t="s">
        <v>68</v>
      </c>
      <c r="G34" s="149" t="s">
        <v>68</v>
      </c>
      <c r="H34" s="149" t="s">
        <v>233</v>
      </c>
      <c r="I34" s="112">
        <v>1639</v>
      </c>
      <c r="J34" s="113">
        <f t="shared" si="1"/>
        <v>0</v>
      </c>
      <c r="K34" s="110">
        <f t="shared" si="2"/>
        <v>1639</v>
      </c>
      <c r="L34" s="119">
        <f t="shared" si="3"/>
        <v>3278</v>
      </c>
    </row>
    <row r="35" spans="2:12">
      <c r="B35" s="144" t="str">
        <f t="shared" si="4"/>
        <v>QMM</v>
      </c>
      <c r="C35" s="148" t="s">
        <v>228</v>
      </c>
      <c r="D35" s="148" t="s">
        <v>278</v>
      </c>
      <c r="E35" s="149" t="s">
        <v>405</v>
      </c>
      <c r="F35" s="149" t="s">
        <v>278</v>
      </c>
      <c r="G35" s="149" t="s">
        <v>278</v>
      </c>
      <c r="H35" s="149" t="s">
        <v>233</v>
      </c>
      <c r="I35" s="112">
        <v>9719</v>
      </c>
      <c r="J35" s="113">
        <f t="shared" si="1"/>
        <v>0</v>
      </c>
      <c r="K35" s="110">
        <f t="shared" si="2"/>
        <v>9719</v>
      </c>
      <c r="L35" s="119">
        <f t="shared" si="3"/>
        <v>19438</v>
      </c>
    </row>
    <row r="36" spans="2:12">
      <c r="B36" s="144" t="str">
        <f t="shared" si="4"/>
        <v>QJG</v>
      </c>
      <c r="C36" s="148" t="s">
        <v>229</v>
      </c>
      <c r="D36" s="148" t="s">
        <v>63</v>
      </c>
      <c r="E36" s="149" t="s">
        <v>404</v>
      </c>
      <c r="F36" s="149" t="s">
        <v>63</v>
      </c>
      <c r="G36" s="149" t="s">
        <v>63</v>
      </c>
      <c r="H36" s="149" t="s">
        <v>233</v>
      </c>
      <c r="I36" s="112">
        <v>3758</v>
      </c>
      <c r="J36" s="113">
        <f t="shared" si="1"/>
        <v>0</v>
      </c>
      <c r="K36" s="110">
        <f t="shared" si="2"/>
        <v>3758</v>
      </c>
      <c r="L36" s="119">
        <f t="shared" si="3"/>
        <v>7516</v>
      </c>
    </row>
    <row r="37" spans="2:12">
      <c r="B37" s="144" t="str">
        <f t="shared" si="4"/>
        <v>QJG</v>
      </c>
      <c r="C37" s="148" t="s">
        <v>229</v>
      </c>
      <c r="D37" s="148" t="s">
        <v>67</v>
      </c>
      <c r="E37" s="149" t="s">
        <v>158</v>
      </c>
      <c r="F37" s="149" t="s">
        <v>67</v>
      </c>
      <c r="G37" s="149" t="s">
        <v>67</v>
      </c>
      <c r="H37" s="149" t="s">
        <v>233</v>
      </c>
      <c r="I37" s="112">
        <v>3158</v>
      </c>
      <c r="J37" s="113">
        <f t="shared" ref="J37:J68" si="5">IF(IFERROR(FIND("CCG", $E37), 0)&gt;0, J$2, 0)</f>
        <v>0</v>
      </c>
      <c r="K37" s="110">
        <f t="shared" ref="K37:K68" si="6">I37*(1+J37)</f>
        <v>3158</v>
      </c>
      <c r="L37" s="119">
        <f t="shared" ref="L37:L68" si="7">K37*2</f>
        <v>6316</v>
      </c>
    </row>
    <row r="38" spans="2:12">
      <c r="B38" s="144" t="str">
        <f t="shared" si="4"/>
        <v>QJG</v>
      </c>
      <c r="C38" s="148" t="s">
        <v>229</v>
      </c>
      <c r="D38" s="148" t="s">
        <v>70</v>
      </c>
      <c r="E38" s="149" t="s">
        <v>161</v>
      </c>
      <c r="F38" s="149" t="s">
        <v>70</v>
      </c>
      <c r="G38" s="149" t="s">
        <v>70</v>
      </c>
      <c r="H38" s="149" t="s">
        <v>233</v>
      </c>
      <c r="I38" s="112">
        <v>2439</v>
      </c>
      <c r="J38" s="113">
        <f t="shared" si="5"/>
        <v>0</v>
      </c>
      <c r="K38" s="110">
        <f t="shared" si="6"/>
        <v>2439</v>
      </c>
      <c r="L38" s="119">
        <f t="shared" si="7"/>
        <v>4878</v>
      </c>
    </row>
    <row r="39" spans="2:12">
      <c r="B39" s="144" t="str">
        <f t="shared" si="4"/>
        <v>QHL</v>
      </c>
      <c r="C39" s="148" t="s">
        <v>222</v>
      </c>
      <c r="D39" s="148" t="s">
        <v>193</v>
      </c>
      <c r="E39" s="149" t="s">
        <v>403</v>
      </c>
      <c r="F39" s="149" t="s">
        <v>193</v>
      </c>
      <c r="G39" s="149" t="s">
        <v>193</v>
      </c>
      <c r="H39" s="149" t="s">
        <v>226</v>
      </c>
      <c r="I39" s="112">
        <v>11455</v>
      </c>
      <c r="J39" s="113">
        <f t="shared" si="5"/>
        <v>0</v>
      </c>
      <c r="K39" s="110">
        <f t="shared" si="6"/>
        <v>11455</v>
      </c>
      <c r="L39" s="119">
        <f t="shared" si="7"/>
        <v>22910</v>
      </c>
    </row>
    <row r="40" spans="2:12">
      <c r="B40" s="144" t="str">
        <f t="shared" si="4"/>
        <v>QWU</v>
      </c>
      <c r="C40" s="148" t="s">
        <v>223</v>
      </c>
      <c r="D40" s="148" t="s">
        <v>46</v>
      </c>
      <c r="E40" s="149" t="s">
        <v>402</v>
      </c>
      <c r="F40" s="149" t="s">
        <v>401</v>
      </c>
      <c r="G40" s="149" t="s">
        <v>295</v>
      </c>
      <c r="H40" s="149" t="s">
        <v>226</v>
      </c>
      <c r="I40" s="112">
        <v>4556</v>
      </c>
      <c r="J40" s="113">
        <f t="shared" si="5"/>
        <v>0</v>
      </c>
      <c r="K40" s="110">
        <f t="shared" si="6"/>
        <v>4556</v>
      </c>
      <c r="L40" s="119">
        <f t="shared" si="7"/>
        <v>9112</v>
      </c>
    </row>
    <row r="41" spans="2:12">
      <c r="B41" s="144" t="str">
        <f t="shared" si="4"/>
        <v>QWU</v>
      </c>
      <c r="C41" s="148" t="s">
        <v>223</v>
      </c>
      <c r="D41" s="148" t="s">
        <v>54</v>
      </c>
      <c r="E41" s="149" t="s">
        <v>151</v>
      </c>
      <c r="F41" s="149" t="s">
        <v>401</v>
      </c>
      <c r="G41" s="149" t="s">
        <v>295</v>
      </c>
      <c r="H41" s="149" t="s">
        <v>226</v>
      </c>
      <c r="I41" s="112">
        <v>2568</v>
      </c>
      <c r="J41" s="113">
        <f t="shared" si="5"/>
        <v>0</v>
      </c>
      <c r="K41" s="110">
        <f t="shared" si="6"/>
        <v>2568</v>
      </c>
      <c r="L41" s="119">
        <f t="shared" si="7"/>
        <v>5136</v>
      </c>
    </row>
    <row r="42" spans="2:12">
      <c r="B42" s="144" t="str">
        <f t="shared" si="4"/>
        <v>QWU</v>
      </c>
      <c r="C42" s="148" t="s">
        <v>223</v>
      </c>
      <c r="D42" s="148" t="s">
        <v>50</v>
      </c>
      <c r="E42" s="149" t="s">
        <v>149</v>
      </c>
      <c r="F42" s="149" t="s">
        <v>401</v>
      </c>
      <c r="G42" s="149" t="s">
        <v>295</v>
      </c>
      <c r="H42" s="149" t="s">
        <v>226</v>
      </c>
      <c r="I42" s="112">
        <v>1746</v>
      </c>
      <c r="J42" s="113">
        <f t="shared" si="5"/>
        <v>0</v>
      </c>
      <c r="K42" s="110">
        <f t="shared" si="6"/>
        <v>1746</v>
      </c>
      <c r="L42" s="119">
        <f t="shared" si="7"/>
        <v>3492</v>
      </c>
    </row>
    <row r="43" spans="2:12">
      <c r="B43" s="144" t="str">
        <f t="shared" si="4"/>
        <v>QJ2</v>
      </c>
      <c r="C43" s="148" t="s">
        <v>217</v>
      </c>
      <c r="D43" s="148" t="s">
        <v>203</v>
      </c>
      <c r="E43" s="149" t="s">
        <v>400</v>
      </c>
      <c r="F43" s="149" t="s">
        <v>203</v>
      </c>
      <c r="G43" s="149" t="s">
        <v>203</v>
      </c>
      <c r="H43" s="149" t="s">
        <v>226</v>
      </c>
      <c r="I43" s="112">
        <v>9912</v>
      </c>
      <c r="J43" s="113">
        <f t="shared" si="5"/>
        <v>0</v>
      </c>
      <c r="K43" s="110">
        <f t="shared" si="6"/>
        <v>9912</v>
      </c>
      <c r="L43" s="119">
        <f t="shared" si="7"/>
        <v>19824</v>
      </c>
    </row>
    <row r="44" spans="2:12">
      <c r="B44" s="144" t="str">
        <f t="shared" si="4"/>
        <v>QGH</v>
      </c>
      <c r="C44" s="148" t="s">
        <v>224</v>
      </c>
      <c r="D44" s="148" t="s">
        <v>277</v>
      </c>
      <c r="E44" s="149" t="s">
        <v>399</v>
      </c>
      <c r="F44" s="149" t="s">
        <v>277</v>
      </c>
      <c r="G44" s="149" t="s">
        <v>277</v>
      </c>
      <c r="H44" s="149" t="s">
        <v>226</v>
      </c>
      <c r="I44" s="112">
        <v>7278</v>
      </c>
      <c r="J44" s="113">
        <f t="shared" si="5"/>
        <v>0</v>
      </c>
      <c r="K44" s="110">
        <f t="shared" si="6"/>
        <v>7278</v>
      </c>
      <c r="L44" s="119">
        <f t="shared" si="7"/>
        <v>14556</v>
      </c>
    </row>
    <row r="45" spans="2:12">
      <c r="B45" s="144" t="str">
        <f t="shared" si="4"/>
        <v>QK1</v>
      </c>
      <c r="C45" s="148" t="s">
        <v>220</v>
      </c>
      <c r="D45" s="148" t="s">
        <v>41</v>
      </c>
      <c r="E45" s="149" t="s">
        <v>398</v>
      </c>
      <c r="F45" s="149" t="s">
        <v>41</v>
      </c>
      <c r="G45" s="149" t="s">
        <v>41</v>
      </c>
      <c r="H45" s="149" t="s">
        <v>226</v>
      </c>
      <c r="I45" s="112">
        <v>3048</v>
      </c>
      <c r="J45" s="113">
        <f t="shared" si="5"/>
        <v>0</v>
      </c>
      <c r="K45" s="110">
        <f t="shared" si="6"/>
        <v>3048</v>
      </c>
      <c r="L45" s="119">
        <f t="shared" si="7"/>
        <v>6096</v>
      </c>
    </row>
    <row r="46" spans="2:12">
      <c r="B46" s="144" t="str">
        <f t="shared" si="4"/>
        <v>QK1</v>
      </c>
      <c r="C46" s="148" t="s">
        <v>220</v>
      </c>
      <c r="D46" s="148" t="s">
        <v>42</v>
      </c>
      <c r="E46" s="149" t="s">
        <v>142</v>
      </c>
      <c r="F46" s="149" t="s">
        <v>42</v>
      </c>
      <c r="G46" s="149" t="s">
        <v>42</v>
      </c>
      <c r="H46" s="149" t="s">
        <v>226</v>
      </c>
      <c r="I46" s="112">
        <v>3414</v>
      </c>
      <c r="J46" s="113">
        <f t="shared" si="5"/>
        <v>0</v>
      </c>
      <c r="K46" s="110">
        <f t="shared" si="6"/>
        <v>3414</v>
      </c>
      <c r="L46" s="119">
        <f t="shared" si="7"/>
        <v>6828</v>
      </c>
    </row>
    <row r="47" spans="2:12">
      <c r="B47" s="144" t="str">
        <f t="shared" si="4"/>
        <v>QK1</v>
      </c>
      <c r="C47" s="148" t="s">
        <v>220</v>
      </c>
      <c r="D47" s="148" t="s">
        <v>44</v>
      </c>
      <c r="E47" s="149" t="s">
        <v>144</v>
      </c>
      <c r="F47" s="149" t="s">
        <v>44</v>
      </c>
      <c r="G47" s="149" t="s">
        <v>44</v>
      </c>
      <c r="H47" s="149" t="s">
        <v>226</v>
      </c>
      <c r="I47" s="112">
        <v>3622</v>
      </c>
      <c r="J47" s="113">
        <f t="shared" si="5"/>
        <v>0</v>
      </c>
      <c r="K47" s="110">
        <f t="shared" si="6"/>
        <v>3622</v>
      </c>
      <c r="L47" s="119">
        <f t="shared" si="7"/>
        <v>7244</v>
      </c>
    </row>
    <row r="48" spans="2:12">
      <c r="B48" s="144" t="str">
        <f t="shared" si="4"/>
        <v>QJM</v>
      </c>
      <c r="C48" s="148" t="s">
        <v>218</v>
      </c>
      <c r="D48" s="148" t="s">
        <v>285</v>
      </c>
      <c r="E48" s="149" t="s">
        <v>310</v>
      </c>
      <c r="F48" s="149" t="s">
        <v>285</v>
      </c>
      <c r="G48" s="149" t="s">
        <v>285</v>
      </c>
      <c r="H48" s="149" t="s">
        <v>226</v>
      </c>
      <c r="I48" s="112">
        <v>7253</v>
      </c>
      <c r="J48" s="113">
        <f t="shared" si="5"/>
        <v>0</v>
      </c>
      <c r="K48" s="110">
        <f t="shared" si="6"/>
        <v>7253</v>
      </c>
      <c r="L48" s="119">
        <f t="shared" si="7"/>
        <v>14506</v>
      </c>
    </row>
    <row r="49" spans="2:12">
      <c r="B49" s="144" t="str">
        <f t="shared" si="4"/>
        <v>QPM</v>
      </c>
      <c r="C49" s="148" t="s">
        <v>225</v>
      </c>
      <c r="D49" s="148" t="s">
        <v>287</v>
      </c>
      <c r="E49" s="149" t="s">
        <v>311</v>
      </c>
      <c r="F49" s="149" t="s">
        <v>287</v>
      </c>
      <c r="G49" s="149" t="s">
        <v>287</v>
      </c>
      <c r="H49" s="149" t="s">
        <v>226</v>
      </c>
      <c r="I49" s="112">
        <v>6776</v>
      </c>
      <c r="J49" s="113">
        <f t="shared" si="5"/>
        <v>0</v>
      </c>
      <c r="K49" s="110">
        <f t="shared" si="6"/>
        <v>6776</v>
      </c>
      <c r="L49" s="119">
        <f t="shared" si="7"/>
        <v>13552</v>
      </c>
    </row>
    <row r="50" spans="2:12">
      <c r="B50" s="144" t="str">
        <f t="shared" si="4"/>
        <v>QT1</v>
      </c>
      <c r="C50" s="148" t="s">
        <v>219</v>
      </c>
      <c r="D50" s="148" t="s">
        <v>283</v>
      </c>
      <c r="E50" s="149" t="s">
        <v>397</v>
      </c>
      <c r="F50" s="149" t="s">
        <v>283</v>
      </c>
      <c r="G50" s="149" t="s">
        <v>283</v>
      </c>
      <c r="H50" s="149" t="s">
        <v>226</v>
      </c>
      <c r="I50" s="112">
        <v>9881</v>
      </c>
      <c r="J50" s="113">
        <f t="shared" si="5"/>
        <v>0</v>
      </c>
      <c r="K50" s="110">
        <f t="shared" si="6"/>
        <v>9881</v>
      </c>
      <c r="L50" s="119">
        <f t="shared" si="7"/>
        <v>19762</v>
      </c>
    </row>
    <row r="51" spans="2:12">
      <c r="B51" s="144" t="str">
        <f t="shared" si="4"/>
        <v>QOC</v>
      </c>
      <c r="C51" s="148" t="s">
        <v>216</v>
      </c>
      <c r="D51" s="148" t="s">
        <v>52</v>
      </c>
      <c r="E51" s="149" t="s">
        <v>150</v>
      </c>
      <c r="F51" s="149" t="s">
        <v>395</v>
      </c>
      <c r="G51" s="149" t="s">
        <v>300</v>
      </c>
      <c r="H51" s="149" t="s">
        <v>226</v>
      </c>
      <c r="I51" s="112">
        <v>2918</v>
      </c>
      <c r="J51" s="113">
        <f t="shared" si="5"/>
        <v>0</v>
      </c>
      <c r="K51" s="110">
        <f t="shared" si="6"/>
        <v>2918</v>
      </c>
      <c r="L51" s="119">
        <f t="shared" si="7"/>
        <v>5836</v>
      </c>
    </row>
    <row r="52" spans="2:12">
      <c r="B52" s="144" t="str">
        <f t="shared" si="4"/>
        <v>QOC</v>
      </c>
      <c r="C52" s="148" t="s">
        <v>216</v>
      </c>
      <c r="D52" s="148" t="s">
        <v>57</v>
      </c>
      <c r="E52" s="149" t="s">
        <v>396</v>
      </c>
      <c r="F52" s="149" t="s">
        <v>395</v>
      </c>
      <c r="G52" s="149" t="s">
        <v>300</v>
      </c>
      <c r="H52" s="149" t="s">
        <v>226</v>
      </c>
      <c r="I52" s="112">
        <v>1672</v>
      </c>
      <c r="J52" s="113">
        <f t="shared" si="5"/>
        <v>0</v>
      </c>
      <c r="K52" s="110">
        <f t="shared" si="6"/>
        <v>1672</v>
      </c>
      <c r="L52" s="119">
        <f t="shared" si="7"/>
        <v>3344</v>
      </c>
    </row>
    <row r="53" spans="2:12">
      <c r="B53" s="144" t="str">
        <f t="shared" si="4"/>
        <v>QNC</v>
      </c>
      <c r="C53" s="148" t="s">
        <v>215</v>
      </c>
      <c r="D53" s="148" t="s">
        <v>45</v>
      </c>
      <c r="E53" s="149" t="s">
        <v>145</v>
      </c>
      <c r="F53" s="149" t="s">
        <v>45</v>
      </c>
      <c r="G53" s="149" t="s">
        <v>45</v>
      </c>
      <c r="H53" s="149" t="s">
        <v>226</v>
      </c>
      <c r="I53" s="112">
        <v>1260</v>
      </c>
      <c r="J53" s="113">
        <f t="shared" si="5"/>
        <v>0</v>
      </c>
      <c r="K53" s="110">
        <f t="shared" si="6"/>
        <v>1260</v>
      </c>
      <c r="L53" s="119">
        <f t="shared" si="7"/>
        <v>2520</v>
      </c>
    </row>
    <row r="54" spans="2:12">
      <c r="B54" s="144" t="str">
        <f t="shared" si="4"/>
        <v>QNC</v>
      </c>
      <c r="C54" s="148" t="s">
        <v>215</v>
      </c>
      <c r="D54" s="148" t="s">
        <v>48</v>
      </c>
      <c r="E54" s="149" t="s">
        <v>147</v>
      </c>
      <c r="F54" s="149" t="s">
        <v>48</v>
      </c>
      <c r="G54" s="149" t="s">
        <v>48</v>
      </c>
      <c r="H54" s="149" t="s">
        <v>226</v>
      </c>
      <c r="I54" s="112">
        <v>1310</v>
      </c>
      <c r="J54" s="113">
        <f t="shared" si="5"/>
        <v>0</v>
      </c>
      <c r="K54" s="110">
        <f t="shared" si="6"/>
        <v>1310</v>
      </c>
      <c r="L54" s="119">
        <f t="shared" si="7"/>
        <v>2620</v>
      </c>
    </row>
    <row r="55" spans="2:12">
      <c r="B55" s="144" t="str">
        <f t="shared" si="4"/>
        <v>QNC</v>
      </c>
      <c r="C55" s="148" t="s">
        <v>215</v>
      </c>
      <c r="D55" s="148" t="s">
        <v>49</v>
      </c>
      <c r="E55" s="149" t="s">
        <v>148</v>
      </c>
      <c r="F55" s="149" t="s">
        <v>49</v>
      </c>
      <c r="G55" s="149" t="s">
        <v>49</v>
      </c>
      <c r="H55" s="149" t="s">
        <v>226</v>
      </c>
      <c r="I55" s="112">
        <v>2037</v>
      </c>
      <c r="J55" s="113">
        <f t="shared" si="5"/>
        <v>0</v>
      </c>
      <c r="K55" s="110">
        <f t="shared" si="6"/>
        <v>2037</v>
      </c>
      <c r="L55" s="119">
        <f t="shared" si="7"/>
        <v>4074</v>
      </c>
    </row>
    <row r="56" spans="2:12">
      <c r="B56" s="144" t="str">
        <f t="shared" si="4"/>
        <v>QNC</v>
      </c>
      <c r="C56" s="148" t="s">
        <v>215</v>
      </c>
      <c r="D56" s="148" t="s">
        <v>53</v>
      </c>
      <c r="E56" s="149" t="s">
        <v>394</v>
      </c>
      <c r="F56" s="149" t="s">
        <v>53</v>
      </c>
      <c r="G56" s="149" t="s">
        <v>53</v>
      </c>
      <c r="H56" s="149" t="s">
        <v>226</v>
      </c>
      <c r="I56" s="112">
        <v>2082</v>
      </c>
      <c r="J56" s="113">
        <f t="shared" si="5"/>
        <v>0</v>
      </c>
      <c r="K56" s="110">
        <f t="shared" si="6"/>
        <v>2082</v>
      </c>
      <c r="L56" s="119">
        <f t="shared" si="7"/>
        <v>4164</v>
      </c>
    </row>
    <row r="57" spans="2:12">
      <c r="B57" s="144" t="str">
        <f t="shared" si="4"/>
        <v>QNC</v>
      </c>
      <c r="C57" s="148" t="s">
        <v>215</v>
      </c>
      <c r="D57" s="148" t="s">
        <v>55</v>
      </c>
      <c r="E57" s="149" t="s">
        <v>393</v>
      </c>
      <c r="F57" s="149" t="s">
        <v>55</v>
      </c>
      <c r="G57" s="149" t="s">
        <v>55</v>
      </c>
      <c r="H57" s="149" t="s">
        <v>226</v>
      </c>
      <c r="I57" s="112">
        <v>1396</v>
      </c>
      <c r="J57" s="113">
        <f t="shared" si="5"/>
        <v>0</v>
      </c>
      <c r="K57" s="110">
        <f t="shared" si="6"/>
        <v>1396</v>
      </c>
      <c r="L57" s="119">
        <f t="shared" si="7"/>
        <v>2792</v>
      </c>
    </row>
    <row r="58" spans="2:12">
      <c r="B58" s="144" t="str">
        <f t="shared" si="4"/>
        <v>QNC</v>
      </c>
      <c r="C58" s="148" t="s">
        <v>215</v>
      </c>
      <c r="D58" s="148" t="s">
        <v>56</v>
      </c>
      <c r="E58" s="149" t="s">
        <v>309</v>
      </c>
      <c r="F58" s="149" t="s">
        <v>56</v>
      </c>
      <c r="G58" s="149" t="s">
        <v>56</v>
      </c>
      <c r="H58" s="149" t="s">
        <v>226</v>
      </c>
      <c r="I58" s="112">
        <v>2632</v>
      </c>
      <c r="J58" s="113">
        <f t="shared" si="5"/>
        <v>0</v>
      </c>
      <c r="K58" s="110">
        <f t="shared" si="6"/>
        <v>2632</v>
      </c>
      <c r="L58" s="119">
        <f t="shared" si="7"/>
        <v>5264</v>
      </c>
    </row>
    <row r="59" spans="2:12">
      <c r="B59" s="144" t="str">
        <f t="shared" si="4"/>
        <v>QUA</v>
      </c>
      <c r="C59" s="148" t="s">
        <v>221</v>
      </c>
      <c r="D59" s="148" t="s">
        <v>47</v>
      </c>
      <c r="E59" s="149" t="s">
        <v>146</v>
      </c>
      <c r="F59" s="149" t="s">
        <v>391</v>
      </c>
      <c r="G59" s="149" t="s">
        <v>296</v>
      </c>
      <c r="H59" s="149" t="s">
        <v>226</v>
      </c>
      <c r="I59" s="112">
        <v>2973</v>
      </c>
      <c r="J59" s="113">
        <f t="shared" si="5"/>
        <v>0</v>
      </c>
      <c r="K59" s="110">
        <f t="shared" si="6"/>
        <v>2973</v>
      </c>
      <c r="L59" s="119">
        <f t="shared" si="7"/>
        <v>5946</v>
      </c>
    </row>
    <row r="60" spans="2:12">
      <c r="B60" s="144" t="str">
        <f t="shared" si="4"/>
        <v>QUA</v>
      </c>
      <c r="C60" s="148" t="s">
        <v>221</v>
      </c>
      <c r="D60" s="148" t="s">
        <v>51</v>
      </c>
      <c r="E60" s="149" t="s">
        <v>392</v>
      </c>
      <c r="F60" s="149" t="s">
        <v>391</v>
      </c>
      <c r="G60" s="149" t="s">
        <v>296</v>
      </c>
      <c r="H60" s="149" t="s">
        <v>226</v>
      </c>
      <c r="I60" s="112">
        <v>5061</v>
      </c>
      <c r="J60" s="113">
        <f t="shared" si="5"/>
        <v>0</v>
      </c>
      <c r="K60" s="110">
        <f t="shared" si="6"/>
        <v>5061</v>
      </c>
      <c r="L60" s="119">
        <f t="shared" si="7"/>
        <v>10122</v>
      </c>
    </row>
    <row r="61" spans="2:12">
      <c r="B61" s="144" t="str">
        <f t="shared" si="4"/>
        <v>QUA</v>
      </c>
      <c r="C61" s="148" t="s">
        <v>221</v>
      </c>
      <c r="D61" s="148" t="s">
        <v>58</v>
      </c>
      <c r="E61" s="149" t="s">
        <v>152</v>
      </c>
      <c r="F61" s="149" t="s">
        <v>391</v>
      </c>
      <c r="G61" s="149" t="s">
        <v>296</v>
      </c>
      <c r="H61" s="149" t="s">
        <v>226</v>
      </c>
      <c r="I61" s="112">
        <v>2681</v>
      </c>
      <c r="J61" s="113">
        <f t="shared" si="5"/>
        <v>0</v>
      </c>
      <c r="K61" s="110">
        <f t="shared" si="6"/>
        <v>2681</v>
      </c>
      <c r="L61" s="119">
        <f t="shared" si="7"/>
        <v>5362</v>
      </c>
    </row>
    <row r="62" spans="2:12">
      <c r="B62" s="144" t="str">
        <f t="shared" si="4"/>
        <v>QUA</v>
      </c>
      <c r="C62" s="148" t="s">
        <v>221</v>
      </c>
      <c r="D62" s="148" t="s">
        <v>59</v>
      </c>
      <c r="E62" s="149" t="s">
        <v>153</v>
      </c>
      <c r="F62" s="149" t="s">
        <v>391</v>
      </c>
      <c r="G62" s="149" t="s">
        <v>296</v>
      </c>
      <c r="H62" s="149" t="s">
        <v>226</v>
      </c>
      <c r="I62" s="112">
        <v>2433</v>
      </c>
      <c r="J62" s="113">
        <f t="shared" si="5"/>
        <v>0</v>
      </c>
      <c r="K62" s="110">
        <f t="shared" si="6"/>
        <v>2433</v>
      </c>
      <c r="L62" s="119">
        <f t="shared" si="7"/>
        <v>4866</v>
      </c>
    </row>
    <row r="63" spans="2:12">
      <c r="B63" s="144" t="str">
        <f t="shared" si="4"/>
        <v>QHM</v>
      </c>
      <c r="C63" s="148" t="s">
        <v>390</v>
      </c>
      <c r="D63" s="148" t="s">
        <v>1</v>
      </c>
      <c r="E63" s="149" t="s">
        <v>110</v>
      </c>
      <c r="F63" s="149" t="s">
        <v>1</v>
      </c>
      <c r="G63" s="149" t="s">
        <v>1</v>
      </c>
      <c r="H63" s="149" t="s">
        <v>210</v>
      </c>
      <c r="I63" s="112">
        <v>1456</v>
      </c>
      <c r="J63" s="113">
        <f t="shared" si="5"/>
        <v>0</v>
      </c>
      <c r="K63" s="110">
        <f t="shared" si="6"/>
        <v>1456</v>
      </c>
      <c r="L63" s="119">
        <f t="shared" si="7"/>
        <v>2912</v>
      </c>
    </row>
    <row r="64" spans="2:12">
      <c r="B64" s="144" t="str">
        <f t="shared" si="4"/>
        <v>QHM</v>
      </c>
      <c r="C64" s="148" t="s">
        <v>390</v>
      </c>
      <c r="D64" s="148" t="s">
        <v>2</v>
      </c>
      <c r="E64" s="149" t="s">
        <v>111</v>
      </c>
      <c r="F64" s="149" t="s">
        <v>2</v>
      </c>
      <c r="G64" s="149" t="s">
        <v>2</v>
      </c>
      <c r="H64" s="149" t="s">
        <v>210</v>
      </c>
      <c r="I64" s="112">
        <v>2605</v>
      </c>
      <c r="J64" s="113">
        <f t="shared" si="5"/>
        <v>0</v>
      </c>
      <c r="K64" s="110">
        <f t="shared" si="6"/>
        <v>2605</v>
      </c>
      <c r="L64" s="119">
        <f t="shared" si="7"/>
        <v>5210</v>
      </c>
    </row>
    <row r="65" spans="2:12">
      <c r="B65" s="144" t="str">
        <f t="shared" si="4"/>
        <v>QHM</v>
      </c>
      <c r="C65" s="148" t="s">
        <v>390</v>
      </c>
      <c r="D65" s="148" t="s">
        <v>288</v>
      </c>
      <c r="E65" s="149" t="s">
        <v>306</v>
      </c>
      <c r="F65" s="149" t="s">
        <v>288</v>
      </c>
      <c r="G65" s="149" t="s">
        <v>288</v>
      </c>
      <c r="H65" s="149" t="s">
        <v>210</v>
      </c>
      <c r="I65" s="112">
        <v>5130</v>
      </c>
      <c r="J65" s="113">
        <f t="shared" si="5"/>
        <v>0</v>
      </c>
      <c r="K65" s="110">
        <f t="shared" si="6"/>
        <v>5130</v>
      </c>
      <c r="L65" s="119">
        <f t="shared" si="7"/>
        <v>10260</v>
      </c>
    </row>
    <row r="66" spans="2:12">
      <c r="B66" s="144" t="str">
        <f t="shared" si="4"/>
        <v>QHM</v>
      </c>
      <c r="C66" s="148" t="s">
        <v>389</v>
      </c>
      <c r="D66" s="148" t="s">
        <v>14</v>
      </c>
      <c r="E66" s="149" t="s">
        <v>120</v>
      </c>
      <c r="F66" s="149" t="s">
        <v>14</v>
      </c>
      <c r="G66" s="149" t="s">
        <v>14</v>
      </c>
      <c r="H66" s="149" t="s">
        <v>210</v>
      </c>
      <c r="I66" s="112">
        <v>3046</v>
      </c>
      <c r="J66" s="113">
        <f t="shared" si="5"/>
        <v>0</v>
      </c>
      <c r="K66" s="110">
        <f t="shared" si="6"/>
        <v>3046</v>
      </c>
      <c r="L66" s="119">
        <f t="shared" si="7"/>
        <v>6092</v>
      </c>
    </row>
    <row r="67" spans="2:12">
      <c r="B67" s="144" t="str">
        <f t="shared" si="4"/>
        <v>QHM</v>
      </c>
      <c r="C67" s="148" t="s">
        <v>388</v>
      </c>
      <c r="D67" s="148" t="s">
        <v>0</v>
      </c>
      <c r="E67" s="149" t="s">
        <v>109</v>
      </c>
      <c r="F67" s="149" t="s">
        <v>0</v>
      </c>
      <c r="G67" s="149" t="s">
        <v>0</v>
      </c>
      <c r="H67" s="149" t="s">
        <v>210</v>
      </c>
      <c r="I67" s="112">
        <v>3072</v>
      </c>
      <c r="J67" s="113">
        <f t="shared" si="5"/>
        <v>0</v>
      </c>
      <c r="K67" s="110">
        <f t="shared" si="6"/>
        <v>3072</v>
      </c>
      <c r="L67" s="119">
        <f t="shared" si="7"/>
        <v>6144</v>
      </c>
    </row>
    <row r="68" spans="2:12">
      <c r="B68" s="144" t="str">
        <f t="shared" si="4"/>
        <v>QHM</v>
      </c>
      <c r="C68" s="148" t="s">
        <v>388</v>
      </c>
      <c r="D68" s="148" t="s">
        <v>101</v>
      </c>
      <c r="E68" s="149" t="s">
        <v>198</v>
      </c>
      <c r="F68" s="149" t="s">
        <v>101</v>
      </c>
      <c r="G68" s="149" t="s">
        <v>101</v>
      </c>
      <c r="H68" s="149" t="s">
        <v>210</v>
      </c>
      <c r="I68" s="112">
        <v>4655</v>
      </c>
      <c r="J68" s="113">
        <f t="shared" si="5"/>
        <v>0</v>
      </c>
      <c r="K68" s="110">
        <f t="shared" si="6"/>
        <v>4655</v>
      </c>
      <c r="L68" s="119">
        <f t="shared" si="7"/>
        <v>9310</v>
      </c>
    </row>
    <row r="69" spans="2:12">
      <c r="B69" s="144" t="str">
        <f t="shared" si="4"/>
        <v>QHM</v>
      </c>
      <c r="C69" s="148" t="s">
        <v>388</v>
      </c>
      <c r="D69" s="148" t="s">
        <v>104</v>
      </c>
      <c r="E69" s="149" t="s">
        <v>190</v>
      </c>
      <c r="F69" s="149" t="s">
        <v>104</v>
      </c>
      <c r="G69" s="149" t="s">
        <v>104</v>
      </c>
      <c r="H69" s="149" t="s">
        <v>210</v>
      </c>
      <c r="I69" s="112">
        <v>2072</v>
      </c>
      <c r="J69" s="113">
        <f t="shared" ref="J69:J100" si="8">IF(IFERROR(FIND("CCG", $E69), 0)&gt;0, J$2, 0)</f>
        <v>0</v>
      </c>
      <c r="K69" s="110">
        <f t="shared" ref="K69:K100" si="9">I69*(1+J69)</f>
        <v>2072</v>
      </c>
      <c r="L69" s="119">
        <f t="shared" ref="L69:L100" si="10">K69*2</f>
        <v>4144</v>
      </c>
    </row>
    <row r="70" spans="2:12">
      <c r="B70" s="144" t="str">
        <f t="shared" si="4"/>
        <v>QHM</v>
      </c>
      <c r="C70" s="148" t="s">
        <v>387</v>
      </c>
      <c r="D70" s="148" t="s">
        <v>276</v>
      </c>
      <c r="E70" s="149" t="s">
        <v>305</v>
      </c>
      <c r="F70" s="149" t="s">
        <v>276</v>
      </c>
      <c r="G70" s="149" t="s">
        <v>276</v>
      </c>
      <c r="H70" s="149" t="s">
        <v>210</v>
      </c>
      <c r="I70" s="112">
        <v>6456</v>
      </c>
      <c r="J70" s="113">
        <f t="shared" si="8"/>
        <v>0</v>
      </c>
      <c r="K70" s="110">
        <f t="shared" si="9"/>
        <v>6456</v>
      </c>
      <c r="L70" s="119">
        <f t="shared" si="10"/>
        <v>12912</v>
      </c>
    </row>
    <row r="71" spans="2:12">
      <c r="B71" s="144" t="str">
        <f t="shared" si="4"/>
        <v>QOQ</v>
      </c>
      <c r="C71" s="148" t="s">
        <v>385</v>
      </c>
      <c r="D71" s="148" t="s">
        <v>31</v>
      </c>
      <c r="E71" s="149" t="s">
        <v>386</v>
      </c>
      <c r="F71" s="149" t="s">
        <v>31</v>
      </c>
      <c r="G71" s="149" t="s">
        <v>31</v>
      </c>
      <c r="H71" s="149" t="s">
        <v>210</v>
      </c>
      <c r="I71" s="112">
        <v>2918</v>
      </c>
      <c r="J71" s="113">
        <f t="shared" si="8"/>
        <v>0</v>
      </c>
      <c r="K71" s="110">
        <f t="shared" si="9"/>
        <v>2918</v>
      </c>
      <c r="L71" s="119">
        <f t="shared" si="10"/>
        <v>5836</v>
      </c>
    </row>
    <row r="72" spans="2:12">
      <c r="B72" s="144" t="str">
        <f t="shared" si="4"/>
        <v>QOQ</v>
      </c>
      <c r="C72" s="148" t="s">
        <v>385</v>
      </c>
      <c r="D72" s="148" t="s">
        <v>33</v>
      </c>
      <c r="E72" s="149" t="s">
        <v>135</v>
      </c>
      <c r="F72" s="149" t="s">
        <v>33</v>
      </c>
      <c r="G72" s="149" t="s">
        <v>33</v>
      </c>
      <c r="H72" s="149" t="s">
        <v>210</v>
      </c>
      <c r="I72" s="112">
        <v>2733</v>
      </c>
      <c r="J72" s="113">
        <f t="shared" si="8"/>
        <v>0</v>
      </c>
      <c r="K72" s="110">
        <f t="shared" si="9"/>
        <v>2733</v>
      </c>
      <c r="L72" s="119">
        <f t="shared" si="10"/>
        <v>5466</v>
      </c>
    </row>
    <row r="73" spans="2:12">
      <c r="B73" s="144" t="str">
        <f t="shared" si="4"/>
        <v>QOQ</v>
      </c>
      <c r="C73" s="148" t="s">
        <v>385</v>
      </c>
      <c r="D73" s="148" t="s">
        <v>34</v>
      </c>
      <c r="E73" s="149" t="s">
        <v>136</v>
      </c>
      <c r="F73" s="149" t="s">
        <v>34</v>
      </c>
      <c r="G73" s="149" t="s">
        <v>34</v>
      </c>
      <c r="H73" s="149" t="s">
        <v>210</v>
      </c>
      <c r="I73" s="112">
        <v>1587</v>
      </c>
      <c r="J73" s="113">
        <f t="shared" si="8"/>
        <v>0</v>
      </c>
      <c r="K73" s="110">
        <f t="shared" si="9"/>
        <v>1587</v>
      </c>
      <c r="L73" s="119">
        <f t="shared" si="10"/>
        <v>3174</v>
      </c>
    </row>
    <row r="74" spans="2:12">
      <c r="B74" s="144" t="str">
        <f t="shared" si="4"/>
        <v>QOQ</v>
      </c>
      <c r="C74" s="148" t="s">
        <v>385</v>
      </c>
      <c r="D74" s="148" t="s">
        <v>36</v>
      </c>
      <c r="E74" s="149" t="s">
        <v>138</v>
      </c>
      <c r="F74" s="149" t="s">
        <v>36</v>
      </c>
      <c r="G74" s="149" t="s">
        <v>36</v>
      </c>
      <c r="H74" s="149" t="s">
        <v>210</v>
      </c>
      <c r="I74" s="112">
        <v>1724</v>
      </c>
      <c r="J74" s="113">
        <f t="shared" si="8"/>
        <v>0</v>
      </c>
      <c r="K74" s="110">
        <f t="shared" si="9"/>
        <v>1724</v>
      </c>
      <c r="L74" s="119">
        <f t="shared" si="10"/>
        <v>3448</v>
      </c>
    </row>
    <row r="75" spans="2:12">
      <c r="B75" s="144" t="str">
        <f t="shared" si="4"/>
        <v>QOQ</v>
      </c>
      <c r="C75" s="148" t="s">
        <v>384</v>
      </c>
      <c r="D75" s="148" t="s">
        <v>282</v>
      </c>
      <c r="E75" s="149" t="s">
        <v>307</v>
      </c>
      <c r="F75" s="149" t="s">
        <v>282</v>
      </c>
      <c r="G75" s="149" t="s">
        <v>282</v>
      </c>
      <c r="H75" s="149" t="s">
        <v>210</v>
      </c>
      <c r="I75" s="112">
        <v>3932</v>
      </c>
      <c r="J75" s="113">
        <f t="shared" si="8"/>
        <v>0</v>
      </c>
      <c r="K75" s="110">
        <f t="shared" si="9"/>
        <v>3932</v>
      </c>
      <c r="L75" s="119">
        <f t="shared" si="10"/>
        <v>7864</v>
      </c>
    </row>
    <row r="76" spans="2:12">
      <c r="B76" s="144" t="str">
        <f t="shared" si="4"/>
        <v>QOQ</v>
      </c>
      <c r="C76" s="148" t="s">
        <v>384</v>
      </c>
      <c r="D76" s="148" t="s">
        <v>39</v>
      </c>
      <c r="E76" s="149" t="s">
        <v>383</v>
      </c>
      <c r="F76" s="149" t="s">
        <v>39</v>
      </c>
      <c r="G76" s="149" t="s">
        <v>39</v>
      </c>
      <c r="H76" s="149" t="s">
        <v>210</v>
      </c>
      <c r="I76" s="112">
        <v>3328</v>
      </c>
      <c r="J76" s="113">
        <f t="shared" si="8"/>
        <v>0</v>
      </c>
      <c r="K76" s="110">
        <f t="shared" si="9"/>
        <v>3328</v>
      </c>
      <c r="L76" s="119">
        <f t="shared" si="10"/>
        <v>6656</v>
      </c>
    </row>
    <row r="77" spans="2:12">
      <c r="B77" s="144" t="str">
        <f t="shared" si="4"/>
        <v>QF7</v>
      </c>
      <c r="C77" s="148" t="s">
        <v>209</v>
      </c>
      <c r="D77" s="148" t="s">
        <v>27</v>
      </c>
      <c r="E77" s="149" t="s">
        <v>130</v>
      </c>
      <c r="F77" s="149" t="s">
        <v>27</v>
      </c>
      <c r="G77" s="149" t="s">
        <v>27</v>
      </c>
      <c r="H77" s="149" t="s">
        <v>210</v>
      </c>
      <c r="I77" s="112">
        <v>2441</v>
      </c>
      <c r="J77" s="113">
        <f t="shared" si="8"/>
        <v>0</v>
      </c>
      <c r="K77" s="110">
        <f t="shared" si="9"/>
        <v>2441</v>
      </c>
      <c r="L77" s="119">
        <f t="shared" si="10"/>
        <v>4882</v>
      </c>
    </row>
    <row r="78" spans="2:12">
      <c r="B78" s="144" t="str">
        <f t="shared" si="4"/>
        <v>QF7</v>
      </c>
      <c r="C78" s="148" t="s">
        <v>209</v>
      </c>
      <c r="D78" s="148" t="s">
        <v>28</v>
      </c>
      <c r="E78" s="149" t="s">
        <v>131</v>
      </c>
      <c r="F78" s="149" t="s">
        <v>28</v>
      </c>
      <c r="G78" s="149" t="s">
        <v>28</v>
      </c>
      <c r="H78" s="149" t="s">
        <v>210</v>
      </c>
      <c r="I78" s="112">
        <v>1107</v>
      </c>
      <c r="J78" s="113">
        <f t="shared" si="8"/>
        <v>0</v>
      </c>
      <c r="K78" s="110">
        <f t="shared" si="9"/>
        <v>1107</v>
      </c>
      <c r="L78" s="119">
        <f t="shared" si="10"/>
        <v>2214</v>
      </c>
    </row>
    <row r="79" spans="2:12">
      <c r="B79" s="144" t="str">
        <f t="shared" si="4"/>
        <v>QF7</v>
      </c>
      <c r="C79" s="148" t="s">
        <v>209</v>
      </c>
      <c r="D79" s="148" t="s">
        <v>30</v>
      </c>
      <c r="E79" s="149" t="s">
        <v>133</v>
      </c>
      <c r="F79" s="149" t="s">
        <v>30</v>
      </c>
      <c r="G79" s="149" t="s">
        <v>30</v>
      </c>
      <c r="H79" s="149" t="s">
        <v>210</v>
      </c>
      <c r="I79" s="112">
        <v>3052</v>
      </c>
      <c r="J79" s="113">
        <f t="shared" si="8"/>
        <v>0</v>
      </c>
      <c r="K79" s="110">
        <f t="shared" si="9"/>
        <v>3052</v>
      </c>
      <c r="L79" s="119">
        <f t="shared" si="10"/>
        <v>6104</v>
      </c>
    </row>
    <row r="80" spans="2:12">
      <c r="B80" s="144" t="str">
        <f t="shared" si="4"/>
        <v>QF7</v>
      </c>
      <c r="C80" s="148" t="s">
        <v>209</v>
      </c>
      <c r="D80" s="148" t="s">
        <v>37</v>
      </c>
      <c r="E80" s="149" t="s">
        <v>139</v>
      </c>
      <c r="F80" s="149" t="s">
        <v>37</v>
      </c>
      <c r="G80" s="149" t="s">
        <v>37</v>
      </c>
      <c r="H80" s="149" t="s">
        <v>210</v>
      </c>
      <c r="I80" s="112">
        <v>2419</v>
      </c>
      <c r="J80" s="113">
        <f t="shared" si="8"/>
        <v>0</v>
      </c>
      <c r="K80" s="110">
        <f t="shared" si="9"/>
        <v>2419</v>
      </c>
      <c r="L80" s="119">
        <f t="shared" si="10"/>
        <v>4838</v>
      </c>
    </row>
    <row r="81" spans="2:12">
      <c r="B81" s="144" t="str">
        <f t="shared" si="4"/>
        <v>QF7</v>
      </c>
      <c r="C81" s="148" t="s">
        <v>209</v>
      </c>
      <c r="D81" s="148" t="s">
        <v>38</v>
      </c>
      <c r="E81" s="149" t="s">
        <v>140</v>
      </c>
      <c r="F81" s="149" t="s">
        <v>38</v>
      </c>
      <c r="G81" s="149" t="s">
        <v>38</v>
      </c>
      <c r="H81" s="149" t="s">
        <v>210</v>
      </c>
      <c r="I81" s="112">
        <v>5577</v>
      </c>
      <c r="J81" s="113">
        <f t="shared" si="8"/>
        <v>0</v>
      </c>
      <c r="K81" s="110">
        <f t="shared" si="9"/>
        <v>5577</v>
      </c>
      <c r="L81" s="119">
        <f t="shared" si="10"/>
        <v>11154</v>
      </c>
    </row>
    <row r="82" spans="2:12">
      <c r="B82" s="144" t="str">
        <f t="shared" si="4"/>
        <v>QWO</v>
      </c>
      <c r="C82" s="148" t="s">
        <v>207</v>
      </c>
      <c r="D82" s="148" t="s">
        <v>29</v>
      </c>
      <c r="E82" s="149" t="s">
        <v>132</v>
      </c>
      <c r="F82" s="149" t="s">
        <v>29</v>
      </c>
      <c r="G82" s="149" t="s">
        <v>29</v>
      </c>
      <c r="H82" s="149" t="s">
        <v>210</v>
      </c>
      <c r="I82" s="112">
        <v>2058</v>
      </c>
      <c r="J82" s="113">
        <f t="shared" si="8"/>
        <v>0</v>
      </c>
      <c r="K82" s="110">
        <f t="shared" si="9"/>
        <v>2058</v>
      </c>
      <c r="L82" s="119">
        <f t="shared" si="10"/>
        <v>4116</v>
      </c>
    </row>
    <row r="83" spans="2:12">
      <c r="B83" s="144" t="str">
        <f t="shared" si="4"/>
        <v>QWO</v>
      </c>
      <c r="C83" s="148" t="s">
        <v>207</v>
      </c>
      <c r="D83" s="148" t="s">
        <v>32</v>
      </c>
      <c r="E83" s="149" t="s">
        <v>134</v>
      </c>
      <c r="F83" s="149" t="s">
        <v>382</v>
      </c>
      <c r="G83" s="149" t="s">
        <v>302</v>
      </c>
      <c r="H83" s="149" t="s">
        <v>210</v>
      </c>
      <c r="I83" s="112">
        <v>2334</v>
      </c>
      <c r="J83" s="113">
        <f t="shared" si="8"/>
        <v>0</v>
      </c>
      <c r="K83" s="110">
        <f t="shared" si="9"/>
        <v>2334</v>
      </c>
      <c r="L83" s="119">
        <f t="shared" si="10"/>
        <v>4668</v>
      </c>
    </row>
    <row r="84" spans="2:12">
      <c r="B84" s="144" t="str">
        <f t="shared" si="4"/>
        <v>QWO</v>
      </c>
      <c r="C84" s="148" t="s">
        <v>207</v>
      </c>
      <c r="D84" s="148" t="s">
        <v>35</v>
      </c>
      <c r="E84" s="149" t="s">
        <v>137</v>
      </c>
      <c r="F84" s="149" t="s">
        <v>382</v>
      </c>
      <c r="G84" s="149" t="s">
        <v>302</v>
      </c>
      <c r="H84" s="149" t="s">
        <v>210</v>
      </c>
      <c r="I84" s="112">
        <v>1823</v>
      </c>
      <c r="J84" s="113">
        <f t="shared" si="8"/>
        <v>0</v>
      </c>
      <c r="K84" s="110">
        <f t="shared" si="9"/>
        <v>1823</v>
      </c>
      <c r="L84" s="119">
        <f t="shared" si="10"/>
        <v>3646</v>
      </c>
    </row>
    <row r="85" spans="2:12">
      <c r="B85" s="144" t="str">
        <f t="shared" ref="B85:B139" si="11">LEFT(C85,3)</f>
        <v>QWO</v>
      </c>
      <c r="C85" s="148" t="s">
        <v>207</v>
      </c>
      <c r="D85" s="148" t="s">
        <v>40</v>
      </c>
      <c r="E85" s="149" t="s">
        <v>141</v>
      </c>
      <c r="F85" s="149" t="s">
        <v>40</v>
      </c>
      <c r="G85" s="149" t="s">
        <v>40</v>
      </c>
      <c r="H85" s="149" t="s">
        <v>210</v>
      </c>
      <c r="I85" s="112">
        <v>3355</v>
      </c>
      <c r="J85" s="113">
        <f t="shared" si="8"/>
        <v>0</v>
      </c>
      <c r="K85" s="110">
        <f t="shared" si="9"/>
        <v>3355</v>
      </c>
      <c r="L85" s="119">
        <f t="shared" si="10"/>
        <v>6710</v>
      </c>
    </row>
    <row r="86" spans="2:12">
      <c r="B86" s="144" t="str">
        <f t="shared" si="11"/>
        <v>QWO</v>
      </c>
      <c r="C86" s="148" t="s">
        <v>207</v>
      </c>
      <c r="D86" s="148" t="s">
        <v>192</v>
      </c>
      <c r="E86" s="149" t="s">
        <v>186</v>
      </c>
      <c r="F86" s="149" t="s">
        <v>192</v>
      </c>
      <c r="G86" s="149" t="s">
        <v>192</v>
      </c>
      <c r="H86" s="149" t="s">
        <v>210</v>
      </c>
      <c r="I86" s="112">
        <v>7690</v>
      </c>
      <c r="J86" s="113">
        <f t="shared" si="8"/>
        <v>0</v>
      </c>
      <c r="K86" s="110">
        <f t="shared" si="9"/>
        <v>7690</v>
      </c>
      <c r="L86" s="119">
        <f t="shared" si="10"/>
        <v>15380</v>
      </c>
    </row>
    <row r="87" spans="2:12">
      <c r="B87" s="144" t="str">
        <f t="shared" si="11"/>
        <v>QWO</v>
      </c>
      <c r="C87" s="148" t="s">
        <v>207</v>
      </c>
      <c r="D87" s="148" t="s">
        <v>280</v>
      </c>
      <c r="E87" s="149" t="s">
        <v>381</v>
      </c>
      <c r="F87" s="149" t="s">
        <v>280</v>
      </c>
      <c r="G87" s="149" t="s">
        <v>280</v>
      </c>
      <c r="H87" s="149" t="s">
        <v>210</v>
      </c>
      <c r="I87" s="112">
        <v>5719</v>
      </c>
      <c r="J87" s="113">
        <f t="shared" si="8"/>
        <v>0</v>
      </c>
      <c r="K87" s="110">
        <f t="shared" si="9"/>
        <v>5719</v>
      </c>
      <c r="L87" s="119">
        <f t="shared" si="10"/>
        <v>11438</v>
      </c>
    </row>
    <row r="88" spans="2:12">
      <c r="B88" s="144" t="str">
        <f t="shared" si="11"/>
        <v>QYG</v>
      </c>
      <c r="C88" s="148" t="s">
        <v>213</v>
      </c>
      <c r="D88" s="148" t="s">
        <v>12</v>
      </c>
      <c r="E88" s="149" t="s">
        <v>118</v>
      </c>
      <c r="F88" s="149" t="s">
        <v>12</v>
      </c>
      <c r="G88" s="149" t="s">
        <v>12</v>
      </c>
      <c r="H88" s="149" t="s">
        <v>214</v>
      </c>
      <c r="I88" s="112">
        <v>1200</v>
      </c>
      <c r="J88" s="113">
        <f t="shared" si="8"/>
        <v>0</v>
      </c>
      <c r="K88" s="110">
        <f t="shared" si="9"/>
        <v>1200</v>
      </c>
      <c r="L88" s="119">
        <f t="shared" si="10"/>
        <v>2400</v>
      </c>
    </row>
    <row r="89" spans="2:12">
      <c r="B89" s="144" t="str">
        <f t="shared" si="11"/>
        <v>QYG</v>
      </c>
      <c r="C89" s="148" t="s">
        <v>213</v>
      </c>
      <c r="D89" s="148" t="s">
        <v>15</v>
      </c>
      <c r="E89" s="149" t="s">
        <v>121</v>
      </c>
      <c r="F89" s="149" t="s">
        <v>15</v>
      </c>
      <c r="G89" s="149" t="s">
        <v>15</v>
      </c>
      <c r="H89" s="149" t="s">
        <v>214</v>
      </c>
      <c r="I89" s="112">
        <v>1534</v>
      </c>
      <c r="J89" s="113">
        <f t="shared" si="8"/>
        <v>0</v>
      </c>
      <c r="K89" s="110">
        <f t="shared" si="9"/>
        <v>1534</v>
      </c>
      <c r="L89" s="119">
        <f t="shared" si="10"/>
        <v>3068</v>
      </c>
    </row>
    <row r="90" spans="2:12">
      <c r="B90" s="144" t="str">
        <f t="shared" si="11"/>
        <v>QYG</v>
      </c>
      <c r="C90" s="148" t="s">
        <v>213</v>
      </c>
      <c r="D90" s="148" t="s">
        <v>17</v>
      </c>
      <c r="E90" s="149" t="s">
        <v>123</v>
      </c>
      <c r="F90" s="149" t="s">
        <v>17</v>
      </c>
      <c r="G90" s="149" t="s">
        <v>17</v>
      </c>
      <c r="H90" s="149" t="s">
        <v>214</v>
      </c>
      <c r="I90" s="112">
        <v>1424</v>
      </c>
      <c r="J90" s="113">
        <f t="shared" si="8"/>
        <v>0</v>
      </c>
      <c r="K90" s="110">
        <f t="shared" si="9"/>
        <v>1424</v>
      </c>
      <c r="L90" s="119">
        <f t="shared" si="10"/>
        <v>2848</v>
      </c>
    </row>
    <row r="91" spans="2:12">
      <c r="B91" s="144" t="str">
        <f t="shared" si="11"/>
        <v>QYG</v>
      </c>
      <c r="C91" s="148" t="s">
        <v>213</v>
      </c>
      <c r="D91" s="148" t="s">
        <v>18</v>
      </c>
      <c r="E91" s="149" t="s">
        <v>380</v>
      </c>
      <c r="F91" s="149" t="s">
        <v>18</v>
      </c>
      <c r="G91" s="149" t="s">
        <v>18</v>
      </c>
      <c r="H91" s="149" t="s">
        <v>214</v>
      </c>
      <c r="I91" s="112">
        <v>1147</v>
      </c>
      <c r="J91" s="113">
        <f t="shared" si="8"/>
        <v>0</v>
      </c>
      <c r="K91" s="110">
        <f t="shared" si="9"/>
        <v>1147</v>
      </c>
      <c r="L91" s="119">
        <f t="shared" si="10"/>
        <v>2294</v>
      </c>
    </row>
    <row r="92" spans="2:12">
      <c r="B92" s="144" t="str">
        <f t="shared" si="11"/>
        <v>QYG</v>
      </c>
      <c r="C92" s="148" t="s">
        <v>213</v>
      </c>
      <c r="D92" s="148" t="s">
        <v>20</v>
      </c>
      <c r="E92" s="149" t="s">
        <v>125</v>
      </c>
      <c r="F92" s="149" t="s">
        <v>20</v>
      </c>
      <c r="G92" s="149" t="s">
        <v>20</v>
      </c>
      <c r="H92" s="149" t="s">
        <v>214</v>
      </c>
      <c r="I92" s="112">
        <v>1845</v>
      </c>
      <c r="J92" s="113">
        <f t="shared" si="8"/>
        <v>0</v>
      </c>
      <c r="K92" s="110">
        <f t="shared" si="9"/>
        <v>1845</v>
      </c>
      <c r="L92" s="119">
        <f t="shared" si="10"/>
        <v>3690</v>
      </c>
    </row>
    <row r="93" spans="2:12">
      <c r="B93" s="144" t="str">
        <f t="shared" si="11"/>
        <v>QYG</v>
      </c>
      <c r="C93" s="148" t="s">
        <v>213</v>
      </c>
      <c r="D93" s="148" t="s">
        <v>23</v>
      </c>
      <c r="E93" s="149" t="s">
        <v>127</v>
      </c>
      <c r="F93" s="149" t="s">
        <v>23</v>
      </c>
      <c r="G93" s="149" t="s">
        <v>23</v>
      </c>
      <c r="H93" s="149" t="s">
        <v>214</v>
      </c>
      <c r="I93" s="112">
        <v>2030</v>
      </c>
      <c r="J93" s="113">
        <f t="shared" si="8"/>
        <v>0</v>
      </c>
      <c r="K93" s="110">
        <f t="shared" si="9"/>
        <v>2030</v>
      </c>
      <c r="L93" s="119">
        <f t="shared" si="10"/>
        <v>4060</v>
      </c>
    </row>
    <row r="94" spans="2:12">
      <c r="B94" s="144" t="str">
        <f t="shared" si="11"/>
        <v>QYG</v>
      </c>
      <c r="C94" s="148" t="s">
        <v>213</v>
      </c>
      <c r="D94" s="148" t="s">
        <v>100</v>
      </c>
      <c r="E94" s="149" t="s">
        <v>184</v>
      </c>
      <c r="F94" s="149" t="s">
        <v>100</v>
      </c>
      <c r="G94" s="149" t="s">
        <v>100</v>
      </c>
      <c r="H94" s="149" t="s">
        <v>214</v>
      </c>
      <c r="I94" s="112">
        <v>3103</v>
      </c>
      <c r="J94" s="113">
        <f t="shared" si="8"/>
        <v>0</v>
      </c>
      <c r="K94" s="110">
        <f t="shared" si="9"/>
        <v>3103</v>
      </c>
      <c r="L94" s="119">
        <f t="shared" si="10"/>
        <v>6206</v>
      </c>
    </row>
    <row r="95" spans="2:12">
      <c r="B95" s="144" t="str">
        <f t="shared" si="11"/>
        <v>QYG</v>
      </c>
      <c r="C95" s="148" t="s">
        <v>213</v>
      </c>
      <c r="D95" s="148" t="s">
        <v>279</v>
      </c>
      <c r="E95" s="149" t="s">
        <v>308</v>
      </c>
      <c r="F95" s="149" t="s">
        <v>279</v>
      </c>
      <c r="G95" s="149" t="s">
        <v>279</v>
      </c>
      <c r="H95" s="149" t="s">
        <v>214</v>
      </c>
      <c r="I95" s="112">
        <v>6975</v>
      </c>
      <c r="J95" s="113">
        <f t="shared" si="8"/>
        <v>0</v>
      </c>
      <c r="K95" s="110">
        <f t="shared" si="9"/>
        <v>6975</v>
      </c>
      <c r="L95" s="119">
        <f t="shared" si="10"/>
        <v>13950</v>
      </c>
    </row>
    <row r="96" spans="2:12">
      <c r="B96" s="144" t="str">
        <f t="shared" si="11"/>
        <v>QYG</v>
      </c>
      <c r="C96" s="148" t="s">
        <v>213</v>
      </c>
      <c r="D96" s="148" t="s">
        <v>103</v>
      </c>
      <c r="E96" s="149" t="s">
        <v>189</v>
      </c>
      <c r="F96" s="149" t="s">
        <v>103</v>
      </c>
      <c r="G96" s="149" t="s">
        <v>103</v>
      </c>
      <c r="H96" s="149" t="s">
        <v>214</v>
      </c>
      <c r="I96" s="112">
        <v>4634</v>
      </c>
      <c r="J96" s="113">
        <f t="shared" si="8"/>
        <v>0</v>
      </c>
      <c r="K96" s="110">
        <f t="shared" si="9"/>
        <v>4634</v>
      </c>
      <c r="L96" s="119">
        <f t="shared" si="10"/>
        <v>9268</v>
      </c>
    </row>
    <row r="97" spans="2:12">
      <c r="B97" s="144" t="str">
        <f t="shared" si="11"/>
        <v>QOP</v>
      </c>
      <c r="C97" s="148" t="s">
        <v>212</v>
      </c>
      <c r="D97" s="148" t="s">
        <v>5</v>
      </c>
      <c r="E97" s="149" t="s">
        <v>113</v>
      </c>
      <c r="F97" s="149" t="s">
        <v>5</v>
      </c>
      <c r="G97" s="149" t="s">
        <v>5</v>
      </c>
      <c r="H97" s="149" t="s">
        <v>214</v>
      </c>
      <c r="I97" s="112">
        <v>2789</v>
      </c>
      <c r="J97" s="113">
        <f t="shared" si="8"/>
        <v>0</v>
      </c>
      <c r="K97" s="110">
        <f t="shared" si="9"/>
        <v>2789</v>
      </c>
      <c r="L97" s="119">
        <f t="shared" si="10"/>
        <v>5578</v>
      </c>
    </row>
    <row r="98" spans="2:12">
      <c r="B98" s="144" t="str">
        <f t="shared" si="11"/>
        <v>QOP</v>
      </c>
      <c r="C98" s="148" t="s">
        <v>212</v>
      </c>
      <c r="D98" s="148" t="s">
        <v>6</v>
      </c>
      <c r="E98" s="149" t="s">
        <v>114</v>
      </c>
      <c r="F98" s="149" t="s">
        <v>6</v>
      </c>
      <c r="G98" s="149" t="s">
        <v>6</v>
      </c>
      <c r="H98" s="149" t="s">
        <v>214</v>
      </c>
      <c r="I98" s="112">
        <v>1905</v>
      </c>
      <c r="J98" s="113">
        <f t="shared" si="8"/>
        <v>0</v>
      </c>
      <c r="K98" s="110">
        <f t="shared" si="9"/>
        <v>1905</v>
      </c>
      <c r="L98" s="119">
        <f t="shared" si="10"/>
        <v>3810</v>
      </c>
    </row>
    <row r="99" spans="2:12">
      <c r="B99" s="144" t="str">
        <f t="shared" si="11"/>
        <v>QOP</v>
      </c>
      <c r="C99" s="148" t="s">
        <v>212</v>
      </c>
      <c r="D99" s="148" t="s">
        <v>10</v>
      </c>
      <c r="E99" s="149" t="s">
        <v>379</v>
      </c>
      <c r="F99" s="149" t="s">
        <v>10</v>
      </c>
      <c r="G99" s="149" t="s">
        <v>10</v>
      </c>
      <c r="H99" s="149" t="s">
        <v>214</v>
      </c>
      <c r="I99" s="112">
        <v>2061</v>
      </c>
      <c r="J99" s="113">
        <f t="shared" si="8"/>
        <v>0</v>
      </c>
      <c r="K99" s="110">
        <f t="shared" si="9"/>
        <v>2061</v>
      </c>
      <c r="L99" s="119">
        <f t="shared" si="10"/>
        <v>4122</v>
      </c>
    </row>
    <row r="100" spans="2:12">
      <c r="B100" s="144" t="str">
        <f t="shared" si="11"/>
        <v>QOP</v>
      </c>
      <c r="C100" s="148" t="s">
        <v>212</v>
      </c>
      <c r="D100" s="148" t="s">
        <v>102</v>
      </c>
      <c r="E100" s="149" t="s">
        <v>185</v>
      </c>
      <c r="F100" s="149" t="s">
        <v>102</v>
      </c>
      <c r="G100" s="149" t="s">
        <v>102</v>
      </c>
      <c r="H100" s="149" t="s">
        <v>214</v>
      </c>
      <c r="I100" s="112">
        <v>5415</v>
      </c>
      <c r="J100" s="113">
        <f t="shared" si="8"/>
        <v>0</v>
      </c>
      <c r="K100" s="110">
        <f t="shared" si="9"/>
        <v>5415</v>
      </c>
      <c r="L100" s="119">
        <f t="shared" si="10"/>
        <v>10830</v>
      </c>
    </row>
    <row r="101" spans="2:12">
      <c r="B101" s="144" t="str">
        <f t="shared" si="11"/>
        <v>QOP</v>
      </c>
      <c r="C101" s="148" t="s">
        <v>212</v>
      </c>
      <c r="D101" s="148" t="s">
        <v>8</v>
      </c>
      <c r="E101" s="149" t="s">
        <v>115</v>
      </c>
      <c r="F101" s="149" t="s">
        <v>8</v>
      </c>
      <c r="G101" s="149" t="s">
        <v>8</v>
      </c>
      <c r="H101" s="149" t="s">
        <v>214</v>
      </c>
      <c r="I101" s="112">
        <v>2260</v>
      </c>
      <c r="J101" s="113">
        <f t="shared" ref="J101:J132" si="12">IF(IFERROR(FIND("CCG", $E101), 0)&gt;0, J$2, 0)</f>
        <v>0</v>
      </c>
      <c r="K101" s="110">
        <f t="shared" ref="K101:K132" si="13">I101*(1+J101)</f>
        <v>2260</v>
      </c>
      <c r="L101" s="119">
        <f t="shared" ref="L101:L132" si="14">K101*2</f>
        <v>4520</v>
      </c>
    </row>
    <row r="102" spans="2:12">
      <c r="B102" s="144" t="str">
        <f t="shared" si="11"/>
        <v>QOP</v>
      </c>
      <c r="C102" s="148" t="s">
        <v>212</v>
      </c>
      <c r="D102" s="148" t="s">
        <v>13</v>
      </c>
      <c r="E102" s="149" t="s">
        <v>119</v>
      </c>
      <c r="F102" s="149" t="s">
        <v>13</v>
      </c>
      <c r="G102" s="149" t="s">
        <v>13</v>
      </c>
      <c r="H102" s="149" t="s">
        <v>214</v>
      </c>
      <c r="I102" s="112">
        <v>2447</v>
      </c>
      <c r="J102" s="113">
        <f t="shared" si="12"/>
        <v>0</v>
      </c>
      <c r="K102" s="110">
        <f t="shared" si="13"/>
        <v>2447</v>
      </c>
      <c r="L102" s="119">
        <f t="shared" si="14"/>
        <v>4894</v>
      </c>
    </row>
    <row r="103" spans="2:12">
      <c r="B103" s="144" t="str">
        <f t="shared" si="11"/>
        <v>QOP</v>
      </c>
      <c r="C103" s="148" t="s">
        <v>212</v>
      </c>
      <c r="D103" s="148" t="s">
        <v>19</v>
      </c>
      <c r="E103" s="149" t="s">
        <v>124</v>
      </c>
      <c r="F103" s="149" t="s">
        <v>19</v>
      </c>
      <c r="G103" s="149" t="s">
        <v>19</v>
      </c>
      <c r="H103" s="149" t="s">
        <v>214</v>
      </c>
      <c r="I103" s="112">
        <v>2832</v>
      </c>
      <c r="J103" s="113">
        <f t="shared" si="12"/>
        <v>0</v>
      </c>
      <c r="K103" s="110">
        <f t="shared" si="13"/>
        <v>2832</v>
      </c>
      <c r="L103" s="119">
        <f t="shared" si="14"/>
        <v>5664</v>
      </c>
    </row>
    <row r="104" spans="2:12">
      <c r="B104" s="144" t="str">
        <f t="shared" si="11"/>
        <v>QOP</v>
      </c>
      <c r="C104" s="148" t="s">
        <v>212</v>
      </c>
      <c r="D104" s="148" t="s">
        <v>21</v>
      </c>
      <c r="E104" s="149" t="s">
        <v>378</v>
      </c>
      <c r="F104" s="149" t="s">
        <v>21</v>
      </c>
      <c r="G104" s="149" t="s">
        <v>21</v>
      </c>
      <c r="H104" s="149" t="s">
        <v>214</v>
      </c>
      <c r="I104" s="112">
        <v>2278</v>
      </c>
      <c r="J104" s="113">
        <f t="shared" si="12"/>
        <v>0</v>
      </c>
      <c r="K104" s="110">
        <f t="shared" si="13"/>
        <v>2278</v>
      </c>
      <c r="L104" s="119">
        <f t="shared" si="14"/>
        <v>4556</v>
      </c>
    </row>
    <row r="105" spans="2:12">
      <c r="B105" s="144" t="str">
        <f t="shared" si="11"/>
        <v>QOP</v>
      </c>
      <c r="C105" s="148" t="s">
        <v>212</v>
      </c>
      <c r="D105" s="148" t="s">
        <v>22</v>
      </c>
      <c r="E105" s="149" t="s">
        <v>126</v>
      </c>
      <c r="F105" s="149" t="s">
        <v>22</v>
      </c>
      <c r="G105" s="149" t="s">
        <v>22</v>
      </c>
      <c r="H105" s="149" t="s">
        <v>214</v>
      </c>
      <c r="I105" s="112">
        <v>2281</v>
      </c>
      <c r="J105" s="113">
        <f t="shared" si="12"/>
        <v>0</v>
      </c>
      <c r="K105" s="110">
        <f t="shared" si="13"/>
        <v>2281</v>
      </c>
      <c r="L105" s="119">
        <f t="shared" si="14"/>
        <v>4562</v>
      </c>
    </row>
    <row r="106" spans="2:12">
      <c r="B106" s="144" t="str">
        <f t="shared" si="11"/>
        <v>QOP</v>
      </c>
      <c r="C106" s="148" t="s">
        <v>212</v>
      </c>
      <c r="D106" s="148" t="s">
        <v>25</v>
      </c>
      <c r="E106" s="149" t="s">
        <v>129</v>
      </c>
      <c r="F106" s="149" t="s">
        <v>25</v>
      </c>
      <c r="G106" s="149" t="s">
        <v>25</v>
      </c>
      <c r="H106" s="149" t="s">
        <v>214</v>
      </c>
      <c r="I106" s="112">
        <v>3117</v>
      </c>
      <c r="J106" s="113">
        <f t="shared" si="12"/>
        <v>0</v>
      </c>
      <c r="K106" s="110">
        <f t="shared" si="13"/>
        <v>3117</v>
      </c>
      <c r="L106" s="119">
        <f t="shared" si="14"/>
        <v>6234</v>
      </c>
    </row>
    <row r="107" spans="2:12">
      <c r="B107" s="144" t="str">
        <f t="shared" si="11"/>
        <v>QE1</v>
      </c>
      <c r="C107" s="148" t="s">
        <v>211</v>
      </c>
      <c r="D107" s="148" t="s">
        <v>3</v>
      </c>
      <c r="E107" s="149" t="s">
        <v>377</v>
      </c>
      <c r="F107" s="149" t="s">
        <v>3</v>
      </c>
      <c r="G107" s="149" t="s">
        <v>3</v>
      </c>
      <c r="H107" s="149" t="s">
        <v>214</v>
      </c>
      <c r="I107" s="112">
        <v>1546</v>
      </c>
      <c r="J107" s="113">
        <f t="shared" si="12"/>
        <v>0</v>
      </c>
      <c r="K107" s="110">
        <f t="shared" si="13"/>
        <v>1546</v>
      </c>
      <c r="L107" s="119">
        <f t="shared" si="14"/>
        <v>3092</v>
      </c>
    </row>
    <row r="108" spans="2:12">
      <c r="B108" s="144" t="str">
        <f t="shared" si="11"/>
        <v>QE1</v>
      </c>
      <c r="C108" s="148" t="s">
        <v>211</v>
      </c>
      <c r="D108" s="148" t="s">
        <v>4</v>
      </c>
      <c r="E108" s="149" t="s">
        <v>112</v>
      </c>
      <c r="F108" s="149" t="s">
        <v>4</v>
      </c>
      <c r="G108" s="149" t="s">
        <v>4</v>
      </c>
      <c r="H108" s="149" t="s">
        <v>214</v>
      </c>
      <c r="I108" s="112">
        <v>1556</v>
      </c>
      <c r="J108" s="113">
        <f t="shared" si="12"/>
        <v>0</v>
      </c>
      <c r="K108" s="110">
        <f t="shared" si="13"/>
        <v>1556</v>
      </c>
      <c r="L108" s="119">
        <f t="shared" si="14"/>
        <v>3112</v>
      </c>
    </row>
    <row r="109" spans="2:12">
      <c r="B109" s="144" t="str">
        <f t="shared" si="11"/>
        <v>QE1</v>
      </c>
      <c r="C109" s="148" t="s">
        <v>211</v>
      </c>
      <c r="D109" s="148" t="s">
        <v>7</v>
      </c>
      <c r="E109" s="149" t="s">
        <v>376</v>
      </c>
      <c r="F109" s="149" t="s">
        <v>7</v>
      </c>
      <c r="G109" s="149" t="s">
        <v>7</v>
      </c>
      <c r="H109" s="149" t="s">
        <v>214</v>
      </c>
      <c r="I109" s="112">
        <v>1713</v>
      </c>
      <c r="J109" s="113">
        <f t="shared" si="12"/>
        <v>0</v>
      </c>
      <c r="K109" s="110">
        <f t="shared" si="13"/>
        <v>1713</v>
      </c>
      <c r="L109" s="119">
        <f t="shared" si="14"/>
        <v>3426</v>
      </c>
    </row>
    <row r="110" spans="2:12">
      <c r="B110" s="144" t="str">
        <f t="shared" si="11"/>
        <v>QE1</v>
      </c>
      <c r="C110" s="148" t="s">
        <v>211</v>
      </c>
      <c r="D110" s="148" t="s">
        <v>9</v>
      </c>
      <c r="E110" s="149" t="s">
        <v>116</v>
      </c>
      <c r="F110" s="149" t="s">
        <v>9</v>
      </c>
      <c r="G110" s="149" t="s">
        <v>9</v>
      </c>
      <c r="H110" s="149" t="s">
        <v>214</v>
      </c>
      <c r="I110" s="112">
        <v>3427</v>
      </c>
      <c r="J110" s="113">
        <f t="shared" si="12"/>
        <v>0</v>
      </c>
      <c r="K110" s="110">
        <f t="shared" si="13"/>
        <v>3427</v>
      </c>
      <c r="L110" s="119">
        <f t="shared" si="14"/>
        <v>6854</v>
      </c>
    </row>
    <row r="111" spans="2:12">
      <c r="B111" s="144" t="str">
        <f t="shared" si="11"/>
        <v>QE1</v>
      </c>
      <c r="C111" s="148" t="s">
        <v>211</v>
      </c>
      <c r="D111" s="148" t="s">
        <v>26</v>
      </c>
      <c r="E111" s="149" t="s">
        <v>375</v>
      </c>
      <c r="F111" s="149" t="s">
        <v>26</v>
      </c>
      <c r="G111" s="149" t="s">
        <v>26</v>
      </c>
      <c r="H111" s="149" t="s">
        <v>214</v>
      </c>
      <c r="I111" s="112">
        <v>1592</v>
      </c>
      <c r="J111" s="113">
        <f t="shared" si="12"/>
        <v>0</v>
      </c>
      <c r="K111" s="110">
        <f t="shared" si="13"/>
        <v>1592</v>
      </c>
      <c r="L111" s="119">
        <f t="shared" si="14"/>
        <v>3184</v>
      </c>
    </row>
    <row r="112" spans="2:12">
      <c r="B112" s="144" t="str">
        <f t="shared" si="11"/>
        <v>QE1</v>
      </c>
      <c r="C112" s="148" t="s">
        <v>211</v>
      </c>
      <c r="D112" s="148" t="s">
        <v>11</v>
      </c>
      <c r="E112" s="149" t="s">
        <v>117</v>
      </c>
      <c r="F112" s="149" t="s">
        <v>11</v>
      </c>
      <c r="G112" s="149" t="s">
        <v>11</v>
      </c>
      <c r="H112" s="149" t="s">
        <v>214</v>
      </c>
      <c r="I112" s="112">
        <v>1921</v>
      </c>
      <c r="J112" s="113">
        <f t="shared" si="12"/>
        <v>0</v>
      </c>
      <c r="K112" s="110">
        <f t="shared" si="13"/>
        <v>1921</v>
      </c>
      <c r="L112" s="119">
        <f t="shared" si="14"/>
        <v>3842</v>
      </c>
    </row>
    <row r="113" spans="2:12">
      <c r="B113" s="144" t="str">
        <f t="shared" si="11"/>
        <v>QE1</v>
      </c>
      <c r="C113" s="148" t="s">
        <v>211</v>
      </c>
      <c r="D113" s="148" t="s">
        <v>16</v>
      </c>
      <c r="E113" s="149" t="s">
        <v>122</v>
      </c>
      <c r="F113" s="149" t="s">
        <v>16</v>
      </c>
      <c r="G113" s="149" t="s">
        <v>16</v>
      </c>
      <c r="H113" s="149" t="s">
        <v>214</v>
      </c>
      <c r="I113" s="112">
        <v>3193</v>
      </c>
      <c r="J113" s="113">
        <f t="shared" si="12"/>
        <v>0</v>
      </c>
      <c r="K113" s="110">
        <f t="shared" si="13"/>
        <v>3193</v>
      </c>
      <c r="L113" s="119">
        <f t="shared" si="14"/>
        <v>6386</v>
      </c>
    </row>
    <row r="114" spans="2:12">
      <c r="B114" s="144" t="str">
        <f t="shared" si="11"/>
        <v>QE1</v>
      </c>
      <c r="C114" s="148" t="s">
        <v>211</v>
      </c>
      <c r="D114" s="148" t="s">
        <v>24</v>
      </c>
      <c r="E114" s="149" t="s">
        <v>128</v>
      </c>
      <c r="F114" s="149" t="s">
        <v>24</v>
      </c>
      <c r="G114" s="149" t="s">
        <v>24</v>
      </c>
      <c r="H114" s="149" t="s">
        <v>214</v>
      </c>
      <c r="I114" s="112">
        <v>1046</v>
      </c>
      <c r="J114" s="113">
        <f t="shared" si="12"/>
        <v>0</v>
      </c>
      <c r="K114" s="110">
        <f t="shared" si="13"/>
        <v>1046</v>
      </c>
      <c r="L114" s="119">
        <f t="shared" si="14"/>
        <v>2092</v>
      </c>
    </row>
    <row r="115" spans="2:12">
      <c r="B115" s="144" t="str">
        <f t="shared" si="11"/>
        <v>QU9</v>
      </c>
      <c r="C115" s="148" t="s">
        <v>246</v>
      </c>
      <c r="D115" s="148" t="s">
        <v>196</v>
      </c>
      <c r="E115" s="149" t="s">
        <v>188</v>
      </c>
      <c r="F115" s="149" t="s">
        <v>196</v>
      </c>
      <c r="G115" s="149" t="s">
        <v>196</v>
      </c>
      <c r="H115" s="149" t="s">
        <v>248</v>
      </c>
      <c r="I115" s="112">
        <v>4762</v>
      </c>
      <c r="J115" s="113">
        <f t="shared" si="12"/>
        <v>0</v>
      </c>
      <c r="K115" s="110">
        <f t="shared" si="13"/>
        <v>4762</v>
      </c>
      <c r="L115" s="119">
        <f t="shared" si="14"/>
        <v>9524</v>
      </c>
    </row>
    <row r="116" spans="2:12">
      <c r="B116" s="144" t="str">
        <f t="shared" si="11"/>
        <v>QU9</v>
      </c>
      <c r="C116" s="148" t="s">
        <v>246</v>
      </c>
      <c r="D116" s="148" t="s">
        <v>197</v>
      </c>
      <c r="E116" s="149" t="s">
        <v>187</v>
      </c>
      <c r="F116" s="149" t="s">
        <v>197</v>
      </c>
      <c r="G116" s="149" t="s">
        <v>197</v>
      </c>
      <c r="H116" s="149" t="s">
        <v>248</v>
      </c>
      <c r="I116" s="112">
        <v>5136</v>
      </c>
      <c r="J116" s="113">
        <f t="shared" si="12"/>
        <v>0</v>
      </c>
      <c r="K116" s="110">
        <f t="shared" si="13"/>
        <v>5136</v>
      </c>
      <c r="L116" s="119">
        <f t="shared" si="14"/>
        <v>10272</v>
      </c>
    </row>
    <row r="117" spans="2:12">
      <c r="B117" s="144" t="str">
        <f t="shared" si="11"/>
        <v>QU9</v>
      </c>
      <c r="C117" s="148" t="s">
        <v>246</v>
      </c>
      <c r="D117" s="148" t="s">
        <v>91</v>
      </c>
      <c r="E117" s="149" t="s">
        <v>175</v>
      </c>
      <c r="F117" s="149" t="s">
        <v>91</v>
      </c>
      <c r="G117" s="149" t="s">
        <v>91</v>
      </c>
      <c r="H117" s="149" t="s">
        <v>248</v>
      </c>
      <c r="I117" s="112">
        <v>6446</v>
      </c>
      <c r="J117" s="113">
        <f t="shared" si="12"/>
        <v>0</v>
      </c>
      <c r="K117" s="110">
        <f t="shared" si="13"/>
        <v>6446</v>
      </c>
      <c r="L117" s="119">
        <f t="shared" si="14"/>
        <v>12892</v>
      </c>
    </row>
    <row r="118" spans="2:12">
      <c r="B118" s="144" t="str">
        <f t="shared" si="11"/>
        <v>QNQ</v>
      </c>
      <c r="C118" s="148" t="s">
        <v>243</v>
      </c>
      <c r="D118" s="148" t="s">
        <v>194</v>
      </c>
      <c r="E118" s="149" t="s">
        <v>270</v>
      </c>
      <c r="F118" s="149" t="s">
        <v>373</v>
      </c>
      <c r="G118" s="149" t="s">
        <v>297</v>
      </c>
      <c r="H118" s="149" t="s">
        <v>248</v>
      </c>
      <c r="I118" s="112">
        <v>4170</v>
      </c>
      <c r="J118" s="113">
        <f t="shared" si="12"/>
        <v>0</v>
      </c>
      <c r="K118" s="110">
        <f t="shared" si="13"/>
        <v>4170</v>
      </c>
      <c r="L118" s="119">
        <f t="shared" si="14"/>
        <v>8340</v>
      </c>
    </row>
    <row r="119" spans="2:12">
      <c r="B119" s="144" t="str">
        <f t="shared" si="11"/>
        <v>QNQ</v>
      </c>
      <c r="C119" s="148" t="s">
        <v>243</v>
      </c>
      <c r="D119" s="148" t="s">
        <v>108</v>
      </c>
      <c r="E119" s="149" t="s">
        <v>374</v>
      </c>
      <c r="F119" s="149" t="s">
        <v>373</v>
      </c>
      <c r="G119" s="149" t="s">
        <v>297</v>
      </c>
      <c r="H119" s="149" t="s">
        <v>248</v>
      </c>
      <c r="I119" s="112">
        <v>2069</v>
      </c>
      <c r="J119" s="113">
        <f t="shared" si="12"/>
        <v>0</v>
      </c>
      <c r="K119" s="110">
        <f t="shared" si="13"/>
        <v>2069</v>
      </c>
      <c r="L119" s="119">
        <f t="shared" si="14"/>
        <v>4138</v>
      </c>
    </row>
    <row r="120" spans="2:12">
      <c r="B120" s="144" t="str">
        <f t="shared" si="11"/>
        <v>QNQ</v>
      </c>
      <c r="C120" s="148" t="s">
        <v>243</v>
      </c>
      <c r="D120" s="148" t="s">
        <v>87</v>
      </c>
      <c r="E120" s="149" t="s">
        <v>173</v>
      </c>
      <c r="F120" s="149" t="s">
        <v>373</v>
      </c>
      <c r="G120" s="149" t="s">
        <v>297</v>
      </c>
      <c r="H120" s="149" t="s">
        <v>248</v>
      </c>
      <c r="I120" s="112">
        <v>873</v>
      </c>
      <c r="J120" s="113">
        <f t="shared" si="12"/>
        <v>0</v>
      </c>
      <c r="K120" s="110">
        <f t="shared" si="13"/>
        <v>873</v>
      </c>
      <c r="L120" s="119">
        <f t="shared" si="14"/>
        <v>1746</v>
      </c>
    </row>
    <row r="121" spans="2:12">
      <c r="B121" s="144" t="str">
        <f t="shared" si="11"/>
        <v>QRL</v>
      </c>
      <c r="C121" s="148" t="s">
        <v>245</v>
      </c>
      <c r="D121" s="148" t="s">
        <v>89</v>
      </c>
      <c r="E121" s="149" t="s">
        <v>372</v>
      </c>
      <c r="F121" s="149" t="s">
        <v>370</v>
      </c>
      <c r="G121" s="149" t="s">
        <v>298</v>
      </c>
      <c r="H121" s="149" t="s">
        <v>248</v>
      </c>
      <c r="I121" s="112">
        <v>1968</v>
      </c>
      <c r="J121" s="113">
        <f t="shared" si="12"/>
        <v>0</v>
      </c>
      <c r="K121" s="110">
        <f t="shared" si="13"/>
        <v>1968</v>
      </c>
      <c r="L121" s="119">
        <f t="shared" si="14"/>
        <v>3936</v>
      </c>
    </row>
    <row r="122" spans="2:12">
      <c r="B122" s="144" t="str">
        <f t="shared" si="11"/>
        <v>QRL</v>
      </c>
      <c r="C122" s="148" t="s">
        <v>245</v>
      </c>
      <c r="D122" s="148" t="s">
        <v>90</v>
      </c>
      <c r="E122" s="149" t="s">
        <v>371</v>
      </c>
      <c r="F122" s="149" t="s">
        <v>370</v>
      </c>
      <c r="G122" s="149" t="s">
        <v>298</v>
      </c>
      <c r="H122" s="149" t="s">
        <v>248</v>
      </c>
      <c r="I122" s="112">
        <v>1359</v>
      </c>
      <c r="J122" s="113">
        <f t="shared" si="12"/>
        <v>0</v>
      </c>
      <c r="K122" s="110">
        <f t="shared" si="13"/>
        <v>1359</v>
      </c>
      <c r="L122" s="119">
        <f t="shared" si="14"/>
        <v>2718</v>
      </c>
    </row>
    <row r="123" spans="2:12">
      <c r="B123" s="144" t="str">
        <f t="shared" si="11"/>
        <v>QRL</v>
      </c>
      <c r="C123" s="148" t="s">
        <v>245</v>
      </c>
      <c r="D123" s="148" t="s">
        <v>88</v>
      </c>
      <c r="E123" s="149" t="s">
        <v>174</v>
      </c>
      <c r="F123" s="149" t="s">
        <v>370</v>
      </c>
      <c r="G123" s="149" t="s">
        <v>298</v>
      </c>
      <c r="H123" s="149" t="s">
        <v>248</v>
      </c>
      <c r="I123" s="112">
        <v>2105</v>
      </c>
      <c r="J123" s="113">
        <f t="shared" si="12"/>
        <v>0</v>
      </c>
      <c r="K123" s="110">
        <f t="shared" si="13"/>
        <v>2105</v>
      </c>
      <c r="L123" s="119">
        <f t="shared" si="14"/>
        <v>4210</v>
      </c>
    </row>
    <row r="124" spans="2:12">
      <c r="B124" s="144" t="str">
        <f t="shared" si="11"/>
        <v>QRL</v>
      </c>
      <c r="C124" s="148" t="s">
        <v>245</v>
      </c>
      <c r="D124" s="148" t="s">
        <v>92</v>
      </c>
      <c r="E124" s="149" t="s">
        <v>176</v>
      </c>
      <c r="F124" s="149" t="s">
        <v>92</v>
      </c>
      <c r="G124" s="149" t="s">
        <v>92</v>
      </c>
      <c r="H124" s="149" t="s">
        <v>248</v>
      </c>
      <c r="I124" s="112">
        <v>2062</v>
      </c>
      <c r="J124" s="113">
        <f t="shared" si="12"/>
        <v>0</v>
      </c>
      <c r="K124" s="110">
        <f t="shared" si="13"/>
        <v>2062</v>
      </c>
      <c r="L124" s="119">
        <f t="shared" si="14"/>
        <v>4124</v>
      </c>
    </row>
    <row r="125" spans="2:12">
      <c r="B125" s="144" t="str">
        <f t="shared" si="11"/>
        <v>QRL</v>
      </c>
      <c r="C125" s="148" t="s">
        <v>245</v>
      </c>
      <c r="D125" s="148" t="s">
        <v>93</v>
      </c>
      <c r="E125" s="149" t="s">
        <v>177</v>
      </c>
      <c r="F125" s="149" t="s">
        <v>370</v>
      </c>
      <c r="G125" s="149" t="s">
        <v>298</v>
      </c>
      <c r="H125" s="149" t="s">
        <v>248</v>
      </c>
      <c r="I125" s="112">
        <v>1989</v>
      </c>
      <c r="J125" s="113">
        <f t="shared" si="12"/>
        <v>0</v>
      </c>
      <c r="K125" s="110">
        <f t="shared" si="13"/>
        <v>1989</v>
      </c>
      <c r="L125" s="119">
        <f t="shared" si="14"/>
        <v>3978</v>
      </c>
    </row>
    <row r="126" spans="2:12">
      <c r="B126" s="144" t="str">
        <f t="shared" si="11"/>
        <v>QRL</v>
      </c>
      <c r="C126" s="148" t="s">
        <v>245</v>
      </c>
      <c r="D126" s="148" t="s">
        <v>94</v>
      </c>
      <c r="E126" s="149" t="s">
        <v>178</v>
      </c>
      <c r="F126" s="149" t="s">
        <v>370</v>
      </c>
      <c r="G126" s="149" t="s">
        <v>298</v>
      </c>
      <c r="H126" s="149" t="s">
        <v>248</v>
      </c>
      <c r="I126" s="112">
        <v>2602</v>
      </c>
      <c r="J126" s="113">
        <f t="shared" si="12"/>
        <v>0</v>
      </c>
      <c r="K126" s="110">
        <f t="shared" si="13"/>
        <v>2602</v>
      </c>
      <c r="L126" s="119">
        <f t="shared" si="14"/>
        <v>5204</v>
      </c>
    </row>
    <row r="127" spans="2:12">
      <c r="B127" s="144" t="str">
        <f t="shared" si="11"/>
        <v>QRL</v>
      </c>
      <c r="C127" s="148" t="s">
        <v>245</v>
      </c>
      <c r="D127" s="148" t="s">
        <v>95</v>
      </c>
      <c r="E127" s="149" t="s">
        <v>179</v>
      </c>
      <c r="F127" s="149" t="s">
        <v>370</v>
      </c>
      <c r="G127" s="149" t="s">
        <v>298</v>
      </c>
      <c r="H127" s="149" t="s">
        <v>248</v>
      </c>
      <c r="I127" s="112">
        <v>5257</v>
      </c>
      <c r="J127" s="113">
        <f t="shared" si="12"/>
        <v>0</v>
      </c>
      <c r="K127" s="110">
        <f t="shared" si="13"/>
        <v>5257</v>
      </c>
      <c r="L127" s="119">
        <f t="shared" si="14"/>
        <v>10514</v>
      </c>
    </row>
    <row r="128" spans="2:12">
      <c r="B128" s="144" t="str">
        <f t="shared" si="11"/>
        <v>QKS</v>
      </c>
      <c r="C128" s="148" t="s">
        <v>241</v>
      </c>
      <c r="D128" s="148" t="s">
        <v>289</v>
      </c>
      <c r="E128" s="149" t="s">
        <v>369</v>
      </c>
      <c r="F128" s="149" t="s">
        <v>289</v>
      </c>
      <c r="G128" s="149" t="s">
        <v>289</v>
      </c>
      <c r="H128" s="149" t="s">
        <v>248</v>
      </c>
      <c r="I128" s="112">
        <v>17651</v>
      </c>
      <c r="J128" s="113">
        <f t="shared" si="12"/>
        <v>0</v>
      </c>
      <c r="K128" s="110">
        <f t="shared" si="13"/>
        <v>17651</v>
      </c>
      <c r="L128" s="119">
        <f t="shared" si="14"/>
        <v>35302</v>
      </c>
    </row>
    <row r="129" spans="2:12">
      <c r="B129" s="144" t="str">
        <f t="shared" si="11"/>
        <v>QXU</v>
      </c>
      <c r="C129" s="148" t="s">
        <v>244</v>
      </c>
      <c r="D129" s="148" t="s">
        <v>290</v>
      </c>
      <c r="E129" s="149" t="s">
        <v>316</v>
      </c>
      <c r="F129" s="149" t="s">
        <v>290</v>
      </c>
      <c r="G129" s="149" t="s">
        <v>290</v>
      </c>
      <c r="H129" s="149" t="s">
        <v>248</v>
      </c>
      <c r="I129" s="112">
        <v>10086</v>
      </c>
      <c r="J129" s="113">
        <f t="shared" si="12"/>
        <v>0</v>
      </c>
      <c r="K129" s="110">
        <f t="shared" si="13"/>
        <v>10086</v>
      </c>
      <c r="L129" s="119">
        <f t="shared" si="14"/>
        <v>20172</v>
      </c>
    </row>
    <row r="130" spans="2:12">
      <c r="B130" s="144" t="str">
        <f t="shared" si="11"/>
        <v>QNX</v>
      </c>
      <c r="C130" s="148" t="s">
        <v>242</v>
      </c>
      <c r="D130" s="148" t="s">
        <v>86</v>
      </c>
      <c r="E130" s="149" t="s">
        <v>368</v>
      </c>
      <c r="F130" s="149" t="s">
        <v>86</v>
      </c>
      <c r="G130" s="149" t="s">
        <v>86</v>
      </c>
      <c r="H130" s="149" t="s">
        <v>248</v>
      </c>
      <c r="I130" s="112">
        <v>2834</v>
      </c>
      <c r="J130" s="113">
        <f t="shared" si="12"/>
        <v>0</v>
      </c>
      <c r="K130" s="110">
        <f t="shared" si="13"/>
        <v>2834</v>
      </c>
      <c r="L130" s="119">
        <f t="shared" si="14"/>
        <v>5668</v>
      </c>
    </row>
    <row r="131" spans="2:12">
      <c r="B131" s="144" t="str">
        <f t="shared" si="11"/>
        <v>QNX</v>
      </c>
      <c r="C131" s="148" t="s">
        <v>242</v>
      </c>
      <c r="D131" s="148" t="s">
        <v>284</v>
      </c>
      <c r="E131" s="149" t="s">
        <v>314</v>
      </c>
      <c r="F131" s="149" t="s">
        <v>284</v>
      </c>
      <c r="G131" s="149" t="s">
        <v>284</v>
      </c>
      <c r="H131" s="149" t="s">
        <v>248</v>
      </c>
      <c r="I131" s="112">
        <v>8278</v>
      </c>
      <c r="J131" s="113">
        <f t="shared" si="12"/>
        <v>0</v>
      </c>
      <c r="K131" s="110">
        <f t="shared" si="13"/>
        <v>8278</v>
      </c>
      <c r="L131" s="119">
        <f t="shared" si="14"/>
        <v>16556</v>
      </c>
    </row>
    <row r="132" spans="2:12">
      <c r="B132" s="144" t="str">
        <f t="shared" si="11"/>
        <v>QNX</v>
      </c>
      <c r="C132" s="148" t="s">
        <v>242</v>
      </c>
      <c r="D132" s="148" t="s">
        <v>293</v>
      </c>
      <c r="E132" s="149" t="s">
        <v>315</v>
      </c>
      <c r="F132" s="149" t="s">
        <v>293</v>
      </c>
      <c r="G132" s="149" t="s">
        <v>293</v>
      </c>
      <c r="H132" s="149" t="s">
        <v>248</v>
      </c>
      <c r="I132" s="112">
        <v>5220</v>
      </c>
      <c r="J132" s="113">
        <f t="shared" si="12"/>
        <v>0</v>
      </c>
      <c r="K132" s="110">
        <f t="shared" si="13"/>
        <v>5220</v>
      </c>
      <c r="L132" s="119">
        <f t="shared" si="14"/>
        <v>10440</v>
      </c>
    </row>
    <row r="133" spans="2:12">
      <c r="B133" s="144" t="str">
        <f t="shared" si="11"/>
        <v>QOX</v>
      </c>
      <c r="C133" s="148" t="s">
        <v>253</v>
      </c>
      <c r="D133" s="148" t="s">
        <v>291</v>
      </c>
      <c r="E133" s="149" t="s">
        <v>367</v>
      </c>
      <c r="F133" s="149" t="s">
        <v>291</v>
      </c>
      <c r="G133" s="149" t="s">
        <v>291</v>
      </c>
      <c r="H133" s="149" t="s">
        <v>257</v>
      </c>
      <c r="I133" s="112">
        <v>8781</v>
      </c>
      <c r="J133" s="113">
        <f t="shared" ref="J133:J139" si="15">IF(IFERROR(FIND("CCG", $E133), 0)&gt;0, J$2, 0)</f>
        <v>0</v>
      </c>
      <c r="K133" s="110">
        <f t="shared" ref="K133:K139" si="16">I133*(1+J133)</f>
        <v>8781</v>
      </c>
      <c r="L133" s="119">
        <f t="shared" ref="L133:L139" si="17">K133*2</f>
        <v>17562</v>
      </c>
    </row>
    <row r="134" spans="2:12">
      <c r="B134" s="144" t="str">
        <f t="shared" si="11"/>
        <v>QUY</v>
      </c>
      <c r="C134" s="148" t="s">
        <v>252</v>
      </c>
      <c r="D134" s="148" t="s">
        <v>195</v>
      </c>
      <c r="E134" s="149" t="s">
        <v>366</v>
      </c>
      <c r="F134" s="149" t="s">
        <v>195</v>
      </c>
      <c r="G134" s="149" t="s">
        <v>195</v>
      </c>
      <c r="H134" s="149" t="s">
        <v>257</v>
      </c>
      <c r="I134" s="112">
        <v>9146</v>
      </c>
      <c r="J134" s="113">
        <f t="shared" si="15"/>
        <v>0</v>
      </c>
      <c r="K134" s="110">
        <f t="shared" si="16"/>
        <v>9146</v>
      </c>
      <c r="L134" s="119">
        <f t="shared" si="17"/>
        <v>18292</v>
      </c>
    </row>
    <row r="135" spans="2:12">
      <c r="B135" s="144" t="str">
        <f t="shared" si="11"/>
        <v>QT6</v>
      </c>
      <c r="C135" s="148" t="s">
        <v>249</v>
      </c>
      <c r="D135" s="148" t="s">
        <v>98</v>
      </c>
      <c r="E135" s="149" t="s">
        <v>182</v>
      </c>
      <c r="F135" s="149" t="s">
        <v>98</v>
      </c>
      <c r="G135" s="149" t="s">
        <v>98</v>
      </c>
      <c r="H135" s="149" t="s">
        <v>257</v>
      </c>
      <c r="I135" s="112">
        <v>5413</v>
      </c>
      <c r="J135" s="113">
        <f t="shared" si="15"/>
        <v>0</v>
      </c>
      <c r="K135" s="110">
        <f t="shared" si="16"/>
        <v>5413</v>
      </c>
      <c r="L135" s="119">
        <f t="shared" si="17"/>
        <v>10826</v>
      </c>
    </row>
    <row r="136" spans="2:12">
      <c r="B136" s="144" t="str">
        <f t="shared" si="11"/>
        <v>QJK</v>
      </c>
      <c r="C136" s="148" t="s">
        <v>250</v>
      </c>
      <c r="D136" s="148" t="s">
        <v>205</v>
      </c>
      <c r="E136" s="149" t="s">
        <v>204</v>
      </c>
      <c r="F136" s="149" t="s">
        <v>205</v>
      </c>
      <c r="G136" s="149" t="s">
        <v>205</v>
      </c>
      <c r="H136" s="149" t="s">
        <v>257</v>
      </c>
      <c r="I136" s="112">
        <v>11206</v>
      </c>
      <c r="J136" s="113">
        <f t="shared" si="15"/>
        <v>0</v>
      </c>
      <c r="K136" s="110">
        <f t="shared" si="16"/>
        <v>11206</v>
      </c>
      <c r="L136" s="119">
        <f t="shared" si="17"/>
        <v>22412</v>
      </c>
    </row>
    <row r="137" spans="2:12">
      <c r="B137" s="144" t="str">
        <f t="shared" si="11"/>
        <v>QVV</v>
      </c>
      <c r="C137" s="148" t="s">
        <v>254</v>
      </c>
      <c r="D137" s="148" t="s">
        <v>96</v>
      </c>
      <c r="E137" s="149" t="s">
        <v>180</v>
      </c>
      <c r="F137" s="149" t="s">
        <v>96</v>
      </c>
      <c r="G137" s="149" t="s">
        <v>96</v>
      </c>
      <c r="H137" s="149" t="s">
        <v>257</v>
      </c>
      <c r="I137" s="112">
        <v>7407</v>
      </c>
      <c r="J137" s="113">
        <f t="shared" si="15"/>
        <v>0</v>
      </c>
      <c r="K137" s="110">
        <f t="shared" si="16"/>
        <v>7407</v>
      </c>
      <c r="L137" s="119">
        <f t="shared" si="17"/>
        <v>14814</v>
      </c>
    </row>
    <row r="138" spans="2:12">
      <c r="B138" s="144" t="str">
        <f t="shared" si="11"/>
        <v>QR1</v>
      </c>
      <c r="C138" s="148" t="s">
        <v>255</v>
      </c>
      <c r="D138" s="148" t="s">
        <v>97</v>
      </c>
      <c r="E138" s="149" t="s">
        <v>181</v>
      </c>
      <c r="F138" s="149" t="s">
        <v>97</v>
      </c>
      <c r="G138" s="149" t="s">
        <v>97</v>
      </c>
      <c r="H138" s="149" t="s">
        <v>257</v>
      </c>
      <c r="I138" s="112">
        <v>5991</v>
      </c>
      <c r="J138" s="113">
        <f t="shared" si="15"/>
        <v>0</v>
      </c>
      <c r="K138" s="110">
        <f t="shared" si="16"/>
        <v>5991</v>
      </c>
      <c r="L138" s="119">
        <f t="shared" si="17"/>
        <v>11982</v>
      </c>
    </row>
    <row r="139" spans="2:12">
      <c r="B139" s="144" t="str">
        <f t="shared" si="11"/>
        <v>QSL</v>
      </c>
      <c r="C139" s="150" t="s">
        <v>251</v>
      </c>
      <c r="D139" s="150" t="s">
        <v>99</v>
      </c>
      <c r="E139" s="151" t="s">
        <v>183</v>
      </c>
      <c r="F139" s="151" t="s">
        <v>99</v>
      </c>
      <c r="G139" s="151" t="s">
        <v>99</v>
      </c>
      <c r="H139" s="151" t="s">
        <v>257</v>
      </c>
      <c r="I139" s="114">
        <v>5228</v>
      </c>
      <c r="J139" s="115">
        <f t="shared" si="15"/>
        <v>0</v>
      </c>
      <c r="K139" s="111">
        <f t="shared" si="16"/>
        <v>5228</v>
      </c>
      <c r="L139" s="120">
        <f t="shared" si="17"/>
        <v>10456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81C9-D421-4913-87E1-1AD61B200943}">
  <sheetPr>
    <tabColor rgb="FF009639"/>
    <pageSetUpPr fitToPage="1"/>
  </sheetPr>
  <dimension ref="A1:N64"/>
  <sheetViews>
    <sheetView workbookViewId="0">
      <selection activeCell="P7" sqref="P7"/>
    </sheetView>
  </sheetViews>
  <sheetFormatPr defaultColWidth="10.140625" defaultRowHeight="12.75"/>
  <cols>
    <col min="1" max="1" width="5.7109375" style="59" customWidth="1"/>
    <col min="2" max="2" width="6.28515625" style="127" customWidth="1"/>
    <col min="3" max="3" width="55.5703125" style="127" bestFit="1" customWidth="1"/>
    <col min="4" max="4" width="2.42578125" style="127" customWidth="1"/>
    <col min="5" max="5" width="12.140625" style="26" customWidth="1"/>
    <col min="6" max="6" width="10.140625" style="26" customWidth="1"/>
    <col min="7" max="7" width="8.85546875" style="34" customWidth="1"/>
    <col min="8" max="8" width="12.7109375" style="26" customWidth="1"/>
    <col min="9" max="9" width="2.42578125" style="26" customWidth="1"/>
    <col min="10" max="10" width="12" style="31" customWidth="1"/>
    <col min="11" max="11" width="11.7109375" style="31" customWidth="1"/>
    <col min="12" max="12" width="11.28515625" style="31" customWidth="1"/>
    <col min="13" max="13" width="8.42578125" style="31" customWidth="1"/>
    <col min="14" max="14" width="11.85546875" style="26" customWidth="1"/>
    <col min="15" max="16384" width="10.140625" style="26"/>
  </cols>
  <sheetData>
    <row r="1" spans="1:14">
      <c r="N1" s="121" t="s">
        <v>444</v>
      </c>
    </row>
    <row r="2" spans="1:14" ht="25.5">
      <c r="A2" s="60"/>
      <c r="B2" s="128" t="s">
        <v>454</v>
      </c>
      <c r="C2" s="129"/>
      <c r="D2" s="129"/>
      <c r="E2" s="154" t="s">
        <v>447</v>
      </c>
      <c r="F2" s="154"/>
      <c r="G2" s="155"/>
      <c r="H2" s="154"/>
      <c r="I2" s="154"/>
      <c r="J2" s="158" t="s">
        <v>434</v>
      </c>
      <c r="K2" s="156"/>
      <c r="L2" s="156"/>
      <c r="M2" s="157"/>
      <c r="N2" s="33">
        <v>1080999</v>
      </c>
    </row>
    <row r="3" spans="1:14">
      <c r="A3" s="60"/>
      <c r="E3" s="28"/>
      <c r="F3" s="29"/>
      <c r="G3" s="35"/>
      <c r="H3" s="30"/>
      <c r="I3" s="30"/>
      <c r="J3" s="54"/>
      <c r="K3" s="32"/>
      <c r="L3" s="32"/>
      <c r="M3" s="32"/>
      <c r="N3" s="25"/>
    </row>
    <row r="4" spans="1:14" s="27" customFormat="1" ht="38.25">
      <c r="A4" s="60"/>
      <c r="B4" s="130" t="s">
        <v>319</v>
      </c>
      <c r="C4" s="131" t="s">
        <v>449</v>
      </c>
      <c r="D4" s="131"/>
      <c r="E4" s="86" t="s">
        <v>428</v>
      </c>
      <c r="F4" s="86" t="s">
        <v>317</v>
      </c>
      <c r="G4" s="87" t="s">
        <v>318</v>
      </c>
      <c r="H4" s="86" t="s">
        <v>436</v>
      </c>
      <c r="I4" s="88"/>
      <c r="J4" s="86" t="s">
        <v>432</v>
      </c>
      <c r="K4" s="94" t="s">
        <v>435</v>
      </c>
      <c r="L4" s="89" t="s">
        <v>431</v>
      </c>
      <c r="M4" s="90" t="s">
        <v>304</v>
      </c>
      <c r="N4" s="86" t="s">
        <v>433</v>
      </c>
    </row>
    <row r="5" spans="1:14">
      <c r="A5" s="60"/>
      <c r="E5" s="73"/>
      <c r="F5" s="29"/>
      <c r="G5" s="78"/>
      <c r="H5" s="74"/>
      <c r="I5" s="30"/>
      <c r="J5" s="93"/>
      <c r="K5" s="83"/>
      <c r="L5" s="91"/>
      <c r="M5" s="101"/>
      <c r="N5" s="91"/>
    </row>
    <row r="6" spans="1:14">
      <c r="A6" s="60"/>
      <c r="C6" s="130" t="s">
        <v>453</v>
      </c>
      <c r="E6" s="73">
        <f>SUM(E8:E55)</f>
        <v>61194033</v>
      </c>
      <c r="F6" s="29">
        <f>SUM(F8:F55)</f>
        <v>0</v>
      </c>
      <c r="G6" s="78">
        <f>SUM(G8:G55)</f>
        <v>7.2628356703184807E-2</v>
      </c>
      <c r="H6" s="74">
        <f>SUM(H8:H55)</f>
        <v>61194033</v>
      </c>
      <c r="I6" s="30"/>
      <c r="J6" s="93">
        <f>SUM(J8:J55)</f>
        <v>1073056</v>
      </c>
      <c r="K6" s="83">
        <f>SUM(K8:K55)</f>
        <v>0</v>
      </c>
      <c r="L6" s="91">
        <f>SUM(L8:L55)</f>
        <v>1073056</v>
      </c>
      <c r="M6" s="101">
        <f>SUM(M8:M55)</f>
        <v>1</v>
      </c>
      <c r="N6" s="91">
        <f>SUM(N8:N55)</f>
        <v>1080999</v>
      </c>
    </row>
    <row r="7" spans="1:14">
      <c r="A7" s="60"/>
      <c r="B7" s="132" t="s">
        <v>258</v>
      </c>
      <c r="C7" s="132" t="s">
        <v>210</v>
      </c>
      <c r="D7" s="161"/>
      <c r="E7" s="75"/>
      <c r="F7" s="58"/>
      <c r="G7" s="76"/>
      <c r="H7" s="77"/>
      <c r="I7" s="162"/>
      <c r="J7" s="92"/>
      <c r="K7" s="57"/>
      <c r="L7" s="95"/>
      <c r="M7" s="57"/>
      <c r="N7" s="95"/>
    </row>
    <row r="8" spans="1:14">
      <c r="A8" s="60" t="s">
        <v>258</v>
      </c>
      <c r="B8" s="133" t="s">
        <v>208</v>
      </c>
      <c r="C8" s="133" t="s">
        <v>322</v>
      </c>
      <c r="E8" s="73">
        <v>1767414</v>
      </c>
      <c r="F8" s="29">
        <v>0</v>
      </c>
      <c r="G8" s="78">
        <v>0</v>
      </c>
      <c r="H8" s="74">
        <v>1767414</v>
      </c>
      <c r="I8" s="30"/>
      <c r="J8" s="93">
        <f>SUMIF('Growth Assumptions'!$B:$B,$B8,'Growth Assumptions'!L:L)</f>
        <v>32444</v>
      </c>
      <c r="K8" s="83"/>
      <c r="L8" s="91">
        <f>J8+K8</f>
        <v>32444</v>
      </c>
      <c r="M8" s="84">
        <f>L8/SUM($L$8:$L$55)</f>
        <v>3.0235141502400621E-2</v>
      </c>
      <c r="N8" s="91">
        <f>ROUND(L8/$L$6*$N$2,0)</f>
        <v>32684</v>
      </c>
    </row>
    <row r="9" spans="1:14">
      <c r="A9" s="60" t="s">
        <v>258</v>
      </c>
      <c r="B9" s="133" t="s">
        <v>206</v>
      </c>
      <c r="C9" s="133" t="s">
        <v>321</v>
      </c>
      <c r="E9" s="73">
        <v>3133169</v>
      </c>
      <c r="F9" s="29">
        <v>0</v>
      </c>
      <c r="G9" s="78">
        <v>0</v>
      </c>
      <c r="H9" s="74">
        <v>3133169</v>
      </c>
      <c r="I9" s="30"/>
      <c r="J9" s="93">
        <f>SUMIF('Growth Assumptions'!$B:$B,$B9,'Growth Assumptions'!L:L)</f>
        <v>56984</v>
      </c>
      <c r="K9" s="83"/>
      <c r="L9" s="91">
        <f>J9+K9</f>
        <v>56984</v>
      </c>
      <c r="M9" s="84">
        <f>L9/SUM($L$8:$L$55)</f>
        <v>5.3104404616348078E-2</v>
      </c>
      <c r="N9" s="91">
        <f>ROUND(L9/$L$6*$N$2,0)</f>
        <v>57406</v>
      </c>
    </row>
    <row r="10" spans="1:14">
      <c r="A10" s="60" t="s">
        <v>258</v>
      </c>
      <c r="B10" s="133" t="s">
        <v>209</v>
      </c>
      <c r="C10" s="133" t="s">
        <v>323</v>
      </c>
      <c r="E10" s="79">
        <v>1598002</v>
      </c>
      <c r="F10" s="55">
        <v>-121331</v>
      </c>
      <c r="G10" s="80">
        <v>-7.5926688452204696E-2</v>
      </c>
      <c r="H10" s="81">
        <v>1476671</v>
      </c>
      <c r="I10" s="30"/>
      <c r="J10" s="98">
        <f>SUMIF('Growth Assumptions'!$B:$B,$B10,'Growth Assumptions'!L:L)</f>
        <v>29192</v>
      </c>
      <c r="K10" s="99">
        <f>G10*J10</f>
        <v>-2216.4518892967594</v>
      </c>
      <c r="L10" s="91">
        <f>J10+K10</f>
        <v>26975.548110703239</v>
      </c>
      <c r="M10" s="84">
        <f>L10/SUM($L$8:$L$55)</f>
        <v>2.513899378103588E-2</v>
      </c>
      <c r="N10" s="91">
        <f>ROUND(L10/$L$6*$N$2,0)</f>
        <v>27175</v>
      </c>
    </row>
    <row r="11" spans="1:14">
      <c r="A11" s="60" t="s">
        <v>258</v>
      </c>
      <c r="B11" s="133" t="s">
        <v>207</v>
      </c>
      <c r="C11" s="133" t="s">
        <v>324</v>
      </c>
      <c r="E11" s="73">
        <v>2607572</v>
      </c>
      <c r="F11" s="29">
        <v>0</v>
      </c>
      <c r="G11" s="78">
        <v>0</v>
      </c>
      <c r="H11" s="74">
        <v>2607572</v>
      </c>
      <c r="I11" s="30"/>
      <c r="J11" s="93">
        <f>SUMIF('Growth Assumptions'!$B:$B,$B11,'Growth Assumptions'!L:L)</f>
        <v>45958</v>
      </c>
      <c r="K11" s="83"/>
      <c r="L11" s="91">
        <f>J11+K11</f>
        <v>45958</v>
      </c>
      <c r="M11" s="84">
        <f>L11/SUM($L$8:$L$55)</f>
        <v>4.2829078817880895E-2</v>
      </c>
      <c r="N11" s="91">
        <f>ROUND(L11/$L$6*$N$2,0)</f>
        <v>46298</v>
      </c>
    </row>
    <row r="12" spans="1:14">
      <c r="A12" s="60"/>
      <c r="B12" s="132" t="s">
        <v>259</v>
      </c>
      <c r="C12" s="132" t="s">
        <v>214</v>
      </c>
      <c r="D12" s="161"/>
      <c r="E12" s="75"/>
      <c r="F12" s="58"/>
      <c r="G12" s="76"/>
      <c r="H12" s="77"/>
      <c r="I12" s="162"/>
      <c r="J12" s="92"/>
      <c r="K12" s="57"/>
      <c r="L12" s="95"/>
      <c r="M12" s="57"/>
      <c r="N12" s="95"/>
    </row>
    <row r="13" spans="1:14">
      <c r="A13" s="60" t="s">
        <v>259</v>
      </c>
      <c r="B13" s="133" t="s">
        <v>213</v>
      </c>
      <c r="C13" s="133" t="s">
        <v>325</v>
      </c>
      <c r="E13" s="73">
        <v>2702059</v>
      </c>
      <c r="F13" s="29">
        <v>0</v>
      </c>
      <c r="G13" s="78">
        <v>0</v>
      </c>
      <c r="H13" s="74">
        <v>2702059</v>
      </c>
      <c r="I13" s="30"/>
      <c r="J13" s="93">
        <f>SUMIF('Growth Assumptions'!$B:$B,$B13,'Growth Assumptions'!L:L)</f>
        <v>47784</v>
      </c>
      <c r="K13" s="83"/>
      <c r="L13" s="91">
        <f>J13+K13</f>
        <v>47784</v>
      </c>
      <c r="M13" s="84">
        <f>L13/SUM($L$8:$L$55)</f>
        <v>4.4530760743148538E-2</v>
      </c>
      <c r="N13" s="91">
        <f>ROUND(L13/$L$6*$N$2,0)</f>
        <v>48138</v>
      </c>
    </row>
    <row r="14" spans="1:14">
      <c r="A14" s="60" t="s">
        <v>259</v>
      </c>
      <c r="B14" s="133" t="s">
        <v>212</v>
      </c>
      <c r="C14" s="133" t="s">
        <v>326</v>
      </c>
      <c r="E14" s="79">
        <v>3164749</v>
      </c>
      <c r="F14" s="55">
        <v>-33087</v>
      </c>
      <c r="G14" s="80">
        <v>-1.0454857557423985E-2</v>
      </c>
      <c r="H14" s="81">
        <v>3131662</v>
      </c>
      <c r="I14" s="30"/>
      <c r="J14" s="98">
        <f>SUMIF('Growth Assumptions'!$B:$B,$B14,'Growth Assumptions'!L:L)</f>
        <v>54770</v>
      </c>
      <c r="K14" s="99">
        <f>G14*J14</f>
        <v>-572.61254842011169</v>
      </c>
      <c r="L14" s="91">
        <f>J14+K14</f>
        <v>54197.387451579889</v>
      </c>
      <c r="M14" s="84">
        <f>L14/SUM($L$8:$L$55)</f>
        <v>5.0507510746484706E-2</v>
      </c>
      <c r="N14" s="91">
        <f>ROUND(L14/$L$6*$N$2,0)</f>
        <v>54599</v>
      </c>
    </row>
    <row r="15" spans="1:14">
      <c r="A15" s="60" t="s">
        <v>259</v>
      </c>
      <c r="B15" s="133" t="s">
        <v>211</v>
      </c>
      <c r="C15" s="133" t="s">
        <v>327</v>
      </c>
      <c r="E15" s="73">
        <v>1804163</v>
      </c>
      <c r="F15" s="29">
        <v>0</v>
      </c>
      <c r="G15" s="78">
        <v>0</v>
      </c>
      <c r="H15" s="74">
        <v>1804163</v>
      </c>
      <c r="I15" s="30"/>
      <c r="J15" s="93">
        <f>SUMIF('Growth Assumptions'!$B:$B,$B15,'Growth Assumptions'!L:L)</f>
        <v>31988</v>
      </c>
      <c r="K15" s="83"/>
      <c r="L15" s="91">
        <f>J15+K15</f>
        <v>31988</v>
      </c>
      <c r="M15" s="84">
        <f>L15/SUM($L$8:$L$55)</f>
        <v>2.9810186979989859E-2</v>
      </c>
      <c r="N15" s="91">
        <f>ROUND(L15/$L$6*$N$2,0)</f>
        <v>32225</v>
      </c>
    </row>
    <row r="16" spans="1:14">
      <c r="A16" s="60"/>
      <c r="B16" s="132" t="s">
        <v>260</v>
      </c>
      <c r="C16" s="132" t="s">
        <v>226</v>
      </c>
      <c r="D16" s="161"/>
      <c r="E16" s="75"/>
      <c r="F16" s="58"/>
      <c r="G16" s="76"/>
      <c r="H16" s="77"/>
      <c r="I16" s="162"/>
      <c r="J16" s="92"/>
      <c r="K16" s="57"/>
      <c r="L16" s="95"/>
      <c r="M16" s="57"/>
      <c r="N16" s="95"/>
    </row>
    <row r="17" spans="1:14">
      <c r="A17" s="60" t="s">
        <v>260</v>
      </c>
      <c r="B17" s="133" t="s">
        <v>222</v>
      </c>
      <c r="C17" s="133" t="s">
        <v>328</v>
      </c>
      <c r="E17" s="79">
        <v>1343086</v>
      </c>
      <c r="F17" s="56">
        <v>227765</v>
      </c>
      <c r="G17" s="82">
        <v>0.16958333271287171</v>
      </c>
      <c r="H17" s="81">
        <v>1570851</v>
      </c>
      <c r="I17" s="30"/>
      <c r="J17" s="98">
        <f>SUMIF('Growth Assumptions'!$B:$B,$B17,'Growth Assumptions'!L:L)</f>
        <v>22910</v>
      </c>
      <c r="K17" s="99">
        <f>-K18</f>
        <v>3998.6943923686217</v>
      </c>
      <c r="L17" s="91">
        <f t="shared" ref="L17:L27" si="0">J17+K17</f>
        <v>26908.694392368623</v>
      </c>
      <c r="M17" s="84">
        <f t="shared" ref="M17:M27" si="1">L17/SUM($L$8:$L$55)</f>
        <v>2.5076691610101079E-2</v>
      </c>
      <c r="N17" s="91">
        <f t="shared" ref="N17:N27" si="2">ROUND(L17/$L$6*$N$2,0)</f>
        <v>27108</v>
      </c>
    </row>
    <row r="18" spans="1:14">
      <c r="A18" s="60" t="s">
        <v>260</v>
      </c>
      <c r="B18" s="133" t="s">
        <v>221</v>
      </c>
      <c r="C18" s="133" t="s">
        <v>329</v>
      </c>
      <c r="E18" s="79">
        <v>1497816</v>
      </c>
      <c r="F18" s="55">
        <v>-227765</v>
      </c>
      <c r="G18" s="80">
        <v>-0.15206473959418246</v>
      </c>
      <c r="H18" s="81">
        <v>1270051</v>
      </c>
      <c r="I18" s="30"/>
      <c r="J18" s="98">
        <f>SUMIF('Growth Assumptions'!$B:$B,$B18,'Growth Assumptions'!L:L)</f>
        <v>26296</v>
      </c>
      <c r="K18" s="99">
        <f>G18*J18</f>
        <v>-3998.6943923686217</v>
      </c>
      <c r="L18" s="91">
        <f t="shared" si="0"/>
        <v>22297.305607631377</v>
      </c>
      <c r="M18" s="84">
        <f t="shared" si="1"/>
        <v>2.0779256262144174E-2</v>
      </c>
      <c r="N18" s="91">
        <f t="shared" si="2"/>
        <v>22462</v>
      </c>
    </row>
    <row r="19" spans="1:14">
      <c r="A19" s="60" t="s">
        <v>260</v>
      </c>
      <c r="B19" s="133" t="s">
        <v>223</v>
      </c>
      <c r="C19" s="133" t="s">
        <v>330</v>
      </c>
      <c r="E19" s="73">
        <v>1042097</v>
      </c>
      <c r="F19" s="29">
        <v>0</v>
      </c>
      <c r="G19" s="78">
        <v>0</v>
      </c>
      <c r="H19" s="74">
        <v>1042097</v>
      </c>
      <c r="I19" s="30"/>
      <c r="J19" s="93">
        <f>SUMIF('Growth Assumptions'!$B:$B,$B19,'Growth Assumptions'!L:L)</f>
        <v>17740</v>
      </c>
      <c r="K19" s="83"/>
      <c r="L19" s="91">
        <f t="shared" si="0"/>
        <v>17740</v>
      </c>
      <c r="M19" s="84">
        <f t="shared" si="1"/>
        <v>1.6532221990278234E-2</v>
      </c>
      <c r="N19" s="91">
        <f t="shared" si="2"/>
        <v>17871</v>
      </c>
    </row>
    <row r="20" spans="1:14">
      <c r="A20" s="60" t="s">
        <v>260</v>
      </c>
      <c r="B20" s="133" t="s">
        <v>217</v>
      </c>
      <c r="C20" s="133" t="s">
        <v>332</v>
      </c>
      <c r="E20" s="79">
        <v>1072416</v>
      </c>
      <c r="F20" s="56">
        <v>33087</v>
      </c>
      <c r="G20" s="82">
        <v>3.0852766090770745E-2</v>
      </c>
      <c r="H20" s="81">
        <v>1105503</v>
      </c>
      <c r="I20" s="30"/>
      <c r="J20" s="98">
        <f>SUMIF('Growth Assumptions'!$B:$B,$B20,'Growth Assumptions'!L:L)</f>
        <v>19824</v>
      </c>
      <c r="K20" s="99">
        <f>-K14</f>
        <v>572.61254842011169</v>
      </c>
      <c r="L20" s="91">
        <f t="shared" si="0"/>
        <v>20396.612548420111</v>
      </c>
      <c r="M20" s="84">
        <f t="shared" si="1"/>
        <v>1.9007966544542048E-2</v>
      </c>
      <c r="N20" s="91">
        <f t="shared" si="2"/>
        <v>20548</v>
      </c>
    </row>
    <row r="21" spans="1:14">
      <c r="A21" s="60" t="s">
        <v>260</v>
      </c>
      <c r="B21" s="133" t="s">
        <v>224</v>
      </c>
      <c r="C21" s="133" t="s">
        <v>331</v>
      </c>
      <c r="E21" s="73">
        <v>812712</v>
      </c>
      <c r="F21" s="29">
        <v>0</v>
      </c>
      <c r="G21" s="78">
        <v>0</v>
      </c>
      <c r="H21" s="74">
        <v>812712</v>
      </c>
      <c r="I21" s="30"/>
      <c r="J21" s="93">
        <f>SUMIF('Growth Assumptions'!$B:$B,$B21,'Growth Assumptions'!L:L)</f>
        <v>14556</v>
      </c>
      <c r="K21" s="83"/>
      <c r="L21" s="91">
        <f t="shared" si="0"/>
        <v>14556</v>
      </c>
      <c r="M21" s="84">
        <f t="shared" si="1"/>
        <v>1.356499567590135E-2</v>
      </c>
      <c r="N21" s="91">
        <f t="shared" si="2"/>
        <v>14664</v>
      </c>
    </row>
    <row r="22" spans="1:14">
      <c r="A22" s="60" t="s">
        <v>260</v>
      </c>
      <c r="B22" s="133" t="s">
        <v>220</v>
      </c>
      <c r="C22" s="133" t="s">
        <v>333</v>
      </c>
      <c r="E22" s="79">
        <v>1171682</v>
      </c>
      <c r="F22" s="56">
        <v>3738</v>
      </c>
      <c r="G22" s="82">
        <v>3.1902854187398971E-3</v>
      </c>
      <c r="H22" s="81">
        <v>1175420</v>
      </c>
      <c r="I22" s="30"/>
      <c r="J22" s="98">
        <f>SUMIF('Growth Assumptions'!$B:$B,$B22,'Growth Assumptions'!L:L)</f>
        <v>20168</v>
      </c>
      <c r="K22" s="100">
        <f>-K23</f>
        <v>67.341982997907337</v>
      </c>
      <c r="L22" s="91">
        <f t="shared" si="0"/>
        <v>20235.341982997907</v>
      </c>
      <c r="M22" s="84">
        <f t="shared" si="1"/>
        <v>1.8857675632024708E-2</v>
      </c>
      <c r="N22" s="91">
        <f t="shared" si="2"/>
        <v>20385</v>
      </c>
    </row>
    <row r="23" spans="1:14">
      <c r="A23" s="60" t="s">
        <v>260</v>
      </c>
      <c r="B23" s="133" t="s">
        <v>218</v>
      </c>
      <c r="C23" s="133" t="s">
        <v>334</v>
      </c>
      <c r="E23" s="79">
        <v>805195</v>
      </c>
      <c r="F23" s="55">
        <v>-3738</v>
      </c>
      <c r="G23" s="80">
        <v>-4.6423537155595848E-3</v>
      </c>
      <c r="H23" s="81">
        <v>801457</v>
      </c>
      <c r="I23" s="30"/>
      <c r="J23" s="98">
        <f>SUMIF('Growth Assumptions'!$B:$B,$B23,'Growth Assumptions'!L:L)</f>
        <v>14506</v>
      </c>
      <c r="K23" s="99">
        <f>G23*J23</f>
        <v>-67.341982997907337</v>
      </c>
      <c r="L23" s="91">
        <f t="shared" si="0"/>
        <v>14438.658017002093</v>
      </c>
      <c r="M23" s="84">
        <f t="shared" si="1"/>
        <v>1.3455642591814494E-2</v>
      </c>
      <c r="N23" s="91">
        <f t="shared" si="2"/>
        <v>14546</v>
      </c>
    </row>
    <row r="24" spans="1:14">
      <c r="A24" s="60" t="s">
        <v>260</v>
      </c>
      <c r="B24" s="133" t="s">
        <v>225</v>
      </c>
      <c r="C24" s="133" t="s">
        <v>335</v>
      </c>
      <c r="E24" s="79">
        <v>796519</v>
      </c>
      <c r="F24" s="56">
        <v>10928</v>
      </c>
      <c r="G24" s="82">
        <v>1.3719697835205437E-2</v>
      </c>
      <c r="H24" s="81">
        <v>807447</v>
      </c>
      <c r="I24" s="30"/>
      <c r="J24" s="98">
        <f>SUMIF('Growth Assumptions'!$B:$B,$B24,'Growth Assumptions'!L:L)</f>
        <v>13552</v>
      </c>
      <c r="K24" s="99">
        <f>-K30</f>
        <v>181.13391072749496</v>
      </c>
      <c r="L24" s="91">
        <f t="shared" si="0"/>
        <v>13733.133910727494</v>
      </c>
      <c r="M24" s="84">
        <f t="shared" si="1"/>
        <v>1.2798152110167126E-2</v>
      </c>
      <c r="N24" s="91">
        <f t="shared" si="2"/>
        <v>13835</v>
      </c>
    </row>
    <row r="25" spans="1:14">
      <c r="A25" s="60" t="s">
        <v>260</v>
      </c>
      <c r="B25" s="133" t="s">
        <v>219</v>
      </c>
      <c r="C25" s="133" t="s">
        <v>336</v>
      </c>
      <c r="E25" s="79">
        <v>1111754</v>
      </c>
      <c r="F25" s="56">
        <v>121331</v>
      </c>
      <c r="G25" s="82">
        <v>0.10913475463097053</v>
      </c>
      <c r="H25" s="81">
        <v>1233085</v>
      </c>
      <c r="I25" s="30"/>
      <c r="J25" s="98">
        <f>SUMIF('Growth Assumptions'!$B:$B,$B25,'Growth Assumptions'!L:L)</f>
        <v>19762</v>
      </c>
      <c r="K25" s="99">
        <f>-K10</f>
        <v>2216.4518892967594</v>
      </c>
      <c r="L25" s="91">
        <f t="shared" si="0"/>
        <v>21978.451889296761</v>
      </c>
      <c r="M25" s="84">
        <f t="shared" si="1"/>
        <v>2.0482110802508686E-2</v>
      </c>
      <c r="N25" s="91">
        <f t="shared" si="2"/>
        <v>22141</v>
      </c>
    </row>
    <row r="26" spans="1:14">
      <c r="A26" s="60" t="s">
        <v>260</v>
      </c>
      <c r="B26" s="133" t="s">
        <v>216</v>
      </c>
      <c r="C26" s="133" t="s">
        <v>337</v>
      </c>
      <c r="E26" s="73">
        <v>516452</v>
      </c>
      <c r="F26" s="29">
        <v>0</v>
      </c>
      <c r="G26" s="78">
        <v>0</v>
      </c>
      <c r="H26" s="74">
        <v>516452</v>
      </c>
      <c r="I26" s="30"/>
      <c r="J26" s="93">
        <f>SUMIF('Growth Assumptions'!$B:$B,$B26,'Growth Assumptions'!L:L)</f>
        <v>9180</v>
      </c>
      <c r="K26" s="83"/>
      <c r="L26" s="91">
        <f t="shared" si="0"/>
        <v>9180</v>
      </c>
      <c r="M26" s="84">
        <f t="shared" si="1"/>
        <v>8.555005516953448E-3</v>
      </c>
      <c r="N26" s="91">
        <f t="shared" si="2"/>
        <v>9248</v>
      </c>
    </row>
    <row r="27" spans="1:14">
      <c r="A27" s="60" t="s">
        <v>260</v>
      </c>
      <c r="B27" s="133" t="s">
        <v>215</v>
      </c>
      <c r="C27" s="133" t="s">
        <v>338</v>
      </c>
      <c r="E27" s="73">
        <v>1166953</v>
      </c>
      <c r="F27" s="29">
        <v>0</v>
      </c>
      <c r="G27" s="78">
        <v>0</v>
      </c>
      <c r="H27" s="74">
        <v>1166953</v>
      </c>
      <c r="I27" s="30"/>
      <c r="J27" s="93">
        <f>SUMIF('Growth Assumptions'!$B:$B,$B27,'Growth Assumptions'!L:L)</f>
        <v>21434</v>
      </c>
      <c r="K27" s="83"/>
      <c r="L27" s="91">
        <f t="shared" si="0"/>
        <v>21434</v>
      </c>
      <c r="M27" s="84">
        <f t="shared" si="1"/>
        <v>1.9974726388930306E-2</v>
      </c>
      <c r="N27" s="91">
        <f t="shared" si="2"/>
        <v>21593</v>
      </c>
    </row>
    <row r="28" spans="1:14">
      <c r="A28" s="60"/>
      <c r="B28" s="132" t="s">
        <v>261</v>
      </c>
      <c r="C28" s="132" t="s">
        <v>233</v>
      </c>
      <c r="D28" s="161"/>
      <c r="E28" s="75"/>
      <c r="F28" s="58"/>
      <c r="G28" s="76"/>
      <c r="H28" s="77"/>
      <c r="I28" s="162"/>
      <c r="J28" s="92"/>
      <c r="K28" s="57"/>
      <c r="L28" s="95"/>
      <c r="M28" s="57"/>
      <c r="N28" s="95"/>
    </row>
    <row r="29" spans="1:14">
      <c r="A29" s="60" t="s">
        <v>261</v>
      </c>
      <c r="B29" s="133" t="s">
        <v>230</v>
      </c>
      <c r="C29" s="133" t="s">
        <v>339</v>
      </c>
      <c r="E29" s="73">
        <v>1065759</v>
      </c>
      <c r="F29" s="29">
        <v>0</v>
      </c>
      <c r="G29" s="78">
        <v>0</v>
      </c>
      <c r="H29" s="74">
        <v>1065759</v>
      </c>
      <c r="I29" s="30"/>
      <c r="J29" s="93">
        <f>SUMIF('Growth Assumptions'!$B:$B,$B29,'Growth Assumptions'!L:L)</f>
        <v>18338</v>
      </c>
      <c r="K29" s="83"/>
      <c r="L29" s="91">
        <f t="shared" ref="L29:L34" si="3">J29+K29</f>
        <v>18338</v>
      </c>
      <c r="M29" s="84">
        <f t="shared" ref="M29:M34" si="4">L29/SUM($L$8:$L$55)</f>
        <v>1.7089508842036204E-2</v>
      </c>
      <c r="N29" s="91">
        <f t="shared" ref="N29:N34" si="5">ROUND(L29/$L$6*$N$2,0)</f>
        <v>18474</v>
      </c>
    </row>
    <row r="30" spans="1:14">
      <c r="A30" s="60" t="s">
        <v>261</v>
      </c>
      <c r="B30" s="133" t="s">
        <v>227</v>
      </c>
      <c r="C30" s="133" t="s">
        <v>340</v>
      </c>
      <c r="E30" s="79">
        <v>1015251</v>
      </c>
      <c r="F30" s="55">
        <v>-10928</v>
      </c>
      <c r="G30" s="80">
        <v>-1.0763840666002791E-2</v>
      </c>
      <c r="H30" s="81">
        <v>1004323</v>
      </c>
      <c r="I30" s="30"/>
      <c r="J30" s="98">
        <f>SUMIF('Growth Assumptions'!$B:$B,$B30,'Growth Assumptions'!L:L)</f>
        <v>16828</v>
      </c>
      <c r="K30" s="99">
        <f>G30*J30</f>
        <v>-181.13391072749496</v>
      </c>
      <c r="L30" s="91">
        <f t="shared" si="3"/>
        <v>16646.866089272506</v>
      </c>
      <c r="M30" s="84">
        <f t="shared" si="4"/>
        <v>1.5513511027637426E-2</v>
      </c>
      <c r="N30" s="91">
        <f t="shared" si="5"/>
        <v>16770</v>
      </c>
    </row>
    <row r="31" spans="1:14">
      <c r="A31" s="60" t="s">
        <v>261</v>
      </c>
      <c r="B31" s="133" t="s">
        <v>231</v>
      </c>
      <c r="C31" s="133" t="s">
        <v>341</v>
      </c>
      <c r="E31" s="73">
        <v>1606280</v>
      </c>
      <c r="F31" s="29">
        <v>0</v>
      </c>
      <c r="G31" s="78">
        <v>0</v>
      </c>
      <c r="H31" s="74">
        <v>1606280</v>
      </c>
      <c r="I31" s="30"/>
      <c r="J31" s="93">
        <f>SUMIF('Growth Assumptions'!$B:$B,$B31,'Growth Assumptions'!L:L)</f>
        <v>28782</v>
      </c>
      <c r="K31" s="83"/>
      <c r="L31" s="91">
        <f t="shared" si="3"/>
        <v>28782</v>
      </c>
      <c r="M31" s="84">
        <f t="shared" si="4"/>
        <v>2.6822458473742285E-2</v>
      </c>
      <c r="N31" s="91">
        <f t="shared" si="5"/>
        <v>28995</v>
      </c>
    </row>
    <row r="32" spans="1:14">
      <c r="A32" s="60" t="s">
        <v>261</v>
      </c>
      <c r="B32" s="133" t="s">
        <v>232</v>
      </c>
      <c r="C32" s="133" t="s">
        <v>342</v>
      </c>
      <c r="E32" s="73">
        <v>1248972</v>
      </c>
      <c r="F32" s="29">
        <v>0</v>
      </c>
      <c r="G32" s="78">
        <v>0</v>
      </c>
      <c r="H32" s="74">
        <v>1248972</v>
      </c>
      <c r="I32" s="30"/>
      <c r="J32" s="93">
        <f>SUMIF('Growth Assumptions'!$B:$B,$B32,'Growth Assumptions'!L:L)</f>
        <v>22628</v>
      </c>
      <c r="K32" s="83"/>
      <c r="L32" s="91">
        <f t="shared" si="3"/>
        <v>22628</v>
      </c>
      <c r="M32" s="84">
        <f t="shared" si="4"/>
        <v>2.1087436256821638E-2</v>
      </c>
      <c r="N32" s="91">
        <f t="shared" si="5"/>
        <v>22795</v>
      </c>
    </row>
    <row r="33" spans="1:14">
      <c r="A33" s="60" t="s">
        <v>261</v>
      </c>
      <c r="B33" s="133" t="s">
        <v>228</v>
      </c>
      <c r="C33" s="133" t="s">
        <v>343</v>
      </c>
      <c r="E33" s="73">
        <v>1079483</v>
      </c>
      <c r="F33" s="29">
        <v>0</v>
      </c>
      <c r="G33" s="78">
        <v>0</v>
      </c>
      <c r="H33" s="74">
        <v>1079483</v>
      </c>
      <c r="I33" s="30"/>
      <c r="J33" s="93">
        <f>SUMIF('Growth Assumptions'!$B:$B,$B33,'Growth Assumptions'!L:L)</f>
        <v>19438</v>
      </c>
      <c r="K33" s="83"/>
      <c r="L33" s="91">
        <f t="shared" si="3"/>
        <v>19438</v>
      </c>
      <c r="M33" s="84">
        <f t="shared" si="4"/>
        <v>1.8114618435570929E-2</v>
      </c>
      <c r="N33" s="91">
        <f t="shared" si="5"/>
        <v>19582</v>
      </c>
    </row>
    <row r="34" spans="1:14">
      <c r="A34" s="60" t="s">
        <v>261</v>
      </c>
      <c r="B34" s="133" t="s">
        <v>229</v>
      </c>
      <c r="C34" s="133" t="s">
        <v>344</v>
      </c>
      <c r="E34" s="73">
        <v>1042188</v>
      </c>
      <c r="F34" s="29">
        <v>0</v>
      </c>
      <c r="G34" s="78">
        <v>0</v>
      </c>
      <c r="H34" s="74">
        <v>1042188</v>
      </c>
      <c r="I34" s="30"/>
      <c r="J34" s="93">
        <f>SUMIF('Growth Assumptions'!$B:$B,$B34,'Growth Assumptions'!L:L)</f>
        <v>18710</v>
      </c>
      <c r="K34" s="83"/>
      <c r="L34" s="91">
        <f t="shared" si="3"/>
        <v>18710</v>
      </c>
      <c r="M34" s="84">
        <f t="shared" si="4"/>
        <v>1.7436182268213401E-2</v>
      </c>
      <c r="N34" s="91">
        <f t="shared" si="5"/>
        <v>18848</v>
      </c>
    </row>
    <row r="35" spans="1:14">
      <c r="A35" s="60"/>
      <c r="B35" s="132" t="s">
        <v>239</v>
      </c>
      <c r="C35" s="132" t="s">
        <v>240</v>
      </c>
      <c r="D35" s="161"/>
      <c r="E35" s="75"/>
      <c r="F35" s="58"/>
      <c r="G35" s="76"/>
      <c r="H35" s="77"/>
      <c r="I35" s="162"/>
      <c r="J35" s="92"/>
      <c r="K35" s="57"/>
      <c r="L35" s="95"/>
      <c r="M35" s="57"/>
      <c r="N35" s="95"/>
    </row>
    <row r="36" spans="1:14">
      <c r="A36" s="60" t="s">
        <v>239</v>
      </c>
      <c r="B36" s="133" t="s">
        <v>235</v>
      </c>
      <c r="C36" s="133" t="s">
        <v>346</v>
      </c>
      <c r="E36" s="73">
        <v>1724517</v>
      </c>
      <c r="F36" s="29">
        <v>0</v>
      </c>
      <c r="G36" s="78">
        <v>0</v>
      </c>
      <c r="H36" s="74">
        <v>1724517</v>
      </c>
      <c r="I36" s="30"/>
      <c r="J36" s="93">
        <f>SUMIF('Growth Assumptions'!$B:$B,$B36,'Growth Assumptions'!L:L)</f>
        <v>29142</v>
      </c>
      <c r="K36" s="83"/>
      <c r="L36" s="91">
        <f>J36+K36</f>
        <v>29142</v>
      </c>
      <c r="M36" s="84">
        <f>L36/SUM($L$8:$L$55)</f>
        <v>2.7157948886171832E-2</v>
      </c>
      <c r="N36" s="91">
        <f>ROUND(L36/$L$6*$N$2,0)</f>
        <v>29358</v>
      </c>
    </row>
    <row r="37" spans="1:14">
      <c r="A37" s="60" t="s">
        <v>239</v>
      </c>
      <c r="B37" s="133" t="s">
        <v>236</v>
      </c>
      <c r="C37" s="133" t="s">
        <v>345</v>
      </c>
      <c r="E37" s="73">
        <v>2325553</v>
      </c>
      <c r="F37" s="29">
        <v>0</v>
      </c>
      <c r="G37" s="78">
        <v>0</v>
      </c>
      <c r="H37" s="74">
        <v>2325553</v>
      </c>
      <c r="I37" s="30"/>
      <c r="J37" s="93">
        <f>SUMIF('Growth Assumptions'!$B:$B,$B37,'Growth Assumptions'!L:L)</f>
        <v>38460</v>
      </c>
      <c r="K37" s="83"/>
      <c r="L37" s="91">
        <f>J37+K37</f>
        <v>38460</v>
      </c>
      <c r="M37" s="84">
        <f>L37/SUM($L$8:$L$55)</f>
        <v>3.5841559061223272E-2</v>
      </c>
      <c r="N37" s="91">
        <f>ROUND(L37/$L$6*$N$2,0)</f>
        <v>38745</v>
      </c>
    </row>
    <row r="38" spans="1:14">
      <c r="A38" s="60" t="s">
        <v>239</v>
      </c>
      <c r="B38" s="133" t="s">
        <v>234</v>
      </c>
      <c r="C38" s="133" t="s">
        <v>347</v>
      </c>
      <c r="E38" s="73">
        <v>2719514</v>
      </c>
      <c r="F38" s="29">
        <v>0</v>
      </c>
      <c r="G38" s="78">
        <v>0</v>
      </c>
      <c r="H38" s="74">
        <v>2719514</v>
      </c>
      <c r="I38" s="30"/>
      <c r="J38" s="93">
        <f>SUMIF('Growth Assumptions'!$B:$B,$B38,'Growth Assumptions'!L:L)</f>
        <v>41256</v>
      </c>
      <c r="K38" s="83"/>
      <c r="L38" s="91">
        <f>J38+K38</f>
        <v>41256</v>
      </c>
      <c r="M38" s="84">
        <f>L38/SUM($L$8:$L$55)</f>
        <v>3.8447201264426085E-2</v>
      </c>
      <c r="N38" s="91">
        <f>ROUND(L38/$L$6*$N$2,0)</f>
        <v>41561</v>
      </c>
    </row>
    <row r="39" spans="1:14">
      <c r="A39" s="60" t="s">
        <v>239</v>
      </c>
      <c r="B39" s="133" t="s">
        <v>237</v>
      </c>
      <c r="C39" s="133" t="s">
        <v>348</v>
      </c>
      <c r="E39" s="73">
        <v>2038754</v>
      </c>
      <c r="F39" s="29">
        <v>0</v>
      </c>
      <c r="G39" s="78">
        <v>0</v>
      </c>
      <c r="H39" s="74">
        <v>2038754</v>
      </c>
      <c r="I39" s="30"/>
      <c r="J39" s="93">
        <f>SUMIF('Growth Assumptions'!$B:$B,$B39,'Growth Assumptions'!L:L)</f>
        <v>35034</v>
      </c>
      <c r="K39" s="83"/>
      <c r="L39" s="91">
        <f>J39+K39</f>
        <v>35034</v>
      </c>
      <c r="M39" s="84">
        <f>L39/SUM($L$8:$L$55)</f>
        <v>3.2648808636268747E-2</v>
      </c>
      <c r="N39" s="91">
        <f>ROUND(L39/$L$6*$N$2,0)</f>
        <v>35293</v>
      </c>
    </row>
    <row r="40" spans="1:14">
      <c r="A40" s="60" t="s">
        <v>239</v>
      </c>
      <c r="B40" s="133" t="s">
        <v>238</v>
      </c>
      <c r="C40" s="133" t="s">
        <v>349</v>
      </c>
      <c r="E40" s="73">
        <v>1719922</v>
      </c>
      <c r="F40" s="29">
        <v>0</v>
      </c>
      <c r="G40" s="78">
        <v>0</v>
      </c>
      <c r="H40" s="74">
        <v>1719922</v>
      </c>
      <c r="I40" s="30"/>
      <c r="J40" s="93">
        <f>SUMIF('Growth Assumptions'!$B:$B,$B40,'Growth Assumptions'!L:L)</f>
        <v>29314</v>
      </c>
      <c r="K40" s="83"/>
      <c r="L40" s="91">
        <f>J40+K40</f>
        <v>29314</v>
      </c>
      <c r="M40" s="84">
        <f>L40/SUM($L$8:$L$55)</f>
        <v>2.7318238749888171E-2</v>
      </c>
      <c r="N40" s="91">
        <f>ROUND(L40/$L$6*$N$2,0)</f>
        <v>29531</v>
      </c>
    </row>
    <row r="41" spans="1:14">
      <c r="A41" s="60"/>
      <c r="B41" s="132" t="s">
        <v>247</v>
      </c>
      <c r="C41" s="132" t="s">
        <v>248</v>
      </c>
      <c r="D41" s="161"/>
      <c r="E41" s="75"/>
      <c r="F41" s="58"/>
      <c r="G41" s="76"/>
      <c r="H41" s="77"/>
      <c r="I41" s="162"/>
      <c r="J41" s="92"/>
      <c r="K41" s="57"/>
      <c r="L41" s="95"/>
      <c r="M41" s="57"/>
      <c r="N41" s="95"/>
    </row>
    <row r="42" spans="1:14">
      <c r="A42" s="60" t="s">
        <v>247</v>
      </c>
      <c r="B42" s="133" t="s">
        <v>246</v>
      </c>
      <c r="C42" s="133" t="s">
        <v>350</v>
      </c>
      <c r="E42" s="73">
        <v>1928269</v>
      </c>
      <c r="F42" s="29">
        <v>0</v>
      </c>
      <c r="G42" s="78">
        <v>0</v>
      </c>
      <c r="H42" s="74">
        <v>1928269</v>
      </c>
      <c r="I42" s="30"/>
      <c r="J42" s="93">
        <f>SUMIF('Growth Assumptions'!$B:$B,$B42,'Growth Assumptions'!L:L)</f>
        <v>32688</v>
      </c>
      <c r="K42" s="83"/>
      <c r="L42" s="91">
        <f t="shared" ref="L42:L47" si="6">J42+K42</f>
        <v>32688</v>
      </c>
      <c r="M42" s="84">
        <f t="shared" ref="M42:M47" si="7">L42/SUM($L$8:$L$55)</f>
        <v>3.0462529448602869E-2</v>
      </c>
      <c r="N42" s="91">
        <f t="shared" ref="N42:N47" si="8">ROUND(L42/$L$6*$N$2,0)</f>
        <v>32930</v>
      </c>
    </row>
    <row r="43" spans="1:14">
      <c r="A43" s="60" t="s">
        <v>247</v>
      </c>
      <c r="B43" s="133" t="s">
        <v>243</v>
      </c>
      <c r="C43" s="133" t="s">
        <v>351</v>
      </c>
      <c r="E43" s="73">
        <v>806690</v>
      </c>
      <c r="F43" s="29">
        <v>0</v>
      </c>
      <c r="G43" s="78">
        <v>0</v>
      </c>
      <c r="H43" s="74">
        <v>806690</v>
      </c>
      <c r="I43" s="30"/>
      <c r="J43" s="93">
        <f>SUMIF('Growth Assumptions'!$B:$B,$B43,'Growth Assumptions'!L:L)</f>
        <v>14224</v>
      </c>
      <c r="K43" s="83"/>
      <c r="L43" s="91">
        <f t="shared" si="6"/>
        <v>14224</v>
      </c>
      <c r="M43" s="84">
        <f t="shared" si="7"/>
        <v>1.3255598962216324E-2</v>
      </c>
      <c r="N43" s="91">
        <f t="shared" si="8"/>
        <v>14329</v>
      </c>
    </row>
    <row r="44" spans="1:14">
      <c r="A44" s="60" t="s">
        <v>247</v>
      </c>
      <c r="B44" s="133" t="s">
        <v>245</v>
      </c>
      <c r="C44" s="133" t="s">
        <v>352</v>
      </c>
      <c r="E44" s="73">
        <v>1908852</v>
      </c>
      <c r="F44" s="29">
        <v>0</v>
      </c>
      <c r="G44" s="78">
        <v>0</v>
      </c>
      <c r="H44" s="74">
        <v>1908852</v>
      </c>
      <c r="I44" s="30"/>
      <c r="J44" s="93">
        <f>SUMIF('Growth Assumptions'!$B:$B,$B44,'Growth Assumptions'!L:L)</f>
        <v>34684</v>
      </c>
      <c r="K44" s="83"/>
      <c r="L44" s="91">
        <f t="shared" si="6"/>
        <v>34684</v>
      </c>
      <c r="M44" s="84">
        <f t="shared" si="7"/>
        <v>3.2322637401962249E-2</v>
      </c>
      <c r="N44" s="91">
        <f t="shared" si="8"/>
        <v>34941</v>
      </c>
    </row>
    <row r="45" spans="1:14">
      <c r="A45" s="60" t="s">
        <v>247</v>
      </c>
      <c r="B45" s="133" t="s">
        <v>241</v>
      </c>
      <c r="C45" s="133" t="s">
        <v>353</v>
      </c>
      <c r="E45" s="73">
        <v>1952120</v>
      </c>
      <c r="F45" s="29">
        <v>0</v>
      </c>
      <c r="G45" s="78">
        <v>0</v>
      </c>
      <c r="H45" s="74">
        <v>1952120</v>
      </c>
      <c r="I45" s="30"/>
      <c r="J45" s="93">
        <f>SUMIF('Growth Assumptions'!$B:$B,$B45,'Growth Assumptions'!L:L)</f>
        <v>35302</v>
      </c>
      <c r="K45" s="83"/>
      <c r="L45" s="91">
        <f t="shared" si="6"/>
        <v>35302</v>
      </c>
      <c r="M45" s="84">
        <f t="shared" si="7"/>
        <v>3.2898562609966299E-2</v>
      </c>
      <c r="N45" s="91">
        <f t="shared" si="8"/>
        <v>35563</v>
      </c>
    </row>
    <row r="46" spans="1:14">
      <c r="A46" s="60" t="s">
        <v>247</v>
      </c>
      <c r="B46" s="133" t="s">
        <v>244</v>
      </c>
      <c r="C46" s="133" t="s">
        <v>354</v>
      </c>
      <c r="E46" s="73">
        <v>1120562</v>
      </c>
      <c r="F46" s="29">
        <v>0</v>
      </c>
      <c r="G46" s="78">
        <v>0</v>
      </c>
      <c r="H46" s="74">
        <v>1120562</v>
      </c>
      <c r="I46" s="30"/>
      <c r="J46" s="93">
        <f>SUMIF('Growth Assumptions'!$B:$B,$B46,'Growth Assumptions'!L:L)</f>
        <v>20172</v>
      </c>
      <c r="K46" s="83"/>
      <c r="L46" s="91">
        <f t="shared" si="6"/>
        <v>20172</v>
      </c>
      <c r="M46" s="84">
        <f t="shared" si="7"/>
        <v>1.8798646109802284E-2</v>
      </c>
      <c r="N46" s="91">
        <f t="shared" si="8"/>
        <v>20321</v>
      </c>
    </row>
    <row r="47" spans="1:14">
      <c r="A47" s="60" t="s">
        <v>247</v>
      </c>
      <c r="B47" s="133" t="s">
        <v>242</v>
      </c>
      <c r="C47" s="133" t="s">
        <v>355</v>
      </c>
      <c r="E47" s="73">
        <v>1810541</v>
      </c>
      <c r="F47" s="29">
        <v>0</v>
      </c>
      <c r="G47" s="78">
        <v>0</v>
      </c>
      <c r="H47" s="74">
        <v>1810541</v>
      </c>
      <c r="I47" s="30"/>
      <c r="J47" s="93">
        <f>SUMIF('Growth Assumptions'!$B:$B,$B47,'Growth Assumptions'!L:L)</f>
        <v>32664</v>
      </c>
      <c r="K47" s="83"/>
      <c r="L47" s="91">
        <f t="shared" si="6"/>
        <v>32664</v>
      </c>
      <c r="M47" s="84">
        <f t="shared" si="7"/>
        <v>3.0440163421107565E-2</v>
      </c>
      <c r="N47" s="91">
        <f t="shared" si="8"/>
        <v>32906</v>
      </c>
    </row>
    <row r="48" spans="1:14">
      <c r="A48" s="60"/>
      <c r="B48" s="132" t="s">
        <v>256</v>
      </c>
      <c r="C48" s="132" t="s">
        <v>257</v>
      </c>
      <c r="D48" s="161"/>
      <c r="E48" s="75"/>
      <c r="F48" s="58"/>
      <c r="G48" s="76"/>
      <c r="H48" s="77"/>
      <c r="I48" s="162"/>
      <c r="J48" s="92"/>
      <c r="K48" s="57"/>
      <c r="L48" s="95"/>
      <c r="M48" s="57"/>
      <c r="N48" s="95"/>
    </row>
    <row r="49" spans="1:14">
      <c r="A49" s="60" t="s">
        <v>256</v>
      </c>
      <c r="B49" s="133" t="s">
        <v>253</v>
      </c>
      <c r="C49" s="133" t="s">
        <v>356</v>
      </c>
      <c r="E49" s="73">
        <v>974548</v>
      </c>
      <c r="F49" s="29">
        <v>0</v>
      </c>
      <c r="G49" s="78">
        <v>0</v>
      </c>
      <c r="H49" s="74">
        <v>974548</v>
      </c>
      <c r="I49" s="30"/>
      <c r="J49" s="93">
        <f>SUMIF('Growth Assumptions'!$B:$B,$B49,'Growth Assumptions'!L:L)</f>
        <v>17562</v>
      </c>
      <c r="K49" s="83"/>
      <c r="L49" s="91">
        <f t="shared" ref="L49:L55" si="9">J49+K49</f>
        <v>17562</v>
      </c>
      <c r="M49" s="84">
        <f t="shared" ref="M49:M55" si="10">L49/SUM($L$8:$L$55)</f>
        <v>1.6366340619688068E-2</v>
      </c>
      <c r="N49" s="91">
        <f t="shared" ref="N49:N55" si="11">ROUND(L49/$L$6*$N$2,0)</f>
        <v>17692</v>
      </c>
    </row>
    <row r="50" spans="1:14">
      <c r="A50" s="60" t="s">
        <v>256</v>
      </c>
      <c r="B50" s="133" t="s">
        <v>252</v>
      </c>
      <c r="C50" s="133" t="s">
        <v>357</v>
      </c>
      <c r="E50" s="73">
        <v>1049891</v>
      </c>
      <c r="F50" s="29">
        <v>0</v>
      </c>
      <c r="G50" s="78">
        <v>0</v>
      </c>
      <c r="H50" s="74">
        <v>1049891</v>
      </c>
      <c r="I50" s="30"/>
      <c r="J50" s="93">
        <f>SUMIF('Growth Assumptions'!$B:$B,$B50,'Growth Assumptions'!L:L)</f>
        <v>18292</v>
      </c>
      <c r="K50" s="83"/>
      <c r="L50" s="91">
        <f t="shared" si="9"/>
        <v>18292</v>
      </c>
      <c r="M50" s="84">
        <f t="shared" si="10"/>
        <v>1.7046640622670205E-2</v>
      </c>
      <c r="N50" s="91">
        <f t="shared" si="11"/>
        <v>18427</v>
      </c>
    </row>
    <row r="51" spans="1:14">
      <c r="A51" s="60" t="s">
        <v>256</v>
      </c>
      <c r="B51" s="133" t="s">
        <v>249</v>
      </c>
      <c r="C51" s="133" t="s">
        <v>358</v>
      </c>
      <c r="E51" s="73">
        <v>596230</v>
      </c>
      <c r="F51" s="29">
        <v>0</v>
      </c>
      <c r="G51" s="78">
        <v>0</v>
      </c>
      <c r="H51" s="74">
        <v>596230</v>
      </c>
      <c r="I51" s="30"/>
      <c r="J51" s="93">
        <f>SUMIF('Growth Assumptions'!$B:$B,$B51,'Growth Assumptions'!L:L)</f>
        <v>10826</v>
      </c>
      <c r="K51" s="83"/>
      <c r="L51" s="91">
        <f t="shared" si="9"/>
        <v>10826</v>
      </c>
      <c r="M51" s="84">
        <f t="shared" si="10"/>
        <v>1.0088942236006322E-2</v>
      </c>
      <c r="N51" s="91">
        <f t="shared" si="11"/>
        <v>10906</v>
      </c>
    </row>
    <row r="52" spans="1:14">
      <c r="A52" s="60" t="s">
        <v>256</v>
      </c>
      <c r="B52" s="133" t="s">
        <v>250</v>
      </c>
      <c r="C52" s="133" t="s">
        <v>359</v>
      </c>
      <c r="E52" s="73">
        <v>1264796</v>
      </c>
      <c r="F52" s="29">
        <v>0</v>
      </c>
      <c r="G52" s="78">
        <v>0</v>
      </c>
      <c r="H52" s="74">
        <v>1264796</v>
      </c>
      <c r="I52" s="30"/>
      <c r="J52" s="93">
        <f>SUMIF('Growth Assumptions'!$B:$B,$B52,'Growth Assumptions'!L:L)</f>
        <v>22412</v>
      </c>
      <c r="K52" s="83"/>
      <c r="L52" s="91">
        <f t="shared" si="9"/>
        <v>22412</v>
      </c>
      <c r="M52" s="84">
        <f t="shared" si="10"/>
        <v>2.0886142009363909E-2</v>
      </c>
      <c r="N52" s="91">
        <f t="shared" si="11"/>
        <v>22578</v>
      </c>
    </row>
    <row r="53" spans="1:14">
      <c r="A53" s="60" t="s">
        <v>256</v>
      </c>
      <c r="B53" s="133" t="s">
        <v>254</v>
      </c>
      <c r="C53" s="133" t="s">
        <v>360</v>
      </c>
      <c r="E53" s="73">
        <v>816948</v>
      </c>
      <c r="F53" s="29">
        <v>0</v>
      </c>
      <c r="G53" s="78">
        <v>0</v>
      </c>
      <c r="H53" s="74">
        <v>816948</v>
      </c>
      <c r="I53" s="30"/>
      <c r="J53" s="93">
        <f>SUMIF('Growth Assumptions'!$B:$B,$B53,'Growth Assumptions'!L:L)</f>
        <v>14814</v>
      </c>
      <c r="K53" s="83"/>
      <c r="L53" s="91">
        <f t="shared" si="9"/>
        <v>14814</v>
      </c>
      <c r="M53" s="84">
        <f t="shared" si="10"/>
        <v>1.3805430471475859E-2</v>
      </c>
      <c r="N53" s="91">
        <f t="shared" si="11"/>
        <v>14924</v>
      </c>
    </row>
    <row r="54" spans="1:14">
      <c r="A54" s="60" t="s">
        <v>256</v>
      </c>
      <c r="B54" s="133" t="s">
        <v>255</v>
      </c>
      <c r="C54" s="133" t="s">
        <v>361</v>
      </c>
      <c r="E54" s="73">
        <v>671720</v>
      </c>
      <c r="F54" s="29">
        <v>0</v>
      </c>
      <c r="G54" s="78">
        <v>0</v>
      </c>
      <c r="H54" s="74">
        <v>671720</v>
      </c>
      <c r="I54" s="30"/>
      <c r="J54" s="93">
        <f>SUMIF('Growth Assumptions'!$B:$B,$B54,'Growth Assumptions'!L:L)</f>
        <v>11982</v>
      </c>
      <c r="K54" s="83"/>
      <c r="L54" s="91">
        <f t="shared" si="9"/>
        <v>11982</v>
      </c>
      <c r="M54" s="84">
        <f t="shared" si="10"/>
        <v>1.1166239227030091E-2</v>
      </c>
      <c r="N54" s="91">
        <f t="shared" si="11"/>
        <v>12071</v>
      </c>
    </row>
    <row r="55" spans="1:14">
      <c r="A55" s="60" t="s">
        <v>256</v>
      </c>
      <c r="B55" s="133" t="s">
        <v>251</v>
      </c>
      <c r="C55" s="133" t="s">
        <v>362</v>
      </c>
      <c r="E55" s="73">
        <v>592863</v>
      </c>
      <c r="F55" s="29">
        <v>0</v>
      </c>
      <c r="G55" s="78">
        <v>0</v>
      </c>
      <c r="H55" s="74">
        <v>592863</v>
      </c>
      <c r="I55" s="30"/>
      <c r="J55" s="93">
        <f>SUMIF('Growth Assumptions'!$B:$B,$B55,'Growth Assumptions'!L:L)</f>
        <v>10456</v>
      </c>
      <c r="K55" s="83"/>
      <c r="L55" s="91">
        <f t="shared" si="9"/>
        <v>10456</v>
      </c>
      <c r="M55" s="84">
        <f t="shared" si="10"/>
        <v>9.744132645453733E-3</v>
      </c>
      <c r="N55" s="91">
        <f t="shared" si="11"/>
        <v>10533</v>
      </c>
    </row>
    <row r="56" spans="1:14">
      <c r="B56" s="26"/>
      <c r="C56" s="26"/>
      <c r="G56" s="26"/>
      <c r="I56" s="30"/>
      <c r="J56" s="26"/>
      <c r="K56" s="26"/>
      <c r="L56" s="26"/>
      <c r="M56" s="26"/>
    </row>
    <row r="57" spans="1:14">
      <c r="B57" s="132"/>
      <c r="C57" s="132" t="s">
        <v>364</v>
      </c>
      <c r="D57" s="161"/>
      <c r="E57" s="75"/>
      <c r="F57" s="58"/>
      <c r="G57" s="76"/>
      <c r="H57" s="77"/>
      <c r="I57" s="162"/>
      <c r="J57" s="92"/>
      <c r="K57" s="57"/>
      <c r="L57" s="95"/>
      <c r="M57" s="57"/>
      <c r="N57" s="95"/>
    </row>
    <row r="58" spans="1:14">
      <c r="B58" s="127" t="s">
        <v>258</v>
      </c>
      <c r="C58" s="127" t="s">
        <v>210</v>
      </c>
      <c r="E58" s="79">
        <f>SUMIF($A$8:$A$55,$B58,E$8:E$55)</f>
        <v>9106157</v>
      </c>
      <c r="F58" s="55">
        <f t="shared" ref="F58:N58" si="12">SUMIF($A$8:$A$55,$B58,F$8:F$55)</f>
        <v>-121331</v>
      </c>
      <c r="G58" s="80">
        <f>F58/E58</f>
        <v>-1.3324061950612098E-2</v>
      </c>
      <c r="H58" s="81">
        <f t="shared" si="12"/>
        <v>8984826</v>
      </c>
      <c r="I58" s="30"/>
      <c r="J58" s="98">
        <f t="shared" si="12"/>
        <v>164578</v>
      </c>
      <c r="K58" s="99">
        <f t="shared" si="12"/>
        <v>-2216.4518892967594</v>
      </c>
      <c r="L58" s="91">
        <f t="shared" si="12"/>
        <v>162361.54811070324</v>
      </c>
      <c r="M58" s="84">
        <f t="shared" si="12"/>
        <v>0.15130761871766546</v>
      </c>
      <c r="N58" s="91">
        <f t="shared" si="12"/>
        <v>163563</v>
      </c>
    </row>
    <row r="59" spans="1:14">
      <c r="B59" s="127" t="s">
        <v>259</v>
      </c>
      <c r="C59" s="127" t="s">
        <v>214</v>
      </c>
      <c r="E59" s="79">
        <f t="shared" ref="E59:N64" si="13">SUMIF($A$8:$A$55,$B59,E$8:E$55)</f>
        <v>7670971</v>
      </c>
      <c r="F59" s="55">
        <f t="shared" si="13"/>
        <v>-33087</v>
      </c>
      <c r="G59" s="80">
        <f t="shared" ref="G59:G64" si="14">F59/E59</f>
        <v>-4.3132740301064882E-3</v>
      </c>
      <c r="H59" s="81">
        <f t="shared" si="13"/>
        <v>7637884</v>
      </c>
      <c r="I59" s="30"/>
      <c r="J59" s="98">
        <f t="shared" si="13"/>
        <v>134542</v>
      </c>
      <c r="K59" s="99">
        <f t="shared" si="13"/>
        <v>-572.61254842011169</v>
      </c>
      <c r="L59" s="91">
        <f t="shared" si="13"/>
        <v>133969.38745157988</v>
      </c>
      <c r="M59" s="84">
        <f t="shared" si="13"/>
        <v>0.1248484584696231</v>
      </c>
      <c r="N59" s="91">
        <f t="shared" si="13"/>
        <v>134962</v>
      </c>
    </row>
    <row r="60" spans="1:14">
      <c r="B60" s="127" t="s">
        <v>260</v>
      </c>
      <c r="C60" s="127" t="s">
        <v>226</v>
      </c>
      <c r="E60" s="79">
        <f t="shared" si="13"/>
        <v>11336682</v>
      </c>
      <c r="F60" s="55">
        <f t="shared" si="13"/>
        <v>165346</v>
      </c>
      <c r="G60" s="80">
        <f t="shared" si="14"/>
        <v>1.4585043489797103E-2</v>
      </c>
      <c r="H60" s="81">
        <f t="shared" si="13"/>
        <v>11502028</v>
      </c>
      <c r="I60" s="30"/>
      <c r="J60" s="98">
        <f t="shared" si="13"/>
        <v>199928</v>
      </c>
      <c r="K60" s="99">
        <f t="shared" si="13"/>
        <v>2970.1983484443663</v>
      </c>
      <c r="L60" s="91">
        <f t="shared" si="13"/>
        <v>202898.19834844436</v>
      </c>
      <c r="M60" s="84">
        <f t="shared" si="13"/>
        <v>0.18908444512536568</v>
      </c>
      <c r="N60" s="91">
        <f t="shared" si="13"/>
        <v>204401</v>
      </c>
    </row>
    <row r="61" spans="1:14">
      <c r="B61" s="127" t="s">
        <v>261</v>
      </c>
      <c r="C61" s="127" t="s">
        <v>233</v>
      </c>
      <c r="E61" s="79">
        <f t="shared" si="13"/>
        <v>7057933</v>
      </c>
      <c r="F61" s="55">
        <f t="shared" si="13"/>
        <v>-10928</v>
      </c>
      <c r="G61" s="80">
        <f t="shared" si="14"/>
        <v>-1.5483286678975275E-3</v>
      </c>
      <c r="H61" s="81">
        <f t="shared" si="13"/>
        <v>7047005</v>
      </c>
      <c r="I61" s="30"/>
      <c r="J61" s="98">
        <f t="shared" si="13"/>
        <v>124724</v>
      </c>
      <c r="K61" s="99">
        <f t="shared" si="13"/>
        <v>-181.13391072749496</v>
      </c>
      <c r="L61" s="91">
        <f t="shared" si="13"/>
        <v>124542.8660892725</v>
      </c>
      <c r="M61" s="84">
        <f t="shared" si="13"/>
        <v>0.11606371530402187</v>
      </c>
      <c r="N61" s="91">
        <f t="shared" si="13"/>
        <v>125464</v>
      </c>
    </row>
    <row r="62" spans="1:14">
      <c r="B62" s="127" t="s">
        <v>239</v>
      </c>
      <c r="C62" s="127" t="s">
        <v>240</v>
      </c>
      <c r="E62" s="73">
        <f t="shared" si="13"/>
        <v>10528260</v>
      </c>
      <c r="F62" s="96">
        <f t="shared" si="13"/>
        <v>0</v>
      </c>
      <c r="G62" s="97">
        <f t="shared" si="14"/>
        <v>0</v>
      </c>
      <c r="H62" s="74">
        <f t="shared" si="13"/>
        <v>10528260</v>
      </c>
      <c r="I62" s="30"/>
      <c r="J62" s="93">
        <f t="shared" si="13"/>
        <v>173206</v>
      </c>
      <c r="K62" s="85">
        <f t="shared" si="13"/>
        <v>0</v>
      </c>
      <c r="L62" s="91">
        <f t="shared" si="13"/>
        <v>173206</v>
      </c>
      <c r="M62" s="84">
        <f t="shared" si="13"/>
        <v>0.1614137565979781</v>
      </c>
      <c r="N62" s="91">
        <f t="shared" si="13"/>
        <v>174488</v>
      </c>
    </row>
    <row r="63" spans="1:14">
      <c r="B63" s="127" t="s">
        <v>247</v>
      </c>
      <c r="C63" s="127" t="s">
        <v>248</v>
      </c>
      <c r="E63" s="73">
        <f t="shared" si="13"/>
        <v>9527034</v>
      </c>
      <c r="F63" s="96">
        <f t="shared" si="13"/>
        <v>0</v>
      </c>
      <c r="G63" s="97">
        <f t="shared" si="14"/>
        <v>0</v>
      </c>
      <c r="H63" s="74">
        <f t="shared" si="13"/>
        <v>9527034</v>
      </c>
      <c r="I63" s="30"/>
      <c r="J63" s="93">
        <f t="shared" si="13"/>
        <v>169734</v>
      </c>
      <c r="K63" s="85">
        <f t="shared" si="13"/>
        <v>0</v>
      </c>
      <c r="L63" s="91">
        <f t="shared" si="13"/>
        <v>169734</v>
      </c>
      <c r="M63" s="84">
        <f t="shared" si="13"/>
        <v>0.15817813795365757</v>
      </c>
      <c r="N63" s="91">
        <f t="shared" si="13"/>
        <v>170990</v>
      </c>
    </row>
    <row r="64" spans="1:14">
      <c r="B64" s="127" t="s">
        <v>256</v>
      </c>
      <c r="C64" s="127" t="s">
        <v>257</v>
      </c>
      <c r="E64" s="73">
        <f t="shared" si="13"/>
        <v>5966996</v>
      </c>
      <c r="F64" s="96">
        <f t="shared" si="13"/>
        <v>0</v>
      </c>
      <c r="G64" s="97">
        <f t="shared" si="14"/>
        <v>0</v>
      </c>
      <c r="H64" s="74">
        <f t="shared" si="13"/>
        <v>5966996</v>
      </c>
      <c r="I64" s="30"/>
      <c r="J64" s="93">
        <f t="shared" si="13"/>
        <v>106344</v>
      </c>
      <c r="K64" s="85">
        <f t="shared" si="13"/>
        <v>0</v>
      </c>
      <c r="L64" s="91">
        <f t="shared" si="13"/>
        <v>106344</v>
      </c>
      <c r="M64" s="84">
        <f t="shared" si="13"/>
        <v>9.9103867831688175E-2</v>
      </c>
      <c r="N64" s="91">
        <f t="shared" si="13"/>
        <v>107131</v>
      </c>
    </row>
  </sheetData>
  <sortState xmlns:xlrd2="http://schemas.microsoft.com/office/spreadsheetml/2017/richdata2" ref="A7:N55">
    <sortCondition descending="1" ref="A7:A55"/>
    <sortCondition ref="C7:C55"/>
  </sortState>
  <conditionalFormatting sqref="F8:G11 F13:G15 F42:G47 F49:G55 F17:G27 F7:H7 K8:K11 K13:K15 K42:K47 K49:K55 K17:K27 F3:I3 K29:K34 F29:G34 F36:G40 K36:K40">
    <cfRule type="cellIs" dxfId="50" priority="56" operator="equal">
      <formula>0</formula>
    </cfRule>
  </conditionalFormatting>
  <conditionalFormatting sqref="L8:M11 L13:M15 L42:M47 L49:M55 L17:M27 L29:M34 L36:M40">
    <cfRule type="cellIs" dxfId="49" priority="55" operator="equal">
      <formula>0</formula>
    </cfRule>
  </conditionalFormatting>
  <conditionalFormatting sqref="F60 K60">
    <cfRule type="cellIs" dxfId="48" priority="39" operator="equal">
      <formula>0</formula>
    </cfRule>
  </conditionalFormatting>
  <conditionalFormatting sqref="L60:M60">
    <cfRule type="cellIs" dxfId="47" priority="38" operator="equal">
      <formula>0</formula>
    </cfRule>
  </conditionalFormatting>
  <conditionalFormatting sqref="L59:M59">
    <cfRule type="cellIs" dxfId="46" priority="41" operator="equal">
      <formula>0</formula>
    </cfRule>
  </conditionalFormatting>
  <conditionalFormatting sqref="N58">
    <cfRule type="cellIs" dxfId="44" priority="43" operator="equal">
      <formula>0</formula>
    </cfRule>
  </conditionalFormatting>
  <conditionalFormatting sqref="L58:M58">
    <cfRule type="cellIs" dxfId="43" priority="44" operator="equal">
      <formula>0</formula>
    </cfRule>
  </conditionalFormatting>
  <conditionalFormatting sqref="N8:N11 N13:N15 N42:N47 N49:N55 N17:N27 N29:N34 N36:N40">
    <cfRule type="cellIs" dxfId="42" priority="46" operator="equal">
      <formula>0</formula>
    </cfRule>
  </conditionalFormatting>
  <conditionalFormatting sqref="F58:G58 K58 G59:G61">
    <cfRule type="cellIs" dxfId="41" priority="45" operator="equal">
      <formula>0</formula>
    </cfRule>
  </conditionalFormatting>
  <conditionalFormatting sqref="F59 K59">
    <cfRule type="cellIs" dxfId="38" priority="42" operator="equal">
      <formula>0</formula>
    </cfRule>
  </conditionalFormatting>
  <conditionalFormatting sqref="N59">
    <cfRule type="cellIs" dxfId="36" priority="40" operator="equal">
      <formula>0</formula>
    </cfRule>
  </conditionalFormatting>
  <conditionalFormatting sqref="N60">
    <cfRule type="cellIs" dxfId="33" priority="37" operator="equal">
      <formula>0</formula>
    </cfRule>
  </conditionalFormatting>
  <conditionalFormatting sqref="F61 K61 I61">
    <cfRule type="cellIs" dxfId="32" priority="36" operator="equal">
      <formula>0</formula>
    </cfRule>
  </conditionalFormatting>
  <conditionalFormatting sqref="L61:M61">
    <cfRule type="cellIs" dxfId="31" priority="35" operator="equal">
      <formula>0</formula>
    </cfRule>
  </conditionalFormatting>
  <conditionalFormatting sqref="N61">
    <cfRule type="cellIs" dxfId="30" priority="34" operator="equal">
      <formula>0</formula>
    </cfRule>
  </conditionalFormatting>
  <conditionalFormatting sqref="F62:G62 K62 I62">
    <cfRule type="cellIs" dxfId="29" priority="33" operator="equal">
      <formula>0</formula>
    </cfRule>
  </conditionalFormatting>
  <conditionalFormatting sqref="L62:M62">
    <cfRule type="cellIs" dxfId="28" priority="32" operator="equal">
      <formula>0</formula>
    </cfRule>
  </conditionalFormatting>
  <conditionalFormatting sqref="N62">
    <cfRule type="cellIs" dxfId="27" priority="31" operator="equal">
      <formula>0</formula>
    </cfRule>
  </conditionalFormatting>
  <conditionalFormatting sqref="F63:G63 K63 I63">
    <cfRule type="cellIs" dxfId="26" priority="30" operator="equal">
      <formula>0</formula>
    </cfRule>
  </conditionalFormatting>
  <conditionalFormatting sqref="L63:M63">
    <cfRule type="cellIs" dxfId="25" priority="29" operator="equal">
      <formula>0</formula>
    </cfRule>
  </conditionalFormatting>
  <conditionalFormatting sqref="N63">
    <cfRule type="cellIs" dxfId="24" priority="28" operator="equal">
      <formula>0</formula>
    </cfRule>
  </conditionalFormatting>
  <conditionalFormatting sqref="F64:G64 K64 I64">
    <cfRule type="cellIs" dxfId="23" priority="27" operator="equal">
      <formula>0</formula>
    </cfRule>
  </conditionalFormatting>
  <conditionalFormatting sqref="L64:M64">
    <cfRule type="cellIs" dxfId="22" priority="26" operator="equal">
      <formula>0</formula>
    </cfRule>
  </conditionalFormatting>
  <conditionalFormatting sqref="N64">
    <cfRule type="cellIs" dxfId="21" priority="25" operator="equal">
      <formula>0</formula>
    </cfRule>
  </conditionalFormatting>
  <conditionalFormatting sqref="F6:G6 K6">
    <cfRule type="cellIs" dxfId="20" priority="24" operator="equal">
      <formula>0</formula>
    </cfRule>
  </conditionalFormatting>
  <conditionalFormatting sqref="L6:M6">
    <cfRule type="cellIs" dxfId="19" priority="23" operator="equal">
      <formula>0</formula>
    </cfRule>
  </conditionalFormatting>
  <conditionalFormatting sqref="N6">
    <cfRule type="cellIs" dxfId="18" priority="22" operator="equal">
      <formula>0</formula>
    </cfRule>
  </conditionalFormatting>
  <conditionalFormatting sqref="L5:M5">
    <cfRule type="cellIs" dxfId="17" priority="19" operator="equal">
      <formula>0</formula>
    </cfRule>
  </conditionalFormatting>
  <conditionalFormatting sqref="F5:G5 K5 I5:I11 I13:I15 I17:I27 I29:I34 I36:I40 I42:I47 I49:I56 I58:I60">
    <cfRule type="cellIs" dxfId="16" priority="20" operator="equal">
      <formula>0</formula>
    </cfRule>
  </conditionalFormatting>
  <conditionalFormatting sqref="N5">
    <cfRule type="cellIs" dxfId="14" priority="18" operator="equal">
      <formula>0</formula>
    </cfRule>
  </conditionalFormatting>
  <conditionalFormatting sqref="F12:H12">
    <cfRule type="cellIs" dxfId="13" priority="14" operator="equal">
      <formula>0</formula>
    </cfRule>
  </conditionalFormatting>
  <conditionalFormatting sqref="I12">
    <cfRule type="cellIs" dxfId="12" priority="13" operator="equal">
      <formula>0</formula>
    </cfRule>
  </conditionalFormatting>
  <conditionalFormatting sqref="F16:H16">
    <cfRule type="cellIs" dxfId="11" priority="12" operator="equal">
      <formula>0</formula>
    </cfRule>
  </conditionalFormatting>
  <conditionalFormatting sqref="I16">
    <cfRule type="cellIs" dxfId="10" priority="11" operator="equal">
      <formula>0</formula>
    </cfRule>
  </conditionalFormatting>
  <conditionalFormatting sqref="F28:H28">
    <cfRule type="cellIs" dxfId="9" priority="10" operator="equal">
      <formula>0</formula>
    </cfRule>
  </conditionalFormatting>
  <conditionalFormatting sqref="I28">
    <cfRule type="cellIs" dxfId="8" priority="9" operator="equal">
      <formula>0</formula>
    </cfRule>
  </conditionalFormatting>
  <conditionalFormatting sqref="F35:H35">
    <cfRule type="cellIs" dxfId="7" priority="8" operator="equal">
      <formula>0</formula>
    </cfRule>
  </conditionalFormatting>
  <conditionalFormatting sqref="I35">
    <cfRule type="cellIs" dxfId="6" priority="7" operator="equal">
      <formula>0</formula>
    </cfRule>
  </conditionalFormatting>
  <conditionalFormatting sqref="F41:H41">
    <cfRule type="cellIs" dxfId="5" priority="6" operator="equal">
      <formula>0</formula>
    </cfRule>
  </conditionalFormatting>
  <conditionalFormatting sqref="I41">
    <cfRule type="cellIs" dxfId="4" priority="5" operator="equal">
      <formula>0</formula>
    </cfRule>
  </conditionalFormatting>
  <conditionalFormatting sqref="F48:H48">
    <cfRule type="cellIs" dxfId="3" priority="4" operator="equal">
      <formula>0</formula>
    </cfRule>
  </conditionalFormatting>
  <conditionalFormatting sqref="I48">
    <cfRule type="cellIs" dxfId="2" priority="3" operator="equal">
      <formula>0</formula>
    </cfRule>
  </conditionalFormatting>
  <conditionalFormatting sqref="F57:H57">
    <cfRule type="cellIs" dxfId="1" priority="2" operator="equal">
      <formula>0</formula>
    </cfRule>
  </conditionalFormatting>
  <conditionalFormatting sqref="I57">
    <cfRule type="cellIs" dxfId="0" priority="1" operator="equal">
      <formula>0</formula>
    </cfRule>
  </conditionalFormatting>
  <pageMargins left="0.70866141732283472" right="0.70866141732283472" top="0.27" bottom="0.3" header="0.17" footer="0.16"/>
  <pageSetup paperSize="9" scale="68" orientation="landscape" horizontalDpi="90" verticalDpi="90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63A5-C57B-4540-A305-CE0F5C8B4D2D}">
  <sheetPr>
    <tabColor rgb="FF0070C0"/>
    <pageSetUpPr fitToPage="1"/>
  </sheetPr>
  <dimension ref="A1:H64"/>
  <sheetViews>
    <sheetView tabSelected="1" workbookViewId="0">
      <selection activeCell="A2" sqref="A2"/>
    </sheetView>
  </sheetViews>
  <sheetFormatPr defaultColWidth="10.140625" defaultRowHeight="12.75"/>
  <cols>
    <col min="1" max="1" width="5.7109375" style="63" customWidth="1"/>
    <col min="2" max="2" width="6.140625" style="136" bestFit="1" customWidth="1"/>
    <col min="3" max="3" width="55.5703125" style="136" bestFit="1" customWidth="1"/>
    <col min="4" max="4" width="2.140625" style="63" customWidth="1"/>
    <col min="5" max="5" width="12.85546875" style="63" customWidth="1"/>
    <col min="6" max="6" width="14" style="63" customWidth="1"/>
    <col min="7" max="7" width="2.28515625" style="63" customWidth="1"/>
    <col min="8" max="8" width="14" style="63" customWidth="1"/>
    <col min="9" max="16384" width="10.140625" style="62"/>
  </cols>
  <sheetData>
    <row r="1" spans="1:8">
      <c r="A1" s="36"/>
      <c r="B1" s="134"/>
      <c r="C1" s="134"/>
      <c r="D1" s="61"/>
      <c r="E1" s="61"/>
      <c r="F1" s="61"/>
      <c r="G1" s="61"/>
      <c r="H1" s="61"/>
    </row>
    <row r="2" spans="1:8">
      <c r="B2" s="135"/>
      <c r="E2" s="38" t="s">
        <v>274</v>
      </c>
      <c r="F2" s="38" t="s">
        <v>274</v>
      </c>
      <c r="G2" s="39"/>
      <c r="H2" s="64" t="s">
        <v>275</v>
      </c>
    </row>
    <row r="3" spans="1:8" ht="30.75" customHeight="1">
      <c r="A3" s="40"/>
      <c r="B3" s="152" t="s">
        <v>430</v>
      </c>
      <c r="C3" s="138"/>
      <c r="D3" s="65"/>
      <c r="E3" s="42" t="s">
        <v>427</v>
      </c>
      <c r="F3" s="42" t="s">
        <v>426</v>
      </c>
      <c r="G3" s="43"/>
      <c r="H3" s="66" t="s">
        <v>426</v>
      </c>
    </row>
    <row r="4" spans="1:8">
      <c r="A4" s="44"/>
      <c r="B4" s="135" t="s">
        <v>319</v>
      </c>
      <c r="C4" s="135" t="s">
        <v>449</v>
      </c>
      <c r="D4" s="67"/>
      <c r="E4" s="46" t="s">
        <v>363</v>
      </c>
      <c r="F4" s="46" t="s">
        <v>363</v>
      </c>
      <c r="G4" s="47"/>
      <c r="H4" s="68" t="s">
        <v>363</v>
      </c>
    </row>
    <row r="5" spans="1:8">
      <c r="A5" s="44"/>
      <c r="B5" s="139"/>
      <c r="C5" s="137"/>
      <c r="E5" s="69"/>
      <c r="F5" s="69"/>
      <c r="H5" s="69"/>
    </row>
    <row r="6" spans="1:8">
      <c r="A6" s="45"/>
      <c r="B6" s="140"/>
      <c r="C6" s="140" t="s">
        <v>453</v>
      </c>
      <c r="D6" s="37"/>
      <c r="E6" s="48">
        <v>1073056</v>
      </c>
      <c r="F6" s="48">
        <v>1073055.6774599033</v>
      </c>
      <c r="G6" s="62"/>
      <c r="H6" s="48">
        <v>1080999</v>
      </c>
    </row>
    <row r="7" spans="1:8">
      <c r="A7" s="44"/>
      <c r="B7" s="142" t="s">
        <v>258</v>
      </c>
      <c r="C7" s="142" t="s">
        <v>320</v>
      </c>
      <c r="D7" s="159"/>
      <c r="E7" s="70"/>
      <c r="F7" s="70"/>
      <c r="G7" s="160"/>
      <c r="H7" s="70"/>
    </row>
    <row r="8" spans="1:8">
      <c r="A8" s="41"/>
      <c r="B8" s="137" t="s">
        <v>208</v>
      </c>
      <c r="C8" s="137" t="s">
        <v>322</v>
      </c>
      <c r="D8" s="37"/>
      <c r="E8" s="49">
        <v>32444</v>
      </c>
      <c r="F8" s="49">
        <v>32444</v>
      </c>
      <c r="G8" s="50"/>
      <c r="H8" s="51">
        <v>32684</v>
      </c>
    </row>
    <row r="9" spans="1:8">
      <c r="A9" s="41"/>
      <c r="B9" s="137" t="s">
        <v>206</v>
      </c>
      <c r="C9" s="137" t="s">
        <v>321</v>
      </c>
      <c r="D9" s="37"/>
      <c r="E9" s="49">
        <v>56984</v>
      </c>
      <c r="F9" s="49">
        <v>56984</v>
      </c>
      <c r="G9" s="50"/>
      <c r="H9" s="51">
        <v>57406</v>
      </c>
    </row>
    <row r="10" spans="1:8">
      <c r="A10" s="52"/>
      <c r="B10" s="137" t="s">
        <v>209</v>
      </c>
      <c r="C10" s="137" t="s">
        <v>323</v>
      </c>
      <c r="D10" s="37"/>
      <c r="E10" s="49">
        <v>29192</v>
      </c>
      <c r="F10" s="49">
        <v>26975.548110703239</v>
      </c>
      <c r="G10" s="50"/>
      <c r="H10" s="51">
        <v>27175</v>
      </c>
    </row>
    <row r="11" spans="1:8">
      <c r="A11" s="41"/>
      <c r="B11" s="137" t="s">
        <v>207</v>
      </c>
      <c r="C11" s="137" t="s">
        <v>324</v>
      </c>
      <c r="D11" s="37"/>
      <c r="E11" s="49">
        <v>45958</v>
      </c>
      <c r="F11" s="49">
        <v>45958</v>
      </c>
      <c r="G11" s="50"/>
      <c r="H11" s="51">
        <v>46298</v>
      </c>
    </row>
    <row r="12" spans="1:8">
      <c r="A12" s="44"/>
      <c r="B12" s="142" t="s">
        <v>259</v>
      </c>
      <c r="C12" s="142" t="s">
        <v>214</v>
      </c>
      <c r="D12" s="159"/>
      <c r="E12" s="70" t="s">
        <v>365</v>
      </c>
      <c r="F12" s="70" t="s">
        <v>365</v>
      </c>
      <c r="G12" s="160"/>
      <c r="H12" s="70" t="s">
        <v>365</v>
      </c>
    </row>
    <row r="13" spans="1:8">
      <c r="A13" s="41"/>
      <c r="B13" s="137" t="s">
        <v>213</v>
      </c>
      <c r="C13" s="137" t="s">
        <v>325</v>
      </c>
      <c r="D13" s="37"/>
      <c r="E13" s="49">
        <v>47784</v>
      </c>
      <c r="F13" s="49">
        <v>47784</v>
      </c>
      <c r="G13" s="50"/>
      <c r="H13" s="51">
        <v>48138</v>
      </c>
    </row>
    <row r="14" spans="1:8">
      <c r="A14" s="52"/>
      <c r="B14" s="137" t="s">
        <v>212</v>
      </c>
      <c r="C14" s="137" t="s">
        <v>326</v>
      </c>
      <c r="D14" s="37"/>
      <c r="E14" s="49">
        <v>54770</v>
      </c>
      <c r="F14" s="49">
        <v>54197.387451579889</v>
      </c>
      <c r="G14" s="50"/>
      <c r="H14" s="51">
        <v>54599</v>
      </c>
    </row>
    <row r="15" spans="1:8">
      <c r="A15" s="41"/>
      <c r="B15" s="137" t="s">
        <v>211</v>
      </c>
      <c r="C15" s="137" t="s">
        <v>327</v>
      </c>
      <c r="D15" s="37"/>
      <c r="E15" s="49">
        <v>31988</v>
      </c>
      <c r="F15" s="49">
        <v>31988</v>
      </c>
      <c r="G15" s="50"/>
      <c r="H15" s="51">
        <v>32225</v>
      </c>
    </row>
    <row r="16" spans="1:8">
      <c r="A16" s="44"/>
      <c r="B16" s="142" t="s">
        <v>260</v>
      </c>
      <c r="C16" s="142" t="s">
        <v>226</v>
      </c>
      <c r="D16" s="159"/>
      <c r="E16" s="70" t="s">
        <v>365</v>
      </c>
      <c r="F16" s="70" t="s">
        <v>365</v>
      </c>
      <c r="G16" s="160"/>
      <c r="H16" s="70" t="s">
        <v>365</v>
      </c>
    </row>
    <row r="17" spans="1:8">
      <c r="A17" s="52"/>
      <c r="B17" s="137" t="s">
        <v>222</v>
      </c>
      <c r="C17" s="137" t="s">
        <v>328</v>
      </c>
      <c r="D17" s="37"/>
      <c r="E17" s="49">
        <v>22910</v>
      </c>
      <c r="F17" s="49">
        <v>26908.694392368623</v>
      </c>
      <c r="G17" s="50"/>
      <c r="H17" s="51">
        <v>27108</v>
      </c>
    </row>
    <row r="18" spans="1:8">
      <c r="A18" s="52"/>
      <c r="B18" s="137" t="s">
        <v>221</v>
      </c>
      <c r="C18" s="137" t="s">
        <v>329</v>
      </c>
      <c r="D18" s="37"/>
      <c r="E18" s="49">
        <v>26296</v>
      </c>
      <c r="F18" s="49">
        <v>22297.305607631377</v>
      </c>
      <c r="G18" s="50"/>
      <c r="H18" s="51">
        <v>22462</v>
      </c>
    </row>
    <row r="19" spans="1:8">
      <c r="A19" s="41"/>
      <c r="B19" s="137" t="s">
        <v>223</v>
      </c>
      <c r="C19" s="137" t="s">
        <v>330</v>
      </c>
      <c r="D19" s="37"/>
      <c r="E19" s="49">
        <v>17740</v>
      </c>
      <c r="F19" s="49">
        <v>17740</v>
      </c>
      <c r="G19" s="50"/>
      <c r="H19" s="51">
        <v>17871</v>
      </c>
    </row>
    <row r="20" spans="1:8">
      <c r="A20" s="52"/>
      <c r="B20" s="137" t="s">
        <v>217</v>
      </c>
      <c r="C20" s="137" t="s">
        <v>332</v>
      </c>
      <c r="D20" s="37"/>
      <c r="E20" s="49">
        <v>19824</v>
      </c>
      <c r="F20" s="49">
        <v>20396.612548420111</v>
      </c>
      <c r="G20" s="50"/>
      <c r="H20" s="51">
        <v>20548</v>
      </c>
    </row>
    <row r="21" spans="1:8">
      <c r="A21" s="41"/>
      <c r="B21" s="137" t="s">
        <v>224</v>
      </c>
      <c r="C21" s="137" t="s">
        <v>331</v>
      </c>
      <c r="D21" s="37"/>
      <c r="E21" s="49">
        <v>14556</v>
      </c>
      <c r="F21" s="49">
        <v>14556</v>
      </c>
      <c r="G21" s="50"/>
      <c r="H21" s="51">
        <v>14664</v>
      </c>
    </row>
    <row r="22" spans="1:8">
      <c r="A22" s="41"/>
      <c r="B22" s="137" t="s">
        <v>220</v>
      </c>
      <c r="C22" s="137" t="s">
        <v>333</v>
      </c>
      <c r="D22" s="37"/>
      <c r="E22" s="49">
        <v>20168</v>
      </c>
      <c r="F22" s="49">
        <v>20235.341982997907</v>
      </c>
      <c r="G22" s="50"/>
      <c r="H22" s="51">
        <v>20385</v>
      </c>
    </row>
    <row r="23" spans="1:8">
      <c r="A23" s="41"/>
      <c r="B23" s="137" t="s">
        <v>218</v>
      </c>
      <c r="C23" s="137" t="s">
        <v>334</v>
      </c>
      <c r="D23" s="37"/>
      <c r="E23" s="49">
        <v>14506</v>
      </c>
      <c r="F23" s="49">
        <v>14438.658017002093</v>
      </c>
      <c r="G23" s="50"/>
      <c r="H23" s="51">
        <v>14546</v>
      </c>
    </row>
    <row r="24" spans="1:8">
      <c r="A24" s="41"/>
      <c r="B24" s="137" t="s">
        <v>225</v>
      </c>
      <c r="C24" s="137" t="s">
        <v>335</v>
      </c>
      <c r="D24" s="37"/>
      <c r="E24" s="49">
        <v>13552</v>
      </c>
      <c r="F24" s="49">
        <v>13733.133910727494</v>
      </c>
      <c r="G24" s="50"/>
      <c r="H24" s="51">
        <v>13835</v>
      </c>
    </row>
    <row r="25" spans="1:8">
      <c r="A25" s="52"/>
      <c r="B25" s="137" t="s">
        <v>219</v>
      </c>
      <c r="C25" s="137" t="s">
        <v>336</v>
      </c>
      <c r="D25" s="37"/>
      <c r="E25" s="49">
        <v>19762</v>
      </c>
      <c r="F25" s="49">
        <v>21978.451889296761</v>
      </c>
      <c r="G25" s="50"/>
      <c r="H25" s="51">
        <v>22141</v>
      </c>
    </row>
    <row r="26" spans="1:8">
      <c r="A26" s="41"/>
      <c r="B26" s="137" t="s">
        <v>216</v>
      </c>
      <c r="C26" s="137" t="s">
        <v>337</v>
      </c>
      <c r="D26" s="37"/>
      <c r="E26" s="49">
        <v>9180</v>
      </c>
      <c r="F26" s="49">
        <v>9180</v>
      </c>
      <c r="G26" s="50"/>
      <c r="H26" s="51">
        <v>9248</v>
      </c>
    </row>
    <row r="27" spans="1:8">
      <c r="A27" s="41"/>
      <c r="B27" s="137" t="s">
        <v>215</v>
      </c>
      <c r="C27" s="137" t="s">
        <v>338</v>
      </c>
      <c r="D27" s="37"/>
      <c r="E27" s="49">
        <v>21434</v>
      </c>
      <c r="F27" s="49">
        <v>21434</v>
      </c>
      <c r="G27" s="50"/>
      <c r="H27" s="51">
        <v>21593</v>
      </c>
    </row>
    <row r="28" spans="1:8">
      <c r="A28" s="44"/>
      <c r="B28" s="142" t="s">
        <v>261</v>
      </c>
      <c r="C28" s="142" t="s">
        <v>233</v>
      </c>
      <c r="D28" s="159"/>
      <c r="E28" s="70" t="s">
        <v>365</v>
      </c>
      <c r="F28" s="70" t="s">
        <v>365</v>
      </c>
      <c r="G28" s="160"/>
      <c r="H28" s="70" t="s">
        <v>365</v>
      </c>
    </row>
    <row r="29" spans="1:8">
      <c r="A29" s="41"/>
      <c r="B29" s="137" t="s">
        <v>230</v>
      </c>
      <c r="C29" s="137" t="s">
        <v>339</v>
      </c>
      <c r="D29" s="37"/>
      <c r="E29" s="49">
        <v>18338</v>
      </c>
      <c r="F29" s="49">
        <v>18338</v>
      </c>
      <c r="G29" s="50"/>
      <c r="H29" s="51">
        <v>18474</v>
      </c>
    </row>
    <row r="30" spans="1:8">
      <c r="A30" s="41"/>
      <c r="B30" s="137" t="s">
        <v>227</v>
      </c>
      <c r="C30" s="137" t="s">
        <v>340</v>
      </c>
      <c r="D30" s="37"/>
      <c r="E30" s="49">
        <v>16828</v>
      </c>
      <c r="F30" s="49">
        <v>16646.866089272506</v>
      </c>
      <c r="G30" s="50"/>
      <c r="H30" s="51">
        <v>16770</v>
      </c>
    </row>
    <row r="31" spans="1:8">
      <c r="A31" s="41"/>
      <c r="B31" s="137" t="s">
        <v>231</v>
      </c>
      <c r="C31" s="137" t="s">
        <v>341</v>
      </c>
      <c r="D31" s="37"/>
      <c r="E31" s="49">
        <v>28782</v>
      </c>
      <c r="F31" s="49">
        <v>28782</v>
      </c>
      <c r="G31" s="50"/>
      <c r="H31" s="51">
        <v>28995</v>
      </c>
    </row>
    <row r="32" spans="1:8">
      <c r="A32" s="41"/>
      <c r="B32" s="137" t="s">
        <v>232</v>
      </c>
      <c r="C32" s="137" t="s">
        <v>342</v>
      </c>
      <c r="D32" s="37"/>
      <c r="E32" s="49">
        <v>22628</v>
      </c>
      <c r="F32" s="49">
        <v>22628</v>
      </c>
      <c r="G32" s="50"/>
      <c r="H32" s="51">
        <v>22796</v>
      </c>
    </row>
    <row r="33" spans="1:8">
      <c r="A33" s="41"/>
      <c r="B33" s="137" t="s">
        <v>228</v>
      </c>
      <c r="C33" s="137" t="s">
        <v>343</v>
      </c>
      <c r="D33" s="37"/>
      <c r="E33" s="49">
        <v>19438</v>
      </c>
      <c r="F33" s="49">
        <v>19438</v>
      </c>
      <c r="G33" s="50"/>
      <c r="H33" s="51">
        <v>19582</v>
      </c>
    </row>
    <row r="34" spans="1:8">
      <c r="A34" s="41"/>
      <c r="B34" s="137" t="s">
        <v>229</v>
      </c>
      <c r="C34" s="137" t="s">
        <v>344</v>
      </c>
      <c r="D34" s="37"/>
      <c r="E34" s="49">
        <v>18710</v>
      </c>
      <c r="F34" s="49">
        <v>18710</v>
      </c>
      <c r="G34" s="50"/>
      <c r="H34" s="51">
        <v>18849</v>
      </c>
    </row>
    <row r="35" spans="1:8">
      <c r="A35" s="44"/>
      <c r="B35" s="142" t="s">
        <v>239</v>
      </c>
      <c r="C35" s="142" t="s">
        <v>240</v>
      </c>
      <c r="D35" s="159"/>
      <c r="E35" s="70" t="s">
        <v>365</v>
      </c>
      <c r="F35" s="70" t="s">
        <v>365</v>
      </c>
      <c r="G35" s="160"/>
      <c r="H35" s="70" t="s">
        <v>365</v>
      </c>
    </row>
    <row r="36" spans="1:8">
      <c r="A36" s="41"/>
      <c r="B36" s="137" t="s">
        <v>235</v>
      </c>
      <c r="C36" s="137" t="s">
        <v>346</v>
      </c>
      <c r="D36" s="37"/>
      <c r="E36" s="49">
        <v>29142</v>
      </c>
      <c r="F36" s="49">
        <v>29142</v>
      </c>
      <c r="G36" s="50"/>
      <c r="H36" s="51">
        <v>29358</v>
      </c>
    </row>
    <row r="37" spans="1:8">
      <c r="A37" s="41"/>
      <c r="B37" s="137" t="s">
        <v>236</v>
      </c>
      <c r="C37" s="137" t="s">
        <v>345</v>
      </c>
      <c r="D37" s="37"/>
      <c r="E37" s="49">
        <v>38460</v>
      </c>
      <c r="F37" s="49">
        <v>38460</v>
      </c>
      <c r="G37" s="50"/>
      <c r="H37" s="51">
        <v>38745</v>
      </c>
    </row>
    <row r="38" spans="1:8">
      <c r="A38" s="41"/>
      <c r="B38" s="137" t="s">
        <v>234</v>
      </c>
      <c r="C38" s="137" t="s">
        <v>347</v>
      </c>
      <c r="D38" s="37"/>
      <c r="E38" s="49">
        <v>41256</v>
      </c>
      <c r="F38" s="49">
        <v>41256</v>
      </c>
      <c r="G38" s="50"/>
      <c r="H38" s="51">
        <v>41561</v>
      </c>
    </row>
    <row r="39" spans="1:8">
      <c r="A39" s="41"/>
      <c r="B39" s="137" t="s">
        <v>237</v>
      </c>
      <c r="C39" s="137" t="s">
        <v>348</v>
      </c>
      <c r="D39" s="37"/>
      <c r="E39" s="49">
        <v>35034</v>
      </c>
      <c r="F39" s="49">
        <v>35034</v>
      </c>
      <c r="G39" s="50"/>
      <c r="H39" s="51">
        <v>35293</v>
      </c>
    </row>
    <row r="40" spans="1:8">
      <c r="A40" s="41"/>
      <c r="B40" s="137" t="s">
        <v>238</v>
      </c>
      <c r="C40" s="137" t="s">
        <v>349</v>
      </c>
      <c r="D40" s="37"/>
      <c r="E40" s="49">
        <v>29314</v>
      </c>
      <c r="F40" s="49">
        <v>29314</v>
      </c>
      <c r="G40" s="50"/>
      <c r="H40" s="51">
        <v>29531</v>
      </c>
    </row>
    <row r="41" spans="1:8">
      <c r="A41" s="44"/>
      <c r="B41" s="142" t="s">
        <v>247</v>
      </c>
      <c r="C41" s="142" t="s">
        <v>248</v>
      </c>
      <c r="D41" s="159"/>
      <c r="E41" s="70" t="s">
        <v>365</v>
      </c>
      <c r="F41" s="70" t="s">
        <v>365</v>
      </c>
      <c r="G41" s="160"/>
      <c r="H41" s="70" t="s">
        <v>365</v>
      </c>
    </row>
    <row r="42" spans="1:8">
      <c r="A42" s="41"/>
      <c r="B42" s="137" t="s">
        <v>246</v>
      </c>
      <c r="C42" s="137" t="s">
        <v>350</v>
      </c>
      <c r="D42" s="37"/>
      <c r="E42" s="49">
        <v>32688</v>
      </c>
      <c r="F42" s="49">
        <v>32688</v>
      </c>
      <c r="G42" s="50"/>
      <c r="H42" s="51">
        <v>32930</v>
      </c>
    </row>
    <row r="43" spans="1:8">
      <c r="A43" s="41"/>
      <c r="B43" s="137" t="s">
        <v>243</v>
      </c>
      <c r="C43" s="137" t="s">
        <v>351</v>
      </c>
      <c r="D43" s="37"/>
      <c r="E43" s="49">
        <v>14224</v>
      </c>
      <c r="F43" s="49">
        <v>14224</v>
      </c>
      <c r="G43" s="50"/>
      <c r="H43" s="51">
        <v>14329</v>
      </c>
    </row>
    <row r="44" spans="1:8">
      <c r="A44" s="41"/>
      <c r="B44" s="137" t="s">
        <v>245</v>
      </c>
      <c r="C44" s="137" t="s">
        <v>352</v>
      </c>
      <c r="D44" s="37"/>
      <c r="E44" s="49">
        <v>34684</v>
      </c>
      <c r="F44" s="49">
        <v>34684</v>
      </c>
      <c r="G44" s="50"/>
      <c r="H44" s="51">
        <v>34941</v>
      </c>
    </row>
    <row r="45" spans="1:8">
      <c r="A45" s="41"/>
      <c r="B45" s="137" t="s">
        <v>241</v>
      </c>
      <c r="C45" s="137" t="s">
        <v>353</v>
      </c>
      <c r="D45" s="37"/>
      <c r="E45" s="49">
        <v>35302</v>
      </c>
      <c r="F45" s="49">
        <v>35302</v>
      </c>
      <c r="G45" s="50"/>
      <c r="H45" s="51">
        <v>35563</v>
      </c>
    </row>
    <row r="46" spans="1:8">
      <c r="A46" s="41"/>
      <c r="B46" s="137" t="s">
        <v>244</v>
      </c>
      <c r="C46" s="137" t="s">
        <v>354</v>
      </c>
      <c r="D46" s="37"/>
      <c r="E46" s="49">
        <v>20172</v>
      </c>
      <c r="F46" s="49">
        <v>20172</v>
      </c>
      <c r="G46" s="50"/>
      <c r="H46" s="51">
        <v>20321</v>
      </c>
    </row>
    <row r="47" spans="1:8">
      <c r="A47" s="41"/>
      <c r="B47" s="137" t="s">
        <v>242</v>
      </c>
      <c r="C47" s="137" t="s">
        <v>355</v>
      </c>
      <c r="D47" s="37"/>
      <c r="E47" s="49">
        <v>32664</v>
      </c>
      <c r="F47" s="49">
        <v>32664</v>
      </c>
      <c r="G47" s="50"/>
      <c r="H47" s="51">
        <v>32906</v>
      </c>
    </row>
    <row r="48" spans="1:8">
      <c r="A48" s="44"/>
      <c r="B48" s="142" t="s">
        <v>256</v>
      </c>
      <c r="C48" s="142" t="s">
        <v>257</v>
      </c>
      <c r="D48" s="159"/>
      <c r="E48" s="70" t="s">
        <v>365</v>
      </c>
      <c r="F48" s="70" t="s">
        <v>365</v>
      </c>
      <c r="G48" s="160"/>
      <c r="H48" s="70" t="s">
        <v>365</v>
      </c>
    </row>
    <row r="49" spans="1:8">
      <c r="A49" s="41"/>
      <c r="B49" s="137" t="s">
        <v>253</v>
      </c>
      <c r="C49" s="137" t="s">
        <v>356</v>
      </c>
      <c r="D49" s="37"/>
      <c r="E49" s="49">
        <v>17562</v>
      </c>
      <c r="F49" s="49">
        <v>17562</v>
      </c>
      <c r="G49" s="50"/>
      <c r="H49" s="51">
        <v>17692</v>
      </c>
    </row>
    <row r="50" spans="1:8">
      <c r="A50" s="41"/>
      <c r="B50" s="137" t="s">
        <v>252</v>
      </c>
      <c r="C50" s="137" t="s">
        <v>357</v>
      </c>
      <c r="D50" s="37"/>
      <c r="E50" s="49">
        <v>18292</v>
      </c>
      <c r="F50" s="49">
        <v>18292</v>
      </c>
      <c r="G50" s="50"/>
      <c r="H50" s="51">
        <v>18427</v>
      </c>
    </row>
    <row r="51" spans="1:8">
      <c r="A51" s="41"/>
      <c r="B51" s="137" t="s">
        <v>249</v>
      </c>
      <c r="C51" s="137" t="s">
        <v>358</v>
      </c>
      <c r="D51" s="37"/>
      <c r="E51" s="49">
        <v>10826</v>
      </c>
      <c r="F51" s="49">
        <v>10826</v>
      </c>
      <c r="G51" s="50"/>
      <c r="H51" s="51">
        <v>10906</v>
      </c>
    </row>
    <row r="52" spans="1:8">
      <c r="A52" s="41"/>
      <c r="B52" s="137" t="s">
        <v>250</v>
      </c>
      <c r="C52" s="137" t="s">
        <v>359</v>
      </c>
      <c r="D52" s="37"/>
      <c r="E52" s="49">
        <v>22412</v>
      </c>
      <c r="F52" s="49">
        <v>22412</v>
      </c>
      <c r="G52" s="50"/>
      <c r="H52" s="51">
        <v>22578</v>
      </c>
    </row>
    <row r="53" spans="1:8">
      <c r="A53" s="41"/>
      <c r="B53" s="137" t="s">
        <v>254</v>
      </c>
      <c r="C53" s="137" t="s">
        <v>360</v>
      </c>
      <c r="D53" s="37"/>
      <c r="E53" s="49">
        <v>14814</v>
      </c>
      <c r="F53" s="49">
        <v>14814</v>
      </c>
      <c r="G53" s="50"/>
      <c r="H53" s="51">
        <v>14924</v>
      </c>
    </row>
    <row r="54" spans="1:8">
      <c r="A54" s="41"/>
      <c r="B54" s="137" t="s">
        <v>255</v>
      </c>
      <c r="C54" s="137" t="s">
        <v>361</v>
      </c>
      <c r="D54" s="37"/>
      <c r="E54" s="49">
        <v>11982</v>
      </c>
      <c r="F54" s="49">
        <v>11982</v>
      </c>
      <c r="G54" s="50"/>
      <c r="H54" s="51">
        <v>12071</v>
      </c>
    </row>
    <row r="55" spans="1:8">
      <c r="A55" s="41"/>
      <c r="B55" s="137" t="s">
        <v>251</v>
      </c>
      <c r="C55" s="137" t="s">
        <v>362</v>
      </c>
      <c r="D55" s="37"/>
      <c r="E55" s="49">
        <v>10456</v>
      </c>
      <c r="F55" s="49">
        <v>10456</v>
      </c>
      <c r="G55" s="50"/>
      <c r="H55" s="51">
        <v>10533</v>
      </c>
    </row>
    <row r="56" spans="1:8">
      <c r="B56" s="135"/>
      <c r="D56" s="37"/>
      <c r="E56" s="62"/>
      <c r="F56" s="62"/>
      <c r="G56" s="62"/>
      <c r="H56" s="62"/>
    </row>
    <row r="57" spans="1:8">
      <c r="B57" s="141"/>
      <c r="C57" s="142" t="s">
        <v>364</v>
      </c>
      <c r="D57" s="159"/>
      <c r="E57" s="70"/>
      <c r="F57" s="70" t="s">
        <v>365</v>
      </c>
      <c r="G57" s="160"/>
      <c r="H57" s="70"/>
    </row>
    <row r="58" spans="1:8">
      <c r="B58" s="127" t="s">
        <v>258</v>
      </c>
      <c r="C58" s="143" t="s">
        <v>320</v>
      </c>
      <c r="D58" s="37"/>
      <c r="E58" s="53">
        <v>164578</v>
      </c>
      <c r="F58" s="53">
        <v>162361.54811070324</v>
      </c>
      <c r="G58" s="72"/>
      <c r="H58" s="53">
        <v>163563</v>
      </c>
    </row>
    <row r="59" spans="1:8">
      <c r="B59" s="127" t="s">
        <v>259</v>
      </c>
      <c r="C59" s="143" t="s">
        <v>214</v>
      </c>
      <c r="D59" s="37"/>
      <c r="E59" s="53">
        <v>134542</v>
      </c>
      <c r="F59" s="53">
        <v>133969.38745157988</v>
      </c>
      <c r="G59" s="72"/>
      <c r="H59" s="53">
        <v>134962</v>
      </c>
    </row>
    <row r="60" spans="1:8">
      <c r="B60" s="127" t="s">
        <v>260</v>
      </c>
      <c r="C60" s="143" t="s">
        <v>226</v>
      </c>
      <c r="D60" s="37"/>
      <c r="E60" s="53">
        <v>199928</v>
      </c>
      <c r="F60" s="53">
        <v>202898.19834844436</v>
      </c>
      <c r="G60" s="72"/>
      <c r="H60" s="53">
        <v>204401</v>
      </c>
    </row>
    <row r="61" spans="1:8">
      <c r="B61" s="127" t="s">
        <v>261</v>
      </c>
      <c r="C61" s="143" t="s">
        <v>233</v>
      </c>
      <c r="D61" s="71"/>
      <c r="E61" s="53">
        <v>124724</v>
      </c>
      <c r="F61" s="53">
        <v>124542.8660892725</v>
      </c>
      <c r="G61" s="72"/>
      <c r="H61" s="53">
        <v>125466</v>
      </c>
    </row>
    <row r="62" spans="1:8">
      <c r="B62" s="127" t="s">
        <v>239</v>
      </c>
      <c r="C62" s="143" t="s">
        <v>240</v>
      </c>
      <c r="D62" s="71"/>
      <c r="E62" s="53">
        <v>173206</v>
      </c>
      <c r="F62" s="53">
        <v>173206</v>
      </c>
      <c r="G62" s="72"/>
      <c r="H62" s="53">
        <v>174488</v>
      </c>
    </row>
    <row r="63" spans="1:8">
      <c r="B63" s="127" t="s">
        <v>247</v>
      </c>
      <c r="C63" s="143" t="s">
        <v>248</v>
      </c>
      <c r="D63" s="71"/>
      <c r="E63" s="53">
        <v>169734</v>
      </c>
      <c r="F63" s="53">
        <v>169734</v>
      </c>
      <c r="G63" s="72"/>
      <c r="H63" s="53">
        <v>170990</v>
      </c>
    </row>
    <row r="64" spans="1:8">
      <c r="B64" s="127" t="s">
        <v>256</v>
      </c>
      <c r="C64" s="143" t="s">
        <v>257</v>
      </c>
      <c r="D64" s="71"/>
      <c r="E64" s="53">
        <v>106344</v>
      </c>
      <c r="F64" s="53">
        <v>106344</v>
      </c>
      <c r="G64" s="72"/>
      <c r="H64" s="53">
        <v>107131</v>
      </c>
    </row>
  </sheetData>
  <pageMargins left="0.7" right="0.7" top="0.75" bottom="0.75" header="0.3" footer="0.3"/>
  <pageSetup paperSize="9" scale="82" fitToHeight="0" orientation="portrait" horizontalDpi="90" verticalDpi="90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</vt:lpstr>
      <vt:lpstr>Growth Assumptions</vt:lpstr>
      <vt:lpstr>RCA Calculation</vt:lpstr>
      <vt:lpstr>Running costs allowance</vt:lpstr>
      <vt:lpstr>Notes!Print_Area</vt:lpstr>
      <vt:lpstr>'RCA Calculation'!Print_Area</vt:lpstr>
      <vt:lpstr>'Running costs allowance'!Print_Area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cp:lastPrinted>2022-01-10T16:25:43Z</cp:lastPrinted>
  <dcterms:created xsi:type="dcterms:W3CDTF">2018-12-20T19:15:18Z</dcterms:created>
  <dcterms:modified xsi:type="dcterms:W3CDTF">2022-03-22T16:09:09Z</dcterms:modified>
  <cp:contentStatus/>
</cp:coreProperties>
</file>