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showInkAnnotation="0" updateLinks="never" codeName="ThisWorkbook" defaultThemeVersion="124226"/>
  <mc:AlternateContent xmlns:mc="http://schemas.openxmlformats.org/markup-compatibility/2006">
    <mc:Choice Requires="x15">
      <x15ac:absPath xmlns:x15ac="http://schemas.microsoft.com/office/spreadsheetml/2010/11/ac" url="https://nhsengland.sharepoint.com/sites/CFO/fc/fy/OpenLib/2020-21 Annual Accounts/Provider Accounts/Month 12/Data Extract/Workings/"/>
    </mc:Choice>
  </mc:AlternateContent>
  <xr:revisionPtr revIDLastSave="0" documentId="8_{16D2518E-2448-43E8-A478-4DD312E77421}" xr6:coauthVersionLast="47" xr6:coauthVersionMax="47" xr10:uidLastSave="{00000000-0000-0000-0000-000000000000}"/>
  <bookViews>
    <workbookView xWindow="25974" yWindow="-109" windowWidth="26301" windowHeight="14889" tabRatio="850" xr2:uid="{29BB0228-9709-48A0-939D-B51F4A21C7AE}"/>
  </bookViews>
  <sheets>
    <sheet name="Intro" sheetId="395" r:id="rId1"/>
    <sheet name="TAC02 SoCI" sheetId="364" r:id="rId2"/>
    <sheet name="TAC03 SoFP" sheetId="366" r:id="rId3"/>
    <sheet name="TAC04 SOCIE" sheetId="367" r:id="rId4"/>
    <sheet name="TAC05 SoCF" sheetId="368" r:id="rId5"/>
    <sheet name="TAC06 Op Inc 1" sheetId="370" r:id="rId6"/>
    <sheet name="TAC07 Op Inc 2" sheetId="371" r:id="rId7"/>
    <sheet name="TAC08 Op Exp" sheetId="372" r:id="rId8"/>
    <sheet name="TAC09 Staff" sheetId="373" r:id="rId9"/>
    <sheet name="TAC10 Op leases" sheetId="374" r:id="rId10"/>
    <sheet name="TAC11 Finance &amp; other" sheetId="375" r:id="rId11"/>
    <sheet name="TAC12 Impairment" sheetId="376" r:id="rId12"/>
    <sheet name="TAC13 Intangibles" sheetId="377" r:id="rId13"/>
    <sheet name="TAC14 PPE" sheetId="378" r:id="rId14"/>
    <sheet name="TAC15 Investments &amp; groups" sheetId="379" r:id="rId15"/>
    <sheet name="TAC16 AHFS" sheetId="380" r:id="rId16"/>
    <sheet name="TAC17 Inventories" sheetId="381" r:id="rId17"/>
    <sheet name="TAC18 Receivables" sheetId="382" r:id="rId18"/>
    <sheet name="TAC19 CCE" sheetId="383" r:id="rId19"/>
    <sheet name="TAC20 Payables" sheetId="384" r:id="rId20"/>
    <sheet name="TAC21 Borrowings" sheetId="385" r:id="rId21"/>
    <sheet name="TAC22 Provisions" sheetId="386" r:id="rId22"/>
    <sheet name="TAC23 Reval Res" sheetId="387" r:id="rId23"/>
    <sheet name="TAC24 On-SoFP PFI" sheetId="388" r:id="rId24"/>
    <sheet name="TAC25 Off-SoFP PFI" sheetId="389" r:id="rId25"/>
    <sheet name="TAC26 Pension" sheetId="390" r:id="rId26"/>
    <sheet name="TAC27 Fin Inst" sheetId="391" r:id="rId27"/>
    <sheet name="TAC28 Disclosures" sheetId="392" r:id="rId28"/>
    <sheet name="TAC29 Losses+SP" sheetId="394" r:id="rId29"/>
  </sheets>
  <definedNames>
    <definedName name="_AMO_UniqueIdentifier" hidden="1">"'0a1b0b40-2e77-48ac-99f0-820fa6d1d0e7'"</definedName>
    <definedName name="_Box_PlanningFundingMethod">#REF!</definedName>
    <definedName name="_xlnm._FilterDatabase" localSheetId="17" hidden="1">'TAC18 Receivables'!$B$5:$D$50</definedName>
    <definedName name="ActSave">#REF!</definedName>
    <definedName name="AuditedOnly">#REF!</definedName>
    <definedName name="AuditedSubDate">#REF!</definedName>
    <definedName name="CCGBottomRow">#REF!</definedName>
    <definedName name="CCGTopRow">#REF!</definedName>
    <definedName name="CM">#REF!</definedName>
    <definedName name="CommissionerPlanWS">#REF!</definedName>
    <definedName name="ComparativeFY">#REF!</definedName>
    <definedName name="ComparativeYear">#REF!</definedName>
    <definedName name="ComparativeYearEnd">#REF!</definedName>
    <definedName name="ComparativeYearStart">#REF!</definedName>
    <definedName name="CoverSheetName">#REF!</definedName>
    <definedName name="CT1617Accepted">#REF!</definedName>
    <definedName name="CurrentFY">#REF!</definedName>
    <definedName name="CurrentMonthDate">#REF!</definedName>
    <definedName name="CurrentYear">#REF!</definedName>
    <definedName name="CurrentYearStart">#REF!</definedName>
    <definedName name="Date2Yr">#REF!</definedName>
    <definedName name="Date5yr">#REF!</definedName>
    <definedName name="DateCYE">#REF!</definedName>
    <definedName name="DateM1">#REF!</definedName>
    <definedName name="DateM10">#REF!</definedName>
    <definedName name="DateM11">#REF!</definedName>
    <definedName name="DateM12">#REF!</definedName>
    <definedName name="DateM2">#REF!</definedName>
    <definedName name="DateM3">#REF!</definedName>
    <definedName name="DateM4">#REF!</definedName>
    <definedName name="DateM5">#REF!</definedName>
    <definedName name="DateM6">#REF!</definedName>
    <definedName name="DateM7">#REF!</definedName>
    <definedName name="DateM8">#REF!</definedName>
    <definedName name="DateM9">#REF!</definedName>
    <definedName name="DateNYE">#REF!</definedName>
    <definedName name="DateNYE2">#REF!</definedName>
    <definedName name="DateNYE3">#REF!</definedName>
    <definedName name="DateNYE4">#REF!</definedName>
    <definedName name="DatePost5Yr">#REF!</definedName>
    <definedName name="DatePYE">#REF!</definedName>
    <definedName name="DateQ1">#REF!</definedName>
    <definedName name="DateQ2">#REF!</definedName>
    <definedName name="DateQ3">#REF!</definedName>
    <definedName name="DateQ4">#REF!</definedName>
    <definedName name="DateSPE">#REF!</definedName>
    <definedName name="DateWhole">#REF!</definedName>
    <definedName name="DocProp">#REF!</definedName>
    <definedName name="DraftOnlyPDC">#REF!</definedName>
    <definedName name="DraftSubDate">#REF!</definedName>
    <definedName name="EnvMnt">#REF!</definedName>
    <definedName name="ExcelVersion">#REF!</definedName>
    <definedName name="FOTVIS">#REF!</definedName>
    <definedName name="HideList">OFFSET(#REF!,0,0,COUNTA(#REF!),3)</definedName>
    <definedName name="IndexSheetName">#REF!</definedName>
    <definedName name="iTitle">#REF!</definedName>
    <definedName name="LATBottomRow">#REF!</definedName>
    <definedName name="LATTopRow">#REF!</definedName>
    <definedName name="Period2yr">#REF!</definedName>
    <definedName name="Period5Yr">#REF!</definedName>
    <definedName name="PeriodCYE">#REF!</definedName>
    <definedName name="PeriodM1">#REF!</definedName>
    <definedName name="PeriodM10">#REF!</definedName>
    <definedName name="PeriodM11">#REF!</definedName>
    <definedName name="PeriodM12">#REF!</definedName>
    <definedName name="PeriodM2">#REF!</definedName>
    <definedName name="PeriodM3">#REF!</definedName>
    <definedName name="PeriodM4">#REF!</definedName>
    <definedName name="PeriodM5">#REF!</definedName>
    <definedName name="PeriodM6">#REF!</definedName>
    <definedName name="PeriodM7">#REF!</definedName>
    <definedName name="PeriodM8">#REF!</definedName>
    <definedName name="PeriodM9">#REF!</definedName>
    <definedName name="PeriodNYE">#REF!</definedName>
    <definedName name="PeriodNYE2">#REF!</definedName>
    <definedName name="PeriodNYE3">#REF!</definedName>
    <definedName name="PeriodNYE4">#REF!</definedName>
    <definedName name="PeriodPost5Yr">#REF!</definedName>
    <definedName name="PeriodPYE">#REF!</definedName>
    <definedName name="PeriodQ1">#REF!</definedName>
    <definedName name="PeriodQ2">#REF!</definedName>
    <definedName name="PeriodQ3">#REF!</definedName>
    <definedName name="PeriodQ4">#REF!</definedName>
    <definedName name="PeriodWhole">#REF!</definedName>
    <definedName name="Plan2Yr">#REF!</definedName>
    <definedName name="Plan5yr">#REF!</definedName>
    <definedName name="PlanCYE">#REF!</definedName>
    <definedName name="PlanM1">#REF!</definedName>
    <definedName name="PlanM10">#REF!</definedName>
    <definedName name="PlanM11">#REF!</definedName>
    <definedName name="PlanM12">#REF!</definedName>
    <definedName name="PlanM2">#REF!</definedName>
    <definedName name="PlanM3">#REF!</definedName>
    <definedName name="PlanM4">#REF!</definedName>
    <definedName name="PlanM5">#REF!</definedName>
    <definedName name="PlanM6">#REF!</definedName>
    <definedName name="PlanM7">#REF!</definedName>
    <definedName name="PlanM8">#REF!</definedName>
    <definedName name="PlanM9">#REF!</definedName>
    <definedName name="PlanNYE">#REF!</definedName>
    <definedName name="PlanNYE2">#REF!</definedName>
    <definedName name="PlanNYE3">#REF!</definedName>
    <definedName name="PLanNYE4">#REF!</definedName>
    <definedName name="PlanPost5YR">#REF!</definedName>
    <definedName name="planPYE">#REF!</definedName>
    <definedName name="PlanQ1">#REF!</definedName>
    <definedName name="PlanQ2">#REF!</definedName>
    <definedName name="PlanQ3">#REF!</definedName>
    <definedName name="PlanQ4">#REF!</definedName>
    <definedName name="PlanWhole">#REF!</definedName>
    <definedName name="PrecomparativeFY">#REF!</definedName>
    <definedName name="PrecomparativeYear">#REF!</definedName>
    <definedName name="PrecomparativeYearEnd">#REF!</definedName>
    <definedName name="_xlnm.Print_Area" localSheetId="1">'TAC02 SoCI'!$B$2:$H$56</definedName>
    <definedName name="_xlnm.Print_Area" localSheetId="2">'TAC03 SoFP'!$B$2:$H$55</definedName>
    <definedName name="_xlnm.Print_Area" localSheetId="3">'TAC04 SOCIE'!$B$1:$N$80</definedName>
    <definedName name="_xlnm.Print_Area" localSheetId="4">'TAC05 SoCF'!$B$1:$G$75</definedName>
    <definedName name="_xlnm.Print_Area" localSheetId="5">'TAC06 Op Inc 1'!$B$1:$O$60</definedName>
    <definedName name="_xlnm.Print_Area" localSheetId="6">'TAC07 Op Inc 2'!$B$1:$G$53</definedName>
    <definedName name="_xlnm.Print_Area" localSheetId="7">'TAC08 Op Exp'!$B$1:$G$103</definedName>
    <definedName name="_xlnm.Print_Area" localSheetId="8">'TAC09 Staff'!$B$1:$P$104</definedName>
    <definedName name="_xlnm.Print_Area" localSheetId="9">'TAC10 Op leases'!$B$1:$G$74</definedName>
    <definedName name="_xlnm.Print_Area" localSheetId="10">'TAC11 Finance &amp; other'!$B$1:$AA$85</definedName>
    <definedName name="_xlnm.Print_Area" localSheetId="11">'TAC12 Impairment'!$B$1:$K$20</definedName>
    <definedName name="_xlnm.Print_Area" localSheetId="12">'TAC13 Intangibles'!$B$1:$P$110</definedName>
    <definedName name="_xlnm.Print_Area" localSheetId="13">'TAC14 PPE'!$B$1:$O$132</definedName>
    <definedName name="_xlnm.Print_Area" localSheetId="14">'TAC15 Investments &amp; groups'!$B$1:$N$80</definedName>
    <definedName name="_xlnm.Print_Area" localSheetId="15">'TAC16 AHFS'!$B$1:$S$47</definedName>
    <definedName name="_xlnm.Print_Area" localSheetId="16">'TAC17 Inventories'!$B$1:$L$48</definedName>
    <definedName name="_xlnm.Print_Area" localSheetId="17">'TAC18 Receivables'!$B$1:$AA$162</definedName>
    <definedName name="_xlnm.Print_Area" localSheetId="18">'TAC19 CCE'!$B$1:$I$40</definedName>
    <definedName name="_xlnm.Print_Area" localSheetId="19">'TAC20 Payables'!$B$1:$AA$81</definedName>
    <definedName name="_xlnm.Print_Area" localSheetId="20">'TAC21 Borrowings'!$B$1:$S$90</definedName>
    <definedName name="_xlnm.Print_Area" localSheetId="21">'TAC22 Provisions'!$B$1:$O$67</definedName>
    <definedName name="_xlnm.Print_Area" localSheetId="22">'TAC23 Reval Res'!$B$1:$J$40</definedName>
    <definedName name="_xlnm.Print_Area" localSheetId="23">'TAC24 On-SoFP PFI'!$B$1:$M$64</definedName>
    <definedName name="_xlnm.Print_Area" localSheetId="24">'TAC25 Off-SoFP PFI'!$B$1:$K$22</definedName>
    <definedName name="_xlnm.Print_Area" localSheetId="25">'TAC26 Pension'!$B$1:$G$63</definedName>
    <definedName name="_xlnm.Print_Area" localSheetId="26">'TAC27 Fin Inst'!$B$2:$M$108</definedName>
    <definedName name="_xlnm.Print_Area" localSheetId="27">'TAC28 Disclosures'!$B$1:$K$88</definedName>
    <definedName name="_xlnm.Print_Area" localSheetId="28">'TAC29 Losses+SP'!$B$2:$I$79</definedName>
    <definedName name="ShowStartUpForm">FALSE</definedName>
    <definedName name="SignOffSheetName">#REF!</definedName>
    <definedName name="SpecBottomRow">#REF!</definedName>
    <definedName name="SpecialPeriodEnd">#REF!</definedName>
    <definedName name="SpecTopRow">#REF!</definedName>
    <definedName name="Submission1Only">#REF!</definedName>
    <definedName name="Submission2Start">#REF!</definedName>
    <definedName name="Submission3Only">#REF!</definedName>
    <definedName name="SubmissionType">#REF!</definedName>
    <definedName name="sysActivity">#REF!</definedName>
    <definedName name="sysAuthDate">IF(ISBLANK(#REF!)=TRUE,0,#REF!)</definedName>
    <definedName name="SysCFTolerance">#REF!</definedName>
    <definedName name="sysDataVersion">#REF!</definedName>
    <definedName name="sysDEV">#REF!</definedName>
    <definedName name="sysFilename">#REF!</definedName>
    <definedName name="sysGUID">#REF!</definedName>
    <definedName name="sysLongName">#REF!</definedName>
    <definedName name="sysMARSID">#REF!</definedName>
    <definedName name="SysMaxTolerance">#REF!</definedName>
    <definedName name="SysMinTolerance">#REF!</definedName>
    <definedName name="sysNHSCode">#REF!</definedName>
    <definedName name="sysPeriod">#REF!</definedName>
    <definedName name="sysRegion">#REF!</definedName>
    <definedName name="sysReturnDate">#REF!</definedName>
    <definedName name="sysSector">#REF!</definedName>
    <definedName name="sysStatus">#REF!</definedName>
    <definedName name="sysSubmissionNumber">#REF!</definedName>
    <definedName name="sysTACCode">#REF!</definedName>
    <definedName name="SysTolerance">#REF!</definedName>
    <definedName name="sysType">#REF!</definedName>
    <definedName name="sysValidation">#REF!</definedName>
    <definedName name="SysVersion">#REF!</definedName>
    <definedName name="sysWorkstream">#REF!</definedName>
    <definedName name="sysYear">#REF!</definedName>
    <definedName name="TACAuditSheetName">#REF!</definedName>
    <definedName name="TrustFindList">#REF!</definedName>
    <definedName name="UsrNme">#REF!</definedName>
    <definedName name="VBASubmissionType1">#REF!</definedName>
    <definedName name="VBASubmissionType2">#REF!</definedName>
    <definedName name="VBASubmissionType3">#REF!</definedName>
    <definedName name="VBASubmissionType4">#REF!</definedName>
    <definedName name="VBASubmissionType5">#REF!</definedName>
    <definedName name="VBASubmissionType6">#REF!</definedName>
    <definedName name="Wards">OFFSET(#REF!,0,0,COUNTA(#REF!)-1,1)</definedName>
    <definedName name="WSPassword">#REF!</definedName>
  </definedNames>
  <calcPr calcId="191029"/>
  <customWorkbookViews>
    <customWorkbookView name="Jonathan.Brown - Personal View" guid="{E4F26FFA-5313-49C9-9365-CBA576C57791}" mergeInterval="0" personalView="1" maximized="1" windowWidth="1276" windowHeight="832" tabRatio="931" activeSheetId="3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2" i="372" l="1"/>
  <c r="F50" i="367" l="1"/>
  <c r="E50" i="367" s="1"/>
  <c r="G111" i="385"/>
  <c r="H111" i="385"/>
  <c r="I111" i="385"/>
  <c r="F111" i="385"/>
  <c r="G73" i="382"/>
  <c r="F73" i="382"/>
  <c r="G18" i="380"/>
  <c r="H18" i="380"/>
  <c r="I18" i="380"/>
  <c r="J18" i="380"/>
  <c r="K18" i="380"/>
  <c r="L18" i="380"/>
  <c r="M18" i="380"/>
  <c r="N18" i="380"/>
  <c r="O18" i="380"/>
  <c r="P18" i="380"/>
  <c r="Q18" i="380"/>
  <c r="R18" i="380"/>
  <c r="F18" i="380"/>
  <c r="G22" i="381"/>
  <c r="H22" i="381"/>
  <c r="I22" i="381"/>
  <c r="J22" i="381"/>
  <c r="K22" i="381"/>
  <c r="L22" i="381"/>
  <c r="F22" i="381"/>
  <c r="E21" i="379"/>
  <c r="G46" i="378"/>
  <c r="H46" i="378"/>
  <c r="I46" i="378"/>
  <c r="J46" i="378"/>
  <c r="K46" i="378"/>
  <c r="L46" i="378"/>
  <c r="M46" i="378"/>
  <c r="N46" i="378"/>
  <c r="F46" i="378"/>
  <c r="G29" i="378"/>
  <c r="H29" i="378"/>
  <c r="I29" i="378"/>
  <c r="J29" i="378"/>
  <c r="K29" i="378"/>
  <c r="L29" i="378"/>
  <c r="M29" i="378"/>
  <c r="N29" i="378"/>
  <c r="F29" i="378"/>
  <c r="F73" i="377"/>
  <c r="G44" i="377"/>
  <c r="H44" i="377"/>
  <c r="I44" i="377"/>
  <c r="J44" i="377"/>
  <c r="K44" i="377"/>
  <c r="L44" i="377"/>
  <c r="M44" i="377"/>
  <c r="N44" i="377"/>
  <c r="O44" i="377"/>
  <c r="F44" i="377"/>
  <c r="G27" i="377"/>
  <c r="H27" i="377"/>
  <c r="I27" i="377"/>
  <c r="J27" i="377"/>
  <c r="K27" i="377"/>
  <c r="L27" i="377"/>
  <c r="M27" i="377"/>
  <c r="N27" i="377"/>
  <c r="O27" i="377"/>
  <c r="F70" i="374"/>
  <c r="F74" i="374"/>
  <c r="E70" i="374"/>
  <c r="F35" i="374"/>
  <c r="E33" i="374"/>
  <c r="I51" i="367"/>
  <c r="I77" i="367"/>
  <c r="G38" i="367"/>
  <c r="H38" i="367"/>
  <c r="J38" i="367"/>
  <c r="K38" i="367"/>
  <c r="L38" i="367"/>
  <c r="F78" i="367" l="1"/>
  <c r="F62" i="391" l="1"/>
  <c r="F44" i="391"/>
  <c r="G33" i="387"/>
  <c r="G13" i="387"/>
  <c r="F96" i="385"/>
  <c r="I98" i="385"/>
  <c r="H98" i="385"/>
  <c r="G98" i="385"/>
  <c r="F98" i="385"/>
  <c r="G96" i="385"/>
  <c r="H96" i="385"/>
  <c r="F88" i="385"/>
  <c r="E88" i="385"/>
  <c r="F70" i="385"/>
  <c r="E55" i="385"/>
  <c r="E43" i="385"/>
  <c r="E37" i="385"/>
  <c r="F37" i="385"/>
  <c r="G31" i="383"/>
  <c r="E31" i="383"/>
  <c r="G30" i="383"/>
  <c r="E30" i="383"/>
  <c r="F153" i="382"/>
  <c r="E153" i="382"/>
  <c r="E138" i="382"/>
  <c r="F108" i="382"/>
  <c r="E108" i="382"/>
  <c r="E106" i="382"/>
  <c r="F30" i="380"/>
  <c r="F12" i="380"/>
  <c r="F105" i="378"/>
  <c r="F117" i="378"/>
  <c r="F112" i="378"/>
  <c r="N62" i="378"/>
  <c r="N18" i="378"/>
  <c r="O16" i="377"/>
  <c r="H17" i="376"/>
  <c r="E17" i="376"/>
  <c r="F13" i="375"/>
  <c r="E13" i="375"/>
  <c r="E17" i="368"/>
  <c r="F18" i="368"/>
  <c r="E39" i="364"/>
  <c r="E38" i="364"/>
  <c r="E37" i="364"/>
  <c r="F12" i="364"/>
  <c r="E12" i="364"/>
  <c r="F11" i="364"/>
  <c r="E11" i="364"/>
  <c r="F10" i="364"/>
  <c r="E10" i="364"/>
  <c r="H14" i="373" l="1"/>
  <c r="R30" i="380"/>
  <c r="R12" i="380"/>
  <c r="Q30" i="380"/>
  <c r="Q12" i="380"/>
  <c r="P30" i="380"/>
  <c r="P12" i="380"/>
  <c r="O30" i="380" l="1"/>
  <c r="O12" i="380"/>
  <c r="H30" i="380"/>
  <c r="I30" i="380"/>
  <c r="J30" i="380"/>
  <c r="K30" i="380"/>
  <c r="L30" i="380"/>
  <c r="M30" i="380"/>
  <c r="N30" i="380"/>
  <c r="I12" i="380"/>
  <c r="J12" i="380"/>
  <c r="K12" i="380"/>
  <c r="L12" i="380"/>
  <c r="M12" i="380"/>
  <c r="N12" i="380"/>
  <c r="H12" i="380"/>
  <c r="G30" i="380"/>
  <c r="G12" i="380"/>
  <c r="E157" i="382"/>
  <c r="F160" i="382"/>
  <c r="F161" i="382"/>
  <c r="E161" i="382"/>
  <c r="E160" i="382"/>
  <c r="M66" i="392" l="1"/>
  <c r="M65" i="392"/>
  <c r="G66" i="392"/>
  <c r="H66" i="392"/>
  <c r="I66" i="392" s="1"/>
  <c r="J66" i="392" s="1"/>
  <c r="K66" i="392" s="1"/>
  <c r="L66" i="392" s="1"/>
  <c r="F66" i="392"/>
  <c r="F83" i="391"/>
  <c r="E83" i="391"/>
  <c r="G99" i="385"/>
  <c r="F99" i="385"/>
  <c r="I105" i="385"/>
  <c r="E105" i="385" s="1"/>
  <c r="I130" i="385"/>
  <c r="E110" i="385"/>
  <c r="E109" i="385"/>
  <c r="E108" i="385"/>
  <c r="E107" i="385"/>
  <c r="E106" i="385"/>
  <c r="E104" i="385"/>
  <c r="E103" i="385"/>
  <c r="E102" i="385"/>
  <c r="E101" i="385"/>
  <c r="E98" i="385" l="1"/>
  <c r="E99" i="385"/>
  <c r="E111" i="385" l="1"/>
  <c r="I59" i="367" l="1"/>
  <c r="I75" i="367"/>
  <c r="M76" i="367"/>
  <c r="J65" i="367"/>
  <c r="J64" i="367"/>
  <c r="M63" i="367"/>
  <c r="M62" i="367"/>
  <c r="I62" i="367"/>
  <c r="I58" i="367"/>
  <c r="I57" i="367"/>
  <c r="M57" i="367" s="1"/>
  <c r="I56" i="367"/>
  <c r="M56" i="367" s="1"/>
  <c r="F55" i="367"/>
  <c r="M54" i="367"/>
  <c r="I54" i="367"/>
  <c r="G52" i="367"/>
  <c r="F25" i="366"/>
  <c r="E25" i="366"/>
  <c r="E23" i="366"/>
  <c r="F23" i="366"/>
  <c r="E21" i="366"/>
  <c r="F20" i="366"/>
  <c r="E20" i="366"/>
  <c r="F50" i="366"/>
  <c r="F49" i="366"/>
  <c r="F46" i="366"/>
  <c r="E53" i="366"/>
  <c r="E50" i="366"/>
  <c r="E49" i="366"/>
  <c r="E46" i="366"/>
  <c r="F54" i="366"/>
  <c r="F53" i="366"/>
  <c r="F39" i="364"/>
  <c r="F38" i="364"/>
  <c r="E35" i="364"/>
  <c r="E34" i="364"/>
  <c r="E33" i="364"/>
  <c r="E32" i="364"/>
  <c r="F33" i="364"/>
  <c r="E28" i="364"/>
  <c r="F32" i="364" l="1"/>
  <c r="F15" i="364"/>
  <c r="E16" i="366"/>
  <c r="G50" i="367"/>
  <c r="H50" i="367"/>
  <c r="I50" i="367"/>
  <c r="J50" i="367"/>
  <c r="K50" i="367"/>
  <c r="L50" i="367"/>
  <c r="M50" i="367"/>
  <c r="I49" i="367"/>
  <c r="I48" i="367"/>
  <c r="I37" i="367"/>
  <c r="M36" i="367"/>
  <c r="I35" i="367"/>
  <c r="M32" i="367"/>
  <c r="I28" i="367"/>
  <c r="J25" i="367"/>
  <c r="J24" i="367"/>
  <c r="M23" i="367"/>
  <c r="I20" i="367"/>
  <c r="F15" i="367"/>
  <c r="F49" i="368"/>
  <c r="F48" i="368"/>
  <c r="F19" i="368"/>
  <c r="E19" i="368"/>
  <c r="E18" i="368"/>
  <c r="F16" i="368"/>
  <c r="E16" i="368"/>
  <c r="F15" i="368"/>
  <c r="E15" i="368"/>
  <c r="E47" i="370"/>
  <c r="F43" i="371"/>
  <c r="F44" i="371" s="1"/>
  <c r="E43" i="371"/>
  <c r="E44" i="371" s="1"/>
  <c r="F38" i="371"/>
  <c r="E38" i="371"/>
  <c r="F64" i="372"/>
  <c r="E64" i="372"/>
  <c r="F36" i="372"/>
  <c r="E36" i="372"/>
  <c r="H27" i="373"/>
  <c r="E27" i="373"/>
  <c r="F25" i="373"/>
  <c r="H24" i="373"/>
  <c r="E24" i="373"/>
  <c r="H23" i="373"/>
  <c r="E23" i="373"/>
  <c r="J22" i="373"/>
  <c r="J25" i="373" s="1"/>
  <c r="I22" i="373"/>
  <c r="I25" i="373" s="1"/>
  <c r="G22" i="373"/>
  <c r="G25" i="373" s="1"/>
  <c r="E25" i="373" s="1"/>
  <c r="F22" i="373"/>
  <c r="E22" i="373"/>
  <c r="H21" i="373"/>
  <c r="E21" i="373"/>
  <c r="H20" i="373"/>
  <c r="E20" i="373"/>
  <c r="H19" i="373"/>
  <c r="E19" i="373"/>
  <c r="H18" i="373"/>
  <c r="E18" i="373"/>
  <c r="H17" i="373"/>
  <c r="E17" i="373"/>
  <c r="H16" i="373"/>
  <c r="E16" i="373"/>
  <c r="H15" i="373"/>
  <c r="E15" i="373"/>
  <c r="E14" i="373"/>
  <c r="H13" i="373"/>
  <c r="E13" i="373"/>
  <c r="H12" i="373"/>
  <c r="E12" i="373"/>
  <c r="H11" i="373"/>
  <c r="E11" i="373"/>
  <c r="H10" i="373"/>
  <c r="E10" i="373"/>
  <c r="E74" i="374"/>
  <c r="E72" i="374"/>
  <c r="E73" i="374" s="1"/>
  <c r="E71" i="374"/>
  <c r="E66" i="374"/>
  <c r="E59" i="374"/>
  <c r="E52" i="374"/>
  <c r="E46" i="374"/>
  <c r="E35" i="374"/>
  <c r="E36" i="374" s="1"/>
  <c r="E34" i="374"/>
  <c r="E30" i="374"/>
  <c r="E24" i="374"/>
  <c r="E18" i="374"/>
  <c r="E12" i="374"/>
  <c r="F71" i="375"/>
  <c r="E71" i="375"/>
  <c r="F35" i="375"/>
  <c r="F38" i="375" s="1"/>
  <c r="F16" i="364" s="1"/>
  <c r="E35" i="375"/>
  <c r="E38" i="375" s="1"/>
  <c r="E16" i="364" s="1"/>
  <c r="F76" i="379"/>
  <c r="G76" i="379"/>
  <c r="H76" i="379"/>
  <c r="E76" i="379"/>
  <c r="G47" i="381"/>
  <c r="H47" i="381"/>
  <c r="I47" i="381"/>
  <c r="J47" i="381"/>
  <c r="K47" i="381"/>
  <c r="L47" i="381"/>
  <c r="F47" i="381"/>
  <c r="I42" i="381"/>
  <c r="I19" i="381"/>
  <c r="G9" i="381"/>
  <c r="H9" i="381"/>
  <c r="J9" i="381"/>
  <c r="K9" i="381"/>
  <c r="L9" i="381"/>
  <c r="F9" i="381"/>
  <c r="F151" i="382"/>
  <c r="E151" i="382"/>
  <c r="F144" i="382"/>
  <c r="E144" i="382"/>
  <c r="E140" i="382"/>
  <c r="E159" i="382" s="1"/>
  <c r="F131" i="382"/>
  <c r="F138" i="382" s="1"/>
  <c r="E131" i="382"/>
  <c r="F127" i="382"/>
  <c r="E127" i="382"/>
  <c r="F125" i="382"/>
  <c r="E125" i="382"/>
  <c r="F118" i="382"/>
  <c r="E118" i="382"/>
  <c r="E52" i="382"/>
  <c r="F50" i="382"/>
  <c r="F16" i="366" s="1"/>
  <c r="E50" i="382"/>
  <c r="F29" i="382"/>
  <c r="F21" i="366" s="1"/>
  <c r="E29" i="382"/>
  <c r="E14" i="383"/>
  <c r="G14" i="383"/>
  <c r="E9" i="383"/>
  <c r="F67" i="384"/>
  <c r="E67" i="384"/>
  <c r="E68" i="384" s="1"/>
  <c r="F58" i="384"/>
  <c r="E58" i="384"/>
  <c r="F32" i="384"/>
  <c r="F34" i="384" s="1"/>
  <c r="E32" i="384"/>
  <c r="E34" i="384" s="1"/>
  <c r="F21" i="384"/>
  <c r="E21" i="384"/>
  <c r="E70" i="385"/>
  <c r="F78" i="385"/>
  <c r="F79" i="385"/>
  <c r="E79" i="385"/>
  <c r="E78" i="385"/>
  <c r="F59" i="385"/>
  <c r="F65" i="385" s="1"/>
  <c r="E59" i="385"/>
  <c r="E65" i="385" s="1"/>
  <c r="F48" i="385"/>
  <c r="F54" i="385" s="1"/>
  <c r="F55" i="385" s="1"/>
  <c r="E48" i="385"/>
  <c r="E54" i="385" s="1"/>
  <c r="F43" i="385"/>
  <c r="F44" i="385" s="1"/>
  <c r="E44" i="385"/>
  <c r="F31" i="385"/>
  <c r="E31" i="385"/>
  <c r="F21" i="385"/>
  <c r="E21" i="385"/>
  <c r="G12" i="386"/>
  <c r="G44" i="386"/>
  <c r="G10" i="386" s="1"/>
  <c r="H44" i="386"/>
  <c r="G11" i="386" s="1"/>
  <c r="I44" i="386"/>
  <c r="J44" i="386"/>
  <c r="G13" i="386" s="1"/>
  <c r="K44" i="386"/>
  <c r="G14" i="386" s="1"/>
  <c r="L44" i="386"/>
  <c r="G15" i="386" s="1"/>
  <c r="M44" i="386"/>
  <c r="G16" i="386" s="1"/>
  <c r="N44" i="386"/>
  <c r="G17" i="386" s="1"/>
  <c r="F44" i="386"/>
  <c r="G9" i="386" s="1"/>
  <c r="E28" i="386"/>
  <c r="H25" i="373" l="1"/>
  <c r="F68" i="384"/>
  <c r="F52" i="382"/>
  <c r="F140" i="382"/>
  <c r="F159" i="382" s="1"/>
  <c r="F157" i="382"/>
  <c r="F76" i="385"/>
  <c r="E76" i="385"/>
  <c r="E66" i="385"/>
  <c r="E77" i="385" s="1"/>
  <c r="F66" i="385"/>
  <c r="F77" i="385" s="1"/>
  <c r="H22" i="373"/>
  <c r="E37" i="366" l="1"/>
  <c r="F37" i="366"/>
  <c r="E38" i="366"/>
  <c r="F38" i="366"/>
  <c r="F40" i="366"/>
  <c r="E41" i="366"/>
  <c r="F41" i="366"/>
  <c r="E28" i="366"/>
  <c r="F28" i="366"/>
  <c r="E29" i="366"/>
  <c r="F29" i="366"/>
  <c r="E32" i="366"/>
  <c r="F32" i="366"/>
  <c r="H18" i="386"/>
  <c r="G18" i="386"/>
  <c r="E40" i="366" s="1"/>
  <c r="F18" i="386"/>
  <c r="F31" i="366" s="1"/>
  <c r="E13" i="381" l="1"/>
  <c r="E14" i="381"/>
  <c r="E15" i="381"/>
  <c r="E16" i="381" l="1"/>
  <c r="E16" i="378" l="1"/>
  <c r="F65" i="375" l="1"/>
  <c r="E65" i="375"/>
  <c r="E80" i="378"/>
  <c r="H39" i="394"/>
  <c r="G39" i="394"/>
  <c r="F39" i="394"/>
  <c r="E39" i="394"/>
  <c r="H24" i="394"/>
  <c r="G24" i="394"/>
  <c r="F24" i="394"/>
  <c r="E24" i="394"/>
  <c r="F83" i="392"/>
  <c r="F78" i="392"/>
  <c r="H47" i="392"/>
  <c r="G47" i="392"/>
  <c r="F47" i="392"/>
  <c r="E47" i="392"/>
  <c r="H33" i="392"/>
  <c r="G33" i="392"/>
  <c r="F33" i="392"/>
  <c r="E33" i="392"/>
  <c r="F20" i="392"/>
  <c r="E20" i="392"/>
  <c r="F11" i="392"/>
  <c r="E11" i="392"/>
  <c r="G70" i="391"/>
  <c r="E69" i="391"/>
  <c r="G107" i="391" s="1"/>
  <c r="E68" i="391"/>
  <c r="G106" i="391" s="1"/>
  <c r="E66" i="391"/>
  <c r="G104" i="391" s="1"/>
  <c r="E65" i="391"/>
  <c r="G103" i="391" s="1"/>
  <c r="G52" i="391"/>
  <c r="E51" i="391"/>
  <c r="E107" i="391" s="1"/>
  <c r="E50" i="391"/>
  <c r="E106" i="391" s="1"/>
  <c r="E48" i="391"/>
  <c r="E104" i="391" s="1"/>
  <c r="E47" i="391"/>
  <c r="E103" i="391" s="1"/>
  <c r="H34" i="391"/>
  <c r="G34" i="391"/>
  <c r="E33" i="391"/>
  <c r="G96" i="391" s="1"/>
  <c r="E31" i="391"/>
  <c r="G94" i="391" s="1"/>
  <c r="E30" i="391"/>
  <c r="G93" i="391" s="1"/>
  <c r="E29" i="391"/>
  <c r="G92" i="391" s="1"/>
  <c r="H20" i="391"/>
  <c r="G20" i="391"/>
  <c r="E19" i="391"/>
  <c r="E96" i="391" s="1"/>
  <c r="E17" i="391"/>
  <c r="E94" i="391" s="1"/>
  <c r="E16" i="391"/>
  <c r="E93" i="391" s="1"/>
  <c r="E15" i="391"/>
  <c r="E92" i="391" s="1"/>
  <c r="F60" i="390"/>
  <c r="E60" i="390"/>
  <c r="F59" i="390"/>
  <c r="E59" i="390"/>
  <c r="F58" i="390"/>
  <c r="E58" i="390"/>
  <c r="F37" i="390"/>
  <c r="E37" i="390"/>
  <c r="F36" i="390"/>
  <c r="E36" i="390"/>
  <c r="F27" i="390"/>
  <c r="F10" i="390"/>
  <c r="H22" i="389"/>
  <c r="E22" i="389"/>
  <c r="H15" i="389"/>
  <c r="E15" i="389"/>
  <c r="J14" i="389"/>
  <c r="I14" i="389"/>
  <c r="G14" i="389"/>
  <c r="F14" i="389"/>
  <c r="H13" i="389"/>
  <c r="E13" i="389"/>
  <c r="H12" i="389"/>
  <c r="E12" i="389"/>
  <c r="H11" i="389"/>
  <c r="E11" i="389"/>
  <c r="I63" i="388"/>
  <c r="E63" i="388"/>
  <c r="L61" i="388"/>
  <c r="K61" i="388"/>
  <c r="J61" i="388"/>
  <c r="H61" i="388"/>
  <c r="G61" i="388"/>
  <c r="F61" i="388"/>
  <c r="I59" i="388"/>
  <c r="E59" i="388"/>
  <c r="I58" i="388"/>
  <c r="E58" i="388"/>
  <c r="I56" i="388"/>
  <c r="E56" i="388"/>
  <c r="I55" i="388"/>
  <c r="E55" i="388"/>
  <c r="I54" i="388"/>
  <c r="E54" i="388"/>
  <c r="I53" i="388"/>
  <c r="E53" i="388"/>
  <c r="I52" i="388"/>
  <c r="E52" i="388"/>
  <c r="I51" i="388"/>
  <c r="E51" i="388"/>
  <c r="I50" i="388"/>
  <c r="E50" i="388"/>
  <c r="I49" i="388"/>
  <c r="E49" i="388"/>
  <c r="I46" i="388"/>
  <c r="E46" i="388"/>
  <c r="I38" i="388"/>
  <c r="E38" i="388"/>
  <c r="I31" i="388"/>
  <c r="E31" i="388"/>
  <c r="I30" i="388"/>
  <c r="E30" i="388"/>
  <c r="I29" i="388"/>
  <c r="E29" i="388"/>
  <c r="L27" i="388"/>
  <c r="K27" i="388"/>
  <c r="J27" i="388"/>
  <c r="H27" i="388"/>
  <c r="G27" i="388"/>
  <c r="F27" i="388"/>
  <c r="I20" i="388"/>
  <c r="E20" i="388"/>
  <c r="I19" i="388"/>
  <c r="E19" i="388"/>
  <c r="I16" i="388"/>
  <c r="E16" i="388"/>
  <c r="I15" i="388"/>
  <c r="E15" i="388"/>
  <c r="I14" i="388"/>
  <c r="E14" i="388"/>
  <c r="I13" i="388"/>
  <c r="E13" i="388"/>
  <c r="L11" i="388"/>
  <c r="L17" i="388" s="1"/>
  <c r="K11" i="388"/>
  <c r="K17" i="388" s="1"/>
  <c r="J11" i="388"/>
  <c r="J17" i="388" s="1"/>
  <c r="H11" i="388"/>
  <c r="H17" i="388" s="1"/>
  <c r="G11" i="388"/>
  <c r="G17" i="388" s="1"/>
  <c r="F11" i="388"/>
  <c r="F17" i="388" s="1"/>
  <c r="E38" i="387"/>
  <c r="E37" i="387"/>
  <c r="E36" i="387"/>
  <c r="E35" i="387"/>
  <c r="E34" i="387"/>
  <c r="E31" i="387"/>
  <c r="E54" i="367" s="1"/>
  <c r="I29" i="387"/>
  <c r="H29" i="387"/>
  <c r="G29" i="387"/>
  <c r="F29" i="387"/>
  <c r="E28" i="387"/>
  <c r="E49" i="367" s="1"/>
  <c r="E27" i="387"/>
  <c r="E18" i="387"/>
  <c r="E17" i="387"/>
  <c r="E16" i="387"/>
  <c r="I22" i="367" s="1"/>
  <c r="M22" i="367" s="1"/>
  <c r="E15" i="387"/>
  <c r="I17" i="367" s="1"/>
  <c r="M17" i="367" s="1"/>
  <c r="E17" i="367" s="1"/>
  <c r="E14" i="387"/>
  <c r="I16" i="367" s="1"/>
  <c r="M16" i="367" s="1"/>
  <c r="F62" i="386"/>
  <c r="F64" i="386" s="1"/>
  <c r="E62" i="386"/>
  <c r="E43" i="386"/>
  <c r="E37" i="386"/>
  <c r="E36" i="386"/>
  <c r="E35" i="386"/>
  <c r="E34" i="386"/>
  <c r="E33" i="386"/>
  <c r="E32" i="386"/>
  <c r="E31" i="386"/>
  <c r="E135" i="385"/>
  <c r="E133" i="385"/>
  <c r="E132" i="385"/>
  <c r="E131" i="385"/>
  <c r="E129" i="385"/>
  <c r="E128" i="385"/>
  <c r="E127" i="385"/>
  <c r="G124" i="385"/>
  <c r="F124" i="385"/>
  <c r="I123" i="385"/>
  <c r="H123" i="385"/>
  <c r="G123" i="385"/>
  <c r="F123" i="385"/>
  <c r="I121" i="385"/>
  <c r="H121" i="385"/>
  <c r="G121" i="385"/>
  <c r="F121" i="385"/>
  <c r="E120" i="385"/>
  <c r="E119" i="385"/>
  <c r="F87" i="385"/>
  <c r="F81" i="384"/>
  <c r="F39" i="366" s="1"/>
  <c r="E81" i="384"/>
  <c r="E39" i="366" s="1"/>
  <c r="F77" i="384"/>
  <c r="E77" i="384"/>
  <c r="F40" i="383"/>
  <c r="E40" i="383"/>
  <c r="G29" i="383"/>
  <c r="E29" i="383"/>
  <c r="F18" i="391" s="1"/>
  <c r="H29" i="383"/>
  <c r="H32" i="383" s="1"/>
  <c r="F29" i="383"/>
  <c r="F32" i="383" s="1"/>
  <c r="G11" i="383"/>
  <c r="H11" i="383"/>
  <c r="F106" i="382"/>
  <c r="G96" i="382"/>
  <c r="F96" i="382"/>
  <c r="E92" i="382"/>
  <c r="E91" i="382"/>
  <c r="E90" i="382"/>
  <c r="E89" i="382"/>
  <c r="E88" i="382"/>
  <c r="E87" i="382"/>
  <c r="E86" i="382"/>
  <c r="G84" i="382"/>
  <c r="F84" i="382"/>
  <c r="E83" i="382"/>
  <c r="E82" i="382"/>
  <c r="G75" i="382"/>
  <c r="F75" i="382"/>
  <c r="E71" i="382"/>
  <c r="E70" i="382"/>
  <c r="E69" i="382"/>
  <c r="E68" i="382"/>
  <c r="E67" i="382"/>
  <c r="E66" i="382"/>
  <c r="E48" i="381"/>
  <c r="E42" i="381"/>
  <c r="E41" i="381"/>
  <c r="E40" i="381"/>
  <c r="E39" i="381"/>
  <c r="E38" i="381"/>
  <c r="E37" i="381"/>
  <c r="K35" i="381"/>
  <c r="J35" i="381"/>
  <c r="I35" i="381"/>
  <c r="H35" i="381"/>
  <c r="G35" i="381"/>
  <c r="F35" i="381"/>
  <c r="E34" i="381"/>
  <c r="E33" i="381"/>
  <c r="E25" i="381"/>
  <c r="E19" i="381"/>
  <c r="E18" i="381"/>
  <c r="E17" i="381"/>
  <c r="E12" i="381"/>
  <c r="F47" i="380"/>
  <c r="F33" i="366" s="1"/>
  <c r="E47" i="380"/>
  <c r="E33" i="366" s="1"/>
  <c r="E34" i="380"/>
  <c r="E31" i="380"/>
  <c r="E29" i="380"/>
  <c r="Q27" i="380"/>
  <c r="P27" i="380"/>
  <c r="O27" i="380"/>
  <c r="N27" i="380"/>
  <c r="M27" i="380"/>
  <c r="L27" i="380"/>
  <c r="K27" i="380"/>
  <c r="J27" i="380"/>
  <c r="I27" i="380"/>
  <c r="H27" i="380"/>
  <c r="G27" i="380"/>
  <c r="F27" i="380"/>
  <c r="E26" i="380"/>
  <c r="R27" i="380"/>
  <c r="E16" i="380"/>
  <c r="E13" i="380"/>
  <c r="F79" i="379"/>
  <c r="G53" i="379"/>
  <c r="H53" i="379"/>
  <c r="H31" i="379"/>
  <c r="G31" i="379"/>
  <c r="G11" i="379"/>
  <c r="H11" i="379"/>
  <c r="E58" i="378"/>
  <c r="E116" i="378"/>
  <c r="E115" i="378"/>
  <c r="E114" i="378"/>
  <c r="E113" i="378"/>
  <c r="E104" i="378"/>
  <c r="E103" i="378"/>
  <c r="E102" i="378"/>
  <c r="E101" i="378"/>
  <c r="E100" i="378"/>
  <c r="E90" i="378"/>
  <c r="E89" i="378"/>
  <c r="E88" i="378"/>
  <c r="E87" i="378"/>
  <c r="E86" i="378"/>
  <c r="E85" i="378"/>
  <c r="E83" i="378"/>
  <c r="E81" i="378"/>
  <c r="E79" i="378"/>
  <c r="N77" i="378"/>
  <c r="M77" i="378"/>
  <c r="L77" i="378"/>
  <c r="K77" i="378"/>
  <c r="J77" i="378"/>
  <c r="I77" i="378"/>
  <c r="H77" i="378"/>
  <c r="G77" i="378"/>
  <c r="F77" i="378"/>
  <c r="E76" i="378"/>
  <c r="E75" i="378"/>
  <c r="E71" i="378"/>
  <c r="E70" i="378"/>
  <c r="E69" i="378"/>
  <c r="E68" i="378"/>
  <c r="E67" i="378"/>
  <c r="E65" i="378"/>
  <c r="E63" i="378"/>
  <c r="E62" i="378"/>
  <c r="E61" i="378"/>
  <c r="E60" i="378"/>
  <c r="E59" i="378"/>
  <c r="E57" i="378"/>
  <c r="M55" i="378"/>
  <c r="L55" i="378"/>
  <c r="K55" i="378"/>
  <c r="J55" i="378"/>
  <c r="I55" i="378"/>
  <c r="H55" i="378"/>
  <c r="G55" i="378"/>
  <c r="F55" i="378"/>
  <c r="E54" i="378"/>
  <c r="N55" i="378"/>
  <c r="E44" i="378"/>
  <c r="E43" i="378"/>
  <c r="E42" i="378"/>
  <c r="E41" i="378"/>
  <c r="E40" i="378"/>
  <c r="E39" i="378"/>
  <c r="E37" i="378"/>
  <c r="E35" i="378"/>
  <c r="E27" i="378"/>
  <c r="E26" i="378"/>
  <c r="E25" i="378"/>
  <c r="E24" i="378"/>
  <c r="E23" i="378"/>
  <c r="E21" i="378"/>
  <c r="E19" i="378"/>
  <c r="E18" i="378"/>
  <c r="E17" i="378"/>
  <c r="E15" i="378"/>
  <c r="E14" i="378"/>
  <c r="E13" i="378"/>
  <c r="E90" i="377"/>
  <c r="E89" i="377"/>
  <c r="E88" i="377"/>
  <c r="E87" i="377"/>
  <c r="E86" i="377"/>
  <c r="E85" i="377"/>
  <c r="E83" i="377"/>
  <c r="E81" i="377"/>
  <c r="E80" i="377"/>
  <c r="O77" i="377"/>
  <c r="N77" i="377"/>
  <c r="M77" i="377"/>
  <c r="L77" i="377"/>
  <c r="K77" i="377"/>
  <c r="J77" i="377"/>
  <c r="I77" i="377"/>
  <c r="H77" i="377"/>
  <c r="G77" i="377"/>
  <c r="F77" i="377"/>
  <c r="E76" i="377"/>
  <c r="E75" i="377"/>
  <c r="E71" i="377"/>
  <c r="E70" i="377"/>
  <c r="E69" i="377"/>
  <c r="E68" i="377"/>
  <c r="E67" i="377"/>
  <c r="F33" i="387" s="1"/>
  <c r="I60" i="367" s="1"/>
  <c r="E65" i="377"/>
  <c r="E63" i="377"/>
  <c r="O62" i="377"/>
  <c r="E62" i="377" s="1"/>
  <c r="E61" i="377"/>
  <c r="E60" i="377"/>
  <c r="E59" i="377"/>
  <c r="E58" i="377"/>
  <c r="E57" i="377"/>
  <c r="N55" i="377"/>
  <c r="M55" i="377"/>
  <c r="L55" i="377"/>
  <c r="K55" i="377"/>
  <c r="J55" i="377"/>
  <c r="I55" i="377"/>
  <c r="H55" i="377"/>
  <c r="G55" i="377"/>
  <c r="F55" i="377"/>
  <c r="E54" i="377"/>
  <c r="E53" i="377"/>
  <c r="E42" i="377"/>
  <c r="E41" i="377"/>
  <c r="E40" i="377"/>
  <c r="E39" i="377"/>
  <c r="E38" i="377"/>
  <c r="E37" i="377"/>
  <c r="E35" i="377"/>
  <c r="E33" i="377"/>
  <c r="E32" i="377"/>
  <c r="E25" i="377"/>
  <c r="E24" i="377"/>
  <c r="E23" i="377"/>
  <c r="E22" i="377"/>
  <c r="E21" i="377"/>
  <c r="E19" i="377"/>
  <c r="E17" i="377"/>
  <c r="E16" i="377"/>
  <c r="E15" i="377"/>
  <c r="E14" i="377"/>
  <c r="E13" i="377"/>
  <c r="E12" i="377"/>
  <c r="E66" i="377"/>
  <c r="E64" i="377"/>
  <c r="E20" i="377"/>
  <c r="E64" i="378"/>
  <c r="E22" i="378"/>
  <c r="F68" i="375"/>
  <c r="E68" i="375"/>
  <c r="F67" i="375"/>
  <c r="E67" i="375"/>
  <c r="F45" i="375"/>
  <c r="E45" i="375"/>
  <c r="F72" i="374"/>
  <c r="F71" i="374"/>
  <c r="F66" i="374"/>
  <c r="F59" i="374"/>
  <c r="F52" i="374"/>
  <c r="F46" i="374"/>
  <c r="F34" i="374"/>
  <c r="F33" i="374"/>
  <c r="F30" i="374"/>
  <c r="F24" i="374"/>
  <c r="F18" i="374"/>
  <c r="F12" i="374"/>
  <c r="H97" i="373"/>
  <c r="G97" i="373"/>
  <c r="F97" i="373"/>
  <c r="E97" i="373"/>
  <c r="H84" i="373"/>
  <c r="G84" i="373"/>
  <c r="F84" i="373"/>
  <c r="E84" i="373"/>
  <c r="J83" i="373"/>
  <c r="I83" i="373"/>
  <c r="J82" i="373"/>
  <c r="I82" i="373"/>
  <c r="J81" i="373"/>
  <c r="I81" i="373"/>
  <c r="J80" i="373"/>
  <c r="I80" i="373"/>
  <c r="J79" i="373"/>
  <c r="I79" i="373"/>
  <c r="J78" i="373"/>
  <c r="I78" i="373"/>
  <c r="J77" i="373"/>
  <c r="I77" i="373"/>
  <c r="H68" i="373"/>
  <c r="G68" i="373"/>
  <c r="F68" i="373"/>
  <c r="E68" i="373"/>
  <c r="J67" i="373"/>
  <c r="I67" i="373"/>
  <c r="J66" i="373"/>
  <c r="I66" i="373"/>
  <c r="J65" i="373"/>
  <c r="I65" i="373"/>
  <c r="J64" i="373"/>
  <c r="I64" i="373"/>
  <c r="J63" i="373"/>
  <c r="I63" i="373"/>
  <c r="J62" i="373"/>
  <c r="I62" i="373"/>
  <c r="J61" i="373"/>
  <c r="I61" i="373"/>
  <c r="H46" i="373"/>
  <c r="E46" i="373"/>
  <c r="J44" i="373"/>
  <c r="I44" i="373"/>
  <c r="G44" i="373"/>
  <c r="F44" i="373"/>
  <c r="H43" i="373"/>
  <c r="E43" i="373"/>
  <c r="H42" i="373"/>
  <c r="E42" i="373"/>
  <c r="H41" i="373"/>
  <c r="E41" i="373"/>
  <c r="H40" i="373"/>
  <c r="E40" i="373"/>
  <c r="H39" i="373"/>
  <c r="E39" i="373"/>
  <c r="H38" i="373"/>
  <c r="E38" i="373"/>
  <c r="H37" i="373"/>
  <c r="E37" i="373"/>
  <c r="H36" i="373"/>
  <c r="E36" i="373"/>
  <c r="H35" i="373"/>
  <c r="E35" i="373"/>
  <c r="H34" i="373"/>
  <c r="E34" i="373"/>
  <c r="F97" i="372"/>
  <c r="E97" i="372"/>
  <c r="F81" i="375"/>
  <c r="E81" i="375"/>
  <c r="F52" i="371"/>
  <c r="E52" i="371"/>
  <c r="F80" i="375"/>
  <c r="F12" i="368" s="1"/>
  <c r="E80" i="375"/>
  <c r="E12" i="368" s="1"/>
  <c r="F60" i="370"/>
  <c r="E60" i="370"/>
  <c r="F57" i="370"/>
  <c r="F47" i="370"/>
  <c r="F49" i="370" s="1"/>
  <c r="F69" i="368"/>
  <c r="E74" i="367"/>
  <c r="E73" i="367"/>
  <c r="M72" i="367"/>
  <c r="E72" i="367" s="1"/>
  <c r="E71" i="367"/>
  <c r="E70" i="367"/>
  <c r="E69" i="367"/>
  <c r="I68" i="367"/>
  <c r="E68" i="367" s="1"/>
  <c r="E67" i="367"/>
  <c r="E66" i="367"/>
  <c r="E63" i="367"/>
  <c r="F30" i="364" s="1"/>
  <c r="E62" i="367"/>
  <c r="E61" i="367"/>
  <c r="E56" i="367"/>
  <c r="E53" i="367"/>
  <c r="E34" i="367"/>
  <c r="E33" i="367"/>
  <c r="E32" i="367"/>
  <c r="E29" i="367"/>
  <c r="E27" i="367"/>
  <c r="E26" i="367"/>
  <c r="E23" i="367"/>
  <c r="E30" i="364" s="1"/>
  <c r="E21" i="367"/>
  <c r="E30" i="366" l="1"/>
  <c r="F49" i="391"/>
  <c r="F30" i="366"/>
  <c r="F67" i="391"/>
  <c r="F13" i="387"/>
  <c r="F18" i="388"/>
  <c r="H18" i="388"/>
  <c r="E42" i="386"/>
  <c r="F32" i="391"/>
  <c r="F34" i="391" s="1"/>
  <c r="E34" i="391" s="1"/>
  <c r="G32" i="383"/>
  <c r="E87" i="385"/>
  <c r="E59" i="392"/>
  <c r="E34" i="378"/>
  <c r="I18" i="376"/>
  <c r="F40" i="394"/>
  <c r="G40" i="394"/>
  <c r="E84" i="378"/>
  <c r="E84" i="377"/>
  <c r="F28" i="370"/>
  <c r="E40" i="394"/>
  <c r="E64" i="367"/>
  <c r="F37" i="364" s="1"/>
  <c r="E33" i="380"/>
  <c r="E59" i="367"/>
  <c r="J92" i="378"/>
  <c r="J31" i="378" s="1"/>
  <c r="J68" i="373"/>
  <c r="E38" i="378"/>
  <c r="E36" i="377"/>
  <c r="E28" i="380"/>
  <c r="E65" i="367"/>
  <c r="F31" i="364" s="1"/>
  <c r="E44" i="381"/>
  <c r="E17" i="380"/>
  <c r="J36" i="380"/>
  <c r="J9" i="380" s="1"/>
  <c r="N36" i="380"/>
  <c r="N9" i="380" s="1"/>
  <c r="G45" i="381"/>
  <c r="K45" i="381"/>
  <c r="K24" i="381" s="1"/>
  <c r="E65" i="382"/>
  <c r="E56" i="378"/>
  <c r="H21" i="379"/>
  <c r="F9" i="379" s="1"/>
  <c r="E29" i="387"/>
  <c r="E31" i="367"/>
  <c r="E75" i="367"/>
  <c r="K73" i="378"/>
  <c r="K9" i="378" s="1"/>
  <c r="E19" i="387"/>
  <c r="E37" i="367" s="1"/>
  <c r="I40" i="387"/>
  <c r="I9" i="387" s="1"/>
  <c r="E25" i="367"/>
  <c r="H73" i="377"/>
  <c r="H9" i="377" s="1"/>
  <c r="L73" i="377"/>
  <c r="L9" i="377" s="1"/>
  <c r="H14" i="389"/>
  <c r="E27" i="388"/>
  <c r="K92" i="378"/>
  <c r="K31" i="378" s="1"/>
  <c r="F46" i="368"/>
  <c r="E14" i="376"/>
  <c r="E15" i="376"/>
  <c r="E60" i="367"/>
  <c r="E30" i="380"/>
  <c r="E45" i="378"/>
  <c r="N73" i="378"/>
  <c r="N9" i="378" s="1"/>
  <c r="E35" i="380"/>
  <c r="G94" i="382"/>
  <c r="E10" i="387"/>
  <c r="F85" i="392"/>
  <c r="F88" i="392" s="1"/>
  <c r="E48" i="367"/>
  <c r="E32" i="378"/>
  <c r="E21" i="381"/>
  <c r="E16" i="383"/>
  <c r="E126" i="385"/>
  <c r="E134" i="385"/>
  <c r="H11" i="376"/>
  <c r="H15" i="376"/>
  <c r="E56" i="377"/>
  <c r="E10" i="378"/>
  <c r="I73" i="378"/>
  <c r="M73" i="378"/>
  <c r="M9" i="378" s="1"/>
  <c r="H44" i="379"/>
  <c r="E10" i="380"/>
  <c r="E75" i="382"/>
  <c r="F94" i="382"/>
  <c r="F63" i="382" s="1"/>
  <c r="E96" i="382"/>
  <c r="E29" i="386"/>
  <c r="E43" i="377"/>
  <c r="E66" i="378"/>
  <c r="E24" i="367"/>
  <c r="E32" i="380"/>
  <c r="E10" i="377"/>
  <c r="J73" i="377"/>
  <c r="J9" i="377" s="1"/>
  <c r="N73" i="377"/>
  <c r="I92" i="377"/>
  <c r="I29" i="377" s="1"/>
  <c r="M92" i="377"/>
  <c r="M29" i="377" s="1"/>
  <c r="E28" i="378"/>
  <c r="E72" i="378"/>
  <c r="H92" i="378"/>
  <c r="H31" i="378" s="1"/>
  <c r="E91" i="378"/>
  <c r="H68" i="379"/>
  <c r="E10" i="381"/>
  <c r="E62" i="391"/>
  <c r="G100" i="391" s="1"/>
  <c r="F85" i="375"/>
  <c r="F24" i="364" s="1"/>
  <c r="H44" i="373"/>
  <c r="H10" i="376"/>
  <c r="G73" i="377"/>
  <c r="G9" i="377" s="1"/>
  <c r="K73" i="377"/>
  <c r="J92" i="377"/>
  <c r="J29" i="377" s="1"/>
  <c r="N92" i="377"/>
  <c r="N29" i="377" s="1"/>
  <c r="F73" i="378"/>
  <c r="F9" i="378" s="1"/>
  <c r="J73" i="378"/>
  <c r="I92" i="378"/>
  <c r="I31" i="378" s="1"/>
  <c r="M92" i="378"/>
  <c r="M31" i="378" s="1"/>
  <c r="H45" i="381"/>
  <c r="L35" i="381"/>
  <c r="E35" i="381" s="1"/>
  <c r="E72" i="382"/>
  <c r="E85" i="382"/>
  <c r="E39" i="386"/>
  <c r="I45" i="381"/>
  <c r="I9" i="381" s="1"/>
  <c r="E36" i="381"/>
  <c r="H13" i="376"/>
  <c r="E30" i="377"/>
  <c r="E77" i="377"/>
  <c r="E78" i="377"/>
  <c r="H73" i="378"/>
  <c r="L73" i="378"/>
  <c r="L9" i="378" s="1"/>
  <c r="R36" i="380"/>
  <c r="G36" i="380"/>
  <c r="G9" i="380" s="1"/>
  <c r="K36" i="380"/>
  <c r="K9" i="380" s="1"/>
  <c r="O36" i="380"/>
  <c r="O9" i="380" s="1"/>
  <c r="F45" i="381"/>
  <c r="J45" i="381"/>
  <c r="E64" i="382"/>
  <c r="E93" i="382"/>
  <c r="E39" i="387"/>
  <c r="E77" i="367" s="1"/>
  <c r="E121" i="385"/>
  <c r="H136" i="385"/>
  <c r="E124" i="385"/>
  <c r="I11" i="388"/>
  <c r="I17" i="388" s="1"/>
  <c r="I27" i="388"/>
  <c r="E11" i="388"/>
  <c r="E17" i="388" s="1"/>
  <c r="E14" i="389"/>
  <c r="F62" i="390"/>
  <c r="H40" i="394"/>
  <c r="E83" i="392"/>
  <c r="E78" i="392"/>
  <c r="F23" i="390"/>
  <c r="F48" i="390" s="1"/>
  <c r="E62" i="390"/>
  <c r="E61" i="388"/>
  <c r="H40" i="387"/>
  <c r="E12" i="387"/>
  <c r="I18" i="367" s="1"/>
  <c r="E18" i="367" s="1"/>
  <c r="E32" i="387"/>
  <c r="E58" i="367" s="1"/>
  <c r="F28" i="364" s="1"/>
  <c r="E64" i="386"/>
  <c r="E32" i="383"/>
  <c r="H36" i="380"/>
  <c r="H9" i="380" s="1"/>
  <c r="L36" i="380"/>
  <c r="L9" i="380" s="1"/>
  <c r="P36" i="380"/>
  <c r="P9" i="380" s="1"/>
  <c r="E27" i="380"/>
  <c r="I36" i="380"/>
  <c r="I9" i="380" s="1"/>
  <c r="M36" i="380"/>
  <c r="M9" i="380" s="1"/>
  <c r="Q36" i="380"/>
  <c r="Q9" i="380" s="1"/>
  <c r="E79" i="379"/>
  <c r="E22" i="366" s="1"/>
  <c r="L92" i="378"/>
  <c r="L31" i="378" s="1"/>
  <c r="H92" i="377"/>
  <c r="H29" i="377" s="1"/>
  <c r="L92" i="377"/>
  <c r="L29" i="377" s="1"/>
  <c r="O92" i="377"/>
  <c r="O29" i="377" s="1"/>
  <c r="O55" i="377"/>
  <c r="O73" i="377" s="1"/>
  <c r="G92" i="377"/>
  <c r="G29" i="377" s="1"/>
  <c r="K92" i="377"/>
  <c r="K29" i="377" s="1"/>
  <c r="E16" i="376"/>
  <c r="E19" i="376"/>
  <c r="E11" i="376"/>
  <c r="E20" i="378"/>
  <c r="G18" i="376"/>
  <c r="G20" i="376" s="1"/>
  <c r="E12" i="376"/>
  <c r="E13" i="376"/>
  <c r="H16" i="376"/>
  <c r="H19" i="376"/>
  <c r="E85" i="375"/>
  <c r="E24" i="364" s="1"/>
  <c r="F73" i="374"/>
  <c r="F36" i="374"/>
  <c r="E44" i="373"/>
  <c r="J84" i="373"/>
  <c r="F64" i="368"/>
  <c r="J78" i="367"/>
  <c r="F74" i="375"/>
  <c r="F19" i="364" s="1"/>
  <c r="G136" i="385"/>
  <c r="E123" i="385"/>
  <c r="F136" i="385"/>
  <c r="E74" i="375"/>
  <c r="E19" i="364" s="1"/>
  <c r="E64" i="368"/>
  <c r="E16" i="367"/>
  <c r="E22" i="367"/>
  <c r="E35" i="367"/>
  <c r="E57" i="367"/>
  <c r="E130" i="385"/>
  <c r="E14" i="380"/>
  <c r="E18" i="391"/>
  <c r="E95" i="391" s="1"/>
  <c r="F20" i="391"/>
  <c r="E20" i="391" s="1"/>
  <c r="E30" i="367"/>
  <c r="G78" i="367"/>
  <c r="K78" i="367"/>
  <c r="E57" i="370"/>
  <c r="J18" i="376"/>
  <c r="J20" i="376" s="1"/>
  <c r="H12" i="376"/>
  <c r="E18" i="377"/>
  <c r="E12" i="378"/>
  <c r="E77" i="378"/>
  <c r="F92" i="378"/>
  <c r="N92" i="378"/>
  <c r="N31" i="378" s="1"/>
  <c r="H78" i="367"/>
  <c r="L78" i="367"/>
  <c r="I68" i="373"/>
  <c r="I84" i="373"/>
  <c r="E10" i="376"/>
  <c r="F18" i="376"/>
  <c r="H14" i="376"/>
  <c r="E26" i="377"/>
  <c r="I73" i="377"/>
  <c r="M73" i="377"/>
  <c r="E72" i="377"/>
  <c r="E91" i="377"/>
  <c r="F16" i="383"/>
  <c r="K18" i="388"/>
  <c r="H16" i="383"/>
  <c r="E78" i="378"/>
  <c r="G16" i="383"/>
  <c r="E49" i="391"/>
  <c r="E105" i="391" s="1"/>
  <c r="E44" i="391"/>
  <c r="E100" i="391" s="1"/>
  <c r="E30" i="387"/>
  <c r="E51" i="367" s="1"/>
  <c r="F40" i="387"/>
  <c r="F9" i="387" s="1"/>
  <c r="F68" i="392"/>
  <c r="E79" i="377"/>
  <c r="E53" i="378"/>
  <c r="E55" i="378"/>
  <c r="H79" i="379"/>
  <c r="F22" i="366" s="1"/>
  <c r="G79" i="379"/>
  <c r="E15" i="380"/>
  <c r="E25" i="380"/>
  <c r="E67" i="391"/>
  <c r="G105" i="391" s="1"/>
  <c r="O40" i="386"/>
  <c r="G40" i="387"/>
  <c r="G9" i="387" s="1"/>
  <c r="L18" i="388"/>
  <c r="I61" i="388"/>
  <c r="F41" i="390"/>
  <c r="G21" i="379"/>
  <c r="G44" i="379"/>
  <c r="E29" i="379" s="1"/>
  <c r="E84" i="382"/>
  <c r="F43" i="391"/>
  <c r="F61" i="391"/>
  <c r="J18" i="388"/>
  <c r="G18" i="388"/>
  <c r="E18" i="388" l="1"/>
  <c r="E31" i="364"/>
  <c r="F14" i="366"/>
  <c r="F51" i="379"/>
  <c r="F53" i="379" s="1"/>
  <c r="F68" i="379" s="1"/>
  <c r="F13" i="366"/>
  <c r="E9" i="379"/>
  <c r="J10" i="367"/>
  <c r="F48" i="366"/>
  <c r="F29" i="364"/>
  <c r="H20" i="387"/>
  <c r="H9" i="387"/>
  <c r="I11" i="367"/>
  <c r="E11" i="367" s="1"/>
  <c r="F29" i="379"/>
  <c r="F31" i="379" s="1"/>
  <c r="F44" i="379" s="1"/>
  <c r="F9" i="383"/>
  <c r="F11" i="383" s="1"/>
  <c r="F14" i="383" s="1"/>
  <c r="H14" i="383"/>
  <c r="E8" i="390"/>
  <c r="E10" i="390" s="1"/>
  <c r="I136" i="385"/>
  <c r="I96" i="385" s="1"/>
  <c r="E96" i="385" s="1"/>
  <c r="E32" i="391"/>
  <c r="E55" i="377"/>
  <c r="L94" i="377"/>
  <c r="H46" i="377"/>
  <c r="E94" i="382"/>
  <c r="G63" i="382"/>
  <c r="E33" i="378"/>
  <c r="E85" i="392"/>
  <c r="E88" i="392" s="1"/>
  <c r="E20" i="367"/>
  <c r="I19" i="367"/>
  <c r="E19" i="367" s="1"/>
  <c r="E29" i="364" s="1"/>
  <c r="E11" i="380"/>
  <c r="E43" i="381"/>
  <c r="E11" i="381"/>
  <c r="R9" i="380"/>
  <c r="L46" i="377"/>
  <c r="M105" i="378"/>
  <c r="M99" i="378" s="1"/>
  <c r="I20" i="387"/>
  <c r="H117" i="378"/>
  <c r="H112" i="378" s="1"/>
  <c r="G24" i="381"/>
  <c r="E23" i="390"/>
  <c r="E48" i="390" s="1"/>
  <c r="H24" i="381"/>
  <c r="E11" i="377"/>
  <c r="F11" i="379"/>
  <c r="F21" i="379" s="1"/>
  <c r="E11" i="387"/>
  <c r="G94" i="377"/>
  <c r="E33" i="387"/>
  <c r="E40" i="387" s="1"/>
  <c r="G73" i="378"/>
  <c r="E73" i="378" s="1"/>
  <c r="J117" i="378"/>
  <c r="J112" i="378" s="1"/>
  <c r="E31" i="377"/>
  <c r="O94" i="377"/>
  <c r="E11" i="378"/>
  <c r="J24" i="381"/>
  <c r="O9" i="377"/>
  <c r="O46" i="377" s="1"/>
  <c r="H9" i="378"/>
  <c r="K117" i="378"/>
  <c r="K112" i="378" s="1"/>
  <c r="E30" i="386"/>
  <c r="M117" i="378"/>
  <c r="M112" i="378" s="1"/>
  <c r="E136" i="385"/>
  <c r="I117" i="378"/>
  <c r="I112" i="378" s="1"/>
  <c r="K94" i="377"/>
  <c r="I24" i="381"/>
  <c r="I9" i="378"/>
  <c r="I105" i="378" s="1"/>
  <c r="I99" i="378" s="1"/>
  <c r="K9" i="377"/>
  <c r="K46" i="377" s="1"/>
  <c r="J9" i="378"/>
  <c r="N117" i="378"/>
  <c r="F36" i="380"/>
  <c r="H94" i="377"/>
  <c r="L117" i="378"/>
  <c r="L112" i="378" s="1"/>
  <c r="E55" i="367"/>
  <c r="E15" i="367"/>
  <c r="N94" i="377"/>
  <c r="N9" i="377"/>
  <c r="J94" i="377"/>
  <c r="E14" i="367"/>
  <c r="J40" i="386"/>
  <c r="E13" i="386" s="1"/>
  <c r="F20" i="376"/>
  <c r="E20" i="376" s="1"/>
  <c r="E18" i="376"/>
  <c r="E31" i="379"/>
  <c r="J46" i="377"/>
  <c r="E25" i="390"/>
  <c r="E27" i="390" s="1"/>
  <c r="E41" i="390" s="1"/>
  <c r="E49" i="390" s="1"/>
  <c r="F49" i="390"/>
  <c r="F50" i="390" s="1"/>
  <c r="H97" i="391"/>
  <c r="K105" i="378"/>
  <c r="K99" i="378" s="1"/>
  <c r="G46" i="377"/>
  <c r="I18" i="388"/>
  <c r="E11" i="379"/>
  <c r="G68" i="392"/>
  <c r="E11" i="383"/>
  <c r="I20" i="376"/>
  <c r="H20" i="376" s="1"/>
  <c r="H18" i="376"/>
  <c r="H40" i="386"/>
  <c r="E11" i="386" s="1"/>
  <c r="L45" i="381"/>
  <c r="M9" i="377"/>
  <c r="M94" i="377"/>
  <c r="L10" i="367"/>
  <c r="F40" i="386"/>
  <c r="E9" i="386" s="1"/>
  <c r="G10" i="367"/>
  <c r="E48" i="366"/>
  <c r="G20" i="387"/>
  <c r="F42" i="390"/>
  <c r="K10" i="367"/>
  <c r="E13" i="367"/>
  <c r="E61" i="391"/>
  <c r="G99" i="391" s="1"/>
  <c r="E43" i="391"/>
  <c r="E99" i="391" s="1"/>
  <c r="E9" i="387"/>
  <c r="F20" i="387"/>
  <c r="N105" i="378"/>
  <c r="E73" i="377"/>
  <c r="F9" i="377"/>
  <c r="F27" i="377" s="1"/>
  <c r="F46" i="377" s="1"/>
  <c r="I9" i="377"/>
  <c r="I94" i="377"/>
  <c r="H10" i="367"/>
  <c r="F31" i="378"/>
  <c r="E13" i="387"/>
  <c r="I78" i="367"/>
  <c r="F47" i="366" s="1"/>
  <c r="E76" i="367"/>
  <c r="F35" i="364" s="1"/>
  <c r="O44" i="386"/>
  <c r="E97" i="391"/>
  <c r="F97" i="391"/>
  <c r="G95" i="391" l="1"/>
  <c r="G97" i="391" s="1"/>
  <c r="E36" i="380"/>
  <c r="F24" i="366" s="1"/>
  <c r="F9" i="380"/>
  <c r="M40" i="386"/>
  <c r="E16" i="386" s="1"/>
  <c r="E63" i="382"/>
  <c r="M46" i="377"/>
  <c r="J105" i="378"/>
  <c r="J99" i="378" s="1"/>
  <c r="G9" i="378"/>
  <c r="F18" i="364"/>
  <c r="L40" i="386"/>
  <c r="E15" i="386" s="1"/>
  <c r="L105" i="378"/>
  <c r="L99" i="378" s="1"/>
  <c r="K40" i="386"/>
  <c r="E14" i="386" s="1"/>
  <c r="N112" i="378"/>
  <c r="H105" i="378"/>
  <c r="H99" i="378" s="1"/>
  <c r="G40" i="386"/>
  <c r="E10" i="386" s="1"/>
  <c r="E50" i="390"/>
  <c r="E28" i="370"/>
  <c r="F46" i="391"/>
  <c r="E46" i="391" s="1"/>
  <c r="E102" i="391" s="1"/>
  <c r="N46" i="377"/>
  <c r="I40" i="386"/>
  <c r="E12" i="386" s="1"/>
  <c r="F52" i="390"/>
  <c r="F110" i="382"/>
  <c r="F17" i="366" s="1"/>
  <c r="E44" i="379"/>
  <c r="E14" i="366" s="1"/>
  <c r="H68" i="392"/>
  <c r="I46" i="377"/>
  <c r="E36" i="378"/>
  <c r="G68" i="379"/>
  <c r="N99" i="378"/>
  <c r="E47" i="381"/>
  <c r="E45" i="381"/>
  <c r="F63" i="391"/>
  <c r="E13" i="366"/>
  <c r="E36" i="367"/>
  <c r="E82" i="377"/>
  <c r="F92" i="377"/>
  <c r="I10" i="367"/>
  <c r="I38" i="367" s="1"/>
  <c r="E42" i="390"/>
  <c r="E9" i="377"/>
  <c r="E20" i="387"/>
  <c r="E51" i="379" l="1"/>
  <c r="F15" i="366"/>
  <c r="E28" i="367"/>
  <c r="E47" i="366"/>
  <c r="J68" i="392"/>
  <c r="E9" i="380"/>
  <c r="E9" i="378"/>
  <c r="E52" i="390"/>
  <c r="E38" i="386"/>
  <c r="E63" i="391"/>
  <c r="G101" i="391" s="1"/>
  <c r="E46" i="368"/>
  <c r="F29" i="377"/>
  <c r="E92" i="377"/>
  <c r="E94" i="377" s="1"/>
  <c r="F11" i="366" s="1"/>
  <c r="F94" i="377"/>
  <c r="E53" i="379"/>
  <c r="I68" i="392"/>
  <c r="E82" i="378"/>
  <c r="G92" i="378"/>
  <c r="E29" i="378"/>
  <c r="F64" i="391"/>
  <c r="E64" i="391" s="1"/>
  <c r="G102" i="391" s="1"/>
  <c r="E73" i="382"/>
  <c r="F13" i="364"/>
  <c r="E34" i="377"/>
  <c r="F24" i="381"/>
  <c r="F10" i="367"/>
  <c r="F38" i="367" s="1"/>
  <c r="E20" i="381"/>
  <c r="E9" i="381"/>
  <c r="E110" i="382"/>
  <c r="E17" i="366" s="1"/>
  <c r="E54" i="366" l="1"/>
  <c r="F34" i="366"/>
  <c r="F11" i="368"/>
  <c r="F13" i="368" s="1"/>
  <c r="F31" i="368" s="1"/>
  <c r="F65" i="368" s="1"/>
  <c r="F74" i="368" s="1"/>
  <c r="E67" i="368" s="1"/>
  <c r="E69" i="368" s="1"/>
  <c r="F23" i="364"/>
  <c r="F25" i="364" s="1"/>
  <c r="M52" i="367" s="1"/>
  <c r="F99" i="378"/>
  <c r="G31" i="378"/>
  <c r="G117" i="378"/>
  <c r="E92" i="378"/>
  <c r="E68" i="379"/>
  <c r="E29" i="377"/>
  <c r="F45" i="391"/>
  <c r="E27" i="377"/>
  <c r="N40" i="386"/>
  <c r="E17" i="386" s="1"/>
  <c r="E18" i="386" s="1"/>
  <c r="E31" i="366" s="1"/>
  <c r="F70" i="391"/>
  <c r="E70" i="391" s="1"/>
  <c r="E18" i="380" l="1"/>
  <c r="E24" i="366" s="1"/>
  <c r="E15" i="366"/>
  <c r="E49" i="370"/>
  <c r="E13" i="364" s="1"/>
  <c r="H108" i="391"/>
  <c r="E44" i="386"/>
  <c r="E40" i="386"/>
  <c r="E45" i="391"/>
  <c r="E101" i="391" s="1"/>
  <c r="F52" i="391"/>
  <c r="E52" i="391" s="1"/>
  <c r="L24" i="381"/>
  <c r="E24" i="381" s="1"/>
  <c r="E22" i="381"/>
  <c r="G112" i="378"/>
  <c r="E117" i="378"/>
  <c r="F12" i="366" s="1"/>
  <c r="E31" i="378"/>
  <c r="E34" i="366"/>
  <c r="G108" i="391"/>
  <c r="F50" i="364"/>
  <c r="F49" i="364" s="1"/>
  <c r="F40" i="364"/>
  <c r="F54" i="364" s="1"/>
  <c r="F53" i="364" s="1"/>
  <c r="E12" i="380" l="1"/>
  <c r="E11" i="368"/>
  <c r="E112" i="378"/>
  <c r="E44" i="377"/>
  <c r="E46" i="377" s="1"/>
  <c r="E11" i="366" s="1"/>
  <c r="M78" i="367"/>
  <c r="F51" i="366" s="1"/>
  <c r="E52" i="367"/>
  <c r="F42" i="366"/>
  <c r="E108" i="391"/>
  <c r="F108" i="391"/>
  <c r="F26" i="366"/>
  <c r="E13" i="368" l="1"/>
  <c r="E26" i="366"/>
  <c r="M10" i="367"/>
  <c r="M38" i="367" s="1"/>
  <c r="E38" i="367" s="1"/>
  <c r="E78" i="367"/>
  <c r="E42" i="366"/>
  <c r="G105" i="378"/>
  <c r="E46" i="378"/>
  <c r="K68" i="392" l="1"/>
  <c r="E31" i="368"/>
  <c r="E65" i="368" s="1"/>
  <c r="E74" i="368" s="1"/>
  <c r="F18" i="366"/>
  <c r="F35" i="366" s="1"/>
  <c r="F43" i="366" s="1"/>
  <c r="G99" i="378"/>
  <c r="E105" i="378"/>
  <c r="E12" i="366" s="1"/>
  <c r="E10" i="367"/>
  <c r="M68" i="392" l="1"/>
  <c r="L68" i="392"/>
  <c r="E99" i="378"/>
  <c r="E51" i="366"/>
  <c r="F55" i="366" l="1"/>
  <c r="E55" i="366"/>
  <c r="E18" i="366"/>
  <c r="E35" i="366" s="1"/>
  <c r="E43" i="366" s="1"/>
  <c r="E12" i="367" l="1"/>
  <c r="E15" i="364"/>
  <c r="E18" i="364" s="1"/>
  <c r="E23" i="364" s="1"/>
  <c r="E25" i="364" s="1"/>
  <c r="E40" i="364" l="1"/>
  <c r="E54" i="364" s="1"/>
  <c r="E53" i="364" s="1"/>
  <c r="E50" i="364"/>
  <c r="E49" i="364" s="1"/>
</calcChain>
</file>

<file path=xl/sharedStrings.xml><?xml version="1.0" encoding="utf-8"?>
<sst xmlns="http://schemas.openxmlformats.org/spreadsheetml/2006/main" count="6391" uniqueCount="2562">
  <si>
    <t>Other operating income</t>
  </si>
  <si>
    <t>-</t>
  </si>
  <si>
    <t>Other</t>
  </si>
  <si>
    <t>Maincode</t>
  </si>
  <si>
    <t>Subcode</t>
  </si>
  <si>
    <t>Total</t>
  </si>
  <si>
    <t>Other financial liabilities</t>
  </si>
  <si>
    <t>Other reserves</t>
  </si>
  <si>
    <t>Income and expenditure reserve</t>
  </si>
  <si>
    <t xml:space="preserve">Private patient income </t>
  </si>
  <si>
    <t>Other clinical income from mandatory services</t>
  </si>
  <si>
    <t>+</t>
  </si>
  <si>
    <t>Interest received</t>
  </si>
  <si>
    <t xml:space="preserve">Capital element of finance lease rental payments </t>
  </si>
  <si>
    <t>+/-</t>
  </si>
  <si>
    <t>Corporation tax expense</t>
  </si>
  <si>
    <t>Total other operating income</t>
  </si>
  <si>
    <t>Other assets</t>
  </si>
  <si>
    <t>Inventories</t>
  </si>
  <si>
    <t>Borrowings</t>
  </si>
  <si>
    <t>Provisions</t>
  </si>
  <si>
    <t>Total current liabilities</t>
  </si>
  <si>
    <t>Total non-current liabilities</t>
  </si>
  <si>
    <t>Revaluation reserve</t>
  </si>
  <si>
    <t>Merger reserve</t>
  </si>
  <si>
    <t>Intangible assets</t>
  </si>
  <si>
    <t>Current liabilities</t>
  </si>
  <si>
    <t>Non-current liabilities</t>
  </si>
  <si>
    <t>Non-current assets</t>
  </si>
  <si>
    <t>Cash flows from operating activities</t>
  </si>
  <si>
    <t>Operating surplus/(deficit)</t>
  </si>
  <si>
    <t>Depreciation and amortisation</t>
  </si>
  <si>
    <t>Cash flows from investing activities</t>
  </si>
  <si>
    <t>Net cash generated from/(used in) investing activities</t>
  </si>
  <si>
    <t>Public dividend capital received</t>
  </si>
  <si>
    <t>Public dividend capital repaid</t>
  </si>
  <si>
    <t>Interest element of finance lease</t>
  </si>
  <si>
    <t>Net cash generated from/(used in) financing activities</t>
  </si>
  <si>
    <t>Increase/(decrease) in cash and cash equivalents</t>
  </si>
  <si>
    <t>Current</t>
  </si>
  <si>
    <t>Non-current</t>
  </si>
  <si>
    <t>Current assets</t>
  </si>
  <si>
    <t>Total non-current assets</t>
  </si>
  <si>
    <t>Total current assets</t>
  </si>
  <si>
    <t>Total assets less current liabilities</t>
  </si>
  <si>
    <t>%</t>
  </si>
  <si>
    <t>Purchase of intangible assets</t>
  </si>
  <si>
    <t>Cash flows from (used in) other financing activities</t>
  </si>
  <si>
    <t>OPERATING SURPLUS / (DEFICIT)</t>
  </si>
  <si>
    <t>FINANCE COSTS</t>
  </si>
  <si>
    <t>Finance income</t>
  </si>
  <si>
    <t>NET FINANCE COSTS</t>
  </si>
  <si>
    <t>Other capital receipts</t>
  </si>
  <si>
    <t>Other finance costs</t>
  </si>
  <si>
    <t>Investment property</t>
  </si>
  <si>
    <t>Other income</t>
  </si>
  <si>
    <t>A&amp;E income</t>
  </si>
  <si>
    <t>PTS income</t>
  </si>
  <si>
    <t>Total taxpayers' and others' equity</t>
  </si>
  <si>
    <t>Net cash generated from / (used in) operations</t>
  </si>
  <si>
    <t>Total operating expenditure</t>
  </si>
  <si>
    <t>Interest element of PFI, LIFT and other service concession obligations</t>
  </si>
  <si>
    <t>Capital element of PFI, LIFT and other service concession payments</t>
  </si>
  <si>
    <t>Non-patient care services to other bodies</t>
  </si>
  <si>
    <t>Public dividend capital</t>
  </si>
  <si>
    <t>Operating income from patient care activities</t>
  </si>
  <si>
    <t>Of which:</t>
  </si>
  <si>
    <t>Premises - other</t>
  </si>
  <si>
    <t>i</t>
  </si>
  <si>
    <t>Supplies and services - general</t>
  </si>
  <si>
    <t>Establishment</t>
  </si>
  <si>
    <t>Income from other sources (e.g. local authorities)</t>
  </si>
  <si>
    <t>Expected sign</t>
  </si>
  <si>
    <t>Purchase of social care</t>
  </si>
  <si>
    <t>On SoFP pension liability - employer contributions paid less net charge to the SOCI</t>
  </si>
  <si>
    <t>Purchase of property, plant and equipment and investment property</t>
  </si>
  <si>
    <t>Cash flows from financing activities</t>
  </si>
  <si>
    <t>Cash and cash equivalents at start of period for new FTs</t>
  </si>
  <si>
    <t>Clinical income for the secondary commissioning of mandatory services</t>
  </si>
  <si>
    <t>(Increase)/decrease in other assets</t>
  </si>
  <si>
    <t>(Increase)/decrease in inventories</t>
  </si>
  <si>
    <t>Increase/(decrease) in trade and other payables</t>
  </si>
  <si>
    <t>Increase/(decrease) in other liabilities</t>
  </si>
  <si>
    <t>Increase/(decrease) in provisions</t>
  </si>
  <si>
    <t>Acute services</t>
  </si>
  <si>
    <t>Ambulance services</t>
  </si>
  <si>
    <t>Community services</t>
  </si>
  <si>
    <t>Receipt of cash donations to purchase capital assets</t>
  </si>
  <si>
    <t>Income recognised in respect of capital donations (cash and non-cash)</t>
  </si>
  <si>
    <t>Income</t>
  </si>
  <si>
    <t>Finance expense</t>
  </si>
  <si>
    <t>Gains/(losses) from transfers by absorption</t>
  </si>
  <si>
    <t>Total current borrowings</t>
  </si>
  <si>
    <t>Total non-current borrowings</t>
  </si>
  <si>
    <t>Impairments and reversals</t>
  </si>
  <si>
    <t>Unrealised gains/(losses) on foreign exchange</t>
  </si>
  <si>
    <t>Proceeds from sales of intangible assets</t>
  </si>
  <si>
    <t>Proceeds from sales of property, plant and equipment and investment property</t>
  </si>
  <si>
    <t>Cash transferred to NHS foundation trust upon authorisation as FT</t>
  </si>
  <si>
    <t>NHS England</t>
  </si>
  <si>
    <t>Clinical commissioning groups</t>
  </si>
  <si>
    <t>Local authorities</t>
  </si>
  <si>
    <t>Injury cost recovery scheme</t>
  </si>
  <si>
    <t>Income in respect of employee benefits accounted on a gross basis</t>
  </si>
  <si>
    <t>Rental revenue from operating leases</t>
  </si>
  <si>
    <t>Staff and executive directors costs</t>
  </si>
  <si>
    <t>Non-executive directors</t>
  </si>
  <si>
    <t>Supplies and services – clinical (excluding drugs costs)</t>
  </si>
  <si>
    <t>Consultancy</t>
  </si>
  <si>
    <t>Depreciation</t>
  </si>
  <si>
    <t>Amortisation</t>
  </si>
  <si>
    <t>Impairments net of (reversals)</t>
  </si>
  <si>
    <t>Research and development - staff costs</t>
  </si>
  <si>
    <t>Research and development - non-staff</t>
  </si>
  <si>
    <t>Education and training - staff costs</t>
  </si>
  <si>
    <t>Education and training - non-staff</t>
  </si>
  <si>
    <t>Gains on disposal of property, plant and equipment</t>
  </si>
  <si>
    <t>Gains on disposal of intangible assets</t>
  </si>
  <si>
    <t>Gains on disposal of investment properties</t>
  </si>
  <si>
    <t>Losses on disposal of property, plant and equipment</t>
  </si>
  <si>
    <t>Losses on disposal of intangible assets</t>
  </si>
  <si>
    <t>Losses on disposal of investment properties</t>
  </si>
  <si>
    <t>Total gains/(losses) on disposal of assets</t>
  </si>
  <si>
    <t>Unwinding of discount on provisions</t>
  </si>
  <si>
    <t>Gross Capital Expenditure</t>
  </si>
  <si>
    <t>Redundancy costs - staff costs</t>
  </si>
  <si>
    <t>Redundancy costs - non-staff</t>
  </si>
  <si>
    <t>PDC dividend expense</t>
  </si>
  <si>
    <t>Redundancy</t>
  </si>
  <si>
    <t>Total income from patient care activities</t>
  </si>
  <si>
    <t>Transfers by absorption</t>
  </si>
  <si>
    <t>Gains on disposal of assets held for sale</t>
  </si>
  <si>
    <t>Losses on disposal of assets held for sale</t>
  </si>
  <si>
    <t>Disposals</t>
  </si>
  <si>
    <t>SCI0150</t>
  </si>
  <si>
    <t>SCI0160</t>
  </si>
  <si>
    <t>SCI0170</t>
  </si>
  <si>
    <t>SCI0180</t>
  </si>
  <si>
    <t>SCI0200</t>
  </si>
  <si>
    <t>SCI0210</t>
  </si>
  <si>
    <t>SCI0230</t>
  </si>
  <si>
    <t>SCI0240</t>
  </si>
  <si>
    <t>SFP0580</t>
  </si>
  <si>
    <t>SFP0590</t>
  </si>
  <si>
    <t>SFP0600</t>
  </si>
  <si>
    <t>SFP0610</t>
  </si>
  <si>
    <t>SFP0620</t>
  </si>
  <si>
    <t>SFP0630</t>
  </si>
  <si>
    <t>SFP0640</t>
  </si>
  <si>
    <t>SFP0650</t>
  </si>
  <si>
    <t>SFP0660</t>
  </si>
  <si>
    <t>SFP0670</t>
  </si>
  <si>
    <t>SFP0680</t>
  </si>
  <si>
    <t>SFP0690</t>
  </si>
  <si>
    <t>SFP0700</t>
  </si>
  <si>
    <t>SFP0710</t>
  </si>
  <si>
    <t>SCF0100</t>
  </si>
  <si>
    <t>SCF0110</t>
  </si>
  <si>
    <t>SCF0120</t>
  </si>
  <si>
    <t>SCF0130</t>
  </si>
  <si>
    <t>SCF0150</t>
  </si>
  <si>
    <t>SCF0160</t>
  </si>
  <si>
    <t>SCF0170</t>
  </si>
  <si>
    <t>SCF0180</t>
  </si>
  <si>
    <t>SCF0190</t>
  </si>
  <si>
    <t>SCF0200</t>
  </si>
  <si>
    <t>SCF0210</t>
  </si>
  <si>
    <t>SCF0220</t>
  </si>
  <si>
    <t>SCF0230</t>
  </si>
  <si>
    <t>SCF0240</t>
  </si>
  <si>
    <t>SCF0250</t>
  </si>
  <si>
    <t>SCF0280</t>
  </si>
  <si>
    <t>SCF0300</t>
  </si>
  <si>
    <t>SCF0310</t>
  </si>
  <si>
    <t>SCF0320</t>
  </si>
  <si>
    <t>SCF0340</t>
  </si>
  <si>
    <t>SCF0350</t>
  </si>
  <si>
    <t>SCF0105</t>
  </si>
  <si>
    <t>SCF0115</t>
  </si>
  <si>
    <t>SCF0125</t>
  </si>
  <si>
    <t>SCF0135</t>
  </si>
  <si>
    <t>SCF0155</t>
  </si>
  <si>
    <t>SCF0165</t>
  </si>
  <si>
    <t>SCF0185</t>
  </si>
  <si>
    <t>SCF0195</t>
  </si>
  <si>
    <t>SCF0205</t>
  </si>
  <si>
    <t>SCF0215</t>
  </si>
  <si>
    <t>SCF0235</t>
  </si>
  <si>
    <t>SCF0245</t>
  </si>
  <si>
    <t>SCF0275</t>
  </si>
  <si>
    <t>SCF0285</t>
  </si>
  <si>
    <t>SCF0295</t>
  </si>
  <si>
    <t>SCF0305</t>
  </si>
  <si>
    <t>SCF0315</t>
  </si>
  <si>
    <t>SCF0325</t>
  </si>
  <si>
    <t>SCF0345</t>
  </si>
  <si>
    <t>SCF0355</t>
  </si>
  <si>
    <t>INC0200</t>
  </si>
  <si>
    <t>INC0210</t>
  </si>
  <si>
    <t>INC0240</t>
  </si>
  <si>
    <t>INC0250</t>
  </si>
  <si>
    <t>INC0260</t>
  </si>
  <si>
    <t>INC0270</t>
  </si>
  <si>
    <t>INC0280</t>
  </si>
  <si>
    <t>INC0290</t>
  </si>
  <si>
    <t>INC0310</t>
  </si>
  <si>
    <t>INC0330</t>
  </si>
  <si>
    <t>INC0340</t>
  </si>
  <si>
    <t>INC0350</t>
  </si>
  <si>
    <t>INC1100</t>
  </si>
  <si>
    <t>INC1110</t>
  </si>
  <si>
    <t>INC1120</t>
  </si>
  <si>
    <t>INC1130</t>
  </si>
  <si>
    <t>INC1140</t>
  </si>
  <si>
    <t>INC1150</t>
  </si>
  <si>
    <t>INC1160</t>
  </si>
  <si>
    <t>INC1170</t>
  </si>
  <si>
    <t>INC1180</t>
  </si>
  <si>
    <t>INC1190</t>
  </si>
  <si>
    <t>INC1200</t>
  </si>
  <si>
    <t>INC1220</t>
  </si>
  <si>
    <t>INC1300</t>
  </si>
  <si>
    <t>INC1310</t>
  </si>
  <si>
    <t>INC1320</t>
  </si>
  <si>
    <t>INC1340</t>
  </si>
  <si>
    <t>INC1350</t>
  </si>
  <si>
    <t>INC1360</t>
  </si>
  <si>
    <t>EXP0100</t>
  </si>
  <si>
    <t>EXP0110</t>
  </si>
  <si>
    <t>EXP0120</t>
  </si>
  <si>
    <t>EXP0130</t>
  </si>
  <si>
    <t>EXP0140</t>
  </si>
  <si>
    <t>EXP0150</t>
  </si>
  <si>
    <t>EXP0160</t>
  </si>
  <si>
    <t>EXP0170</t>
  </si>
  <si>
    <t>EXP0190</t>
  </si>
  <si>
    <t>EXP0200</t>
  </si>
  <si>
    <t>EXP0210</t>
  </si>
  <si>
    <t>EXP0220</t>
  </si>
  <si>
    <t>EXP0240</t>
  </si>
  <si>
    <t>EXP0250</t>
  </si>
  <si>
    <t>EXP0260</t>
  </si>
  <si>
    <t>EXP0300</t>
  </si>
  <si>
    <t>EXP0310</t>
  </si>
  <si>
    <t>EXP0320</t>
  </si>
  <si>
    <t>EXP0340</t>
  </si>
  <si>
    <t>EXP0350</t>
  </si>
  <si>
    <t>EXP0360</t>
  </si>
  <si>
    <t>EXP0370</t>
  </si>
  <si>
    <t>EXP0390</t>
  </si>
  <si>
    <t>SCI1100</t>
  </si>
  <si>
    <t>SCI1110</t>
  </si>
  <si>
    <t>SCI1120</t>
  </si>
  <si>
    <t>SCI1140</t>
  </si>
  <si>
    <t>SCI1150</t>
  </si>
  <si>
    <t>SCI1160</t>
  </si>
  <si>
    <t>SCI1170</t>
  </si>
  <si>
    <t>SCI1190</t>
  </si>
  <si>
    <t>SCI1200</t>
  </si>
  <si>
    <t>SCI1210</t>
  </si>
  <si>
    <t>SCI1220</t>
  </si>
  <si>
    <t>SCI1230</t>
  </si>
  <si>
    <t>SCI1240</t>
  </si>
  <si>
    <t>SCI1250</t>
  </si>
  <si>
    <t>SCI1260</t>
  </si>
  <si>
    <t>SCI1270</t>
  </si>
  <si>
    <t>SCI1280</t>
  </si>
  <si>
    <t>SCI1290</t>
  </si>
  <si>
    <t>SCI1300</t>
  </si>
  <si>
    <t>SCI1310</t>
  </si>
  <si>
    <t>SCI1320</t>
  </si>
  <si>
    <t>SCI1330</t>
  </si>
  <si>
    <t>SCI1340</t>
  </si>
  <si>
    <t>CAP2530</t>
  </si>
  <si>
    <t>CAP2590</t>
  </si>
  <si>
    <t>CAP2600</t>
  </si>
  <si>
    <t>CAP2610</t>
  </si>
  <si>
    <t>CAP2620</t>
  </si>
  <si>
    <t>CAP2630</t>
  </si>
  <si>
    <t>CAP2640</t>
  </si>
  <si>
    <t>CAP2660</t>
  </si>
  <si>
    <t>CAP2680</t>
  </si>
  <si>
    <t>CAP2690</t>
  </si>
  <si>
    <t>CAP2700</t>
  </si>
  <si>
    <t>Total amount paid to service concession operator</t>
  </si>
  <si>
    <t>SCI1350</t>
  </si>
  <si>
    <t>SCI1360</t>
  </si>
  <si>
    <t>SCI1370</t>
  </si>
  <si>
    <t>SCI1380</t>
  </si>
  <si>
    <t>SCI1400</t>
  </si>
  <si>
    <t>SCI1410</t>
  </si>
  <si>
    <t>SCI1420</t>
  </si>
  <si>
    <t>PDC dividend (paid)/refunded</t>
  </si>
  <si>
    <t>Trade payables</t>
  </si>
  <si>
    <t>Operating expenses</t>
  </si>
  <si>
    <t>Non-controlling interest</t>
  </si>
  <si>
    <t>Mental health services</t>
  </si>
  <si>
    <t>Loss or damage resulting from normal operations</t>
  </si>
  <si>
    <t>Over specification of assets</t>
  </si>
  <si>
    <t>Abandonment of assets in the course of construction</t>
  </si>
  <si>
    <t>Unforeseen obsolescence</t>
  </si>
  <si>
    <t>Loss as a result of a catastrophe</t>
  </si>
  <si>
    <t>Changes in market price</t>
  </si>
  <si>
    <t>Cash movement from acquisitions of business units and subsidiaries (not absorption transfers)</t>
  </si>
  <si>
    <t>Cash movement from disposals of business units and subsidiaries (not absorption transfers)</t>
  </si>
  <si>
    <t>SCF0226</t>
  </si>
  <si>
    <t>Prepayment of PFI capital contributions (cash payments)</t>
  </si>
  <si>
    <t>Apprenticeship levy</t>
  </si>
  <si>
    <t>Restructuring</t>
  </si>
  <si>
    <t>Total other gains/(losses)</t>
  </si>
  <si>
    <t>Gains/(losses) on foreign exchange</t>
  </si>
  <si>
    <t>SCI1201</t>
  </si>
  <si>
    <t>SCI1205</t>
  </si>
  <si>
    <t>Total operating income</t>
  </si>
  <si>
    <t>SCI1395</t>
  </si>
  <si>
    <t>EXP0375</t>
  </si>
  <si>
    <t>Charges to operating expenditure for on-SoFP IFRIC 12 schemes (e.g. PFI / LIFT) on IFRS basis</t>
  </si>
  <si>
    <t>Purchase of financial assets / investments</t>
  </si>
  <si>
    <t>Total disposals</t>
  </si>
  <si>
    <t>Department of Health and Social Care</t>
  </si>
  <si>
    <t>Support from DHSC for mergers</t>
  </si>
  <si>
    <t>2018/19</t>
  </si>
  <si>
    <t>TAC28 Disclosures</t>
  </si>
  <si>
    <t>Other investments / financial assets</t>
  </si>
  <si>
    <t>Cash and cash equivalents</t>
  </si>
  <si>
    <t>CAP2646</t>
  </si>
  <si>
    <t>CAP2647</t>
  </si>
  <si>
    <t>2019/20</t>
  </si>
  <si>
    <t>2020/21</t>
  </si>
  <si>
    <t>Financial assets at FV through OCI reserve</t>
  </si>
  <si>
    <t>Other operating income recognised in accordance with IFRS 15:</t>
  </si>
  <si>
    <t>Other operating income recognised in accordance with other standards:</t>
  </si>
  <si>
    <t>Education and training - notional income from apprenticeship fund</t>
  </si>
  <si>
    <t>INC1240A</t>
  </si>
  <si>
    <t>INC1240B</t>
  </si>
  <si>
    <t>INC1355</t>
  </si>
  <si>
    <t>High cost drugs income from commissioners</t>
  </si>
  <si>
    <t>(Increase)/decrease in receivables</t>
  </si>
  <si>
    <t>TAC06 Op Inc 1</t>
  </si>
  <si>
    <t>TAC07 Op Inc 2</t>
  </si>
  <si>
    <t>TAC09 Staff</t>
  </si>
  <si>
    <t>TAC11 Finance &amp; other</t>
  </si>
  <si>
    <t>TAC15 Investments &amp; groups</t>
  </si>
  <si>
    <t>TAC21 Borrowings</t>
  </si>
  <si>
    <t>TAC24 On-SoFP PFI</t>
  </si>
  <si>
    <t>TAC26 Pension</t>
  </si>
  <si>
    <t>Additional pension contribution central funding</t>
  </si>
  <si>
    <t>INC0333</t>
  </si>
  <si>
    <t>TAC14 PPE</t>
  </si>
  <si>
    <t>STATEMENT OF COMPREHENSIVE INCOME</t>
  </si>
  <si>
    <t>Note: Allocation of surplus/ (deficit) for the period:</t>
  </si>
  <si>
    <t>STATEMENT OF FINANCIAL POSITION</t>
  </si>
  <si>
    <t>STATEMENT OF CASH FLOWS</t>
  </si>
  <si>
    <t>Note 1.1 Income from patient care (by nature)</t>
  </si>
  <si>
    <t>Note 1.2 Income from patient care (by source)</t>
  </si>
  <si>
    <t>Note 1.3 Overseas visitors (relating to patients charged directly by the provider)</t>
  </si>
  <si>
    <t>Note 2.1 Other Operating Income</t>
  </si>
  <si>
    <t>Note 2.2 Fees and charges - aggregate of all schemes that, individually, have a cost exceeding £1m</t>
  </si>
  <si>
    <t>Note 4.1 Operating expenditure</t>
  </si>
  <si>
    <t>Note 5.3 Average number of employees (WTE basis)</t>
  </si>
  <si>
    <t>Note 5.4 Early retirements due to ill health</t>
  </si>
  <si>
    <t>Note 8 Finance revenue</t>
  </si>
  <si>
    <t>Note 9.1 Finance expenditure</t>
  </si>
  <si>
    <t>Note 9.2 The late payment of commercial debts (interest) Act 1998 / Public Contract Regulations 2015</t>
  </si>
  <si>
    <t>Note 10 Other gains and (losses)</t>
  </si>
  <si>
    <t>Note 12 Impairments of assets</t>
  </si>
  <si>
    <t>Note 13.3 Range of lives of intangible assets</t>
  </si>
  <si>
    <t>Note 14.5 Range of lives of property, plant and equipment</t>
  </si>
  <si>
    <t>Note 18.3 Liabilities in disposal groups</t>
  </si>
  <si>
    <t>Note 20.1 Receivables</t>
  </si>
  <si>
    <t>Note 21 Other assets</t>
  </si>
  <si>
    <t>Note 22 Finance lease receivables</t>
  </si>
  <si>
    <t>Note 23.1 Cash and cash equivalents movements</t>
  </si>
  <si>
    <t>Note 23.2 Breakdown of cash and cash equivalents</t>
  </si>
  <si>
    <t>Note 23.3 Third party assets held</t>
  </si>
  <si>
    <t>Note 24.1 Trade and other payables</t>
  </si>
  <si>
    <t>Note 24.2 Early retirements in other payables above</t>
  </si>
  <si>
    <t>Note 25 Other liabilities</t>
  </si>
  <si>
    <t>Note 26 Other financial liabilities</t>
  </si>
  <si>
    <t>Note 27 Borrowings</t>
  </si>
  <si>
    <t>Note 28.1 Finance lease obligations</t>
  </si>
  <si>
    <t>Note 28.2 Finance lease details</t>
  </si>
  <si>
    <t>Note 30.1 Provisions for liabilities and charges</t>
  </si>
  <si>
    <t>Note 30.3 Clinical negligence liabilities</t>
  </si>
  <si>
    <t>Note 31 Contingent (liabilities) / assets</t>
  </si>
  <si>
    <t>Note 33.1 On-SoFP PFI, LIFT or other service concession arrangement obligations</t>
  </si>
  <si>
    <t>Table 33B Number of on-SoFP PFI and LIFT schemes and other service concession schemes</t>
  </si>
  <si>
    <t>Note 33.3 Analysis of amounts payable to service concession operator</t>
  </si>
  <si>
    <t>Note 34 Off-SoFP PFI and LIFT commitments</t>
  </si>
  <si>
    <t>Table 34A Number of off-SoFP PFI and LIFT schemes arrangements</t>
  </si>
  <si>
    <t>Note 35.1 Changes in the benefit obligation and fair value of plan assets during the year for the amounts recognised on the SoFP</t>
  </si>
  <si>
    <t>Note 35.2 Reconciliation of the present value of the defined benefit obligation and the present value of the plan assets to the assets and liabilities recognised on the SoFP</t>
  </si>
  <si>
    <t xml:space="preserve">Note 35.3 Amounts recognised in the SoCI </t>
  </si>
  <si>
    <t>Note 37.1 Contractual capital commitments</t>
  </si>
  <si>
    <t>Note 37.2 Other financial commitments</t>
  </si>
  <si>
    <t>Note 38.1 Related party transactions</t>
  </si>
  <si>
    <t>Note 38.2 Related party balances</t>
  </si>
  <si>
    <t>Note 40.2 Breakeven duty rolling assessment</t>
  </si>
  <si>
    <t>Note 40.3 Capital Resource Limit</t>
  </si>
  <si>
    <t>Note 42.2 Recovered losses</t>
  </si>
  <si>
    <t>Note 42.3 Gifts</t>
  </si>
  <si>
    <t>Receivables</t>
  </si>
  <si>
    <t>EXP0380C</t>
  </si>
  <si>
    <t>Cash and cash equivalents transferred by absorption</t>
  </si>
  <si>
    <t>NHS Trusts</t>
  </si>
  <si>
    <t>Trust Accounts Consolidation Schedules</t>
  </si>
  <si>
    <t>Taxpayers' equity</t>
  </si>
  <si>
    <t>Others' equity</t>
  </si>
  <si>
    <t>Clinical negligence liabilities</t>
  </si>
  <si>
    <t>Public dividend capital written off</t>
  </si>
  <si>
    <t>Additions - purchased / internally generated</t>
  </si>
  <si>
    <t>Additions - leased</t>
  </si>
  <si>
    <t>Additions - assets purchased from cash donations/grants</t>
  </si>
  <si>
    <t>- not later than one year;</t>
  </si>
  <si>
    <t>- later than one year and not later than five years;</t>
  </si>
  <si>
    <t>- later than five years.</t>
  </si>
  <si>
    <t>Remeasurements of defined net benefit pension scheme liability / asset</t>
  </si>
  <si>
    <t>Total assets employed</t>
  </si>
  <si>
    <t>Cash grants for the purchase of capital assets - received from other bodies</t>
  </si>
  <si>
    <t>(Increase)/decrease in credit loss allowance (stages 1 and 2)</t>
  </si>
  <si>
    <t>Net impairments on credit impaired financial assets (stage 3 credit losses)</t>
  </si>
  <si>
    <t>Total receivables</t>
  </si>
  <si>
    <t>PDC dividend receivable</t>
  </si>
  <si>
    <t>PDC dividend payable</t>
  </si>
  <si>
    <t>£000</t>
  </si>
  <si>
    <t>-/+</t>
  </si>
  <si>
    <t>Total assets</t>
  </si>
  <si>
    <t>Total liabilities</t>
  </si>
  <si>
    <t>PFI, LIFT and other service concession obligations</t>
  </si>
  <si>
    <t>IAS 37 provisions which are financial liabilities</t>
  </si>
  <si>
    <t>Financial liabilities at amortised cost</t>
  </si>
  <si>
    <t>Financial liabilities at fair value through I&amp;E</t>
  </si>
  <si>
    <t>A02CY01</t>
  </si>
  <si>
    <t>A02PY01</t>
  </si>
  <si>
    <t>Before consolidation of charity</t>
  </si>
  <si>
    <t>SoCI</t>
  </si>
  <si>
    <t>SCI0100A</t>
  </si>
  <si>
    <t>SCI0110A</t>
  </si>
  <si>
    <t>SCI0125A</t>
  </si>
  <si>
    <t>SCI0140A</t>
  </si>
  <si>
    <t>Other gains/(losses)</t>
  </si>
  <si>
    <t>SCI0190A</t>
  </si>
  <si>
    <t>Share of profit/(loss) of associates/ joint ventures</t>
  </si>
  <si>
    <t>SURPLUS/(DEFICIT) FROM CONTINUING OPERATIONS</t>
  </si>
  <si>
    <t>SCI0240A</t>
  </si>
  <si>
    <t>Surplus/(deficit) from discontinued operations and the gain/(loss) on disposal of discontinued operations</t>
  </si>
  <si>
    <t>SCI0240B</t>
  </si>
  <si>
    <t>SURPLUS/(DEFICIT) FOR THE YEAR</t>
  </si>
  <si>
    <t>Other comprehensive income</t>
  </si>
  <si>
    <t>Will not be reclassified to income and expenditure:</t>
  </si>
  <si>
    <t xml:space="preserve">Impairments </t>
  </si>
  <si>
    <t>SOC0100</t>
  </si>
  <si>
    <t xml:space="preserve">Revaluations </t>
  </si>
  <si>
    <t>SOC0110</t>
  </si>
  <si>
    <t>Share of comprehensive income from associates and joint ventures</t>
  </si>
  <si>
    <t>SOC0120</t>
  </si>
  <si>
    <t>SOC0125</t>
  </si>
  <si>
    <t>Other recognised gains and losses</t>
  </si>
  <si>
    <t>SOC0130</t>
  </si>
  <si>
    <t>Remeasurements of net defined benefit pension scheme liability / asset</t>
  </si>
  <si>
    <t>SOC0140</t>
  </si>
  <si>
    <t>Gain/(loss) on transfers by absorption (modified)</t>
  </si>
  <si>
    <t>SOC0145</t>
  </si>
  <si>
    <t>Other reserve movements</t>
  </si>
  <si>
    <t>SOC0150</t>
  </si>
  <si>
    <t>May be reclassified to income and expenditure when certain conditions are met:</t>
  </si>
  <si>
    <t>SOC0160</t>
  </si>
  <si>
    <t>SOC0170</t>
  </si>
  <si>
    <t>Foreign exchange gains/(losses) recognised directly in OCI</t>
  </si>
  <si>
    <t>SOC0180</t>
  </si>
  <si>
    <t>TOTAL COMPREHENSIVE INCOME / (EXPENSE) FOR THE PERIOD</t>
  </si>
  <si>
    <t>SOC0190</t>
  </si>
  <si>
    <t>(a) Surplus/ (deficit) for the period attributable to:</t>
  </si>
  <si>
    <t>(i) non-controlling interest, and</t>
  </si>
  <si>
    <t>SOC0200</t>
  </si>
  <si>
    <t>(ii) owners of the parent</t>
  </si>
  <si>
    <t>SOC0210</t>
  </si>
  <si>
    <t>TOTAL</t>
  </si>
  <si>
    <t>SOC0220</t>
  </si>
  <si>
    <t>(b) total comprehensive income/ (expense) for the period attributable to:</t>
  </si>
  <si>
    <t>SOC0230</t>
  </si>
  <si>
    <t>SOC0240</t>
  </si>
  <si>
    <t>SOC0250</t>
  </si>
  <si>
    <t>Prior period adjustments</t>
  </si>
  <si>
    <t>SoFP</t>
  </si>
  <si>
    <t>BAL1100</t>
  </si>
  <si>
    <t>Property, plant and equipment</t>
  </si>
  <si>
    <t>BAL1110</t>
  </si>
  <si>
    <t>BAL1120</t>
  </si>
  <si>
    <t>Investments in joint ventures and associates</t>
  </si>
  <si>
    <t>BAL1130</t>
  </si>
  <si>
    <t>BAL1140</t>
  </si>
  <si>
    <t>BAL1150</t>
  </si>
  <si>
    <t>BAL1170</t>
  </si>
  <si>
    <t>BAL1180</t>
  </si>
  <si>
    <t>BAL1190</t>
  </si>
  <si>
    <t>BAL1200</t>
  </si>
  <si>
    <t>BAL1210</t>
  </si>
  <si>
    <t>BAL1220</t>
  </si>
  <si>
    <t>Non-current assets for sale and assets in disposal groups</t>
  </si>
  <si>
    <t>BAL1230</t>
  </si>
  <si>
    <t>BAL1240</t>
  </si>
  <si>
    <t>BAL1250</t>
  </si>
  <si>
    <t>Trade and other payables</t>
  </si>
  <si>
    <t>BAL1260</t>
  </si>
  <si>
    <t>BAL1270</t>
  </si>
  <si>
    <t>BAL1280</t>
  </si>
  <si>
    <t>BAL1290</t>
  </si>
  <si>
    <t>Other liabilities</t>
  </si>
  <si>
    <t>BAL1300</t>
  </si>
  <si>
    <t>Liabilities in disposal groups</t>
  </si>
  <si>
    <t>BAL1310</t>
  </si>
  <si>
    <t>BAL1320</t>
  </si>
  <si>
    <t>BAL1330</t>
  </si>
  <si>
    <t>BAL1340</t>
  </si>
  <si>
    <t>BAL1350</t>
  </si>
  <si>
    <t>BAL1360</t>
  </si>
  <si>
    <t>BAL1370</t>
  </si>
  <si>
    <t>BAL1380</t>
  </si>
  <si>
    <t>BAL1390</t>
  </si>
  <si>
    <t>BAL1400</t>
  </si>
  <si>
    <t xml:space="preserve">
Financed by </t>
  </si>
  <si>
    <t>BAL1410</t>
  </si>
  <si>
    <t>BAL1420</t>
  </si>
  <si>
    <t>BAL1430</t>
  </si>
  <si>
    <t>BAL1440</t>
  </si>
  <si>
    <t>BAL1450</t>
  </si>
  <si>
    <t>BAL1460</t>
  </si>
  <si>
    <t>Non-controlling Interest</t>
  </si>
  <si>
    <t>BAL1470</t>
  </si>
  <si>
    <t>BAL1500</t>
  </si>
  <si>
    <t>A03CY01</t>
  </si>
  <si>
    <t>A03PY01</t>
  </si>
  <si>
    <t>Charitable fund reserves</t>
  </si>
  <si>
    <t>BAL1490</t>
  </si>
  <si>
    <t>A04CY01</t>
  </si>
  <si>
    <t>A04CY02</t>
  </si>
  <si>
    <t>A04CY03</t>
  </si>
  <si>
    <t>A04CY04</t>
  </si>
  <si>
    <t>A04CY05</t>
  </si>
  <si>
    <t>A04CY06</t>
  </si>
  <si>
    <t>A04CY07</t>
  </si>
  <si>
    <t>A04CY08</t>
  </si>
  <si>
    <t>A04CY09</t>
  </si>
  <si>
    <t>Public Dividend Capital</t>
  </si>
  <si>
    <t>SCE0010</t>
  </si>
  <si>
    <t>Prior period adjustment</t>
  </si>
  <si>
    <t>SCE0020</t>
  </si>
  <si>
    <t>SCE0030</t>
  </si>
  <si>
    <t xml:space="preserve">At start of period for new FTs </t>
  </si>
  <si>
    <t>SCE0040</t>
  </si>
  <si>
    <t>Surplus/(deficit) for the year</t>
  </si>
  <si>
    <t>SCE0050</t>
  </si>
  <si>
    <t>Gain / (loss) on transfers by absorption (modified)</t>
  </si>
  <si>
    <t>SCE0055</t>
  </si>
  <si>
    <t>Transfers by absorption: transfers between reserves</t>
  </si>
  <si>
    <t>NIL</t>
  </si>
  <si>
    <t>SCE0060</t>
  </si>
  <si>
    <t>Transfers by absorption: transfers between reserves (charitable fund)</t>
  </si>
  <si>
    <t>SCE0065</t>
  </si>
  <si>
    <t>Transfer from reval reserve to I&amp;E reserve for impairments arising from consumption of economic benefits</t>
  </si>
  <si>
    <t>SCE0070</t>
  </si>
  <si>
    <t>Transfers between reserves</t>
  </si>
  <si>
    <t>SCE0080</t>
  </si>
  <si>
    <t>Net impairments</t>
  </si>
  <si>
    <t>SCE0090</t>
  </si>
  <si>
    <t>Revaluations - property, plant and equipment</t>
  </si>
  <si>
    <t>SCE0100</t>
  </si>
  <si>
    <t>Revaluations - intangible assets</t>
  </si>
  <si>
    <t>SCE0110</t>
  </si>
  <si>
    <t>Revaluations and impairments - charitable fund assets</t>
  </si>
  <si>
    <t>SCE0115</t>
  </si>
  <si>
    <t>Transfer to retained earnings on disposal of assets</t>
  </si>
  <si>
    <t>SCE0120</t>
  </si>
  <si>
    <t>SCE0130</t>
  </si>
  <si>
    <t>SCE0140</t>
  </si>
  <si>
    <t>SCE0145</t>
  </si>
  <si>
    <t>SCE0150</t>
  </si>
  <si>
    <t>SCE0160</t>
  </si>
  <si>
    <t>SCE0170</t>
  </si>
  <si>
    <t>SCE0180</t>
  </si>
  <si>
    <t>Public dividend capital received (input in table 3 below)</t>
  </si>
  <si>
    <t>SCE0200</t>
  </si>
  <si>
    <t>Public dividend capital repaid (input in table 3 below)</t>
  </si>
  <si>
    <t>SCE0210</t>
  </si>
  <si>
    <t>SCE0220</t>
  </si>
  <si>
    <t>Other movements in PDC in year (unlocked on request)</t>
  </si>
  <si>
    <t>SCE0230</t>
  </si>
  <si>
    <t>Reserves eliminated on dissolution (unlocked on request)</t>
  </si>
  <si>
    <t>SCE0240</t>
  </si>
  <si>
    <t>SCE0250</t>
  </si>
  <si>
    <t>Other reserve movements - charitable fund consolidation adjustment</t>
  </si>
  <si>
    <t>SCE0255</t>
  </si>
  <si>
    <t>Transfer to FT upon authorisation</t>
  </si>
  <si>
    <t>SCE0260</t>
  </si>
  <si>
    <t>SCE0270</t>
  </si>
  <si>
    <t>A04PY01</t>
  </si>
  <si>
    <t>A04PY02</t>
  </si>
  <si>
    <t>A04PY03</t>
  </si>
  <si>
    <t>A04PY04</t>
  </si>
  <si>
    <t>A04PY05</t>
  </si>
  <si>
    <t>A04PY06</t>
  </si>
  <si>
    <t>A04PY07</t>
  </si>
  <si>
    <t>A04PY08</t>
  </si>
  <si>
    <t>A04PY09</t>
  </si>
  <si>
    <t>Other movements in PDC in year</t>
  </si>
  <si>
    <t>A05CY01</t>
  </si>
  <si>
    <t>A05PY01</t>
  </si>
  <si>
    <t>SoCF</t>
  </si>
  <si>
    <t>Operating surplus/(deficit) from continuing operations</t>
  </si>
  <si>
    <t>SCF0100A</t>
  </si>
  <si>
    <t xml:space="preserve">Operating surplus/(deficit) of discontinued operations </t>
  </si>
  <si>
    <t>SCF0100B</t>
  </si>
  <si>
    <t>Non-cash or non-operating income and expense:</t>
  </si>
  <si>
    <t>Amortisation of PFI deferred income / credit</t>
  </si>
  <si>
    <t>SCF0140A</t>
  </si>
  <si>
    <t>Movements in charitable fund working capital</t>
  </si>
  <si>
    <t>CFS0010</t>
  </si>
  <si>
    <t>Corporation tax (paid) / received</t>
  </si>
  <si>
    <t>Movements in operating cash flows of discontinued operations</t>
  </si>
  <si>
    <t>SCF0175A</t>
  </si>
  <si>
    <t>NHS charitable funds: other movements in operating cash flows</t>
  </si>
  <si>
    <t>CFS0020</t>
  </si>
  <si>
    <t>Other movements in operating cash flows</t>
  </si>
  <si>
    <t>SCF0175B</t>
  </si>
  <si>
    <t>Proceeds from sales / settlements of financial assets / investments</t>
  </si>
  <si>
    <t>NHS charitable funds: net cash flows from investing activities</t>
  </si>
  <si>
    <t>CFS0030</t>
  </si>
  <si>
    <t>Cash flows attributable to investing activities of discontinued operations</t>
  </si>
  <si>
    <t>SCF0235A</t>
  </si>
  <si>
    <t>Movement in loans from the Department of Health and Social Care</t>
  </si>
  <si>
    <t>CFS1000</t>
  </si>
  <si>
    <t>Movement in other loans</t>
  </si>
  <si>
    <t>CFS1010</t>
  </si>
  <si>
    <t>Interest on DHSC loans</t>
  </si>
  <si>
    <t>SCF0290A</t>
  </si>
  <si>
    <t>Interest on other loans</t>
  </si>
  <si>
    <t>SCF0290C</t>
  </si>
  <si>
    <t>Other interest (e.g. overdrafts)</t>
  </si>
  <si>
    <t>SCF0290B</t>
  </si>
  <si>
    <t>Cash flows attributable to financing activities of discontinued operations</t>
  </si>
  <si>
    <t>SCF0310A</t>
  </si>
  <si>
    <t>NHS charitable funds: net cash flows from financing activities</t>
  </si>
  <si>
    <t>CFS0040</t>
  </si>
  <si>
    <t>Cash and cash equivalents at 1 April - brought forward</t>
  </si>
  <si>
    <t>SCF0325A</t>
  </si>
  <si>
    <t>SCF0325B</t>
  </si>
  <si>
    <t>Cash and cash equivalents at 1 April - restated</t>
  </si>
  <si>
    <t>A06CY01</t>
  </si>
  <si>
    <t>A06PY01</t>
  </si>
  <si>
    <t>Income within this note is recognised in accordance with IFRS 15</t>
  </si>
  <si>
    <t>All trusts</t>
  </si>
  <si>
    <t>NHS Foundation Trusts</t>
  </si>
  <si>
    <t>Non NHS: private patients</t>
  </si>
  <si>
    <t>Non NHS: overseas patients (non-reciprocal, chargeable to patient)</t>
  </si>
  <si>
    <t>Of Which:</t>
  </si>
  <si>
    <t>Related to continuing operations</t>
  </si>
  <si>
    <t>OPP0001</t>
  </si>
  <si>
    <t>Related to discontinued operations</t>
  </si>
  <si>
    <t>OPP0002</t>
  </si>
  <si>
    <t>Income recognised this year</t>
  </si>
  <si>
    <t>OPP0010</t>
  </si>
  <si>
    <t>Cash payments received in-year (relating to invoices raised in current and previous years)</t>
  </si>
  <si>
    <t>OPP0020</t>
  </si>
  <si>
    <t>Amounts added to allowance for impairment of receivables (relating to invoices raised in current and prior years)</t>
  </si>
  <si>
    <t>OPP0030</t>
  </si>
  <si>
    <t>Amounts written off in-year (relating to invoices raised in current and previous years)</t>
  </si>
  <si>
    <t>OPP0040</t>
  </si>
  <si>
    <t>A07CY01</t>
  </si>
  <si>
    <t>A07PY01</t>
  </si>
  <si>
    <t>INC1230A</t>
  </si>
  <si>
    <t>INC1280A</t>
  </si>
  <si>
    <t>Provider sustainability fund / Financial recovery fund / Marginal rate emergency tariff funding (PSF/FRF/MRET)</t>
  </si>
  <si>
    <t>INC1310A</t>
  </si>
  <si>
    <t>INC1230B</t>
  </si>
  <si>
    <t>Donations/grants of physical assets (non-cash) - received from NHS charities</t>
  </si>
  <si>
    <t>INC1250A</t>
  </si>
  <si>
    <t>Donations/grants of physical assets (non-cash) - received from other bodies</t>
  </si>
  <si>
    <t>INC1250B</t>
  </si>
  <si>
    <t>Cash donations for the purchase of capital assets - received from NHS charities</t>
  </si>
  <si>
    <t>INC1260A</t>
  </si>
  <si>
    <t>Cash donations for the purchase of capital assets - received from other bodies</t>
  </si>
  <si>
    <t>INC1260B</t>
  </si>
  <si>
    <t>INC1260C</t>
  </si>
  <si>
    <t>Charitable and other contributions to expenditure - received from NHS charities</t>
  </si>
  <si>
    <t>INC1270A</t>
  </si>
  <si>
    <t>Charitable and other contributions to expenditure - received from other bodies</t>
  </si>
  <si>
    <t>INC1270B</t>
  </si>
  <si>
    <t>INC1275</t>
  </si>
  <si>
    <t>Rental revenue from finance leases - contingent rent</t>
  </si>
  <si>
    <t>INC1330A</t>
  </si>
  <si>
    <t>Rental revenue from finance leases - other</t>
  </si>
  <si>
    <t>INC1330B</t>
  </si>
  <si>
    <t>Amortisation of PFI deferred income / credits</t>
  </si>
  <si>
    <t>INC1355A</t>
  </si>
  <si>
    <t>Charitable fund incoming resources</t>
  </si>
  <si>
    <t>OPO0010</t>
  </si>
  <si>
    <t>INC1361</t>
  </si>
  <si>
    <t>INC1362</t>
  </si>
  <si>
    <t>INC1364</t>
  </si>
  <si>
    <t>INC1365</t>
  </si>
  <si>
    <t>Grossing up consortium arrangements</t>
  </si>
  <si>
    <t>OPO0110</t>
  </si>
  <si>
    <t>Full cost</t>
  </si>
  <si>
    <t>OPO0120</t>
  </si>
  <si>
    <t>Surplus / (deficit)</t>
  </si>
  <si>
    <t>OPO0130</t>
  </si>
  <si>
    <t>A08CY01</t>
  </si>
  <si>
    <t>A08PY01</t>
  </si>
  <si>
    <t>Purchase of healthcare from NHS and DHSC bodies</t>
  </si>
  <si>
    <t>Purchase of healthcare from non-NHS and non-DHSC bodies</t>
  </si>
  <si>
    <t>EXP0155</t>
  </si>
  <si>
    <t>Drugs costs (drugs inventory consumed and purchase of non-inventory drugs)</t>
  </si>
  <si>
    <t>Inventories written down (net including drugs)</t>
  </si>
  <si>
    <t>EXP0380A</t>
  </si>
  <si>
    <t>EXP0379</t>
  </si>
  <si>
    <t>Premises - business rates collected by local authorities</t>
  </si>
  <si>
    <t>Transport (business travel only)</t>
  </si>
  <si>
    <t>EXP0230A</t>
  </si>
  <si>
    <t>Transport - other (including patient travel)</t>
  </si>
  <si>
    <t>EXP0230B</t>
  </si>
  <si>
    <t>EXP0270A</t>
  </si>
  <si>
    <t>EXP0270B</t>
  </si>
  <si>
    <t>Provisions arising / released in year</t>
  </si>
  <si>
    <t>EXP0380B</t>
  </si>
  <si>
    <t>Change in provisions discount rate</t>
  </si>
  <si>
    <t>Audit fees payable to the external auditor:</t>
  </si>
  <si>
    <t>Audit services - statutory audit</t>
  </si>
  <si>
    <t>EXP0280A</t>
  </si>
  <si>
    <t>EXP0280B</t>
  </si>
  <si>
    <t>Charitable fund audit</t>
  </si>
  <si>
    <t>OPX0010</t>
  </si>
  <si>
    <t>Internal audit - staff costs</t>
  </si>
  <si>
    <t>EXP0380D</t>
  </si>
  <si>
    <t>Internal audit - non-staff</t>
  </si>
  <si>
    <t>EXP0380E</t>
  </si>
  <si>
    <t>Clinical negligence - amounts payable to NHS Resolution (premium)</t>
  </si>
  <si>
    <t>EXP0290A</t>
  </si>
  <si>
    <t>Clinical negligence - excesses payable and premiums due to alternative insurers</t>
  </si>
  <si>
    <t>EXP0290B</t>
  </si>
  <si>
    <t>Legal fees</t>
  </si>
  <si>
    <t>EXP0380F</t>
  </si>
  <si>
    <t>Insurance</t>
  </si>
  <si>
    <t>EXP0380G</t>
  </si>
  <si>
    <t>EXP0330A</t>
  </si>
  <si>
    <t>Education and training - notional expenditure funded from apprenticeship fund</t>
  </si>
  <si>
    <t>EXP0330B</t>
  </si>
  <si>
    <t>Operating lease expenditure (net)</t>
  </si>
  <si>
    <t>Early retirements - staff costs</t>
  </si>
  <si>
    <t>EXP0380H</t>
  </si>
  <si>
    <t>Early retirements - non-staff</t>
  </si>
  <si>
    <t>EXP0380I</t>
  </si>
  <si>
    <t>Charges to operating expenditure for off-SoFP PFI / LIFT schemes</t>
  </si>
  <si>
    <t>Car parking and security</t>
  </si>
  <si>
    <t>EXP0380J</t>
  </si>
  <si>
    <t>Hospitality</t>
  </si>
  <si>
    <t>EXP0380K</t>
  </si>
  <si>
    <t>Other losses and special payments - staff costs</t>
  </si>
  <si>
    <t>EXP0380L</t>
  </si>
  <si>
    <t>Other losses and special payments - non-staff</t>
  </si>
  <si>
    <t>EXP0380M</t>
  </si>
  <si>
    <t>EXP0380N</t>
  </si>
  <si>
    <t>Other services (e.g. external payroll)</t>
  </si>
  <si>
    <t>EXP0380O</t>
  </si>
  <si>
    <t>Other NHS charitable fund resources expended</t>
  </si>
  <si>
    <t>OPX0020</t>
  </si>
  <si>
    <t>EXP0380Z</t>
  </si>
  <si>
    <t>OPX0030</t>
  </si>
  <si>
    <t>OPX0040</t>
  </si>
  <si>
    <t>1. The auditing of accounts of any associate of the Trust</t>
  </si>
  <si>
    <t>OPX0050</t>
  </si>
  <si>
    <t>2. Audit-related assurance services</t>
  </si>
  <si>
    <t>OPX0060</t>
  </si>
  <si>
    <t>3. Taxation compliance services</t>
  </si>
  <si>
    <t>OPX0070</t>
  </si>
  <si>
    <t>4. All taxation advisory services not falling within item 3 above;</t>
  </si>
  <si>
    <t>OPX0080</t>
  </si>
  <si>
    <t>OPX0090</t>
  </si>
  <si>
    <t>6. All assurance services not falling within items 1 to 5</t>
  </si>
  <si>
    <t>OPX0100</t>
  </si>
  <si>
    <t>7. Corporate finance transaction services not falling within items 1 to 6 above</t>
  </si>
  <si>
    <t>OPX0110</t>
  </si>
  <si>
    <t>8. All other non-audit services not falling within items 2 to 7 above</t>
  </si>
  <si>
    <t>OPX0120</t>
  </si>
  <si>
    <t>OPX0130</t>
  </si>
  <si>
    <t>OPX0140</t>
  </si>
  <si>
    <t>A09CY01</t>
  </si>
  <si>
    <t>A09CY01P</t>
  </si>
  <si>
    <t>A09CY01O</t>
  </si>
  <si>
    <t>A09PY01</t>
  </si>
  <si>
    <t>A09PY01P</t>
  </si>
  <si>
    <t>A09PY01O</t>
  </si>
  <si>
    <t>Salaries and wages</t>
  </si>
  <si>
    <t xml:space="preserve">Social security costs </t>
  </si>
  <si>
    <t>Pension cost - employer contributions to NHS pension scheme</t>
  </si>
  <si>
    <t>Other post employment benefits</t>
  </si>
  <si>
    <t>Other employment benefits</t>
  </si>
  <si>
    <t>Termination benefits</t>
  </si>
  <si>
    <t xml:space="preserve">Temporary staff - agency/contract staff </t>
  </si>
  <si>
    <t>TOTAL GROSS STAFF COSTS</t>
  </si>
  <si>
    <t>Recoveries from DHSC Group bodies in respect of staff cost netted off expenditure</t>
  </si>
  <si>
    <t>Recoveries from other bodies in respect of staff cost netted off expenditure</t>
  </si>
  <si>
    <t>TOTAL STAFF COSTS</t>
  </si>
  <si>
    <t>Costs capitalised as part of assets</t>
  </si>
  <si>
    <t>Total employee benefits excl. capitalised costs</t>
  </si>
  <si>
    <t>Permanent</t>
  </si>
  <si>
    <t>Total:
Group after consolidation of charity</t>
  </si>
  <si>
    <t>Permanent: 
Group after consolidation of charity</t>
  </si>
  <si>
    <t>Other: 
Group after consolidation of charity</t>
  </si>
  <si>
    <t>STA0230</t>
  </si>
  <si>
    <t>STA0240</t>
  </si>
  <si>
    <t>STA0245</t>
  </si>
  <si>
    <t>STA0250</t>
  </si>
  <si>
    <t>Pension cost - employer contributions paid by NHSE on provider's behalf</t>
  </si>
  <si>
    <t>STA0250A</t>
  </si>
  <si>
    <t>Pension cost - other</t>
  </si>
  <si>
    <t>STA0260</t>
  </si>
  <si>
    <t>STA0270</t>
  </si>
  <si>
    <t>STA0280</t>
  </si>
  <si>
    <t>STA0290</t>
  </si>
  <si>
    <t>Temporary staff - external bank</t>
  </si>
  <si>
    <t>STA0300</t>
  </si>
  <si>
    <t>STA0310</t>
  </si>
  <si>
    <t>NHS charitable funds staff</t>
  </si>
  <si>
    <t>STA0320</t>
  </si>
  <si>
    <t>STA0330</t>
  </si>
  <si>
    <t>STA0340</t>
  </si>
  <si>
    <t>STA0350</t>
  </si>
  <si>
    <t>STA0360</t>
  </si>
  <si>
    <t>STA0365</t>
  </si>
  <si>
    <t>STA0366</t>
  </si>
  <si>
    <t>No.</t>
  </si>
  <si>
    <t xml:space="preserve">Medical and dental </t>
  </si>
  <si>
    <t>STA0370</t>
  </si>
  <si>
    <t xml:space="preserve">Ambulance staff </t>
  </si>
  <si>
    <t>STA0380</t>
  </si>
  <si>
    <t xml:space="preserve">Administration and estates </t>
  </si>
  <si>
    <t>STA0390</t>
  </si>
  <si>
    <t xml:space="preserve">Healthcare assistants and other support staff </t>
  </si>
  <si>
    <t>STA0400</t>
  </si>
  <si>
    <t xml:space="preserve">Nursing, midwifery and health visiting staff </t>
  </si>
  <si>
    <t>STA0410</t>
  </si>
  <si>
    <t xml:space="preserve">Nursing, midwifery and health visiting learners </t>
  </si>
  <si>
    <t>STA0420</t>
  </si>
  <si>
    <t xml:space="preserve">Scientific, therapeutic and technical staff </t>
  </si>
  <si>
    <t>STA0430</t>
  </si>
  <si>
    <t>Healthcare science staff</t>
  </si>
  <si>
    <t>STA0440</t>
  </si>
  <si>
    <t xml:space="preserve">Social care staff </t>
  </si>
  <si>
    <t>STA0450</t>
  </si>
  <si>
    <t>STA0480</t>
  </si>
  <si>
    <t>Total average numbers</t>
  </si>
  <si>
    <t>STA0490</t>
  </si>
  <si>
    <t>Number of employees (WTE) engaged on capital projects</t>
  </si>
  <si>
    <t>STA0500</t>
  </si>
  <si>
    <t>A09CY14</t>
  </si>
  <si>
    <t>A09CY15</t>
  </si>
  <si>
    <t>A09PY14</t>
  </si>
  <si>
    <t>A09PY15</t>
  </si>
  <si>
    <t xml:space="preserve">No of early retirements on the grounds of ill-health </t>
  </si>
  <si>
    <t>STA0510</t>
  </si>
  <si>
    <t xml:space="preserve">Value of early retirements on the grounds of ill-health </t>
  </si>
  <si>
    <t>STA0520</t>
  </si>
  <si>
    <t>A09CY17</t>
  </si>
  <si>
    <t>A09CY18</t>
  </si>
  <si>
    <t>A09CY19</t>
  </si>
  <si>
    <t>A09CY20</t>
  </si>
  <si>
    <t>A09CY21</t>
  </si>
  <si>
    <t>A09CY22</t>
  </si>
  <si>
    <t>Number of compulsory redundancies</t>
  </si>
  <si>
    <t>Cost of compulsory redundancies</t>
  </si>
  <si>
    <t>Number of other departures agreed</t>
  </si>
  <si>
    <t>Cost of other departures agreed</t>
  </si>
  <si>
    <t>Total number of exit packages</t>
  </si>
  <si>
    <t>Total cost of exit packages</t>
  </si>
  <si>
    <t>Note that columns G, I and M are entered in £000
NHS Trusts - note that the GAM advises local accounts should be in £</t>
  </si>
  <si>
    <t>Exit package cost band (including any special payment element)</t>
  </si>
  <si>
    <t>&lt;£10,000</t>
  </si>
  <si>
    <t>STA0560</t>
  </si>
  <si>
    <t>£10,000 - £25,000</t>
  </si>
  <si>
    <t>STA0570</t>
  </si>
  <si>
    <t>£25,001 - £50,000</t>
  </si>
  <si>
    <t>STA0580</t>
  </si>
  <si>
    <t>£50,001 - £100,000</t>
  </si>
  <si>
    <t>STA0590</t>
  </si>
  <si>
    <t>£100,001 - £150,000</t>
  </si>
  <si>
    <t>STA0600</t>
  </si>
  <si>
    <t>£150,001 - £200,000</t>
  </si>
  <si>
    <t>STA0610</t>
  </si>
  <si>
    <t>&gt;£200,000</t>
  </si>
  <si>
    <t>STA0620</t>
  </si>
  <si>
    <t>STA0630</t>
  </si>
  <si>
    <t>A09PY17</t>
  </si>
  <si>
    <t>A09PY18</t>
  </si>
  <si>
    <t>A09PY19</t>
  </si>
  <si>
    <t>A09PY20</t>
  </si>
  <si>
    <t>A09PY21</t>
  </si>
  <si>
    <t>A09PY22</t>
  </si>
  <si>
    <t>A09CY25</t>
  </si>
  <si>
    <t>A09CY26</t>
  </si>
  <si>
    <t>A09PY25</t>
  </si>
  <si>
    <t>A09PY26</t>
  </si>
  <si>
    <t>Payments agreed</t>
  </si>
  <si>
    <t>Total value of agreements</t>
  </si>
  <si>
    <t>Voluntary redundancies including early retirement contractual costs</t>
  </si>
  <si>
    <t>STA0720</t>
  </si>
  <si>
    <t>Mutually agreed resignations (MARS) contractual costs</t>
  </si>
  <si>
    <t>STA0730</t>
  </si>
  <si>
    <t>Early retirements in the efficiency of the service contractual costs</t>
  </si>
  <si>
    <t>STA0740</t>
  </si>
  <si>
    <t xml:space="preserve">Contractual payments in lieu of notice </t>
  </si>
  <si>
    <t>STA0750</t>
  </si>
  <si>
    <t>Exit payments following employment tribunals or court orders</t>
  </si>
  <si>
    <t>STA0760</t>
  </si>
  <si>
    <t>STA0770</t>
  </si>
  <si>
    <t>STA0780</t>
  </si>
  <si>
    <t>of which:</t>
  </si>
  <si>
    <t>STA0790</t>
  </si>
  <si>
    <t>A10CY01</t>
  </si>
  <si>
    <t>A10PY01</t>
  </si>
  <si>
    <t>Lease receipts recognised as income in year:</t>
  </si>
  <si>
    <t>Minimum lease receipts</t>
  </si>
  <si>
    <t>OPE0010</t>
  </si>
  <si>
    <t>Contingent rents</t>
  </si>
  <si>
    <t>OPE0020</t>
  </si>
  <si>
    <t>OPE0030</t>
  </si>
  <si>
    <t>Total in-year operating lease income</t>
  </si>
  <si>
    <t>OPE0040</t>
  </si>
  <si>
    <t>Future minimum lease receipts due:</t>
  </si>
  <si>
    <t>- not later than one year</t>
  </si>
  <si>
    <t>OPE0050</t>
  </si>
  <si>
    <t>- later than one year and not later than five years</t>
  </si>
  <si>
    <t>OPE0060</t>
  </si>
  <si>
    <t>- later than five years</t>
  </si>
  <si>
    <t>OPE0070</t>
  </si>
  <si>
    <t>OPE0080</t>
  </si>
  <si>
    <t>OPE0090</t>
  </si>
  <si>
    <t>OPE0100</t>
  </si>
  <si>
    <t>OPE0110</t>
  </si>
  <si>
    <t>OPE0120</t>
  </si>
  <si>
    <t>OPE0130</t>
  </si>
  <si>
    <t>OPE0140</t>
  </si>
  <si>
    <t>OPE0150</t>
  </si>
  <si>
    <t>OPE0160</t>
  </si>
  <si>
    <t>OPE0170</t>
  </si>
  <si>
    <t>OPE0180</t>
  </si>
  <si>
    <t>OPE0190</t>
  </si>
  <si>
    <t xml:space="preserve">TOTAL </t>
  </si>
  <si>
    <t>OPE0200</t>
  </si>
  <si>
    <t>Lease payments recognised as an expense in year:</t>
  </si>
  <si>
    <t>Minimum lease payments</t>
  </si>
  <si>
    <t>OPE0210</t>
  </si>
  <si>
    <t>OPE0220</t>
  </si>
  <si>
    <t>Sub-lease receipts</t>
  </si>
  <si>
    <t>OPE0230</t>
  </si>
  <si>
    <t>Total in-year operating lease costs</t>
  </si>
  <si>
    <t>OPE0240</t>
  </si>
  <si>
    <t>Future minimum lease payments due:</t>
  </si>
  <si>
    <t>OPE0250</t>
  </si>
  <si>
    <t>OPE0260</t>
  </si>
  <si>
    <t>OPE0270</t>
  </si>
  <si>
    <t>OPE0280</t>
  </si>
  <si>
    <t>Total future minimum sublease payments receivable</t>
  </si>
  <si>
    <t>OPE0290</t>
  </si>
  <si>
    <t>OPE0300</t>
  </si>
  <si>
    <t>OPE0310</t>
  </si>
  <si>
    <t>OPE0320</t>
  </si>
  <si>
    <t>OPE0330</t>
  </si>
  <si>
    <t>OPE0340</t>
  </si>
  <si>
    <t>OPE0350</t>
  </si>
  <si>
    <t>OPE0360</t>
  </si>
  <si>
    <t>OPE0370</t>
  </si>
  <si>
    <t>OPE0380</t>
  </si>
  <si>
    <t>OPE0390</t>
  </si>
  <si>
    <t>OPE0400</t>
  </si>
  <si>
    <t>OPE0410</t>
  </si>
  <si>
    <t>OPE0420</t>
  </si>
  <si>
    <t>OPE0430</t>
  </si>
  <si>
    <t>TOTAL of future minimum sublease lease payments to be received at the balance sheet date</t>
  </si>
  <si>
    <t>OPE0440</t>
  </si>
  <si>
    <t>A11CY01</t>
  </si>
  <si>
    <t>A11PY01</t>
  </si>
  <si>
    <t>Interest on bank accounts</t>
  </si>
  <si>
    <t>FIN0010</t>
  </si>
  <si>
    <t>Interest income on finance leases</t>
  </si>
  <si>
    <t>FIN0030</t>
  </si>
  <si>
    <t>Interest on other investments / financial assets</t>
  </si>
  <si>
    <t>FIN0040</t>
  </si>
  <si>
    <t>NHS charitable fund investment income</t>
  </si>
  <si>
    <t>FIN0050</t>
  </si>
  <si>
    <t>FIN0060</t>
  </si>
  <si>
    <t>Total finance revenue</t>
  </si>
  <si>
    <t>FIN0070</t>
  </si>
  <si>
    <t>Interest on loans from the Department of Health and Social Care:</t>
  </si>
  <si>
    <t>- Capital loans</t>
  </si>
  <si>
    <t>- Revenue support / working capital loans</t>
  </si>
  <si>
    <t>- Revolving working capital facilities</t>
  </si>
  <si>
    <t>Other interest:</t>
  </si>
  <si>
    <t>Interest on bank overdrafts</t>
  </si>
  <si>
    <t>Interest on finance lease obligations</t>
  </si>
  <si>
    <t>Interest on the late payment of commercial debt</t>
  </si>
  <si>
    <t>Finance costs on PFI and other service concession arrangements (excluding LIFT):</t>
  </si>
  <si>
    <t>- Main finance costs</t>
  </si>
  <si>
    <t>- Contingent finance costs</t>
  </si>
  <si>
    <t>Finance costs on LIFT scheme obligations:</t>
  </si>
  <si>
    <t>Total interest expense</t>
  </si>
  <si>
    <t>FIN0080</t>
  </si>
  <si>
    <t>Total finance expenditure</t>
  </si>
  <si>
    <t>Total liability accruing in year under this legislation as a result of late payments</t>
  </si>
  <si>
    <t>FIN0089</t>
  </si>
  <si>
    <t>Amounts actually paid and included within other interest arising from claims made under this legislation</t>
  </si>
  <si>
    <t>FIN0090</t>
  </si>
  <si>
    <t>Compensation paid to cover debt recovery costs under this legislation</t>
  </si>
  <si>
    <t>FIN0100</t>
  </si>
  <si>
    <t>Gain on disposal of financial assets held at amortised cost</t>
  </si>
  <si>
    <t>SCI1130A</t>
  </si>
  <si>
    <t>Gain on disposal of other financial assets / investments</t>
  </si>
  <si>
    <t>SCI1130B</t>
  </si>
  <si>
    <t>Losses disposal of financial assets held at amortised cost</t>
  </si>
  <si>
    <t>SCI1180A</t>
  </si>
  <si>
    <t>Losses on disposal of other financial assets / investments</t>
  </si>
  <si>
    <t>SCI1180B</t>
  </si>
  <si>
    <t>Gains / losses on disposal of charitable fund assets</t>
  </si>
  <si>
    <t>FIN0110</t>
  </si>
  <si>
    <t>Fair value gains/(losses) on investment properties</t>
  </si>
  <si>
    <t>SCI0220A</t>
  </si>
  <si>
    <t>Fair value gains/(losses) on financial assets / investments</t>
  </si>
  <si>
    <t>SCI0220B</t>
  </si>
  <si>
    <t>Fair value gains/(losses) on charitable fund investments &amp; investment properties</t>
  </si>
  <si>
    <t>FIN0120</t>
  </si>
  <si>
    <t>SCI0220C</t>
  </si>
  <si>
    <t>SCI0220D</t>
  </si>
  <si>
    <t>FIN0130</t>
  </si>
  <si>
    <t>FIN0135</t>
  </si>
  <si>
    <t xml:space="preserve">Operating income of discontinued operations </t>
  </si>
  <si>
    <t>FIN0140</t>
  </si>
  <si>
    <t xml:space="preserve">Operating expenses of discontinued operations </t>
  </si>
  <si>
    <t>FIN0150</t>
  </si>
  <si>
    <t>Gain on disposal of discontinued operations</t>
  </si>
  <si>
    <t>FIN0160</t>
  </si>
  <si>
    <t>(Loss) on disposal of discontinued operations</t>
  </si>
  <si>
    <t>FIN0170</t>
  </si>
  <si>
    <t>Corporation tax expense attributable to discontinued operations</t>
  </si>
  <si>
    <t>FIN0180</t>
  </si>
  <si>
    <t>FIN0190</t>
  </si>
  <si>
    <t>A12CY01</t>
  </si>
  <si>
    <t>A12CY02</t>
  </si>
  <si>
    <t>A12CY03</t>
  </si>
  <si>
    <t>A12PY01</t>
  </si>
  <si>
    <t>A12PY02</t>
  </si>
  <si>
    <t>A12PY03</t>
  </si>
  <si>
    <t>Impairments</t>
  </si>
  <si>
    <t>Reversals</t>
  </si>
  <si>
    <t>Net Impairments</t>
  </si>
  <si>
    <t>+/- £000</t>
  </si>
  <si>
    <t>+ £000</t>
  </si>
  <si>
    <t>- £000</t>
  </si>
  <si>
    <t>Impairments and (reversals) charged to operating surplus / deficit</t>
  </si>
  <si>
    <t>IMP0010</t>
  </si>
  <si>
    <t>IMP0015</t>
  </si>
  <si>
    <t>IMP0020</t>
  </si>
  <si>
    <t>IMP0025</t>
  </si>
  <si>
    <t>IMP0030</t>
  </si>
  <si>
    <t>IMP0035</t>
  </si>
  <si>
    <t>IMP0040</t>
  </si>
  <si>
    <t>Impairments of charitable fund assets</t>
  </si>
  <si>
    <t>IMP0044</t>
  </si>
  <si>
    <t>Total impairments and (reversals) charged to operating surplus / deficit</t>
  </si>
  <si>
    <t>IMP0045</t>
  </si>
  <si>
    <t>Total net impairments charged to revaluation reserve</t>
  </si>
  <si>
    <t>IMP0050</t>
  </si>
  <si>
    <t>IMP0055</t>
  </si>
  <si>
    <t>A13CY01</t>
  </si>
  <si>
    <t>A13CY02</t>
  </si>
  <si>
    <t>A13CY03</t>
  </si>
  <si>
    <t>A13CY04</t>
  </si>
  <si>
    <t>A13CY05</t>
  </si>
  <si>
    <t>A13CY06</t>
  </si>
  <si>
    <t>A13CY07</t>
  </si>
  <si>
    <t>A13CY08</t>
  </si>
  <si>
    <t>A13CY09</t>
  </si>
  <si>
    <t>A13CY10</t>
  </si>
  <si>
    <t>A13CY11</t>
  </si>
  <si>
    <t>Software licences</t>
  </si>
  <si>
    <t>Licences &amp; trademarks</t>
  </si>
  <si>
    <t>Patents</t>
  </si>
  <si>
    <t>IT (internally generated and 3rd party)</t>
  </si>
  <si>
    <t>Development expenditure</t>
  </si>
  <si>
    <t>Goodwill</t>
  </si>
  <si>
    <t>Websites</t>
  </si>
  <si>
    <t>Intangible assets under construction</t>
  </si>
  <si>
    <t>Charitable fund intangible assets</t>
  </si>
  <si>
    <t>INT0010</t>
  </si>
  <si>
    <t>INT0020</t>
  </si>
  <si>
    <t>INT0030</t>
  </si>
  <si>
    <t>At start of period for new FTs</t>
  </si>
  <si>
    <t>INT0040</t>
  </si>
  <si>
    <t>INT0050</t>
  </si>
  <si>
    <t>INT0060</t>
  </si>
  <si>
    <t>INT0070</t>
  </si>
  <si>
    <t>Additions - donations of physical assets (non-cash)</t>
  </si>
  <si>
    <t>INT0080</t>
  </si>
  <si>
    <t>INT0090</t>
  </si>
  <si>
    <t>Transfer of donated assets (non-cash) from consolidated charitable fund to trust</t>
  </si>
  <si>
    <t>INT0095</t>
  </si>
  <si>
    <t>Impairments charged to operating expenses</t>
  </si>
  <si>
    <t>INT0100</t>
  </si>
  <si>
    <t>Impairments charged to the revaluation reserve</t>
  </si>
  <si>
    <t>INT0110</t>
  </si>
  <si>
    <t>Reversal of impairments credited to operating expenses</t>
  </si>
  <si>
    <t>INT0120</t>
  </si>
  <si>
    <t>Reversal of impairments credited to the revaluation reserve</t>
  </si>
  <si>
    <t>INT0130</t>
  </si>
  <si>
    <t>Revaluations</t>
  </si>
  <si>
    <t>INT0140</t>
  </si>
  <si>
    <t>Remeasurements - retranslation gains / (losses) on foreign operations</t>
  </si>
  <si>
    <t>INT0145</t>
  </si>
  <si>
    <t>Reclassifications</t>
  </si>
  <si>
    <t>INT0150</t>
  </si>
  <si>
    <t>Transfers to/from assets held for sale and assets in disposal groups</t>
  </si>
  <si>
    <t>INT0160</t>
  </si>
  <si>
    <t>Disposals/derecognition</t>
  </si>
  <si>
    <t>INT0170</t>
  </si>
  <si>
    <t>INT0180</t>
  </si>
  <si>
    <t>INT0190</t>
  </si>
  <si>
    <t>INT0200</t>
  </si>
  <si>
    <t>INT0210</t>
  </si>
  <si>
    <t>INT0220</t>
  </si>
  <si>
    <t>INT0230</t>
  </si>
  <si>
    <t>INT0240</t>
  </si>
  <si>
    <t>Provided during the year</t>
  </si>
  <si>
    <t>INT0250</t>
  </si>
  <si>
    <t>INT0255</t>
  </si>
  <si>
    <t>INT0260</t>
  </si>
  <si>
    <t>INT0270</t>
  </si>
  <si>
    <t>INT0280</t>
  </si>
  <si>
    <t>INT0290</t>
  </si>
  <si>
    <t>INT0300</t>
  </si>
  <si>
    <t>INT0305</t>
  </si>
  <si>
    <t>INT0310</t>
  </si>
  <si>
    <t>INT0320</t>
  </si>
  <si>
    <t>INT0330</t>
  </si>
  <si>
    <t>INT0340</t>
  </si>
  <si>
    <t>INT0350</t>
  </si>
  <si>
    <t>INT0360</t>
  </si>
  <si>
    <t>A13PY01</t>
  </si>
  <si>
    <t>A13PY02</t>
  </si>
  <si>
    <t>A13PY03</t>
  </si>
  <si>
    <t>A13PY04</t>
  </si>
  <si>
    <t>A13PY05</t>
  </si>
  <si>
    <t>A13PY06</t>
  </si>
  <si>
    <t>A13PY07</t>
  </si>
  <si>
    <t>A13PY08</t>
  </si>
  <si>
    <t>A13PY09</t>
  </si>
  <si>
    <t>A13PY10</t>
  </si>
  <si>
    <t>A13PY11</t>
  </si>
  <si>
    <t>Other (purchased)</t>
  </si>
  <si>
    <t>A13CY15</t>
  </si>
  <si>
    <t>A13CY16</t>
  </si>
  <si>
    <t>Min life</t>
  </si>
  <si>
    <t>Max life</t>
  </si>
  <si>
    <t>Years</t>
  </si>
  <si>
    <t>Intangible assets - internally generated</t>
  </si>
  <si>
    <t>Information technology</t>
  </si>
  <si>
    <t>INT0390</t>
  </si>
  <si>
    <t>INT0400</t>
  </si>
  <si>
    <t>INT0410</t>
  </si>
  <si>
    <t>Intangible assets - purchased</t>
  </si>
  <si>
    <t>INT0430</t>
  </si>
  <si>
    <t>INT0440</t>
  </si>
  <si>
    <t>INT0450</t>
  </si>
  <si>
    <t>INT0460</t>
  </si>
  <si>
    <t>INT0470</t>
  </si>
  <si>
    <t>A14CY01</t>
  </si>
  <si>
    <t>A14CY02</t>
  </si>
  <si>
    <t>A14CY03</t>
  </si>
  <si>
    <t>A14CY04</t>
  </si>
  <si>
    <t>A14CY05</t>
  </si>
  <si>
    <t>A14CY06</t>
  </si>
  <si>
    <t>A14CY07</t>
  </si>
  <si>
    <t>A14CY08</t>
  </si>
  <si>
    <t>A14CY09</t>
  </si>
  <si>
    <t>A14CY10</t>
  </si>
  <si>
    <t>Land</t>
  </si>
  <si>
    <t>Buildings excluding dwellings</t>
  </si>
  <si>
    <t>Dwellings</t>
  </si>
  <si>
    <t>Assets under construction and payments on account</t>
  </si>
  <si>
    <t>Plant &amp; machinery</t>
  </si>
  <si>
    <t>Transport equipment</t>
  </si>
  <si>
    <t>Furniture &amp; fittings</t>
  </si>
  <si>
    <t>Charitable fund PPE assets</t>
  </si>
  <si>
    <t>PPE0010</t>
  </si>
  <si>
    <t>PPE0020</t>
  </si>
  <si>
    <t>PPE0030</t>
  </si>
  <si>
    <t>PPE0040</t>
  </si>
  <si>
    <t>PPE0050</t>
  </si>
  <si>
    <t>PPE0060</t>
  </si>
  <si>
    <t>PPE0070</t>
  </si>
  <si>
    <t>PPE0080</t>
  </si>
  <si>
    <t>PPE0085</t>
  </si>
  <si>
    <t>PPE0090</t>
  </si>
  <si>
    <t>PPE0095</t>
  </si>
  <si>
    <t>PPE0100</t>
  </si>
  <si>
    <t>PPE0110</t>
  </si>
  <si>
    <t>PPE0120</t>
  </si>
  <si>
    <t>PPE0130</t>
  </si>
  <si>
    <t>PPE0140</t>
  </si>
  <si>
    <t>PPE0145</t>
  </si>
  <si>
    <t>PPE0150</t>
  </si>
  <si>
    <t>PPE0160</t>
  </si>
  <si>
    <t>PPE0170</t>
  </si>
  <si>
    <t>PPE0180</t>
  </si>
  <si>
    <t>PPE0190</t>
  </si>
  <si>
    <t>PPE0200</t>
  </si>
  <si>
    <t>PPE0210</t>
  </si>
  <si>
    <t>PPE0220</t>
  </si>
  <si>
    <t>PPE0230</t>
  </si>
  <si>
    <t>PPE0240</t>
  </si>
  <si>
    <t>PPE0250</t>
  </si>
  <si>
    <t>PPE0255</t>
  </si>
  <si>
    <t>PPE0260</t>
  </si>
  <si>
    <t>PPE0270</t>
  </si>
  <si>
    <t>PPE0280</t>
  </si>
  <si>
    <t>PPE0290</t>
  </si>
  <si>
    <t>PPE0300</t>
  </si>
  <si>
    <t>PPE0305</t>
  </si>
  <si>
    <t>PPE0310</t>
  </si>
  <si>
    <t>PPE0320</t>
  </si>
  <si>
    <t>PPE0330</t>
  </si>
  <si>
    <t>PPE0340</t>
  </si>
  <si>
    <t>PPE0350</t>
  </si>
  <si>
    <t>A14PY01</t>
  </si>
  <si>
    <t>A14PY02</t>
  </si>
  <si>
    <t>A14PY03</t>
  </si>
  <si>
    <t>A14PY04</t>
  </si>
  <si>
    <t>A14PY05</t>
  </si>
  <si>
    <t>A14PY06</t>
  </si>
  <si>
    <t>A14PY07</t>
  </si>
  <si>
    <t>A14PY08</t>
  </si>
  <si>
    <t>A14PY09</t>
  </si>
  <si>
    <t>A14PY10</t>
  </si>
  <si>
    <t>Owned - purchased</t>
  </si>
  <si>
    <t>PPE0360</t>
  </si>
  <si>
    <t>Finance leased</t>
  </si>
  <si>
    <t>PPE0370</t>
  </si>
  <si>
    <t>On-SoFP PFI contracts and other service concession arrangements</t>
  </si>
  <si>
    <t>PPE0380</t>
  </si>
  <si>
    <t>Off-SoFP PFI residual interests</t>
  </si>
  <si>
    <t>PPE0390</t>
  </si>
  <si>
    <t>PPE0410</t>
  </si>
  <si>
    <t>PPE0415</t>
  </si>
  <si>
    <t>PPE0420</t>
  </si>
  <si>
    <t xml:space="preserve">Total </t>
  </si>
  <si>
    <t>A14CY15</t>
  </si>
  <si>
    <t>A14CY16</t>
  </si>
  <si>
    <t>PPE0490</t>
  </si>
  <si>
    <t>PPE0500</t>
  </si>
  <si>
    <t>PPE0510</t>
  </si>
  <si>
    <t>PPE0520</t>
  </si>
  <si>
    <t>PPE0530</t>
  </si>
  <si>
    <t>PPE0540</t>
  </si>
  <si>
    <t>PPE0550</t>
  </si>
  <si>
    <t>Select</t>
  </si>
  <si>
    <t>A15CY01</t>
  </si>
  <si>
    <t>A15CY02</t>
  </si>
  <si>
    <t>A15PY01</t>
  </si>
  <si>
    <t>A15PY02</t>
  </si>
  <si>
    <t>Group without charity</t>
  </si>
  <si>
    <t>Charitable fund investment property</t>
  </si>
  <si>
    <t>IGR0010</t>
  </si>
  <si>
    <t>IGR0020</t>
  </si>
  <si>
    <t>IGR0030</t>
  </si>
  <si>
    <t>IGR0040</t>
  </si>
  <si>
    <t>IGR0050</t>
  </si>
  <si>
    <t>Additions</t>
  </si>
  <si>
    <t>IGR0060</t>
  </si>
  <si>
    <t>IGR0080</t>
  </si>
  <si>
    <t>IGR0090</t>
  </si>
  <si>
    <t>Reclassifications to/from PPE</t>
  </si>
  <si>
    <t>IGR0100</t>
  </si>
  <si>
    <t>IGR0110</t>
  </si>
  <si>
    <t>IGR0120</t>
  </si>
  <si>
    <t>IGR0130</t>
  </si>
  <si>
    <t>IGR0140</t>
  </si>
  <si>
    <t>A15CY03</t>
  </si>
  <si>
    <t>A15CY04</t>
  </si>
  <si>
    <t>A15PY03</t>
  </si>
  <si>
    <t>A15PY04</t>
  </si>
  <si>
    <t>IGR0190</t>
  </si>
  <si>
    <t>IGR0200</t>
  </si>
  <si>
    <t>IGR0210</t>
  </si>
  <si>
    <t>IGR0220</t>
  </si>
  <si>
    <t>IGR0230</t>
  </si>
  <si>
    <t>IGR0240</t>
  </si>
  <si>
    <t>Share of profit/(loss)</t>
  </si>
  <si>
    <t>IGR0250</t>
  </si>
  <si>
    <t>IGR0260</t>
  </si>
  <si>
    <t>Reversal of impairment</t>
  </si>
  <si>
    <t>IGR0270</t>
  </si>
  <si>
    <t>IGR0280</t>
  </si>
  <si>
    <t>Disbursements / dividends received</t>
  </si>
  <si>
    <t>IGR0290</t>
  </si>
  <si>
    <t>IGR0300</t>
  </si>
  <si>
    <t>Share of Other Comprehensive Income recognised by joint ventures/associates</t>
  </si>
  <si>
    <t>IGR0310</t>
  </si>
  <si>
    <t>IGR0320</t>
  </si>
  <si>
    <t>IGR0330</t>
  </si>
  <si>
    <t>IGR0340</t>
  </si>
  <si>
    <t>Charitable fund investments</t>
  </si>
  <si>
    <t>Other investment / financial assets</t>
  </si>
  <si>
    <t>IGR0350</t>
  </si>
  <si>
    <t>IGR0360</t>
  </si>
  <si>
    <t>IGR0370</t>
  </si>
  <si>
    <t>IGR0380</t>
  </si>
  <si>
    <t>IGR0390</t>
  </si>
  <si>
    <t>IGR0400</t>
  </si>
  <si>
    <t>Fair value gains [taken to I&amp;E] (for assets held at FV through I&amp;E)</t>
  </si>
  <si>
    <t>IGR0410</t>
  </si>
  <si>
    <t>Fair value losses [taken to I&amp;E] (for assets held at FV through I&amp;E)</t>
  </si>
  <si>
    <t>IGR0420</t>
  </si>
  <si>
    <t>IGR0430</t>
  </si>
  <si>
    <t>IGR0435</t>
  </si>
  <si>
    <t>IGR0439</t>
  </si>
  <si>
    <t>IGR0440</t>
  </si>
  <si>
    <t>IGR0460</t>
  </si>
  <si>
    <t>IGR0470</t>
  </si>
  <si>
    <t>Current portion of loans receivable transferred to current financial assets</t>
  </si>
  <si>
    <t>IGR0475</t>
  </si>
  <si>
    <t>IGR0480</t>
  </si>
  <si>
    <t>IGR0490</t>
  </si>
  <si>
    <t>IGR0500</t>
  </si>
  <si>
    <t>Loans receivable within 12 months transferred from non-current financial assets</t>
  </si>
  <si>
    <t>IGR0505</t>
  </si>
  <si>
    <t>NLF deposits (where not considered to be cash equivalents)</t>
  </si>
  <si>
    <t>IGR0510</t>
  </si>
  <si>
    <t>Other current financial assets</t>
  </si>
  <si>
    <t>IGR0515</t>
  </si>
  <si>
    <t>IGR0520</t>
  </si>
  <si>
    <t>A16CY01</t>
  </si>
  <si>
    <t>A16CY02</t>
  </si>
  <si>
    <t>A16CY03</t>
  </si>
  <si>
    <t>A16CY04</t>
  </si>
  <si>
    <t>A16CY05</t>
  </si>
  <si>
    <t>A16CY06</t>
  </si>
  <si>
    <t>A16CY07</t>
  </si>
  <si>
    <t>A16CY08</t>
  </si>
  <si>
    <t>A16CY09</t>
  </si>
  <si>
    <t>A16CY10</t>
  </si>
  <si>
    <t>A16CY11</t>
  </si>
  <si>
    <t>A16CY12</t>
  </si>
  <si>
    <t>A16CY13</t>
  </si>
  <si>
    <t>A16CY14</t>
  </si>
  <si>
    <t>PPE: Land</t>
  </si>
  <si>
    <t>PPE: Buildings excl. dwellings</t>
  </si>
  <si>
    <t>PPE: Dwellings</t>
  </si>
  <si>
    <t>PPE: Assets under construction</t>
  </si>
  <si>
    <t>PPE: Plant &amp; machinery</t>
  </si>
  <si>
    <t>PPE: Transport equipment</t>
  </si>
  <si>
    <t>PPE: Information technology</t>
  </si>
  <si>
    <t>PPE: Furniture &amp; fittings</t>
  </si>
  <si>
    <t>Investment properties</t>
  </si>
  <si>
    <t>Interests in JVs and associates</t>
  </si>
  <si>
    <t>Charitable fund assets held for sale</t>
  </si>
  <si>
    <t>AHS0010</t>
  </si>
  <si>
    <t>AHS0020</t>
  </si>
  <si>
    <t>AHS0030</t>
  </si>
  <si>
    <t>AHS0040</t>
  </si>
  <si>
    <t>AHS0050</t>
  </si>
  <si>
    <t>Plus assets classified as available for sale in the year</t>
  </si>
  <si>
    <t>AHS0060</t>
  </si>
  <si>
    <t>Less assets sold in year</t>
  </si>
  <si>
    <t>AHS0070</t>
  </si>
  <si>
    <t>Less impairment of assets held for sale</t>
  </si>
  <si>
    <t>AHS0080</t>
  </si>
  <si>
    <t>Plus reversal of impairment of assets held for sale</t>
  </si>
  <si>
    <t>AHS0090</t>
  </si>
  <si>
    <t>Less assets no longer classified as held for sale, for reasons other than disposal by sale</t>
  </si>
  <si>
    <t>AHS0100</t>
  </si>
  <si>
    <t>AHS0110</t>
  </si>
  <si>
    <t>AHS0120</t>
  </si>
  <si>
    <t>A16PY01</t>
  </si>
  <si>
    <t>A16PY02</t>
  </si>
  <si>
    <t>A16PY03</t>
  </si>
  <si>
    <t>A16PY04</t>
  </si>
  <si>
    <t>A16PY05</t>
  </si>
  <si>
    <t>A16PY06</t>
  </si>
  <si>
    <t>A16PY07</t>
  </si>
  <si>
    <t>A16PY08</t>
  </si>
  <si>
    <t>A16PY09</t>
  </si>
  <si>
    <t>A16PY10</t>
  </si>
  <si>
    <t>A16PY11</t>
  </si>
  <si>
    <t>A16PY12</t>
  </si>
  <si>
    <t>A16PY13</t>
  </si>
  <si>
    <t>A16PY14</t>
  </si>
  <si>
    <t>Categorised as:</t>
  </si>
  <si>
    <t>AHS0130</t>
  </si>
  <si>
    <t>AHS0140</t>
  </si>
  <si>
    <t>AHS0150</t>
  </si>
  <si>
    <t>AHS0160</t>
  </si>
  <si>
    <t>A17CY01</t>
  </si>
  <si>
    <t>A17CY02</t>
  </si>
  <si>
    <t>A17CY03</t>
  </si>
  <si>
    <t>A17CY03A</t>
  </si>
  <si>
    <t>A17CY04</t>
  </si>
  <si>
    <t>A17CY05</t>
  </si>
  <si>
    <t>A17CY06</t>
  </si>
  <si>
    <t>A17CY07</t>
  </si>
  <si>
    <t>Drugs</t>
  </si>
  <si>
    <t>Consumables</t>
  </si>
  <si>
    <t>Work in progress</t>
  </si>
  <si>
    <t>Energy</t>
  </si>
  <si>
    <t>Charitable fund inventory</t>
  </si>
  <si>
    <t>INV0010</t>
  </si>
  <si>
    <t>INV0020</t>
  </si>
  <si>
    <t>INV0030</t>
  </si>
  <si>
    <t>INV0040</t>
  </si>
  <si>
    <t>INV0050</t>
  </si>
  <si>
    <t>INV0060</t>
  </si>
  <si>
    <t>INV0070</t>
  </si>
  <si>
    <t>INV0080</t>
  </si>
  <si>
    <t>Reversal of any write down of inventories</t>
  </si>
  <si>
    <t>INV0090</t>
  </si>
  <si>
    <t>Transfer (to) / from inventory work in progress</t>
  </si>
  <si>
    <t>Nets to zero</t>
  </si>
  <si>
    <t>INV0100</t>
  </si>
  <si>
    <t>Movement in charitable funds inventories</t>
  </si>
  <si>
    <t>INV0115</t>
  </si>
  <si>
    <t>INV0120</t>
  </si>
  <si>
    <t>INV0130</t>
  </si>
  <si>
    <t>Held at lower of cost and NRV</t>
  </si>
  <si>
    <t>INV0140</t>
  </si>
  <si>
    <t>Held at fair value less costs to sell</t>
  </si>
  <si>
    <t>INV0150</t>
  </si>
  <si>
    <t>A17PY01</t>
  </si>
  <si>
    <t>A17PY02</t>
  </si>
  <si>
    <t>A17PY03</t>
  </si>
  <si>
    <t>A17PY03A</t>
  </si>
  <si>
    <t>A17PY04</t>
  </si>
  <si>
    <t>A17PY05</t>
  </si>
  <si>
    <t>A17PY06</t>
  </si>
  <si>
    <t>A17PY07</t>
  </si>
  <si>
    <t>Write-down of inventories recognised as an expense</t>
  </si>
  <si>
    <t>Movement in charitable fund inventories</t>
  </si>
  <si>
    <t>A18CY01</t>
  </si>
  <si>
    <t>A18PY01</t>
  </si>
  <si>
    <t>REC0001</t>
  </si>
  <si>
    <t>REC0002</t>
  </si>
  <si>
    <t>Contract assets (IFRS 15)</t>
  </si>
  <si>
    <t>REC0005</t>
  </si>
  <si>
    <t>Capital receivables (including accrued capital related income)</t>
  </si>
  <si>
    <t>REC0020</t>
  </si>
  <si>
    <t>REC0039</t>
  </si>
  <si>
    <t>REC0040</t>
  </si>
  <si>
    <t>Deposits and advances</t>
  </si>
  <si>
    <t>REC0050</t>
  </si>
  <si>
    <t>Prepayments (revenue) [non-PFI]</t>
  </si>
  <si>
    <t>REC0060</t>
  </si>
  <si>
    <t>Prepayments (capital) [non-PFI]</t>
  </si>
  <si>
    <t>REC0070</t>
  </si>
  <si>
    <t>PFI prepayments - capital contributions</t>
  </si>
  <si>
    <t>REC0080</t>
  </si>
  <si>
    <t>PFI lifecycle prepayments (revenue)</t>
  </si>
  <si>
    <t>REC0090</t>
  </si>
  <si>
    <t>PFI lifecycle prepayments (capital)</t>
  </si>
  <si>
    <t>REC0100</t>
  </si>
  <si>
    <t>Interest receivable</t>
  </si>
  <si>
    <t>REC0110</t>
  </si>
  <si>
    <t>Finance lease receivables</t>
  </si>
  <si>
    <t>REC0120</t>
  </si>
  <si>
    <t>REC0130</t>
  </si>
  <si>
    <t>VAT receivable</t>
  </si>
  <si>
    <t>REC0140</t>
  </si>
  <si>
    <t>Corporation and other taxes receivable</t>
  </si>
  <si>
    <t>REC0150</t>
  </si>
  <si>
    <t>Clinician pension tax provision reimbursement funding from NHSE</t>
  </si>
  <si>
    <t>REC0155</t>
  </si>
  <si>
    <t>Other receivables</t>
  </si>
  <si>
    <t>REC0160</t>
  </si>
  <si>
    <t>NHS charitable funds: receivables</t>
  </si>
  <si>
    <t>REC0165</t>
  </si>
  <si>
    <t>Total current receivables</t>
  </si>
  <si>
    <t>REC0170</t>
  </si>
  <si>
    <t>REC0171</t>
  </si>
  <si>
    <t>REC0172</t>
  </si>
  <si>
    <t>REC0175</t>
  </si>
  <si>
    <t>REC0190</t>
  </si>
  <si>
    <t>REC0209</t>
  </si>
  <si>
    <t>REC0210</t>
  </si>
  <si>
    <t>REC0220</t>
  </si>
  <si>
    <t>REC0230</t>
  </si>
  <si>
    <t>REC0240</t>
  </si>
  <si>
    <t>REC0250</t>
  </si>
  <si>
    <t>REC0260</t>
  </si>
  <si>
    <t>REC0270</t>
  </si>
  <si>
    <t>REC0280</t>
  </si>
  <si>
    <t>REC0290</t>
  </si>
  <si>
    <t>REC0300</t>
  </si>
  <si>
    <t>REC0310</t>
  </si>
  <si>
    <t>REC0315</t>
  </si>
  <si>
    <t>REC0320</t>
  </si>
  <si>
    <t>REC0325</t>
  </si>
  <si>
    <t>Total non-current receivables</t>
  </si>
  <si>
    <t>REC0330</t>
  </si>
  <si>
    <t>REC0335</t>
  </si>
  <si>
    <t>Of which receivable from NHS and DHSC group bodies:</t>
  </si>
  <si>
    <t>REC0340</t>
  </si>
  <si>
    <t>REC0350</t>
  </si>
  <si>
    <t>A18CY14</t>
  </si>
  <si>
    <t>A18CY15</t>
  </si>
  <si>
    <t xml:space="preserve">Contract receivables and contract assets </t>
  </si>
  <si>
    <t xml:space="preserve">All other receivables </t>
  </si>
  <si>
    <t>REC1100</t>
  </si>
  <si>
    <t>REC1110</t>
  </si>
  <si>
    <t>REC1120</t>
  </si>
  <si>
    <t>REC1130</t>
  </si>
  <si>
    <t>Transfer by absorption</t>
  </si>
  <si>
    <t>REC1140</t>
  </si>
  <si>
    <t>New allowances arising</t>
  </si>
  <si>
    <t>REC1150</t>
  </si>
  <si>
    <t>Changes in the calculation of existing allowances</t>
  </si>
  <si>
    <t>REC1160</t>
  </si>
  <si>
    <t>Reversals of allowances (where receivable is collected in-year)</t>
  </si>
  <si>
    <t>REC1170</t>
  </si>
  <si>
    <t>Utilisation of allowances (where receivable is written off)</t>
  </si>
  <si>
    <t>REC1180</t>
  </si>
  <si>
    <t>Changes arising following modification of contractual cash flows</t>
  </si>
  <si>
    <t>REC1190</t>
  </si>
  <si>
    <t>REC1200</t>
  </si>
  <si>
    <t>REC1210</t>
  </si>
  <si>
    <t>REC1220</t>
  </si>
  <si>
    <t>Loss / (gain) recognised in expenditure</t>
  </si>
  <si>
    <t>REC1230</t>
  </si>
  <si>
    <t>A18PY14</t>
  </si>
  <si>
    <t>A18PY15</t>
  </si>
  <si>
    <t xml:space="preserve">Foreign exchange and other changes </t>
  </si>
  <si>
    <t>REC0590</t>
  </si>
  <si>
    <t>Short term PFI receivable</t>
  </si>
  <si>
    <t>REC0600</t>
  </si>
  <si>
    <t>Total other current assets</t>
  </si>
  <si>
    <t>REC0610</t>
  </si>
  <si>
    <t>Net defined benefit pension scheme asset</t>
  </si>
  <si>
    <t>REC0620</t>
  </si>
  <si>
    <t>REC0630</t>
  </si>
  <si>
    <t>Total other non-current assets</t>
  </si>
  <si>
    <t>REC0640</t>
  </si>
  <si>
    <t>REC0650</t>
  </si>
  <si>
    <t>of which those receivable</t>
  </si>
  <si>
    <t>REC0660</t>
  </si>
  <si>
    <t>REC0670</t>
  </si>
  <si>
    <t>REC0680</t>
  </si>
  <si>
    <t>Unearned interest income</t>
  </si>
  <si>
    <t>REC0690</t>
  </si>
  <si>
    <t>Allowance for uncollectable lease payments</t>
  </si>
  <si>
    <t>REC0700</t>
  </si>
  <si>
    <t>REC0710</t>
  </si>
  <si>
    <t>REC0720</t>
  </si>
  <si>
    <t>REC0730</t>
  </si>
  <si>
    <t>REC0740</t>
  </si>
  <si>
    <t>REC0750</t>
  </si>
  <si>
    <t>REC0760</t>
  </si>
  <si>
    <t>REC0770</t>
  </si>
  <si>
    <t>REC0780</t>
  </si>
  <si>
    <t>REC0790</t>
  </si>
  <si>
    <t>REC0800</t>
  </si>
  <si>
    <t>REC0810</t>
  </si>
  <si>
    <t>REC0820</t>
  </si>
  <si>
    <t>REC0830</t>
  </si>
  <si>
    <t>REC0840</t>
  </si>
  <si>
    <t>REC0850</t>
  </si>
  <si>
    <t>REC0860</t>
  </si>
  <si>
    <t>REC0870</t>
  </si>
  <si>
    <t>REC0880</t>
  </si>
  <si>
    <t>REC0890</t>
  </si>
  <si>
    <t>REC0900</t>
  </si>
  <si>
    <t>REC0910</t>
  </si>
  <si>
    <t>REC0920</t>
  </si>
  <si>
    <t>REC0930</t>
  </si>
  <si>
    <t>REC0940</t>
  </si>
  <si>
    <t>Total net lease receivables</t>
  </si>
  <si>
    <t>REC0950</t>
  </si>
  <si>
    <t>REC0960</t>
  </si>
  <si>
    <t>REC0970</t>
  </si>
  <si>
    <t>REC0980</t>
  </si>
  <si>
    <t>A19CY01</t>
  </si>
  <si>
    <t>A19CY02</t>
  </si>
  <si>
    <t>A19PY01</t>
  </si>
  <si>
    <t>A19PY02</t>
  </si>
  <si>
    <t xml:space="preserve">Cash and cash equivalents </t>
  </si>
  <si>
    <t xml:space="preserve">Charitable funds: cash and cash equivalents </t>
  </si>
  <si>
    <t>At 1 April</t>
  </si>
  <si>
    <t>CCE0010</t>
  </si>
  <si>
    <t>CCE0020</t>
  </si>
  <si>
    <t>At 1 April (restated)</t>
  </si>
  <si>
    <t>CCE0030</t>
  </si>
  <si>
    <t>CCE0040</t>
  </si>
  <si>
    <t>CCE0050</t>
  </si>
  <si>
    <t>Net change in year</t>
  </si>
  <si>
    <t>CCE0060</t>
  </si>
  <si>
    <t xml:space="preserve">Transfers to FT upon authorisation </t>
  </si>
  <si>
    <t>CCE0070</t>
  </si>
  <si>
    <t>CCE0080</t>
  </si>
  <si>
    <t>Total cash and cash equivalents balance at period end is broken down into:</t>
  </si>
  <si>
    <t xml:space="preserve">Cash at commercial banks and in hand </t>
  </si>
  <si>
    <t>CCE0090</t>
  </si>
  <si>
    <t>Cash with the Government Banking Service</t>
  </si>
  <si>
    <t>CCE0100</t>
  </si>
  <si>
    <t>Deposits with the National Loan Fund</t>
  </si>
  <si>
    <t>CCE0110</t>
  </si>
  <si>
    <t>Other current investments</t>
  </si>
  <si>
    <t>CCE0120</t>
  </si>
  <si>
    <t>Total cash and cash equivalents as in SoFP</t>
  </si>
  <si>
    <t>CCE0130</t>
  </si>
  <si>
    <t>Bank overdrafts (GBS and commercial banks)</t>
  </si>
  <si>
    <t>CCE0140</t>
  </si>
  <si>
    <t>Drawdown in committed facility (non-DHSC)</t>
  </si>
  <si>
    <t>CCE0150</t>
  </si>
  <si>
    <t>Total cash and cash equivalents as in SoCF</t>
  </si>
  <si>
    <t>CCE0160</t>
  </si>
  <si>
    <t>Bank balances</t>
  </si>
  <si>
    <t>CCE0170</t>
  </si>
  <si>
    <t>Monies on deposit</t>
  </si>
  <si>
    <t>CCE0180</t>
  </si>
  <si>
    <t>Total third party assets</t>
  </si>
  <si>
    <t>CCE0190</t>
  </si>
  <si>
    <t>A20CY01</t>
  </si>
  <si>
    <t>A20PY01</t>
  </si>
  <si>
    <t>PAY0010</t>
  </si>
  <si>
    <t>Capital payables (including capital accruals)</t>
  </si>
  <si>
    <t>PAY0020</t>
  </si>
  <si>
    <t>Accruals (revenue costs only)</t>
  </si>
  <si>
    <t>PAY0030</t>
  </si>
  <si>
    <t>Receipts in advance (including payments on account)</t>
  </si>
  <si>
    <t>PAY0040</t>
  </si>
  <si>
    <t>PFI lifecycle replacement received in advance</t>
  </si>
  <si>
    <t>PAY0041</t>
  </si>
  <si>
    <t>Social security costs</t>
  </si>
  <si>
    <t>PAY0050</t>
  </si>
  <si>
    <t>VAT payables</t>
  </si>
  <si>
    <t>PAY0060</t>
  </si>
  <si>
    <t>Other taxes payable</t>
  </si>
  <si>
    <t>PAY0070</t>
  </si>
  <si>
    <t>PAY0080</t>
  </si>
  <si>
    <t>Other payables</t>
  </si>
  <si>
    <t>PAY0110</t>
  </si>
  <si>
    <t>NHS charitable funds: trade and other payables</t>
  </si>
  <si>
    <t>PAY0115</t>
  </si>
  <si>
    <t>Total current trade and other payables</t>
  </si>
  <si>
    <t>PAY0120</t>
  </si>
  <si>
    <t>Non-Current</t>
  </si>
  <si>
    <t>PAY0130</t>
  </si>
  <si>
    <t>PAY0140</t>
  </si>
  <si>
    <t>PAY0150</t>
  </si>
  <si>
    <t>PAY0160</t>
  </si>
  <si>
    <t>PAY0161</t>
  </si>
  <si>
    <t>PAY0170</t>
  </si>
  <si>
    <t>PAY0180</t>
  </si>
  <si>
    <t>PAY0190</t>
  </si>
  <si>
    <t>PAY0195</t>
  </si>
  <si>
    <t>Total non-current trade and other payables</t>
  </si>
  <si>
    <t>PAY0200</t>
  </si>
  <si>
    <t>Total trade and other payables</t>
  </si>
  <si>
    <t>PAY0205</t>
  </si>
  <si>
    <t>Of which payable to NHS and DHSC group bodies:</t>
  </si>
  <si>
    <t>PAY0210</t>
  </si>
  <si>
    <t>PAY0220</t>
  </si>
  <si>
    <t>A20CY14</t>
  </si>
  <si>
    <t>A20CY15</t>
  </si>
  <si>
    <t>A20PY14</t>
  </si>
  <si>
    <t>A20PY15</t>
  </si>
  <si>
    <t>- to buy out the liability for early retirements over 5 years</t>
  </si>
  <si>
    <t>PAY0230</t>
  </si>
  <si>
    <t>- number of cases</t>
  </si>
  <si>
    <t>PAY0240</t>
  </si>
  <si>
    <t>PAY0340</t>
  </si>
  <si>
    <t>Deferred grants</t>
  </si>
  <si>
    <t>PAY0345</t>
  </si>
  <si>
    <t>PFI: deferred income / credits</t>
  </si>
  <si>
    <t>PAY0350</t>
  </si>
  <si>
    <t>Lease incentives</t>
  </si>
  <si>
    <t>PAY0360</t>
  </si>
  <si>
    <t>PAY0362</t>
  </si>
  <si>
    <t>NHS charitable funds: other liabilities</t>
  </si>
  <si>
    <t>PAY0365</t>
  </si>
  <si>
    <t>Total other current liabilities</t>
  </si>
  <si>
    <t>PAY0370</t>
  </si>
  <si>
    <t>PAY0380</t>
  </si>
  <si>
    <t>PAY0385</t>
  </si>
  <si>
    <t>PAY0390</t>
  </si>
  <si>
    <t>PAY0400</t>
  </si>
  <si>
    <t>PAY0405</t>
  </si>
  <si>
    <t>PAY0415</t>
  </si>
  <si>
    <t>Net defined benefit pension scheme liability</t>
  </si>
  <si>
    <t>PAY0410</t>
  </si>
  <si>
    <t>Total other non-current liabilities</t>
  </si>
  <si>
    <t>PAY0420</t>
  </si>
  <si>
    <t>Total other liabilities</t>
  </si>
  <si>
    <t>PAY0425</t>
  </si>
  <si>
    <t>Derivatives and embedded derivatives held at 'fair value through income and expenditure'</t>
  </si>
  <si>
    <t>PAY0430</t>
  </si>
  <si>
    <t>PAY0440</t>
  </si>
  <si>
    <t>PAY0450</t>
  </si>
  <si>
    <t>PAY0460</t>
  </si>
  <si>
    <t>PAY0470</t>
  </si>
  <si>
    <t>PAY0480</t>
  </si>
  <si>
    <t>A21CY01</t>
  </si>
  <si>
    <t>A21PY01</t>
  </si>
  <si>
    <t>Bank overdrafts - Government Banking Service</t>
  </si>
  <si>
    <t>SFP0570A</t>
  </si>
  <si>
    <t>Bank overdrafts - Commercial</t>
  </si>
  <si>
    <t>SFP0570B</t>
  </si>
  <si>
    <t>NHS charitable funds: bank overdraft</t>
  </si>
  <si>
    <t>BOR0010</t>
  </si>
  <si>
    <t>SFP0670C</t>
  </si>
  <si>
    <t>Loans from the Department of Health and Social Care</t>
  </si>
  <si>
    <t>Capital loans</t>
  </si>
  <si>
    <t>Revenue support / working capital loans</t>
  </si>
  <si>
    <t>Revolving working capital facilities</t>
  </si>
  <si>
    <t>Other loans (non-DHSC)</t>
  </si>
  <si>
    <t>Obligations under finance leases</t>
  </si>
  <si>
    <t>Obligations under PFI, LIFT or other service concession contracts (excl lifecycle)</t>
  </si>
  <si>
    <t>NHS charitable funds: other current borrowings</t>
  </si>
  <si>
    <t>BOR0020</t>
  </si>
  <si>
    <t>NHS charitable funds: other non-current borrowings</t>
  </si>
  <si>
    <t>BOR0030</t>
  </si>
  <si>
    <t>BOR0040</t>
  </si>
  <si>
    <t>of which liabilities are due:</t>
  </si>
  <si>
    <t>BOR0050</t>
  </si>
  <si>
    <t>BOR0060</t>
  </si>
  <si>
    <t>BOR0070</t>
  </si>
  <si>
    <t xml:space="preserve">Finance charges allocated to future periods </t>
  </si>
  <si>
    <t>BOR0080</t>
  </si>
  <si>
    <t>BOR0090</t>
  </si>
  <si>
    <t>BOR0100</t>
  </si>
  <si>
    <t>BOR0110</t>
  </si>
  <si>
    <t>BOR0120</t>
  </si>
  <si>
    <t>BOR0130</t>
  </si>
  <si>
    <t>BOR0140</t>
  </si>
  <si>
    <t>BOR0150</t>
  </si>
  <si>
    <t>BOR0160</t>
  </si>
  <si>
    <t>BOR0170</t>
  </si>
  <si>
    <t>BOR0180</t>
  </si>
  <si>
    <t>BOR0190</t>
  </si>
  <si>
    <t>BOR0200</t>
  </si>
  <si>
    <t>BOR0210</t>
  </si>
  <si>
    <t>BOR0220</t>
  </si>
  <si>
    <t>BOR0230</t>
  </si>
  <si>
    <t>BOR0240</t>
  </si>
  <si>
    <t>BOR0250</t>
  </si>
  <si>
    <t>BOR0260</t>
  </si>
  <si>
    <t>BOR0270</t>
  </si>
  <si>
    <t>BOR0280</t>
  </si>
  <si>
    <t>BOR0290</t>
  </si>
  <si>
    <t>BOR0300</t>
  </si>
  <si>
    <t>BOR0301</t>
  </si>
  <si>
    <t>BOR0302</t>
  </si>
  <si>
    <t>BOR0303</t>
  </si>
  <si>
    <t>BOR0304</t>
  </si>
  <si>
    <t>BOR0305</t>
  </si>
  <si>
    <t>BOR0310</t>
  </si>
  <si>
    <t>BOR0320</t>
  </si>
  <si>
    <t>BOR0330</t>
  </si>
  <si>
    <t>BOR0340</t>
  </si>
  <si>
    <t>Total of future minimum sublease payments to be received at the SoFP date</t>
  </si>
  <si>
    <t>BOR0350</t>
  </si>
  <si>
    <t>BOR0400</t>
  </si>
  <si>
    <t>BOR0410</t>
  </si>
  <si>
    <t>BOR0420</t>
  </si>
  <si>
    <t>BOR0430</t>
  </si>
  <si>
    <t>Total liabilities from financing activities</t>
  </si>
  <si>
    <t>DHSC loans</t>
  </si>
  <si>
    <t>Other loans</t>
  </si>
  <si>
    <t>BOR0440</t>
  </si>
  <si>
    <t>BOR0450</t>
  </si>
  <si>
    <t>BOR0460</t>
  </si>
  <si>
    <t>Cash movements:</t>
  </si>
  <si>
    <t>Financing cash flows - principal</t>
  </si>
  <si>
    <t>BOR0470</t>
  </si>
  <si>
    <t>BOR0480</t>
  </si>
  <si>
    <t>Non-cash movements:</t>
  </si>
  <si>
    <t>BOR0490</t>
  </si>
  <si>
    <t>BOR0500</t>
  </si>
  <si>
    <t>BOR0510</t>
  </si>
  <si>
    <t>Business combinations (not absorption transfers)</t>
  </si>
  <si>
    <t>BOR0520</t>
  </si>
  <si>
    <t>Interest charge arising in year (application of effective interest rate)</t>
  </si>
  <si>
    <t>BOR0530</t>
  </si>
  <si>
    <t>Change in effective interest rate</t>
  </si>
  <si>
    <t>BOR0540</t>
  </si>
  <si>
    <t>Changes in fair values</t>
  </si>
  <si>
    <t>BOR0550</t>
  </si>
  <si>
    <t>Early termination</t>
  </si>
  <si>
    <t>BOR0555</t>
  </si>
  <si>
    <t>BOR0560</t>
  </si>
  <si>
    <t>BOR0570</t>
  </si>
  <si>
    <t>BOR0580</t>
  </si>
  <si>
    <t>A21PY14</t>
  </si>
  <si>
    <t>A21PY15</t>
  </si>
  <si>
    <t>A21PY19A</t>
  </si>
  <si>
    <t>A21PY20</t>
  </si>
  <si>
    <t>Finance leases</t>
  </si>
  <si>
    <t>Other changes</t>
  </si>
  <si>
    <t>A22CY10</t>
  </si>
  <si>
    <t>A22PY10</t>
  </si>
  <si>
    <t>A22CY11</t>
  </si>
  <si>
    <t>A22PY11</t>
  </si>
  <si>
    <t>Pensions - Early departure costs</t>
  </si>
  <si>
    <t>PRO0010</t>
  </si>
  <si>
    <t>Pensions - Injury benefits</t>
  </si>
  <si>
    <t>PRO0015</t>
  </si>
  <si>
    <t>PRO0020</t>
  </si>
  <si>
    <t>PRO0030</t>
  </si>
  <si>
    <t>Equal pay (including agenda for change)</t>
  </si>
  <si>
    <t>PRO0050</t>
  </si>
  <si>
    <t>PRO0060</t>
  </si>
  <si>
    <t>2019/20 clinicians' pension reimbursement</t>
  </si>
  <si>
    <t>PRO0016</t>
  </si>
  <si>
    <t>PRO0070</t>
  </si>
  <si>
    <t>Charitable fund provisions</t>
  </si>
  <si>
    <t>PRO0075</t>
  </si>
  <si>
    <t>PRO0080</t>
  </si>
  <si>
    <t>Charity consolidation</t>
  </si>
  <si>
    <t>A22CY01</t>
  </si>
  <si>
    <t>A22CY02</t>
  </si>
  <si>
    <t>A22CY02A</t>
  </si>
  <si>
    <t>A22CY03</t>
  </si>
  <si>
    <t>A22CY04</t>
  </si>
  <si>
    <t>A22CY06</t>
  </si>
  <si>
    <t>A22CY07</t>
  </si>
  <si>
    <t>A22CY08A</t>
  </si>
  <si>
    <t>A22CY08</t>
  </si>
  <si>
    <t>A22CY09</t>
  </si>
  <si>
    <t>A22CY09A</t>
  </si>
  <si>
    <t>Legal claims</t>
  </si>
  <si>
    <t>Removal of trust provision against charity in 'other' provisions</t>
  </si>
  <si>
    <t>PRO0110</t>
  </si>
  <si>
    <t>Change in discount rate</t>
  </si>
  <si>
    <t>Arising during the year</t>
  </si>
  <si>
    <t>Utilised during the year - accruals</t>
  </si>
  <si>
    <t>SCI1390A</t>
  </si>
  <si>
    <t>Utilised during the year - cash</t>
  </si>
  <si>
    <t>SCI1390B</t>
  </si>
  <si>
    <t>Reclassified to liabilities held in disposal groups</t>
  </si>
  <si>
    <t>Reversed unused</t>
  </si>
  <si>
    <t>Unwinding of discount rate</t>
  </si>
  <si>
    <t>Movement in charitable fund provisions</t>
  </si>
  <si>
    <t>PRO0115</t>
  </si>
  <si>
    <t>PRO0120</t>
  </si>
  <si>
    <t>Expected timing of cash flows:</t>
  </si>
  <si>
    <t>PRO0130</t>
  </si>
  <si>
    <t>PRO0140</t>
  </si>
  <si>
    <t>PRO0150</t>
  </si>
  <si>
    <t>A22PY01</t>
  </si>
  <si>
    <t>PRO0160</t>
  </si>
  <si>
    <t>Value of contingent liabilities</t>
  </si>
  <si>
    <t>NHS Resolution legal claims</t>
  </si>
  <si>
    <t>PRO0170</t>
  </si>
  <si>
    <t>Employment tribunal and other employee related litigation</t>
  </si>
  <si>
    <t>PRO0180</t>
  </si>
  <si>
    <t>PRO0190</t>
  </si>
  <si>
    <t>PRO0200</t>
  </si>
  <si>
    <t xml:space="preserve">Gross value of contingent liabilities </t>
  </si>
  <si>
    <t>PRO0210</t>
  </si>
  <si>
    <t>Amounts recoverable against liabilities</t>
  </si>
  <si>
    <t>PRO0220</t>
  </si>
  <si>
    <t>PRO0230</t>
  </si>
  <si>
    <t>PRO0240</t>
  </si>
  <si>
    <t>A23CY01</t>
  </si>
  <si>
    <t>A23CY02</t>
  </si>
  <si>
    <t>A23CY03</t>
  </si>
  <si>
    <t>A23CY04</t>
  </si>
  <si>
    <t>A23CY05</t>
  </si>
  <si>
    <t>Total revaluation reserve</t>
  </si>
  <si>
    <t>Revaluation reserve -intangibles</t>
  </si>
  <si>
    <t>Revaluation reserve -property, plant and equipment</t>
  </si>
  <si>
    <t>Revaluation reserve - assets held for sale</t>
  </si>
  <si>
    <t>Revaluation reserve - investment property</t>
  </si>
  <si>
    <t>RER0010</t>
  </si>
  <si>
    <t>RER0020</t>
  </si>
  <si>
    <t>RER0030</t>
  </si>
  <si>
    <t>RER0040</t>
  </si>
  <si>
    <t>RER0050</t>
  </si>
  <si>
    <t>RER0060</t>
  </si>
  <si>
    <t>RER0070</t>
  </si>
  <si>
    <t>Transfers to the I&amp;E reserve for impairments arising from consumption of economic benefits</t>
  </si>
  <si>
    <t>RER0080</t>
  </si>
  <si>
    <t>Transfers to other reserves</t>
  </si>
  <si>
    <t>RER0090</t>
  </si>
  <si>
    <t>Transfer to I&amp;E reserve upon asset disposal</t>
  </si>
  <si>
    <t>RER0100</t>
  </si>
  <si>
    <t>RER0110</t>
  </si>
  <si>
    <t>RER0120</t>
  </si>
  <si>
    <t>RER0130</t>
  </si>
  <si>
    <t>RER0150</t>
  </si>
  <si>
    <t>A23PY01</t>
  </si>
  <si>
    <t>A23PY02</t>
  </si>
  <si>
    <t>A23PY03</t>
  </si>
  <si>
    <t>A23PY04</t>
  </si>
  <si>
    <t>A23PY05</t>
  </si>
  <si>
    <t>A24CY01</t>
  </si>
  <si>
    <t>A24CY02</t>
  </si>
  <si>
    <t>A24CY03</t>
  </si>
  <si>
    <t>A24CY04</t>
  </si>
  <si>
    <t>A24PY01</t>
  </si>
  <si>
    <t>A24PY02</t>
  </si>
  <si>
    <t>A24PY03</t>
  </si>
  <si>
    <t>A24PY04</t>
  </si>
  <si>
    <t>PFI schemes</t>
  </si>
  <si>
    <t>LIFT schemes</t>
  </si>
  <si>
    <t>Other service concessions</t>
  </si>
  <si>
    <t>Gross PFI, LIFT or other service concession SoFP obligation</t>
  </si>
  <si>
    <t>PFI0010</t>
  </si>
  <si>
    <t>of which liabilities are due</t>
  </si>
  <si>
    <t>PFI0020</t>
  </si>
  <si>
    <t>PFI0030</t>
  </si>
  <si>
    <t>PFI0040</t>
  </si>
  <si>
    <t>PFI0050</t>
  </si>
  <si>
    <t>Net PFI, LIFT or other service concession SoFP obligation</t>
  </si>
  <si>
    <t>PFI0060</t>
  </si>
  <si>
    <t>PFI0070</t>
  </si>
  <si>
    <t>PFI0080</t>
  </si>
  <si>
    <t>PFI0090</t>
  </si>
  <si>
    <t>PFI0100</t>
  </si>
  <si>
    <t>of which due:</t>
  </si>
  <si>
    <t>PFI0110</t>
  </si>
  <si>
    <t>PFI0120</t>
  </si>
  <si>
    <t>PFI0130</t>
  </si>
  <si>
    <t>For alignment purposes only</t>
  </si>
  <si>
    <t>Unitary payment payable to service concession operator (total of all schemes)</t>
  </si>
  <si>
    <t>Consisting of:</t>
  </si>
  <si>
    <t>- Interest charge</t>
  </si>
  <si>
    <t>- Repayment of balance sheet obligation</t>
  </si>
  <si>
    <t>- Service element (and other charges to operating expenditure excluding revenue lifecycle)</t>
  </si>
  <si>
    <t>- Capital lifecycle maintenance</t>
  </si>
  <si>
    <t>- Revenue lifecycle maintenance</t>
  </si>
  <si>
    <t>- Contingent rent</t>
  </si>
  <si>
    <t>- Addition to lifecycle prepayment - capital</t>
  </si>
  <si>
    <t>- Addition to lifecycle prepayment - revenue</t>
  </si>
  <si>
    <t>Other amounts paid to operator under the service concession contract but not part of the unitary payment:</t>
  </si>
  <si>
    <t>Amounts charged to revenue (freetext required)</t>
  </si>
  <si>
    <t>Amounts capitalised (freetext required)</t>
  </si>
  <si>
    <t>PFI support income recognised in other operating income</t>
  </si>
  <si>
    <t>PFI0190</t>
  </si>
  <si>
    <t>A25CY01</t>
  </si>
  <si>
    <t>A25CY02</t>
  </si>
  <si>
    <t>A25CY03</t>
  </si>
  <si>
    <t>A25PY01</t>
  </si>
  <si>
    <t>A25PY02</t>
  </si>
  <si>
    <t>A25PY03</t>
  </si>
  <si>
    <t>PFI1000</t>
  </si>
  <si>
    <t>PFI1010</t>
  </si>
  <si>
    <t>PFI1020</t>
  </si>
  <si>
    <t>PFI1030</t>
  </si>
  <si>
    <t xml:space="preserve">Total charge to operating expenditure for off-SoFP schemes </t>
  </si>
  <si>
    <t>PFI1040</t>
  </si>
  <si>
    <t>PFI1050</t>
  </si>
  <si>
    <t>A26CY01</t>
  </si>
  <si>
    <t>A26PY01</t>
  </si>
  <si>
    <t>PEN0010</t>
  </si>
  <si>
    <t>PEN0020</t>
  </si>
  <si>
    <t>PEN0030</t>
  </si>
  <si>
    <t>PEN0040</t>
  </si>
  <si>
    <t>PEN0050</t>
  </si>
  <si>
    <t>Current service cost</t>
  </si>
  <si>
    <t>PEN0060</t>
  </si>
  <si>
    <t>Interest cost</t>
  </si>
  <si>
    <t>PEN0070</t>
  </si>
  <si>
    <t>Contribution by plan participants</t>
  </si>
  <si>
    <t>PEN0080</t>
  </si>
  <si>
    <t>Remeasurement of the net defined benefit (liability) / asset:</t>
  </si>
  <si>
    <t xml:space="preserve"> - Actuarial (gains)/losses</t>
  </si>
  <si>
    <t>PEN0090</t>
  </si>
  <si>
    <t>Benefits paid</t>
  </si>
  <si>
    <t>PEN0100</t>
  </si>
  <si>
    <t>Past service costs</t>
  </si>
  <si>
    <t>PEN0110</t>
  </si>
  <si>
    <t>Business combinations (transfers in/out)</t>
  </si>
  <si>
    <t>PEN0120</t>
  </si>
  <si>
    <t>Curtailments and settlements</t>
  </si>
  <si>
    <t>PEN0130</t>
  </si>
  <si>
    <t>Transferred to NHS foundation trust upon authorisation as FT</t>
  </si>
  <si>
    <t>PEN0140</t>
  </si>
  <si>
    <t>PEN0150</t>
  </si>
  <si>
    <t>PEN0160</t>
  </si>
  <si>
    <t>PEN0170</t>
  </si>
  <si>
    <t>PEN0180</t>
  </si>
  <si>
    <t>PEN0190</t>
  </si>
  <si>
    <t>PEN0200</t>
  </si>
  <si>
    <t>Interest income</t>
  </si>
  <si>
    <t>PEN0210</t>
  </si>
  <si>
    <t>Remeasurement of the net defined benefit (liability) / asset</t>
  </si>
  <si>
    <t>- Return on plan assets (excludes any amounts already included in interest income above)</t>
  </si>
  <si>
    <t>PEN0220</t>
  </si>
  <si>
    <t>- Actuarial gains/(losses)</t>
  </si>
  <si>
    <t>PEN0230</t>
  </si>
  <si>
    <t>- Changes in the effect of limiting a net defined benefit asset to the asset ceiling (excluding amounts included in interest income/expense)</t>
  </si>
  <si>
    <t>PEN0240</t>
  </si>
  <si>
    <t>Contributions by the employer</t>
  </si>
  <si>
    <t>PEN0250</t>
  </si>
  <si>
    <t>Contributions by the plan participants</t>
  </si>
  <si>
    <t>PEN0260</t>
  </si>
  <si>
    <t>PEN0270</t>
  </si>
  <si>
    <t>PEN0280</t>
  </si>
  <si>
    <t>Settlements</t>
  </si>
  <si>
    <t>PEN0290</t>
  </si>
  <si>
    <t>PEN0300</t>
  </si>
  <si>
    <t>PEN0310</t>
  </si>
  <si>
    <t>PEN0320</t>
  </si>
  <si>
    <t>Present value of the defined benefit obligation</t>
  </si>
  <si>
    <t>PEN0330</t>
  </si>
  <si>
    <t>Plan assets at fair value</t>
  </si>
  <si>
    <t>PEN0340</t>
  </si>
  <si>
    <t>PEN0370</t>
  </si>
  <si>
    <t>Fair value of any reimbursement right recognised as a separate asset on the SoFP</t>
  </si>
  <si>
    <t>PEN0372</t>
  </si>
  <si>
    <t>PEN0375</t>
  </si>
  <si>
    <t>PEN0380</t>
  </si>
  <si>
    <t>Interest expense / income</t>
  </si>
  <si>
    <t>PEN0390</t>
  </si>
  <si>
    <t>Past service cost</t>
  </si>
  <si>
    <t>PEN0400</t>
  </si>
  <si>
    <t>Gains / (losses) on curtailment and settlement</t>
  </si>
  <si>
    <t>PEN0410</t>
  </si>
  <si>
    <t>Total net (charge)/gain recognised in SoCI</t>
  </si>
  <si>
    <t>PEN0420</t>
  </si>
  <si>
    <t>Carrying value</t>
  </si>
  <si>
    <t>Fair value</t>
  </si>
  <si>
    <t>A27CY01</t>
  </si>
  <si>
    <t>A27CY01A</t>
  </si>
  <si>
    <t>A27CY01B</t>
  </si>
  <si>
    <t>A27CY01D</t>
  </si>
  <si>
    <t>This table discloses the book values of financial assets recognised in the SoFP analysed by measurement basis under IFRS 9. Amounts should therefore be net of any allowances for credit losses (impairments)</t>
  </si>
  <si>
    <t>Total carrying value</t>
  </si>
  <si>
    <t>Financial assets at amortised cost</t>
  </si>
  <si>
    <t>Financial assets at fair value through I&amp;E</t>
  </si>
  <si>
    <t>Financial assets at fair value through OCI</t>
  </si>
  <si>
    <t>Financial assets per the SoFP:</t>
  </si>
  <si>
    <t>Receivables (excluding non financial assets) - with DHSC group bodies</t>
  </si>
  <si>
    <t>FI0020</t>
  </si>
  <si>
    <t>Receivables (excluding non financial assets) - with other bodies</t>
  </si>
  <si>
    <t>FI0030</t>
  </si>
  <si>
    <t>FI0040</t>
  </si>
  <si>
    <t>FI0050</t>
  </si>
  <si>
    <t>Consolidated NHS Charitable fund financial assets</t>
  </si>
  <si>
    <t>FI0055</t>
  </si>
  <si>
    <t>FI0060</t>
  </si>
  <si>
    <t>A27PY01</t>
  </si>
  <si>
    <t>A27PY01A</t>
  </si>
  <si>
    <t>A27PY01B</t>
  </si>
  <si>
    <t>A27PY01D</t>
  </si>
  <si>
    <t>A27CY01F</t>
  </si>
  <si>
    <t>A27CY01G</t>
  </si>
  <si>
    <t>Discloses the book values of financial assets recognised in the SoFP analysed by measurement basis under IFRS 9</t>
  </si>
  <si>
    <t>Financial liabilities per the SoFP:</t>
  </si>
  <si>
    <t>FI0081</t>
  </si>
  <si>
    <t>Other borrowings excluding finance lease and PFI liabilities</t>
  </si>
  <si>
    <t>FI0082</t>
  </si>
  <si>
    <t>FI0090</t>
  </si>
  <si>
    <t>Obligations under PFI, LIFT and other service concession contracts</t>
  </si>
  <si>
    <t>FI0100</t>
  </si>
  <si>
    <t>Trade and other payables (excluding non financial liabilities) - with DHSC group bodies</t>
  </si>
  <si>
    <t>FI0110</t>
  </si>
  <si>
    <t>Trade and other payables (excluding non financial liabilities) - with other bodies</t>
  </si>
  <si>
    <t>FI0120</t>
  </si>
  <si>
    <t>FI0130</t>
  </si>
  <si>
    <t>FI0140</t>
  </si>
  <si>
    <t>Consolidated NHS charitable fund financial liabilities</t>
  </si>
  <si>
    <t>FI0145</t>
  </si>
  <si>
    <t>FI0150</t>
  </si>
  <si>
    <t>A27PY01F</t>
  </si>
  <si>
    <t>A27PY01G</t>
  </si>
  <si>
    <t>Financial liabilities fall due in:</t>
  </si>
  <si>
    <t>In one year or less</t>
  </si>
  <si>
    <t>FI0160</t>
  </si>
  <si>
    <t>In more than one year but not more than five years</t>
  </si>
  <si>
    <t>FI0170</t>
  </si>
  <si>
    <t>In more than five years</t>
  </si>
  <si>
    <t>FI0190</t>
  </si>
  <si>
    <t>Total financial liabilities</t>
  </si>
  <si>
    <t>FI0200</t>
  </si>
  <si>
    <t>Table 36A Fair value of financial assets and liabilities</t>
  </si>
  <si>
    <t>A27CY14</t>
  </si>
  <si>
    <t>A27CY15</t>
  </si>
  <si>
    <t>A27PY14</t>
  </si>
  <si>
    <t>A27PY15</t>
  </si>
  <si>
    <t>Book value</t>
  </si>
  <si>
    <t>Assets</t>
  </si>
  <si>
    <t>Receivables (excluding non financial assets) - with NHS and DHSC bodies</t>
  </si>
  <si>
    <t>FI0220</t>
  </si>
  <si>
    <t>FI0230</t>
  </si>
  <si>
    <t>FI0240</t>
  </si>
  <si>
    <t>FI0250</t>
  </si>
  <si>
    <t>FI0255</t>
  </si>
  <si>
    <t>FI0260</t>
  </si>
  <si>
    <t>Liabilities</t>
  </si>
  <si>
    <t>FI0275</t>
  </si>
  <si>
    <t>FI0280</t>
  </si>
  <si>
    <t>FI0290</t>
  </si>
  <si>
    <t>FI0300</t>
  </si>
  <si>
    <t>Trade and other payables (excluding non financial liabilities) - with NHS and DHSC bodies</t>
  </si>
  <si>
    <t>FI0310</t>
  </si>
  <si>
    <t>FI0320</t>
  </si>
  <si>
    <t>FI0330</t>
  </si>
  <si>
    <t>FI0340</t>
  </si>
  <si>
    <t>FI0345</t>
  </si>
  <si>
    <t>FI0350</t>
  </si>
  <si>
    <t>A28CY01</t>
  </si>
  <si>
    <t>A28PY01</t>
  </si>
  <si>
    <t>OTD0010</t>
  </si>
  <si>
    <t>OTD0020</t>
  </si>
  <si>
    <t>OTD0030</t>
  </si>
  <si>
    <t>not later than 1 year</t>
  </si>
  <si>
    <t>OTD0040</t>
  </si>
  <si>
    <t>after 1 year and not later than 5 years</t>
  </si>
  <si>
    <t>OTD0050</t>
  </si>
  <si>
    <t>paid thereafter</t>
  </si>
  <si>
    <t>OTD0060</t>
  </si>
  <si>
    <t>OTD0070</t>
  </si>
  <si>
    <t>A28CY02</t>
  </si>
  <si>
    <t>A28CY03</t>
  </si>
  <si>
    <t>A28PY02</t>
  </si>
  <si>
    <t>A28PY03</t>
  </si>
  <si>
    <t>Revenue</t>
  </si>
  <si>
    <t>Expenditure</t>
  </si>
  <si>
    <t>OTD0080</t>
  </si>
  <si>
    <t>OTD0090</t>
  </si>
  <si>
    <t>Value of transactions with other related parties:</t>
  </si>
  <si>
    <t>OTD0100</t>
  </si>
  <si>
    <t>Non-consolidated subsidiaries and associates / joint ventures</t>
  </si>
  <si>
    <t>OTD0110</t>
  </si>
  <si>
    <t>Other bodies or persons outside of the whole of government accounting boundary</t>
  </si>
  <si>
    <t>OTD0120</t>
  </si>
  <si>
    <t>Total value of transactions with related parties</t>
  </si>
  <si>
    <t>OTD0130</t>
  </si>
  <si>
    <t>Payables</t>
  </si>
  <si>
    <t>OTD0140</t>
  </si>
  <si>
    <t>OTD0150</t>
  </si>
  <si>
    <t>Value of balances with other related parties:</t>
  </si>
  <si>
    <t>OTD0160</t>
  </si>
  <si>
    <t>OTD0170</t>
  </si>
  <si>
    <t>OTD0180</t>
  </si>
  <si>
    <t>OTD0190</t>
  </si>
  <si>
    <t>Total balances with related parties</t>
  </si>
  <si>
    <t>OTD0210</t>
  </si>
  <si>
    <t>OTD0200</t>
  </si>
  <si>
    <t>Adjusted financial performance surplus/(deficit) (control total basis)</t>
  </si>
  <si>
    <t>OTD0230</t>
  </si>
  <si>
    <t>Remove impairments scoring to Departmental Expenditure Limit</t>
  </si>
  <si>
    <t>OTD0240</t>
  </si>
  <si>
    <t>Add back non-cash element of On-SoFP pension scheme charges</t>
  </si>
  <si>
    <t>OTD0255</t>
  </si>
  <si>
    <t>IFRIC 12 breakeven adjustment</t>
  </si>
  <si>
    <t>OTD0260</t>
  </si>
  <si>
    <t>Breakeven duty financial performance surplus/(deficit)</t>
  </si>
  <si>
    <t>OTD0270</t>
  </si>
  <si>
    <t>A28PY04</t>
  </si>
  <si>
    <t>A28PY05</t>
  </si>
  <si>
    <t>A28PY06</t>
  </si>
  <si>
    <t>A28PY07</t>
  </si>
  <si>
    <t>A28PY12</t>
  </si>
  <si>
    <t>A28PY13</t>
  </si>
  <si>
    <t>1997/98 to 2008/09 total</t>
  </si>
  <si>
    <t>2009/10</t>
  </si>
  <si>
    <t>2010/11</t>
  </si>
  <si>
    <t>2011/12</t>
  </si>
  <si>
    <t>2012/13</t>
  </si>
  <si>
    <t>2013/14</t>
  </si>
  <si>
    <t>Breakeven duty in-year financial performance</t>
  </si>
  <si>
    <t>OTD0280</t>
  </si>
  <si>
    <t>Breakeven duty cumulative position</t>
  </si>
  <si>
    <t>OTD0290</t>
  </si>
  <si>
    <t>Operating income (excluding consolidated charitable funds)</t>
  </si>
  <si>
    <t>OTD0300</t>
  </si>
  <si>
    <t>Cumulative breakeven position as a percentage of operating income</t>
  </si>
  <si>
    <t>OTD0310</t>
  </si>
  <si>
    <t>Property, Plant and Equipment</t>
  </si>
  <si>
    <t>OTD0330</t>
  </si>
  <si>
    <t>OTD0340</t>
  </si>
  <si>
    <t>OTD0350</t>
  </si>
  <si>
    <t>Total gross capital expenditure</t>
  </si>
  <si>
    <t>OTD0370</t>
  </si>
  <si>
    <t>Less: Disposals</t>
  </si>
  <si>
    <t>OTD0380</t>
  </si>
  <si>
    <t>OTD0390</t>
  </si>
  <si>
    <t>OTD0400</t>
  </si>
  <si>
    <t>OTD0420</t>
  </si>
  <si>
    <t>Less: Donated and granted capital additions</t>
  </si>
  <si>
    <t>OTD0430</t>
  </si>
  <si>
    <t>Charge against Capital Resource Limit</t>
  </si>
  <si>
    <t>OTD0450</t>
  </si>
  <si>
    <t>Capital Resource Limit</t>
  </si>
  <si>
    <t>OTD0460</t>
  </si>
  <si>
    <t>Under / (over) spend against CRL</t>
  </si>
  <si>
    <t>OTD0470</t>
  </si>
  <si>
    <t>A29CY01</t>
  </si>
  <si>
    <t>A29CY02</t>
  </si>
  <si>
    <t>A29PY01</t>
  </si>
  <si>
    <t>A29PY02</t>
  </si>
  <si>
    <t xml:space="preserve">Total No. of cases </t>
  </si>
  <si>
    <t xml:space="preserve">Total value of cases </t>
  </si>
  <si>
    <t>Losses:</t>
  </si>
  <si>
    <t xml:space="preserve">1. Losses of cash due to: </t>
  </si>
  <si>
    <t xml:space="preserve">a. theft, fraud etc </t>
  </si>
  <si>
    <t>LSP0010</t>
  </si>
  <si>
    <t xml:space="preserve">b. overpayment of salaries etc. </t>
  </si>
  <si>
    <t>LSP0020</t>
  </si>
  <si>
    <t xml:space="preserve">c. other causes </t>
  </si>
  <si>
    <t>LSP0030</t>
  </si>
  <si>
    <t>2. Fruitless payments and constructive losses</t>
  </si>
  <si>
    <t>LSP0040</t>
  </si>
  <si>
    <t xml:space="preserve">3. Bad debts and claims abandoned in relation to: </t>
  </si>
  <si>
    <t xml:space="preserve">a. private patients </t>
  </si>
  <si>
    <t>LSP0050</t>
  </si>
  <si>
    <t xml:space="preserve">b. overseas visitors </t>
  </si>
  <si>
    <t>LSP0060</t>
  </si>
  <si>
    <t xml:space="preserve">c. other </t>
  </si>
  <si>
    <t>LSP0070</t>
  </si>
  <si>
    <t xml:space="preserve">4. Damage to buildings, property etc. (including stores losses) due to: </t>
  </si>
  <si>
    <t>LSP0080</t>
  </si>
  <si>
    <t>b. stores losses</t>
  </si>
  <si>
    <t>LSP0090</t>
  </si>
  <si>
    <t>LSP0100</t>
  </si>
  <si>
    <t>Total losses</t>
  </si>
  <si>
    <t>LSP0110</t>
  </si>
  <si>
    <t>Special payments:</t>
  </si>
  <si>
    <t>5. Compensation under court order or legally binding arbitration award</t>
  </si>
  <si>
    <t>LSP0120</t>
  </si>
  <si>
    <t xml:space="preserve">6. Extra contractual to contractors </t>
  </si>
  <si>
    <t>LSP0130</t>
  </si>
  <si>
    <t xml:space="preserve">7. Ex gratia payments in respect of: </t>
  </si>
  <si>
    <t xml:space="preserve">a. loss of personal effects </t>
  </si>
  <si>
    <t>LSP0140</t>
  </si>
  <si>
    <t xml:space="preserve">b. clinical negligence with advice </t>
  </si>
  <si>
    <t>LSP0150</t>
  </si>
  <si>
    <t xml:space="preserve">c. personal injury with advice </t>
  </si>
  <si>
    <t>LSP0160</t>
  </si>
  <si>
    <t xml:space="preserve">d. other negligence and injury </t>
  </si>
  <si>
    <t>LSP0170</t>
  </si>
  <si>
    <t>LSP0180</t>
  </si>
  <si>
    <t>f. patient referrals outside the UK and EEA Guidelines</t>
  </si>
  <si>
    <t>LSP0190</t>
  </si>
  <si>
    <t xml:space="preserve">g. other </t>
  </si>
  <si>
    <t>LSP0200</t>
  </si>
  <si>
    <t xml:space="preserve">h. maladministration, no financial loss </t>
  </si>
  <si>
    <t>LSP0210</t>
  </si>
  <si>
    <t>8. Special severance payments</t>
  </si>
  <si>
    <t>LSP0220</t>
  </si>
  <si>
    <t>9. Extra statutory and regulatory</t>
  </si>
  <si>
    <t>LSP0230</t>
  </si>
  <si>
    <t>Total special payments</t>
  </si>
  <si>
    <t>LSP0240</t>
  </si>
  <si>
    <t>Total losses and special payments</t>
  </si>
  <si>
    <t>LSP0250</t>
  </si>
  <si>
    <t>1. Losses of cash (including cases of fraud)</t>
  </si>
  <si>
    <t>LSP0260</t>
  </si>
  <si>
    <t>LSP0270</t>
  </si>
  <si>
    <t xml:space="preserve">3. Bad debts and claims abandoned </t>
  </si>
  <si>
    <t>LSP0280</t>
  </si>
  <si>
    <t xml:space="preserve">4. Damage to buildings, property etc. </t>
  </si>
  <si>
    <t>LSP0290</t>
  </si>
  <si>
    <t xml:space="preserve">5. Compensation under legal obligation </t>
  </si>
  <si>
    <t>LSP0300</t>
  </si>
  <si>
    <t>LSP0310</t>
  </si>
  <si>
    <t xml:space="preserve">7. Ex gratia payments </t>
  </si>
  <si>
    <t>LSP0320</t>
  </si>
  <si>
    <t>LSP0330</t>
  </si>
  <si>
    <t>LSP0340</t>
  </si>
  <si>
    <t>Recovered losses</t>
  </si>
  <si>
    <t xml:space="preserve">Compensation payments received </t>
  </si>
  <si>
    <t>LSP0350</t>
  </si>
  <si>
    <t>TOTAL GIFTS</t>
  </si>
  <si>
    <t>LSP0360</t>
  </si>
  <si>
    <t>LSP0370</t>
  </si>
  <si>
    <t>LSP0380</t>
  </si>
  <si>
    <t>LSP0390</t>
  </si>
  <si>
    <t>LSP0400</t>
  </si>
  <si>
    <t>LSP0410</t>
  </si>
  <si>
    <t>TAC02 SoCI</t>
  </si>
  <si>
    <t>TAC03 SoFP</t>
  </si>
  <si>
    <t>TAC04 SOCIE</t>
  </si>
  <si>
    <t>TAC05 SoCF</t>
  </si>
  <si>
    <t>TAC08 Op Exp</t>
  </si>
  <si>
    <t>TAC10 Op leases</t>
  </si>
  <si>
    <t>TAC12 Impairment</t>
  </si>
  <si>
    <t>TAC13 Intangibles</t>
  </si>
  <si>
    <t>TAC16 AHFS</t>
  </si>
  <si>
    <t>TAC17 Inventories</t>
  </si>
  <si>
    <t>TAC18 Receivables</t>
  </si>
  <si>
    <t>TAC19 CCE</t>
  </si>
  <si>
    <t>TAC20 Payables</t>
  </si>
  <si>
    <t>TAC22 Provisions</t>
  </si>
  <si>
    <t>TAC23 Reval Res</t>
  </si>
  <si>
    <t>TAC25 Off-SoFP PFI</t>
  </si>
  <si>
    <t>TAC27 Fin Inst</t>
  </si>
  <si>
    <t>TAC29 Losses+SP</t>
  </si>
  <si>
    <t>PPE0086</t>
  </si>
  <si>
    <t>Owned - equipment donated from DHSC and NHSE for COVID response</t>
  </si>
  <si>
    <t>Note 4.3 Other auditor remuneration</t>
  </si>
  <si>
    <t>Set up costs:</t>
  </si>
  <si>
    <t>Other operating costs</t>
  </si>
  <si>
    <t>Running costs:</t>
  </si>
  <si>
    <t>Staff costs</t>
  </si>
  <si>
    <t>Note 4.2 Nightingale hospitals</t>
  </si>
  <si>
    <t>Total gross costs</t>
  </si>
  <si>
    <t>OPX0150</t>
  </si>
  <si>
    <t>OPX0160</t>
  </si>
  <si>
    <t>OPX0170</t>
  </si>
  <si>
    <t>OPX0180</t>
  </si>
  <si>
    <t>OPX0190</t>
  </si>
  <si>
    <t>Additions (purchased)</t>
  </si>
  <si>
    <t>Additions (donated) - from NHS provider (purchased by DHSC)</t>
  </si>
  <si>
    <t>INV0061</t>
  </si>
  <si>
    <t>INV0062</t>
  </si>
  <si>
    <t>INV0063</t>
  </si>
  <si>
    <t>From 2020/21 details of individual special payments over £95k are required to be collected for DHSC. The GAM only requires separate disclosure of these amounts in local accounts if they are £300k or more.</t>
  </si>
  <si>
    <t>LSP0301</t>
  </si>
  <si>
    <t>LSP0311</t>
  </si>
  <si>
    <t>LSP0321</t>
  </si>
  <si>
    <t>LSP0331</t>
  </si>
  <si>
    <t>LSP0341</t>
  </si>
  <si>
    <t>Inventories written down (consumables donated from DHSC group bodies for COVID response)</t>
  </si>
  <si>
    <t>Supplies and services – clinical: utilisation of consumables donated from DHSC group bodies for COVID response</t>
  </si>
  <si>
    <t>Consumables donated from DHSC group bodies</t>
  </si>
  <si>
    <t>The following gross costs of running the Nightingale hospitals are included in operating expenditure above:</t>
  </si>
  <si>
    <t>INC0198</t>
  </si>
  <si>
    <t>Block contract / system envelope income</t>
  </si>
  <si>
    <t>INC0231</t>
  </si>
  <si>
    <t>INC0302</t>
  </si>
  <si>
    <t>OPX0200</t>
  </si>
  <si>
    <t>OPX0210</t>
  </si>
  <si>
    <t>Decommissioning costs:</t>
  </si>
  <si>
    <t>INC1274A</t>
  </si>
  <si>
    <t>INC1274B</t>
  </si>
  <si>
    <t>INC1255A</t>
  </si>
  <si>
    <t>INC1255B</t>
  </si>
  <si>
    <t>EXP0165B</t>
  </si>
  <si>
    <t>EXP0165A</t>
  </si>
  <si>
    <t>Additions (donated) - from DHSC</t>
  </si>
  <si>
    <t>Reimbursement and top up funding</t>
  </si>
  <si>
    <t>Table ID</t>
  </si>
  <si>
    <t>NHS other (including Public Health England)</t>
  </si>
  <si>
    <t>31 Mar 2021</t>
  </si>
  <si>
    <t>31 Mar 2020</t>
  </si>
  <si>
    <t>STATEMENT OF CHANGES IN EQUITY - 2020/21</t>
  </si>
  <si>
    <t>Note 13.1 Intangible assets - 2020/21</t>
  </si>
  <si>
    <t>Compile</t>
  </si>
  <si>
    <t>Note 40.1 Breakeven duty financial performance 2020/21</t>
  </si>
  <si>
    <t>Note 36.1 Carrying value and fair value of financial assets - 31 March 2021</t>
  </si>
  <si>
    <t>Total as at 31 March 2021</t>
  </si>
  <si>
    <t>Note 36.2 Carrying value and fair value of financial assets - 31 March 2020</t>
  </si>
  <si>
    <t>Total as at 31 March 2020</t>
  </si>
  <si>
    <t>Note 36.3 Carrying value and fair value of financial liabilities - 31 March 2021</t>
  </si>
  <si>
    <t>Note 36.4 Carrying value and fair value of financial liabilities - 31 March 2020</t>
  </si>
  <si>
    <t>Present value of the defined benefit obligation at 1 April</t>
  </si>
  <si>
    <t>Present value of the defined benefit obligation at 31 March</t>
  </si>
  <si>
    <t>Plan assets at fair value at 1 April</t>
  </si>
  <si>
    <t>Present value of plan assets at 1 April</t>
  </si>
  <si>
    <t>Plan assets at fair value at 31 March</t>
  </si>
  <si>
    <t>Plan surplus/(deficit) at 31 March</t>
  </si>
  <si>
    <t>Net defined benefit (obligation)/asset recognised in the SoFP at 31 March</t>
  </si>
  <si>
    <t>Total net (liability)/asset after the impact of reimbursement rights as at 31 March</t>
  </si>
  <si>
    <t>Number of schemes that the trust has (accounted for off-SoFP) as at 31 March 2021</t>
  </si>
  <si>
    <t>Table 32A  Revaluation reserve movements - 2020/21</t>
  </si>
  <si>
    <t>Revaluation reserve at 1 April 2020 - brought forward</t>
  </si>
  <si>
    <t>Revaluation reserve at 31 March 2021</t>
  </si>
  <si>
    <t>Table 32B Revaluation reserve movements - 2019/20</t>
  </si>
  <si>
    <t>Revaluation reserve at 1 April 2019</t>
  </si>
  <si>
    <t>Revaluation reserve at 1 April 2019 - restated</t>
  </si>
  <si>
    <t>Revaluation reserve at 31 March 2020</t>
  </si>
  <si>
    <t>Note 30.2 Movements in provisions for liabilities and charges - 2020/21</t>
  </si>
  <si>
    <t>At 1 April 2020 - brought forward</t>
  </si>
  <si>
    <t>At 31 March 2021</t>
  </si>
  <si>
    <t>Note 29.2 Reconciliation of liabilities arising from financing activities - 2019/20</t>
  </si>
  <si>
    <t>Carrying value at 1 April 2019</t>
  </si>
  <si>
    <t>Carrying value at 1 April 2019 - restated</t>
  </si>
  <si>
    <t>Carrying value at 31 March 2020</t>
  </si>
  <si>
    <t>At 31 March</t>
  </si>
  <si>
    <t>Note 20.2 Allowances for credit losses (doubtful debts) - 2020/21</t>
  </si>
  <si>
    <t>Allowance for credit losses at 1 April 2020 - brought forward</t>
  </si>
  <si>
    <t>Total allowance for credit losses at 31 March 2021</t>
  </si>
  <si>
    <t>Note 20.3 Allowances for credit losses (doubtful debts) - 2019/20</t>
  </si>
  <si>
    <t>Allowance for credit losses at 1 April 2019 - brought forward</t>
  </si>
  <si>
    <t>Allowance for credit losses at 1 April 2019 - restated</t>
  </si>
  <si>
    <t>Total allowance for credit losses at 31 March 2020</t>
  </si>
  <si>
    <t>Note 19 Inventory movements - 2020/21</t>
  </si>
  <si>
    <t>Carrying value  at 1 April 2020 - brought forward</t>
  </si>
  <si>
    <t>Carrying value at 31 March 2021</t>
  </si>
  <si>
    <t>Table 19B Inventory movement - 2019/20</t>
  </si>
  <si>
    <t>Carrying value  at 1 April 2019</t>
  </si>
  <si>
    <t>Carrying value  at 1 April 2019 - restated</t>
  </si>
  <si>
    <t>Note 14.1 Property, plant and equipment - 2020/21</t>
  </si>
  <si>
    <t>Valuation / gross cost at 1 April 2020 - brought forward</t>
  </si>
  <si>
    <t>Valuation/gross cost at 31 March 2021</t>
  </si>
  <si>
    <t>Accumulated depreciation at 1 April 2020 - brought forward</t>
  </si>
  <si>
    <t>Accumulated depreciation at 31 March 2021</t>
  </si>
  <si>
    <t>Note 14.2 Property, plant and equipment - 2019/20</t>
  </si>
  <si>
    <t>Valuation / gross cost at 1 April 2019 - brought forward</t>
  </si>
  <si>
    <t>Valuation / gross cost at 1 April 2019 - restated</t>
  </si>
  <si>
    <t>Valuation/gross cost at 31 March 2020</t>
  </si>
  <si>
    <t>Accumulated depreciation at 1 April 2019 - brought forward</t>
  </si>
  <si>
    <t>Accumulated depreciation at 1 April 2019 - restated</t>
  </si>
  <si>
    <t>Accumulated depreciation at 31 March 2020</t>
  </si>
  <si>
    <t>Note 14.3 Property, plant and equipment financing - 2020/21</t>
  </si>
  <si>
    <t>NBV total at 31 March 2021</t>
  </si>
  <si>
    <t>Note 14.4 Property, plant and equipment financing - 2019/20</t>
  </si>
  <si>
    <t>NBV total at 31 March 2020</t>
  </si>
  <si>
    <t>Accumulated amortisation at 1 April 2020 - brought forward</t>
  </si>
  <si>
    <t>Accumulated amortisation at 31 March 2021</t>
  </si>
  <si>
    <t>Net book value at 31 March 2021</t>
  </si>
  <si>
    <t>Note 13.2 Intangible assets - 2019/20</t>
  </si>
  <si>
    <t>Accumulated amortisation at 1 April 2019 - brought forward</t>
  </si>
  <si>
    <t>Accumulated amortisation at 1 April 2019 - restated</t>
  </si>
  <si>
    <t>Accumulated amortisation at 31 March 2020</t>
  </si>
  <si>
    <t>Net book value at 31 March 2020</t>
  </si>
  <si>
    <t>Note 6.1 Reporting of other compensation schemes - exit packages 2020/21</t>
  </si>
  <si>
    <t>Note 6.2 Reporting of other compensation schemes - exit packages 2019/20</t>
  </si>
  <si>
    <t>Note 6.3 Exit packages: other (non-compulsory) departure payment</t>
  </si>
  <si>
    <t>Total income from patient care activities (from TAC06)</t>
  </si>
  <si>
    <t>Cash and cash equivalents at 31 March</t>
  </si>
  <si>
    <t>Taxpayers' and others' equity at 1 April 2020 - brought forward</t>
  </si>
  <si>
    <t>Taxpayers' and others' equity at 31 March 2021</t>
  </si>
  <si>
    <t>STATEMENT OF CHANGES IN EQUITY - 2019/20</t>
  </si>
  <si>
    <t>Taxpayers' and others' equity 1 April 2019 - as previously stated</t>
  </si>
  <si>
    <t>Taxpayers' and others' equity at 1 April 2019 - restated</t>
  </si>
  <si>
    <t>Taxpayers' and others' equity at 31 March 2020</t>
  </si>
  <si>
    <t xml:space="preserve">Carrying value at 1 April </t>
  </si>
  <si>
    <t>Carrying value at 1 April  - restated</t>
  </si>
  <si>
    <t>Carrying value at 31 March</t>
  </si>
  <si>
    <t>Total current investments / financial assets at 31 March</t>
  </si>
  <si>
    <t>Number of schemes that the trust has (accounted for on-SoFP) as at 31 March 2021</t>
  </si>
  <si>
    <t>Note 18.1 Non-current assets for sale and assets in disposal groups - 2020/21</t>
  </si>
  <si>
    <t>NBV of non-current assets for sale and assets in disposal groups at 1 April 2020 - brought forward</t>
  </si>
  <si>
    <t>NBV of non-current assets for sale and assets in disposal groups at 31 March 2021</t>
  </si>
  <si>
    <t>Note 18.2 Non-current assets for sale and assets in disposal groups - 2019/20</t>
  </si>
  <si>
    <t>NBV of non-current assets for sale and assets in disposal groups at 1 April 2019</t>
  </si>
  <si>
    <t>NBV of non-current assets for sale and assets in disposal groups at 1 April 2019 - restated</t>
  </si>
  <si>
    <t>NBV of non-current assets for sale and assets in disposal groups at 31 March 2020</t>
  </si>
  <si>
    <t>The unguaranteed residual value accruing to the provider (where the provider is a lessor)</t>
  </si>
  <si>
    <t>The accumulated allowance for uncollectable minimum lease payments receivable (where the provider is a lessor)</t>
  </si>
  <si>
    <t>Contingent rents recognised as income in the period (where the provider is a lessor)</t>
  </si>
  <si>
    <t>Contingent rents recognised as expenditure in the period (where the provider is a lessee)</t>
  </si>
  <si>
    <t>Additions - purchased (including capital lifecycle additions)</t>
  </si>
  <si>
    <t>Additions - leased / IFRIC 12 scheme assets (excluding lifecycle)</t>
  </si>
  <si>
    <t>Additions - equipment donated from DHSC for COVID response (non-cash)</t>
  </si>
  <si>
    <t>Additions - equipment donated from NHSE for COVID response (non-cash)</t>
  </si>
  <si>
    <t>Additions - purchased  (including capital lifecycle additions)</t>
  </si>
  <si>
    <t>Owned - donated / granted</t>
  </si>
  <si>
    <t>Note 7.1 Operating lease income and future receipts (trust as a lessor)</t>
  </si>
  <si>
    <t>On land leases:</t>
  </si>
  <si>
    <t>On building leases:</t>
  </si>
  <si>
    <t>On other leases:</t>
  </si>
  <si>
    <t>On all leases:</t>
  </si>
  <si>
    <t>Note 7.2 Operating lease payments and commitments (trust as a lessee)</t>
  </si>
  <si>
    <t>On buildings leases:</t>
  </si>
  <si>
    <r>
      <t xml:space="preserve">Note 5.2 Employee Expenses (Group </t>
    </r>
    <r>
      <rPr>
        <b/>
        <u/>
        <sz val="10"/>
        <rFont val="Arial"/>
        <family val="2"/>
      </rPr>
      <t xml:space="preserve">after </t>
    </r>
    <r>
      <rPr>
        <b/>
        <sz val="10"/>
        <rFont val="Arial"/>
        <family val="2"/>
      </rPr>
      <t>consolidation of charity)</t>
    </r>
  </si>
  <si>
    <t>non-contractual payments requiring HMT approval made to individuals where the payment value was more than 12 months’ of their annual salary</t>
  </si>
  <si>
    <t>Supplies and services - general: notional cost of equipment donated from DHSC for COVID response below capitalisation threshold</t>
  </si>
  <si>
    <t>Supplies and services - general: notional cost of equipment donated from NHSE for COVID response below capitalisation threshold</t>
  </si>
  <si>
    <r>
      <t xml:space="preserve">Movement in credit loss allowance: </t>
    </r>
    <r>
      <rPr>
        <u/>
        <sz val="10"/>
        <rFont val="Arial"/>
        <family val="2"/>
      </rPr>
      <t>contract receivables/assets</t>
    </r>
  </si>
  <si>
    <r>
      <t xml:space="preserve">Movement in credit loss allowance: </t>
    </r>
    <r>
      <rPr>
        <u/>
        <sz val="10"/>
        <rFont val="Arial"/>
        <family val="2"/>
      </rPr>
      <t>all other</t>
    </r>
    <r>
      <rPr>
        <sz val="10"/>
        <rFont val="Arial"/>
        <family val="2"/>
      </rPr>
      <t xml:space="preserve"> receivables &amp; investments</t>
    </r>
  </si>
  <si>
    <t>Other auditor remuneration (payable to external auditor only)</t>
  </si>
  <si>
    <t>Other auditor remuneration paid to the external auditor is analysed as follows:</t>
  </si>
  <si>
    <t>5. internal audit services (only those payable to the external auditor)</t>
  </si>
  <si>
    <t>Research and development (IFRS 15)</t>
  </si>
  <si>
    <t>Education and training (excluding notional apprenticeship levy income)</t>
  </si>
  <si>
    <t>Other (recognised in accordance with IFRS 15)</t>
  </si>
  <si>
    <t>Research and development (non-IFRS 15 e.g. IAS 20)</t>
  </si>
  <si>
    <t>Donated equipment from DHSC for COVID response (non-cash)</t>
  </si>
  <si>
    <t>Donated equipment from NHSE for COVID response (non-cash)</t>
  </si>
  <si>
    <t>Contributions to expenditure - receipt of equipment donated from DHSC for COVID response below capitalisation threshold</t>
  </si>
  <si>
    <t>Contributions to expenditure - receipt of equipment donated from NHSE for COVID response below capitalisation threshold</t>
  </si>
  <si>
    <t>Contributions to expenditure - consumables (inventory) donated from DHSC group bodies for COVID response</t>
  </si>
  <si>
    <t>Other (recognised in accordance with standards other than IFRS 15)</t>
  </si>
  <si>
    <t>Clinical partnerships providing mandatory services (including S75 agreements)</t>
  </si>
  <si>
    <t>Fair value gains/(losses) on financial assets mandated at FV through OCI</t>
  </si>
  <si>
    <t>Fair value gains/(losses) on equity instruments designated at FV through OCI</t>
  </si>
  <si>
    <t>Recycling gains/(losses) on disposal of financial assets mandated at FV through OCI</t>
  </si>
  <si>
    <t>NHS England and NHS Improvement</t>
  </si>
  <si>
    <t xml:space="preserve">The following TAC file has been adapted to demonstrate the format in which the publically available year end accounts data is collected from NHS providers.  </t>
  </si>
  <si>
    <t xml:space="preserve">Note: there are three tables on TAC28 which are only used by NHS trusts and therefore not included in the NHS FT data file. </t>
  </si>
  <si>
    <r>
      <t xml:space="preserve">The data in each cell is identifiable by a unique combination of </t>
    </r>
    <r>
      <rPr>
        <b/>
        <i/>
        <sz val="14"/>
        <rFont val="Arial"/>
        <family val="2"/>
      </rPr>
      <t>MainCode</t>
    </r>
    <r>
      <rPr>
        <sz val="14"/>
        <rFont val="Arial"/>
        <family val="2"/>
      </rPr>
      <t xml:space="preserve"> and </t>
    </r>
    <r>
      <rPr>
        <b/>
        <i/>
        <sz val="14"/>
        <rFont val="Arial"/>
        <family val="2"/>
      </rPr>
      <t xml:space="preserve">Subcode </t>
    </r>
    <r>
      <rPr>
        <sz val="14"/>
        <rFont val="Arial"/>
        <family val="2"/>
      </rPr>
      <t>as referenced in the following sheets.</t>
    </r>
  </si>
  <si>
    <r>
      <t xml:space="preserve">Tables are identifiable using the </t>
    </r>
    <r>
      <rPr>
        <b/>
        <i/>
        <sz val="14"/>
        <rFont val="Arial"/>
        <family val="2"/>
      </rPr>
      <t>WorkSheetName</t>
    </r>
    <r>
      <rPr>
        <sz val="14"/>
        <rFont val="Arial"/>
        <family val="2"/>
      </rPr>
      <t xml:space="preserve"> and </t>
    </r>
    <r>
      <rPr>
        <b/>
        <i/>
        <sz val="14"/>
        <rFont val="Arial"/>
        <family val="2"/>
      </rPr>
      <t>TableID</t>
    </r>
    <r>
      <rPr>
        <sz val="14"/>
        <rFont val="Arial"/>
        <family val="2"/>
      </rPr>
      <t>.</t>
    </r>
  </si>
  <si>
    <t>Further instructions are provided in the full instructions document published alongside these files.</t>
  </si>
  <si>
    <t>Illustrative TAC - Trust accounts consolidation (TAC) form 2020/21</t>
  </si>
  <si>
    <t>Recycling gains/(losses) on disposal of financial assets mandated as FV through OCI</t>
  </si>
  <si>
    <t>Recycling gains/(losses) on disposal of charitable fund financial assets mandated as FV through OCI</t>
  </si>
  <si>
    <t>Fair value gains [taken to I&amp;E]</t>
  </si>
  <si>
    <t>Fair value losses (impairment) [taken to I&amp;E]</t>
  </si>
  <si>
    <t xml:space="preserve">Note 16 Investments in joint ventures and associates (equity accounting) </t>
  </si>
  <si>
    <t>Other equity movements (translation gains/losses) [unlocked on request]</t>
  </si>
  <si>
    <t>Note 17.1 Other investments / financial assets (non-current)</t>
  </si>
  <si>
    <t>Fair value movements [taken to OCI] (for financial assets mandated as FV through OCI)</t>
  </si>
  <si>
    <t>Fair value movements [taken to OCI] (for equity instruments designated as FV through OCI)</t>
  </si>
  <si>
    <t>Amortisation at the effective interest rate (assets held at amortised cost only where applicable)</t>
  </si>
  <si>
    <t>Note 17.2 Other investments / financial assets (current)</t>
  </si>
  <si>
    <t>Additions (donated) - from NHS provider (purchased by provider) (unlocked on request)</t>
  </si>
  <si>
    <t>Inventories consumed (recognised in expenses)</t>
  </si>
  <si>
    <t>Contract receivables (IFRS 15): invoiced</t>
  </si>
  <si>
    <t>Contract receivables (IFRS 15): not yet invoiced / non-invoiced</t>
  </si>
  <si>
    <r>
      <t xml:space="preserve">Allowance for impaired </t>
    </r>
    <r>
      <rPr>
        <u/>
        <sz val="10"/>
        <rFont val="Arial"/>
        <family val="2"/>
      </rPr>
      <t>contract</t>
    </r>
    <r>
      <rPr>
        <sz val="10"/>
        <rFont val="Arial"/>
        <family val="2"/>
      </rPr>
      <t xml:space="preserve"> receivables / assets</t>
    </r>
  </si>
  <si>
    <r>
      <t xml:space="preserve">Allowance for impaired </t>
    </r>
    <r>
      <rPr>
        <u/>
        <sz val="10"/>
        <rFont val="Arial"/>
        <family val="2"/>
      </rPr>
      <t>other</t>
    </r>
    <r>
      <rPr>
        <sz val="10"/>
        <rFont val="Arial"/>
        <family val="2"/>
      </rPr>
      <t xml:space="preserve"> receivables</t>
    </r>
  </si>
  <si>
    <t>Foreign exchange and other changes (freetext required)</t>
  </si>
  <si>
    <t>Gross land lease receivables</t>
  </si>
  <si>
    <t>Net land lease receivables</t>
  </si>
  <si>
    <t>Gross buildings lease receivables</t>
  </si>
  <si>
    <t>Net buildings lease receivables</t>
  </si>
  <si>
    <t>Gross other lease receivables</t>
  </si>
  <si>
    <t>Net other lease receivables</t>
  </si>
  <si>
    <t>Deferred income: contract liability (IFRS 15)</t>
  </si>
  <si>
    <t>Deferred income: other (non-IFRS 15)</t>
  </si>
  <si>
    <t>Gross land lease liabilities</t>
  </si>
  <si>
    <t>Net land lease liabilities</t>
  </si>
  <si>
    <t>Gross buildings lease liabilities</t>
  </si>
  <si>
    <t>Net buildings lease liabilities</t>
  </si>
  <si>
    <t>Gross other lease liabilities</t>
  </si>
  <si>
    <t>Net other lease liabilities</t>
  </si>
  <si>
    <t>Total gross lease liabilities</t>
  </si>
  <si>
    <t>Total net lease liabilities</t>
  </si>
  <si>
    <t>Financing cash flows - interest (for liabilities measured at amortised cost) - excludes contingent rent</t>
  </si>
  <si>
    <t>Note 33.2 Total future payments committed in respect of PFI, LIFT or other service concession arrangements (includes but may not be limited to total future unitary payments)</t>
  </si>
  <si>
    <t>Total future payments committed in respect of PFI, LIFT or other service concession arrangements</t>
  </si>
  <si>
    <t>Value of transactions with board members (excluding salaries)</t>
  </si>
  <si>
    <t>Value of transactions with key staff members (excluding salaries)</t>
  </si>
  <si>
    <t>Charitable funds (where not consolidated)</t>
  </si>
  <si>
    <t>Value of balances with board members (excluding salaries)</t>
  </si>
  <si>
    <t>Value of balances with key staff members (excluding salaries)</t>
  </si>
  <si>
    <t>Value of credit loss allowances held against related parties (excludes salaries)</t>
  </si>
  <si>
    <t>Value of balances with related parties written off in year (excludes salaries)</t>
  </si>
  <si>
    <t>Note 42.1 Losses and special payments (approved cases only)</t>
  </si>
  <si>
    <t>e. other employment payments (should not include special severance payments which are disclosed below)</t>
  </si>
  <si>
    <t xml:space="preserve">Of which, cases of £300,000 or more: </t>
  </si>
  <si>
    <t>Non NHS: other</t>
  </si>
  <si>
    <t>Other clinical income</t>
  </si>
  <si>
    <t>Other NHS clinical income</t>
  </si>
  <si>
    <t>Limitation on auditor's liability</t>
  </si>
  <si>
    <t>Note 11 Discontinued operations</t>
  </si>
  <si>
    <t>Fair value gains/(losses) on financial liabilities</t>
  </si>
  <si>
    <t>Total impairments and (reversals)</t>
  </si>
  <si>
    <t>Note 15 Investment property</t>
  </si>
  <si>
    <t>Table 29A Reconciliation of liabilities arising from financing activities - finance leases - 2020/21</t>
  </si>
  <si>
    <t>A21CY01A</t>
  </si>
  <si>
    <t>A21CY14A</t>
  </si>
  <si>
    <t>A21CY15A</t>
  </si>
  <si>
    <t>A21CY19A</t>
  </si>
  <si>
    <t>A21CY20A</t>
  </si>
  <si>
    <t>Carrying value at 1 April 2020</t>
  </si>
  <si>
    <t>Only used by NHS Trusts</t>
  </si>
  <si>
    <t xml:space="preserve">Of which, special payments of £95,000 or more: </t>
  </si>
  <si>
    <t>Gift 1</t>
  </si>
  <si>
    <t>Gift 2</t>
  </si>
  <si>
    <t>Gift 3</t>
  </si>
  <si>
    <t>Gift 4</t>
  </si>
  <si>
    <t>Gift 5</t>
  </si>
  <si>
    <r>
      <t>It is therefore intended to be used in conjunction with the data contained in the</t>
    </r>
    <r>
      <rPr>
        <b/>
        <i/>
        <sz val="14"/>
        <rFont val="Arial"/>
        <family val="2"/>
      </rPr>
      <t xml:space="preserve"> "TAC data published in NHS foundation trusts' accounts for 2020-21" </t>
    </r>
    <r>
      <rPr>
        <sz val="14"/>
        <rFont val="Arial"/>
        <family val="2"/>
      </rPr>
      <t>and</t>
    </r>
    <r>
      <rPr>
        <b/>
        <i/>
        <sz val="14"/>
        <rFont val="Arial"/>
        <family val="2"/>
      </rPr>
      <t xml:space="preserve"> "TAC data published in NHS trusts' accounts for 2020-21" </t>
    </r>
    <r>
      <rPr>
        <sz val="14"/>
        <rFont val="Arial"/>
        <family val="2"/>
      </rPr>
      <t>data files only.</t>
    </r>
  </si>
  <si>
    <t>Annual leave accrual</t>
  </si>
  <si>
    <t>PAY0035</t>
  </si>
  <si>
    <t>Non-contractual payments requiring HMT approval (special severance payments)</t>
  </si>
  <si>
    <t>Amount included in provisions of the NHS Resolution in respect of clinical negligence liabilities of the NHS provider</t>
  </si>
  <si>
    <t>Net value of contingent liabilities</t>
  </si>
  <si>
    <t>Net value of contingent assets</t>
  </si>
  <si>
    <r>
      <rPr>
        <b/>
        <sz val="10"/>
        <color rgb="FF0000FF"/>
        <rFont val="Arial"/>
        <family val="2"/>
      </rPr>
      <t xml:space="preserve">Undiscounted </t>
    </r>
    <r>
      <rPr>
        <b/>
        <sz val="10"/>
        <rFont val="Arial"/>
        <family val="2"/>
      </rPr>
      <t>future cash flows</t>
    </r>
  </si>
  <si>
    <t xml:space="preserve">Note 36.5 Maturity of financial liabilities </t>
  </si>
  <si>
    <t>Note 4.4 Limitation on auditor's 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</si>
</sst>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0_);[Red]\(&quot;£&quot;#,##0\)"/>
    <numFmt numFmtId="165" formatCode="#,##0;[Red]\(#,##0\)"/>
    <numFmt numFmtId="166" formatCode="[$-F800]dddd\,\ mmmm\ dd\,\ yyyy"/>
    <numFmt numFmtId="167" formatCode="#,##0.0_);\(#,##0.0\)"/>
    <numFmt numFmtId="168" formatCode="dd/mm/yyyy;@"/>
    <numFmt numFmtId="169" formatCode="0.00;[Red]0.00"/>
    <numFmt numFmtId="170" formatCode="0.0%;[Red]\(0.0%\)"/>
    <numFmt numFmtId="171" formatCode="#,##0.000;[Red]\(#,##0.000\)"/>
    <numFmt numFmtId="172" formatCode="dd/mm/yy;@"/>
    <numFmt numFmtId="173" formatCode="0.00%;[Red]\(0.00%\)"/>
  </numFmts>
  <fonts count="48" x14ac:knownFonts="1">
    <font>
      <sz val="10"/>
      <color theme="1"/>
      <name val="Arial"/>
      <family val="2"/>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b/>
      <sz val="10"/>
      <color indexed="8"/>
      <name val="Arial"/>
      <family val="2"/>
    </font>
    <font>
      <b/>
      <sz val="8"/>
      <color indexed="8"/>
      <name val="Arial"/>
      <family val="2"/>
    </font>
    <font>
      <u/>
      <sz val="10"/>
      <color indexed="12"/>
      <name val="MS Sans Serif"/>
      <family val="2"/>
    </font>
    <font>
      <sz val="10"/>
      <color rgb="FFFF0000"/>
      <name val="Arial"/>
      <family val="2"/>
    </font>
    <font>
      <b/>
      <sz val="10"/>
      <color rgb="FFFF0000"/>
      <name val="Arial"/>
      <family val="2"/>
    </font>
    <font>
      <sz val="10"/>
      <color theme="0"/>
      <name val="Arial"/>
      <family val="2"/>
    </font>
    <font>
      <b/>
      <sz val="11"/>
      <color theme="1"/>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0"/>
      <color theme="1"/>
      <name val="Arial"/>
      <family val="2"/>
    </font>
    <font>
      <sz val="11"/>
      <color rgb="FFFF0000"/>
      <name val="Calibri"/>
      <family val="2"/>
      <scheme val="minor"/>
    </font>
    <font>
      <sz val="10"/>
      <color rgb="FF0000FF"/>
      <name val="Arial"/>
      <family val="2"/>
    </font>
    <font>
      <i/>
      <sz val="11"/>
      <color rgb="FF7F7F7F"/>
      <name val="Calibri"/>
      <family val="2"/>
      <scheme val="minor"/>
    </font>
    <font>
      <u/>
      <sz val="11"/>
      <color theme="10"/>
      <name val="Calibri"/>
      <family val="2"/>
      <scheme val="minor"/>
    </font>
    <font>
      <b/>
      <sz val="8"/>
      <color theme="1"/>
      <name val="Arial"/>
      <family val="2"/>
    </font>
    <font>
      <u/>
      <sz val="10"/>
      <color theme="10"/>
      <name val="Arial"/>
      <family val="2"/>
    </font>
    <font>
      <b/>
      <sz val="8"/>
      <name val="Arial"/>
      <family val="2"/>
    </font>
    <font>
      <b/>
      <u/>
      <sz val="10"/>
      <name val="Arial"/>
      <family val="2"/>
    </font>
    <font>
      <sz val="10"/>
      <color rgb="FF00B0F0"/>
      <name val="Arial"/>
      <family val="2"/>
    </font>
    <font>
      <sz val="12"/>
      <name val="Arial"/>
      <family val="2"/>
    </font>
    <font>
      <b/>
      <i/>
      <sz val="10"/>
      <color theme="1"/>
      <name val="Times New Roman"/>
      <family val="1"/>
    </font>
    <font>
      <i/>
      <sz val="10"/>
      <color rgb="FF0070C0"/>
      <name val="Arial"/>
      <family val="2"/>
    </font>
    <font>
      <b/>
      <sz val="12"/>
      <color rgb="FF0000FF"/>
      <name val="Arial"/>
      <family val="2"/>
    </font>
    <font>
      <u/>
      <sz val="10"/>
      <name val="Arial"/>
      <family val="2"/>
    </font>
    <font>
      <b/>
      <sz val="10"/>
      <color rgb="FF0000FF"/>
      <name val="Arial"/>
      <family val="2"/>
    </font>
    <font>
      <b/>
      <sz val="10"/>
      <color theme="0"/>
      <name val="Arial"/>
      <family val="2"/>
    </font>
    <font>
      <b/>
      <sz val="11"/>
      <color rgb="FF0000FF"/>
      <name val="Arial"/>
      <family val="2"/>
    </font>
    <font>
      <sz val="8"/>
      <name val="Arial"/>
      <family val="2"/>
    </font>
    <font>
      <sz val="11"/>
      <color theme="1"/>
      <name val="Arial"/>
      <family val="2"/>
    </font>
    <font>
      <sz val="11"/>
      <color rgb="FF000000"/>
      <name val="Calibri"/>
      <family val="2"/>
    </font>
    <font>
      <sz val="11"/>
      <color rgb="FFFF0000"/>
      <name val="Arial"/>
      <family val="2"/>
    </font>
    <font>
      <sz val="10"/>
      <color theme="2"/>
      <name val="Arial"/>
      <family val="2"/>
    </font>
    <font>
      <i/>
      <sz val="10"/>
      <color theme="2"/>
      <name val="Arial"/>
      <family val="2"/>
    </font>
    <font>
      <b/>
      <i/>
      <sz val="10"/>
      <name val="Times New Roman"/>
      <family val="1"/>
    </font>
    <font>
      <sz val="10"/>
      <name val="MS Sans Serif"/>
      <family val="2"/>
    </font>
    <font>
      <b/>
      <sz val="18"/>
      <color rgb="FF0070C0"/>
      <name val="Arial"/>
      <family val="2"/>
    </font>
    <font>
      <b/>
      <sz val="14"/>
      <name val="Arial"/>
      <family val="2"/>
    </font>
    <font>
      <sz val="14"/>
      <name val="MS Sans Serif"/>
      <family val="2"/>
    </font>
    <font>
      <sz val="14"/>
      <name val="Arial"/>
      <family val="2"/>
    </font>
    <font>
      <b/>
      <i/>
      <sz val="14"/>
      <name val="Arial"/>
      <family val="2"/>
    </font>
    <font>
      <sz val="11"/>
      <name val="Calibri"/>
      <family val="2"/>
    </font>
  </fonts>
  <fills count="23">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theme="0"/>
        <bgColor indexed="64"/>
      </patternFill>
    </fill>
    <fill>
      <patternFill patternType="solid">
        <fgColor rgb="FFFFCC99"/>
      </patternFill>
    </fill>
    <fill>
      <patternFill patternType="solid">
        <fgColor rgb="FFA5A5A5"/>
      </patternFill>
    </fill>
    <fill>
      <patternFill patternType="solid">
        <fgColor theme="0" tint="-0.14996795556505021"/>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99FF"/>
        <bgColor indexed="64"/>
      </patternFill>
    </fill>
    <fill>
      <patternFill patternType="solid">
        <fgColor theme="2"/>
        <bgColor indexed="64"/>
      </patternFill>
    </fill>
    <fill>
      <patternFill patternType="solid">
        <fgColor theme="8" tint="0.59999389629810485"/>
        <bgColor indexed="64"/>
      </patternFill>
    </fill>
    <fill>
      <patternFill patternType="solid">
        <fgColor rgb="FFFFCC99"/>
        <bgColor indexed="64"/>
      </patternFill>
    </fill>
    <fill>
      <patternFill patternType="solid">
        <fgColor rgb="FF99FF99"/>
        <bgColor auto="1"/>
      </patternFill>
    </fill>
    <fill>
      <patternFill patternType="solid">
        <fgColor theme="5" tint="0.79998168889431442"/>
        <bgColor indexed="64"/>
      </patternFill>
    </fill>
    <fill>
      <patternFill patternType="solid">
        <fgColor rgb="FFEEECE1"/>
        <bgColor rgb="FF000000"/>
      </patternFill>
    </fill>
    <fill>
      <patternFill patternType="solid">
        <fgColor theme="2"/>
        <bgColor rgb="FF000000"/>
      </patternFill>
    </fill>
  </fills>
  <borders count="240">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medium">
        <color indexed="64"/>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auto="1"/>
      </right>
      <top style="thin">
        <color auto="1"/>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auto="1"/>
      </right>
      <top/>
      <bottom/>
      <diagonal/>
    </border>
    <border>
      <left/>
      <right style="thin">
        <color indexed="64"/>
      </right>
      <top style="medium">
        <color auto="1"/>
      </top>
      <bottom style="thin">
        <color indexed="64"/>
      </bottom>
      <diagonal/>
    </border>
    <border>
      <left style="thin">
        <color auto="1"/>
      </left>
      <right style="thin">
        <color indexed="64"/>
      </right>
      <top/>
      <bottom style="thin">
        <color indexed="64"/>
      </bottom>
      <diagonal/>
    </border>
    <border>
      <left style="thin">
        <color auto="1"/>
      </left>
      <right style="thin">
        <color indexed="64"/>
      </right>
      <top style="thin">
        <color indexed="64"/>
      </top>
      <bottom style="thin">
        <color indexed="64"/>
      </bottom>
      <diagonal/>
    </border>
    <border>
      <left/>
      <right/>
      <top/>
      <bottom style="double">
        <color auto="1"/>
      </bottom>
      <diagonal/>
    </border>
    <border>
      <left/>
      <right style="double">
        <color auto="1"/>
      </right>
      <top/>
      <bottom/>
      <diagonal/>
    </border>
    <border>
      <left style="double">
        <color auto="1"/>
      </left>
      <right/>
      <top/>
      <bottom/>
      <diagonal/>
    </border>
    <border>
      <left/>
      <right/>
      <top style="dotted">
        <color indexed="64"/>
      </top>
      <bottom/>
      <diagonal/>
    </border>
    <border>
      <left/>
      <right style="thin">
        <color auto="1"/>
      </right>
      <top style="dotted">
        <color auto="1"/>
      </top>
      <bottom style="dotted">
        <color auto="1"/>
      </bottom>
      <diagonal/>
    </border>
    <border>
      <left/>
      <right/>
      <top style="double">
        <color auto="1"/>
      </top>
      <bottom/>
      <diagonal/>
    </border>
    <border>
      <left/>
      <right/>
      <top style="medium">
        <color indexed="64"/>
      </top>
      <bottom style="hair">
        <color auto="1"/>
      </bottom>
      <diagonal/>
    </border>
    <border>
      <left style="thin">
        <color auto="1"/>
      </left>
      <right style="thin">
        <color indexed="64"/>
      </right>
      <top style="thin">
        <color auto="1"/>
      </top>
      <bottom style="thin">
        <color auto="1"/>
      </bottom>
      <diagonal/>
    </border>
    <border>
      <left style="double">
        <color auto="1"/>
      </left>
      <right/>
      <top style="double">
        <color auto="1"/>
      </top>
      <bottom/>
      <diagonal/>
    </border>
    <border>
      <left style="double">
        <color auto="1"/>
      </left>
      <right/>
      <top/>
      <bottom style="double">
        <color auto="1"/>
      </bottom>
      <diagonal/>
    </border>
    <border>
      <left/>
      <right/>
      <top/>
      <bottom style="double">
        <color rgb="FFFF0000"/>
      </bottom>
      <diagonal/>
    </border>
    <border>
      <left style="double">
        <color rgb="FFFF0000"/>
      </left>
      <right/>
      <top style="double">
        <color rgb="FFFF0000"/>
      </top>
      <bottom/>
      <diagonal/>
    </border>
    <border>
      <left/>
      <right/>
      <top style="double">
        <color rgb="FFFF0000"/>
      </top>
      <bottom/>
      <diagonal/>
    </border>
    <border>
      <left style="double">
        <color rgb="FFFF0000"/>
      </left>
      <right/>
      <top/>
      <bottom/>
      <diagonal/>
    </border>
    <border>
      <left/>
      <right style="double">
        <color rgb="FFFF0000"/>
      </right>
      <top/>
      <bottom/>
      <diagonal/>
    </border>
    <border>
      <left style="double">
        <color rgb="FFFF0000"/>
      </left>
      <right/>
      <top/>
      <bottom style="medium">
        <color indexed="64"/>
      </bottom>
      <diagonal/>
    </border>
    <border>
      <left style="double">
        <color rgb="FFFF0000"/>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FF0000"/>
      </left>
      <right/>
      <top/>
      <bottom style="dotted">
        <color indexed="64"/>
      </bottom>
      <diagonal/>
    </border>
    <border>
      <left/>
      <right style="thin">
        <color auto="1"/>
      </right>
      <top style="dotted">
        <color auto="1"/>
      </top>
      <bottom/>
      <diagonal/>
    </border>
    <border>
      <left style="double">
        <color rgb="FFFF0000"/>
      </left>
      <right/>
      <top style="dotted">
        <color indexed="64"/>
      </top>
      <bottom style="dotted">
        <color indexed="64"/>
      </bottom>
      <diagonal/>
    </border>
    <border>
      <left style="double">
        <color rgb="FFFF0000"/>
      </left>
      <right/>
      <top style="dotted">
        <color indexed="64"/>
      </top>
      <bottom/>
      <diagonal/>
    </border>
    <border>
      <left/>
      <right/>
      <top style="dotted">
        <color indexed="64"/>
      </top>
      <bottom style="dotted">
        <color indexed="64"/>
      </bottom>
      <diagonal/>
    </border>
    <border>
      <left style="double">
        <color rgb="FFFF0000"/>
      </left>
      <right/>
      <top style="dotted">
        <color indexed="64"/>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top/>
      <bottom style="double">
        <color rgb="FFFF0000"/>
      </bottom>
      <diagonal/>
    </border>
    <border>
      <left/>
      <right style="thin">
        <color auto="1"/>
      </right>
      <top style="dotted">
        <color auto="1"/>
      </top>
      <bottom style="double">
        <color rgb="FFFF0000"/>
      </bottom>
      <diagonal/>
    </border>
    <border>
      <left/>
      <right/>
      <top/>
      <bottom style="dotted">
        <color indexed="64"/>
      </bottom>
      <diagonal/>
    </border>
    <border>
      <left style="double">
        <color auto="1"/>
      </left>
      <right/>
      <top/>
      <bottom style="medium">
        <color indexed="64"/>
      </bottom>
      <diagonal/>
    </border>
    <border>
      <left style="double">
        <color auto="1"/>
      </left>
      <right/>
      <top style="medium">
        <color indexed="64"/>
      </top>
      <bottom style="dotted">
        <color indexed="64"/>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thin">
        <color auto="1"/>
      </bottom>
      <diagonal/>
    </border>
    <border>
      <left style="double">
        <color rgb="FFFF0000"/>
      </left>
      <right/>
      <top style="double">
        <color rgb="FFFF0000"/>
      </top>
      <bottom style="double">
        <color rgb="FFFF0000"/>
      </bottom>
      <diagonal/>
    </border>
    <border>
      <left/>
      <right style="double">
        <color rgb="FFFF0000"/>
      </right>
      <top style="double">
        <color rgb="FFFF0000"/>
      </top>
      <bottom style="double">
        <color rgb="FFFF0000"/>
      </bottom>
      <diagonal/>
    </border>
    <border>
      <left/>
      <right/>
      <top style="double">
        <color rgb="FFFF0000"/>
      </top>
      <bottom style="double">
        <color rgb="FFFF0000"/>
      </bottom>
      <diagonal/>
    </border>
    <border>
      <left style="double">
        <color rgb="FFFF0000"/>
      </left>
      <right/>
      <top style="medium">
        <color indexed="64"/>
      </top>
      <bottom style="dotted">
        <color theme="1"/>
      </bottom>
      <diagonal/>
    </border>
    <border>
      <left/>
      <right style="thin">
        <color auto="1"/>
      </right>
      <top/>
      <bottom style="dotted">
        <color auto="1"/>
      </bottom>
      <diagonal/>
    </border>
    <border>
      <left style="thin">
        <color indexed="64"/>
      </left>
      <right style="thin">
        <color indexed="64"/>
      </right>
      <top style="thin">
        <color indexed="64"/>
      </top>
      <bottom style="thin">
        <color indexed="64"/>
      </bottom>
      <diagonal/>
    </border>
    <border>
      <left style="double">
        <color rgb="FFFF0000"/>
      </left>
      <right/>
      <top style="dotted">
        <color theme="1"/>
      </top>
      <bottom style="dotted">
        <color theme="1"/>
      </bottom>
      <diagonal/>
    </border>
    <border>
      <left style="double">
        <color rgb="FFFF0000"/>
      </left>
      <right/>
      <top style="dotted">
        <color theme="1"/>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style="thin">
        <color auto="1"/>
      </right>
      <top style="dotted">
        <color indexed="64"/>
      </top>
      <bottom style="dotted">
        <color indexed="64"/>
      </bottom>
      <diagonal/>
    </border>
    <border>
      <left/>
      <right style="thin">
        <color auto="1"/>
      </right>
      <top style="thin">
        <color auto="1"/>
      </top>
      <bottom style="dotted">
        <color indexed="64"/>
      </bottom>
      <diagonal/>
    </border>
    <border>
      <left style="thin">
        <color indexed="64"/>
      </left>
      <right style="thin">
        <color indexed="64"/>
      </right>
      <top style="thin">
        <color indexed="64"/>
      </top>
      <bottom style="thin">
        <color indexed="64"/>
      </bottom>
      <diagonal/>
    </border>
    <border>
      <left style="double">
        <color auto="1"/>
      </left>
      <right/>
      <top style="medium">
        <color indexed="64"/>
      </top>
      <bottom/>
      <diagonal/>
    </border>
    <border>
      <left style="thin">
        <color auto="1"/>
      </left>
      <right style="thin">
        <color indexed="64"/>
      </right>
      <top style="thin">
        <color auto="1"/>
      </top>
      <bottom style="double">
        <color rgb="FFFF0000"/>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auto="1"/>
      </left>
      <right style="thin">
        <color auto="1"/>
      </right>
      <top style="thin">
        <color auto="1"/>
      </top>
      <bottom style="thin">
        <color auto="1"/>
      </bottom>
      <diagonal/>
    </border>
    <border>
      <left style="double">
        <color auto="1"/>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auto="1"/>
      </right>
      <top style="dashed">
        <color indexed="64"/>
      </top>
      <bottom style="dashed">
        <color indexed="64"/>
      </bottom>
      <diagonal/>
    </border>
    <border>
      <left style="double">
        <color auto="1"/>
      </left>
      <right/>
      <top style="dashed">
        <color indexed="64"/>
      </top>
      <bottom style="double">
        <color auto="1"/>
      </bottom>
      <diagonal/>
    </border>
    <border>
      <left style="double">
        <color rgb="FFFF0000"/>
      </left>
      <right/>
      <top style="dotted">
        <color theme="1"/>
      </top>
      <bottom/>
      <diagonal/>
    </border>
    <border>
      <left/>
      <right/>
      <top style="dotted">
        <color indexed="64"/>
      </top>
      <bottom style="double">
        <color rgb="FFFF0000"/>
      </bottom>
      <diagonal/>
    </border>
    <border>
      <left style="thin">
        <color auto="1"/>
      </left>
      <right style="thin">
        <color auto="1"/>
      </right>
      <top style="thin">
        <color auto="1"/>
      </top>
      <bottom style="double">
        <color rgb="FFFF0000"/>
      </bottom>
      <diagonal/>
    </border>
    <border>
      <left style="double">
        <color rgb="FFFF0000"/>
      </left>
      <right/>
      <top style="medium">
        <color indexed="64"/>
      </top>
      <bottom style="hair">
        <color auto="1"/>
      </bottom>
      <diagonal/>
    </border>
    <border>
      <left/>
      <right/>
      <top style="medium">
        <color indexed="64"/>
      </top>
      <bottom style="thin">
        <color indexed="64"/>
      </bottom>
      <diagonal/>
    </border>
    <border>
      <left/>
      <right style="double">
        <color rgb="FFFF0000"/>
      </right>
      <top style="thin">
        <color auto="1"/>
      </top>
      <bottom style="thin">
        <color indexed="64"/>
      </bottom>
      <diagonal/>
    </border>
    <border>
      <left style="double">
        <color auto="1"/>
      </left>
      <right/>
      <top/>
      <bottom style="dashed">
        <color indexed="64"/>
      </bottom>
      <diagonal/>
    </border>
    <border>
      <left style="double">
        <color rgb="FFFF0000"/>
      </left>
      <right/>
      <top style="medium">
        <color indexed="64"/>
      </top>
      <bottom style="dashed">
        <color indexed="64"/>
      </bottom>
      <diagonal/>
    </border>
    <border>
      <left/>
      <right style="thin">
        <color indexed="64"/>
      </right>
      <top style="medium">
        <color indexed="64"/>
      </top>
      <bottom style="dashed">
        <color indexed="64"/>
      </bottom>
      <diagonal/>
    </border>
    <border>
      <left style="double">
        <color rgb="FFFF0000"/>
      </left>
      <right/>
      <top style="dashed">
        <color indexed="64"/>
      </top>
      <bottom style="dashed">
        <color indexed="64"/>
      </bottom>
      <diagonal/>
    </border>
    <border>
      <left style="thin">
        <color auto="1"/>
      </left>
      <right style="thin">
        <color auto="1"/>
      </right>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auto="1"/>
      </left>
      <right style="medium">
        <color auto="1"/>
      </right>
      <top style="medium">
        <color indexed="64"/>
      </top>
      <bottom style="thin">
        <color indexed="64"/>
      </bottom>
      <diagonal/>
    </border>
    <border>
      <left style="double">
        <color rgb="FFFF0000"/>
      </left>
      <right style="thin">
        <color auto="1"/>
      </right>
      <top style="dotted">
        <color indexed="64"/>
      </top>
      <bottom style="double">
        <color rgb="FFFF0000"/>
      </bottom>
      <diagonal/>
    </border>
    <border>
      <left style="double">
        <color rgb="FFFF0000"/>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double">
        <color rgb="FFFF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right style="double">
        <color rgb="FFFF0000"/>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rgb="FFFF0000"/>
      </bottom>
      <diagonal/>
    </border>
    <border>
      <left style="thin">
        <color indexed="64"/>
      </left>
      <right style="thin">
        <color indexed="64"/>
      </right>
      <top style="thin">
        <color indexed="64"/>
      </top>
      <bottom style="thin">
        <color indexed="64"/>
      </bottom>
      <diagonal/>
    </border>
    <border>
      <left style="double">
        <color rgb="FFFF0000"/>
      </left>
      <right/>
      <top style="medium">
        <color indexed="64"/>
      </top>
      <bottom/>
      <diagonal/>
    </border>
    <border>
      <left style="thin">
        <color indexed="64"/>
      </left>
      <right style="thin">
        <color indexed="64"/>
      </right>
      <top style="thin">
        <color indexed="64"/>
      </top>
      <bottom style="double">
        <color auto="1"/>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dotted">
        <color indexed="64"/>
      </bottom>
      <diagonal/>
    </border>
    <border>
      <left style="thin">
        <color auto="1"/>
      </left>
      <right style="thin">
        <color indexed="64"/>
      </right>
      <top/>
      <bottom style="double">
        <color rgb="FFFF0000"/>
      </bottom>
      <diagonal/>
    </border>
    <border>
      <left/>
      <right style="thin">
        <color auto="1"/>
      </right>
      <top style="dashed">
        <color indexed="64"/>
      </top>
      <bottom style="dotted">
        <color auto="1"/>
      </bottom>
      <diagonal/>
    </border>
    <border>
      <left style="double">
        <color rgb="FFFF0000"/>
      </left>
      <right/>
      <top style="dashed">
        <color indexed="64"/>
      </top>
      <bottom/>
      <diagonal/>
    </border>
    <border>
      <left style="double">
        <color rgb="FFFF0000"/>
      </left>
      <right/>
      <top style="dashed">
        <color indexed="64"/>
      </top>
      <bottom style="double">
        <color rgb="FFFF0000"/>
      </bottom>
      <diagonal/>
    </border>
    <border>
      <left style="double">
        <color rgb="FFFF0000"/>
      </left>
      <right style="thin">
        <color auto="1"/>
      </right>
      <top style="dashed">
        <color indexed="64"/>
      </top>
      <bottom style="dashed">
        <color indexed="64"/>
      </bottom>
      <diagonal/>
    </border>
    <border>
      <left style="double">
        <color rgb="FFFF0000"/>
      </left>
      <right/>
      <top/>
      <bottom style="dashed">
        <color indexed="64"/>
      </bottom>
      <diagonal/>
    </border>
    <border>
      <left style="double">
        <color auto="1"/>
      </left>
      <right/>
      <top style="medium">
        <color indexed="64"/>
      </top>
      <bottom style="dashed">
        <color indexed="64"/>
      </bottom>
      <diagonal/>
    </border>
    <border>
      <left style="double">
        <color auto="1"/>
      </left>
      <right style="thin">
        <color auto="1"/>
      </right>
      <top style="dashed">
        <color indexed="64"/>
      </top>
      <bottom style="dashed">
        <color indexed="64"/>
      </bottom>
      <diagonal/>
    </border>
    <border>
      <left/>
      <right/>
      <top style="medium">
        <color indexed="64"/>
      </top>
      <bottom style="dashed">
        <color indexed="64"/>
      </bottom>
      <diagonal/>
    </border>
    <border>
      <left style="double">
        <color rgb="FFFF0000"/>
      </left>
      <right style="thin">
        <color auto="1"/>
      </right>
      <top style="dashed">
        <color indexed="64"/>
      </top>
      <bottom/>
      <diagonal/>
    </border>
    <border>
      <left/>
      <right style="thin">
        <color auto="1"/>
      </right>
      <top style="dashed">
        <color indexed="64"/>
      </top>
      <bottom/>
      <diagonal/>
    </border>
    <border>
      <left style="thin">
        <color auto="1"/>
      </left>
      <right style="thin">
        <color indexed="64"/>
      </right>
      <top style="thin">
        <color auto="1"/>
      </top>
      <bottom style="double">
        <color rgb="FFFF0000"/>
      </bottom>
      <diagonal/>
    </border>
    <border>
      <left/>
      <right style="thin">
        <color auto="1"/>
      </right>
      <top/>
      <bottom style="dashed">
        <color theme="1"/>
      </bottom>
      <diagonal/>
    </border>
    <border>
      <left style="thin">
        <color indexed="64"/>
      </left>
      <right style="thin">
        <color indexed="64"/>
      </right>
      <top style="thin">
        <color indexed="64"/>
      </top>
      <bottom style="thin">
        <color indexed="64"/>
      </bottom>
      <diagonal/>
    </border>
    <border>
      <left/>
      <right style="thin">
        <color auto="1"/>
      </right>
      <top style="dashed">
        <color theme="1"/>
      </top>
      <bottom/>
      <diagonal/>
    </border>
    <border>
      <left/>
      <right style="thin">
        <color auto="1"/>
      </right>
      <top/>
      <bottom style="double">
        <color rgb="FFFF0000"/>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double">
        <color rgb="FFFF0000"/>
      </right>
      <top style="dotted">
        <color indexed="64"/>
      </top>
      <bottom/>
      <diagonal/>
    </border>
    <border>
      <left/>
      <right style="double">
        <color rgb="FFFF0000"/>
      </right>
      <top/>
      <bottom style="double">
        <color rgb="FFFF0000"/>
      </bottom>
      <diagonal/>
    </border>
    <border>
      <left/>
      <right/>
      <top style="thin">
        <color auto="1"/>
      </top>
      <bottom style="thin">
        <color indexed="64"/>
      </bottom>
      <diagonal/>
    </border>
    <border>
      <left/>
      <right style="thin">
        <color auto="1"/>
      </right>
      <top/>
      <bottom style="medium">
        <color indexed="64"/>
      </bottom>
      <diagonal/>
    </border>
    <border>
      <left style="double">
        <color rgb="FFFF0000"/>
      </left>
      <right/>
      <top style="medium">
        <color indexed="64"/>
      </top>
      <bottom style="double">
        <color rgb="FFFF0000"/>
      </bottom>
      <diagonal/>
    </border>
    <border>
      <left/>
      <right style="thin">
        <color auto="1"/>
      </right>
      <top style="medium">
        <color indexed="64"/>
      </top>
      <bottom style="double">
        <color rgb="FFFF0000"/>
      </bottom>
      <diagonal/>
    </border>
    <border>
      <left style="double">
        <color auto="1"/>
      </left>
      <right/>
      <top style="dashed">
        <color indexed="64"/>
      </top>
      <bottom/>
      <diagonal/>
    </border>
    <border>
      <left/>
      <right style="thin">
        <color indexed="64"/>
      </right>
      <top style="dashed">
        <color indexed="64"/>
      </top>
      <bottom style="double">
        <color auto="1"/>
      </bottom>
      <diagonal/>
    </border>
    <border>
      <left/>
      <right style="double">
        <color rgb="FFFF0000"/>
      </right>
      <top/>
      <bottom style="dashed">
        <color indexed="64"/>
      </bottom>
      <diagonal/>
    </border>
    <border>
      <left style="double">
        <color rgb="FFFF0000"/>
      </left>
      <right style="thin">
        <color auto="1"/>
      </right>
      <top style="dashed">
        <color indexed="64"/>
      </top>
      <bottom style="double">
        <color rgb="FFFF0000"/>
      </bottom>
      <diagonal/>
    </border>
    <border>
      <left style="double">
        <color rgb="FFFF0000"/>
      </left>
      <right/>
      <top style="dashed">
        <color indexed="64"/>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dashed">
        <color indexed="64"/>
      </top>
      <bottom style="double">
        <color rgb="FFFF0000"/>
      </bottom>
      <diagonal/>
    </border>
    <border>
      <left style="hair">
        <color indexed="64"/>
      </left>
      <right style="hair">
        <color indexed="64"/>
      </right>
      <top style="hair">
        <color indexed="64"/>
      </top>
      <bottom style="double">
        <color rgb="FFFF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rgb="FFFF0000"/>
      </right>
      <top style="medium">
        <color indexed="64"/>
      </top>
      <bottom/>
      <diagonal/>
    </border>
    <border>
      <left style="thin">
        <color indexed="64"/>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medium">
        <color indexed="64"/>
      </right>
      <top style="medium">
        <color indexed="64"/>
      </top>
      <bottom style="double">
        <color rgb="FFFF0000"/>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right style="medium">
        <color auto="1"/>
      </right>
      <top style="thin">
        <color indexed="64"/>
      </top>
      <bottom/>
      <diagonal/>
    </border>
    <border>
      <left/>
      <right style="thin">
        <color indexed="8"/>
      </right>
      <top style="thin">
        <color indexed="8"/>
      </top>
      <bottom style="thin">
        <color indexed="64"/>
      </bottom>
      <diagonal/>
    </border>
    <border>
      <left/>
      <right/>
      <top style="thin">
        <color auto="1"/>
      </top>
      <bottom/>
      <diagonal/>
    </border>
    <border>
      <left style="thin">
        <color indexed="8"/>
      </left>
      <right style="medium">
        <color auto="1"/>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diagonal/>
    </border>
    <border>
      <left style="thin">
        <color indexed="8"/>
      </left>
      <right style="thin">
        <color indexed="8"/>
      </right>
      <top/>
      <bottom style="thin">
        <color indexed="64"/>
      </bottom>
      <diagonal/>
    </border>
    <border>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rgb="FFFF0000"/>
      </bottom>
      <diagonal/>
    </border>
    <border>
      <left style="thin">
        <color indexed="8"/>
      </left>
      <right style="thin">
        <color indexed="8"/>
      </right>
      <top style="thin">
        <color indexed="8"/>
      </top>
      <bottom style="double">
        <color rgb="FFFF0000"/>
      </bottom>
      <diagonal/>
    </border>
    <border>
      <left style="thin">
        <color indexed="64"/>
      </left>
      <right style="double">
        <color rgb="FFFF0000"/>
      </right>
      <top style="thin">
        <color indexed="64"/>
      </top>
      <bottom style="double">
        <color rgb="FFFF0000"/>
      </bottom>
      <diagonal/>
    </border>
    <border>
      <left style="thin">
        <color indexed="8"/>
      </left>
      <right style="medium">
        <color indexed="64"/>
      </right>
      <top style="thin">
        <color indexed="8"/>
      </top>
      <bottom style="thin">
        <color indexed="8"/>
      </bottom>
      <diagonal/>
    </border>
    <border>
      <left style="thin">
        <color indexed="8"/>
      </left>
      <right style="double">
        <color rgb="FFFF0000"/>
      </right>
      <top style="double">
        <color rgb="FFFF0000"/>
      </top>
      <bottom style="thin">
        <color indexed="64"/>
      </bottom>
      <diagonal/>
    </border>
    <border>
      <left style="thin">
        <color indexed="8"/>
      </left>
      <right style="thin">
        <color indexed="8"/>
      </right>
      <top style="double">
        <color rgb="FFFF000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double">
        <color rgb="FFFF0000"/>
      </left>
      <right/>
      <top style="double">
        <color rgb="FFFF0000"/>
      </top>
      <bottom style="thin">
        <color indexed="8"/>
      </bottom>
      <diagonal/>
    </border>
    <border>
      <left/>
      <right style="double">
        <color rgb="FFFF0000"/>
      </right>
      <top style="double">
        <color rgb="FFFF0000"/>
      </top>
      <bottom style="thin">
        <color indexed="8"/>
      </bottom>
      <diagonal/>
    </border>
    <border>
      <left style="thin">
        <color indexed="64"/>
      </left>
      <right style="thin">
        <color indexed="64"/>
      </right>
      <top style="medium">
        <color indexed="64"/>
      </top>
      <bottom style="double">
        <color rgb="FFFF0000"/>
      </bottom>
      <diagonal/>
    </border>
    <border>
      <left style="double">
        <color auto="1"/>
      </left>
      <right/>
      <top style="double">
        <color auto="1"/>
      </top>
      <bottom style="thin">
        <color indexed="8"/>
      </bottom>
      <diagonal/>
    </border>
    <border>
      <left/>
      <right style="double">
        <color auto="1"/>
      </right>
      <top style="double">
        <color auto="1"/>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bottom style="thin">
        <color indexed="8"/>
      </bottom>
      <diagonal/>
    </border>
    <border>
      <left style="thin">
        <color auto="1"/>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double">
        <color rgb="FFFF0000"/>
      </right>
      <top style="thin">
        <color indexed="8"/>
      </top>
      <bottom style="thin">
        <color indexed="64"/>
      </bottom>
      <diagonal/>
    </border>
    <border>
      <left style="thin">
        <color indexed="64"/>
      </left>
      <right style="double">
        <color rgb="FFFF0000"/>
      </right>
      <top style="thin">
        <color indexed="64"/>
      </top>
      <bottom style="thin">
        <color indexed="64"/>
      </bottom>
      <diagonal/>
    </border>
    <border>
      <left style="double">
        <color theme="1"/>
      </left>
      <right/>
      <top style="double">
        <color theme="1"/>
      </top>
      <bottom style="thin">
        <color indexed="8"/>
      </bottom>
      <diagonal/>
    </border>
    <border>
      <left/>
      <right style="double">
        <color theme="1"/>
      </right>
      <top style="double">
        <color theme="1"/>
      </top>
      <bottom style="thin">
        <color indexed="8"/>
      </bottom>
      <diagonal/>
    </border>
    <border>
      <left style="thin">
        <color indexed="8"/>
      </left>
      <right style="double">
        <color auto="1"/>
      </right>
      <top style="thin">
        <color indexed="8"/>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style="dashed">
        <color indexed="64"/>
      </top>
      <bottom style="dotted">
        <color auto="1"/>
      </bottom>
      <diagonal/>
    </border>
    <border>
      <left style="thin">
        <color indexed="64"/>
      </left>
      <right style="thin">
        <color indexed="64"/>
      </right>
      <top style="medium">
        <color indexed="64"/>
      </top>
      <bottom style="double">
        <color auto="1"/>
      </bottom>
      <diagonal/>
    </border>
    <border>
      <left style="thin">
        <color indexed="64"/>
      </left>
      <right style="double">
        <color auto="1"/>
      </right>
      <top style="thin">
        <color indexed="64"/>
      </top>
      <bottom style="double">
        <color auto="1"/>
      </bottom>
      <diagonal/>
    </border>
    <border>
      <left style="thin">
        <color auto="1"/>
      </left>
      <right style="thin">
        <color auto="1"/>
      </right>
      <top style="thin">
        <color auto="1"/>
      </top>
      <bottom style="thin">
        <color auto="1"/>
      </bottom>
      <diagonal/>
    </border>
    <border>
      <left/>
      <right/>
      <top style="thin">
        <color indexed="8"/>
      </top>
      <bottom style="thin">
        <color indexed="64"/>
      </bottom>
      <diagonal/>
    </border>
    <border>
      <left/>
      <right/>
      <top style="thin">
        <color indexed="64"/>
      </top>
      <bottom/>
      <diagonal/>
    </border>
    <border>
      <left style="medium">
        <color auto="1"/>
      </left>
      <right style="thin">
        <color indexed="8"/>
      </right>
      <top style="double">
        <color rgb="FFFF0000"/>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medium">
        <color indexed="64"/>
      </top>
      <bottom style="thin">
        <color indexed="64"/>
      </bottom>
      <diagonal/>
    </border>
    <border>
      <left style="medium">
        <color auto="1"/>
      </left>
      <right/>
      <top/>
      <bottom/>
      <diagonal/>
    </border>
    <border>
      <left style="medium">
        <color auto="1"/>
      </left>
      <right style="thin">
        <color indexed="64"/>
      </right>
      <top style="thin">
        <color indexed="64"/>
      </top>
      <bottom style="double">
        <color rgb="FFFF0000"/>
      </bottom>
      <diagonal/>
    </border>
    <border>
      <left style="medium">
        <color auto="1"/>
      </left>
      <right/>
      <top style="thin">
        <color indexed="64"/>
      </top>
      <bottom/>
      <diagonal/>
    </border>
    <border>
      <left style="medium">
        <color auto="1"/>
      </left>
      <right/>
      <top/>
      <bottom style="medium">
        <color indexed="64"/>
      </bottom>
      <diagonal/>
    </border>
    <border>
      <left style="thin">
        <color indexed="64"/>
      </left>
      <right/>
      <top style="thin">
        <color indexed="64"/>
      </top>
      <bottom style="double">
        <color rgb="FFFF0000"/>
      </bottom>
      <diagonal/>
    </border>
    <border>
      <left/>
      <right style="double">
        <color rgb="FFFF0000"/>
      </right>
      <top style="thin">
        <color indexed="64"/>
      </top>
      <bottom/>
      <diagonal/>
    </border>
    <border>
      <left/>
      <right style="double">
        <color rgb="FFFF0000"/>
      </right>
      <top style="double">
        <color rgb="FFFF0000"/>
      </top>
      <bottom/>
      <diagonal/>
    </border>
  </borders>
  <cellStyleXfs count="76">
    <xf numFmtId="0" fontId="0" fillId="0" borderId="0"/>
    <xf numFmtId="166" fontId="8" fillId="0" borderId="0" applyNumberFormat="0" applyFill="0" applyBorder="0" applyAlignment="0" applyProtection="0">
      <alignment vertical="top"/>
      <protection locked="0"/>
    </xf>
    <xf numFmtId="165" fontId="5" fillId="0" borderId="9">
      <alignment vertical="center"/>
    </xf>
    <xf numFmtId="0" fontId="4" fillId="2" borderId="1">
      <alignment horizontal="left" vertical="center" wrapText="1"/>
      <protection locked="0"/>
    </xf>
    <xf numFmtId="165" fontId="4" fillId="6" borderId="8">
      <alignment vertical="center"/>
    </xf>
    <xf numFmtId="165" fontId="6" fillId="0" borderId="2">
      <alignment horizontal="right" vertical="center"/>
    </xf>
    <xf numFmtId="49" fontId="7" fillId="4" borderId="10">
      <alignment horizontal="center" vertical="center"/>
    </xf>
    <xf numFmtId="49" fontId="7" fillId="4" borderId="11">
      <alignment horizontal="center" vertical="center"/>
    </xf>
    <xf numFmtId="165" fontId="5" fillId="3" borderId="11">
      <alignment vertical="center"/>
      <protection locked="0"/>
    </xf>
    <xf numFmtId="165" fontId="4" fillId="5" borderId="11">
      <alignment vertical="center" wrapText="1"/>
      <protection locked="0"/>
    </xf>
    <xf numFmtId="165" fontId="6" fillId="0" borderId="9">
      <alignment horizontal="right" vertical="center"/>
    </xf>
    <xf numFmtId="0" fontId="15" fillId="9" borderId="5" applyNumberFormat="0" applyAlignment="0" applyProtection="0"/>
    <xf numFmtId="0" fontId="14" fillId="0" borderId="4" applyNumberFormat="0" applyFill="0" applyAlignment="0" applyProtection="0"/>
    <xf numFmtId="0" fontId="13" fillId="8" borderId="3" applyNumberFormat="0" applyAlignment="0" applyProtection="0"/>
    <xf numFmtId="165" fontId="5" fillId="10" borderId="11">
      <alignment vertical="center"/>
    </xf>
    <xf numFmtId="0" fontId="1" fillId="11" borderId="0" applyNumberFormat="0" applyBorder="0" applyAlignment="0" applyProtection="0"/>
    <xf numFmtId="0" fontId="17" fillId="0" borderId="0" applyNumberFormat="0" applyFill="0" applyBorder="0" applyAlignment="0" applyProtection="0"/>
    <xf numFmtId="0" fontId="19" fillId="0" borderId="0" applyNumberFormat="0" applyFill="0" applyBorder="0" applyAlignment="0" applyProtection="0"/>
    <xf numFmtId="0" fontId="12" fillId="0" borderId="6" applyNumberFormat="0" applyFill="0" applyAlignment="0" applyProtection="0"/>
    <xf numFmtId="165" fontId="5" fillId="12" borderId="11">
      <alignment vertical="center"/>
      <protection locked="0"/>
    </xf>
    <xf numFmtId="0" fontId="4" fillId="12" borderId="1">
      <alignment horizontal="left" vertical="center" wrapText="1"/>
      <protection locked="0"/>
    </xf>
    <xf numFmtId="170" fontId="16" fillId="0" borderId="1">
      <alignment horizontal="right" vertical="center"/>
    </xf>
    <xf numFmtId="167" fontId="4" fillId="0" borderId="0" applyNumberFormat="0" applyFont="0" applyAlignment="0"/>
    <xf numFmtId="0" fontId="20" fillId="0" borderId="0" applyNumberFormat="0" applyFill="0" applyBorder="0" applyAlignment="0" applyProtection="0"/>
    <xf numFmtId="168" fontId="4" fillId="3" borderId="21">
      <alignment horizontal="center" vertical="top"/>
      <protection locked="0"/>
    </xf>
    <xf numFmtId="0" fontId="5" fillId="0" borderId="9">
      <alignment vertical="center"/>
    </xf>
    <xf numFmtId="0" fontId="25" fillId="0" borderId="0"/>
    <xf numFmtId="0" fontId="11" fillId="13" borderId="0"/>
    <xf numFmtId="0" fontId="22" fillId="0" borderId="0" applyNumberFormat="0" applyFill="0" applyBorder="0" applyAlignment="0" applyProtection="0"/>
    <xf numFmtId="0" fontId="2" fillId="0" borderId="9">
      <alignment horizontal="center" vertical="center"/>
    </xf>
    <xf numFmtId="0" fontId="23" fillId="0" borderId="0">
      <alignment horizontal="center" vertical="center"/>
    </xf>
    <xf numFmtId="49" fontId="7" fillId="4" borderId="10">
      <alignment horizontal="center" vertical="center"/>
    </xf>
    <xf numFmtId="49" fontId="7" fillId="4" borderId="10">
      <alignment horizontal="center" vertical="center"/>
    </xf>
    <xf numFmtId="165" fontId="5" fillId="0" borderId="9">
      <alignment vertical="center"/>
    </xf>
    <xf numFmtId="171" fontId="5" fillId="0" borderId="9">
      <alignment vertical="center"/>
    </xf>
    <xf numFmtId="169" fontId="5" fillId="0" borderId="11">
      <alignment vertical="center"/>
    </xf>
    <xf numFmtId="49" fontId="7" fillId="4" borderId="10">
      <alignment horizontal="center" vertical="center"/>
    </xf>
    <xf numFmtId="0" fontId="11" fillId="13" borderId="0"/>
    <xf numFmtId="0" fontId="28" fillId="7" borderId="0"/>
    <xf numFmtId="10" fontId="6" fillId="10" borderId="12">
      <alignment horizontal="right" vertical="center"/>
    </xf>
    <xf numFmtId="172" fontId="5" fillId="12" borderId="21">
      <alignment vertical="center"/>
      <protection locked="0"/>
    </xf>
    <xf numFmtId="0" fontId="4" fillId="3" borderId="1">
      <alignment horizontal="left" vertical="center" wrapText="1"/>
      <protection locked="0"/>
    </xf>
    <xf numFmtId="165" fontId="5" fillId="12" borderId="14">
      <alignment vertical="center"/>
      <protection locked="0"/>
    </xf>
    <xf numFmtId="0" fontId="5" fillId="10" borderId="13">
      <alignment vertical="center"/>
    </xf>
    <xf numFmtId="165" fontId="5" fillId="3" borderId="14">
      <alignment vertical="center"/>
      <protection locked="0"/>
    </xf>
    <xf numFmtId="165" fontId="5" fillId="15" borderId="15">
      <alignment vertical="center"/>
    </xf>
    <xf numFmtId="0" fontId="4" fillId="12" borderId="1">
      <alignment horizontal="left" vertical="center" wrapText="1"/>
      <protection locked="0"/>
    </xf>
    <xf numFmtId="172" fontId="5" fillId="12" borderId="17">
      <alignment vertical="center"/>
      <protection locked="0"/>
    </xf>
    <xf numFmtId="49" fontId="5" fillId="3" borderId="16">
      <alignment vertical="center"/>
      <protection locked="0"/>
    </xf>
    <xf numFmtId="165" fontId="5" fillId="3" borderId="18">
      <alignment vertical="center"/>
      <protection locked="0"/>
    </xf>
    <xf numFmtId="0" fontId="9" fillId="0" borderId="0">
      <alignment horizontal="left" vertical="center"/>
    </xf>
    <xf numFmtId="168" fontId="4" fillId="10" borderId="18">
      <alignment horizontal="center" vertical="top"/>
    </xf>
    <xf numFmtId="165" fontId="5" fillId="3" borderId="18">
      <alignment vertical="center"/>
    </xf>
    <xf numFmtId="173" fontId="2" fillId="3" borderId="22">
      <alignment horizontal="right"/>
      <protection locked="0"/>
    </xf>
    <xf numFmtId="173" fontId="5" fillId="12" borderId="21">
      <alignment horizontal="right" vertical="center"/>
      <protection locked="0"/>
    </xf>
    <xf numFmtId="165" fontId="5" fillId="12" borderId="21">
      <alignment vertical="center"/>
      <protection locked="0"/>
    </xf>
    <xf numFmtId="173" fontId="2" fillId="5" borderId="21">
      <alignment horizontal="center"/>
      <protection locked="0"/>
    </xf>
    <xf numFmtId="168" fontId="4" fillId="5" borderId="21">
      <alignment horizontal="center" vertical="top"/>
      <protection locked="0"/>
    </xf>
    <xf numFmtId="49" fontId="5" fillId="3" borderId="21">
      <alignment vertical="center"/>
      <protection locked="0"/>
    </xf>
    <xf numFmtId="0" fontId="11" fillId="13" borderId="0"/>
    <xf numFmtId="0" fontId="4" fillId="5" borderId="21">
      <alignment vertical="center"/>
      <protection locked="0"/>
    </xf>
    <xf numFmtId="165" fontId="4" fillId="3" borderId="1">
      <alignment vertical="center"/>
      <protection locked="0"/>
    </xf>
    <xf numFmtId="168" fontId="4" fillId="3" borderId="21">
      <alignment horizontal="center" vertical="top"/>
      <protection locked="0"/>
    </xf>
    <xf numFmtId="165" fontId="4" fillId="5" borderId="23">
      <alignment vertical="center" wrapText="1"/>
      <protection locked="0"/>
    </xf>
    <xf numFmtId="165" fontId="5" fillId="16" borderId="20">
      <alignment vertical="center"/>
    </xf>
    <xf numFmtId="165" fontId="4" fillId="6" borderId="27">
      <alignment vertical="center"/>
    </xf>
    <xf numFmtId="165" fontId="5" fillId="18" borderId="26">
      <alignment vertical="center"/>
      <protection locked="0"/>
    </xf>
    <xf numFmtId="165" fontId="5" fillId="19" borderId="28">
      <alignment vertical="center"/>
      <protection locked="0"/>
    </xf>
    <xf numFmtId="165" fontId="5" fillId="18" borderId="30">
      <alignment vertical="center"/>
      <protection locked="0"/>
    </xf>
    <xf numFmtId="165" fontId="4" fillId="20" borderId="29">
      <alignment vertical="center" wrapText="1"/>
      <protection locked="0"/>
    </xf>
    <xf numFmtId="49" fontId="5" fillId="10" borderId="31">
      <alignment vertical="center"/>
    </xf>
    <xf numFmtId="1" fontId="11" fillId="13" borderId="0"/>
    <xf numFmtId="0" fontId="4" fillId="5" borderId="32">
      <alignment vertical="center"/>
      <protection locked="0"/>
    </xf>
    <xf numFmtId="165" fontId="4" fillId="20" borderId="33">
      <alignment vertical="center" wrapText="1"/>
      <protection locked="0"/>
    </xf>
    <xf numFmtId="168" fontId="5" fillId="0" borderId="34">
      <alignment vertical="center"/>
    </xf>
    <xf numFmtId="0" fontId="41" fillId="0" borderId="0"/>
  </cellStyleXfs>
  <cellXfs count="799">
    <xf numFmtId="0" fontId="0" fillId="0" borderId="0" xfId="0"/>
    <xf numFmtId="0" fontId="4" fillId="0" borderId="0" xfId="0" applyFont="1"/>
    <xf numFmtId="0" fontId="0" fillId="0" borderId="0" xfId="0" applyAlignment="1">
      <alignment horizontal="center"/>
    </xf>
    <xf numFmtId="0" fontId="0" fillId="0" borderId="0" xfId="22" applyNumberFormat="1" applyFont="1"/>
    <xf numFmtId="0" fontId="0" fillId="0" borderId="0" xfId="22" applyNumberFormat="1" applyFont="1" applyBorder="1"/>
    <xf numFmtId="0" fontId="0" fillId="0" borderId="0" xfId="0" applyBorder="1"/>
    <xf numFmtId="0" fontId="0" fillId="0" borderId="0" xfId="0"/>
    <xf numFmtId="165" fontId="6" fillId="0" borderId="0" xfId="22" applyNumberFormat="1" applyFont="1" applyAlignment="1">
      <alignment horizontal="right" vertical="center"/>
    </xf>
    <xf numFmtId="165" fontId="5" fillId="0" borderId="0" xfId="22" applyNumberFormat="1" applyFont="1" applyAlignment="1">
      <alignment vertical="center"/>
    </xf>
    <xf numFmtId="0" fontId="0" fillId="0" borderId="0" xfId="0" applyFill="1"/>
    <xf numFmtId="0" fontId="0" fillId="0" borderId="19" xfId="0" applyBorder="1"/>
    <xf numFmtId="0" fontId="0" fillId="0" borderId="7" xfId="22" applyNumberFormat="1" applyFont="1" applyBorder="1"/>
    <xf numFmtId="0" fontId="16" fillId="0" borderId="0" xfId="0" applyFont="1" applyBorder="1" applyAlignment="1">
      <alignment horizontal="center"/>
    </xf>
    <xf numFmtId="0" fontId="0" fillId="0" borderId="24" xfId="0" applyBorder="1"/>
    <xf numFmtId="165" fontId="6" fillId="0" borderId="38" xfId="5" applyBorder="1">
      <alignment horizontal="right" vertical="center"/>
    </xf>
    <xf numFmtId="49" fontId="7" fillId="0" borderId="0" xfId="22" applyNumberFormat="1" applyFont="1" applyAlignment="1">
      <alignment horizontal="center" vertical="center"/>
    </xf>
    <xf numFmtId="0" fontId="0" fillId="0" borderId="0" xfId="0" applyAlignment="1">
      <alignment vertical="center"/>
    </xf>
    <xf numFmtId="0" fontId="0" fillId="0" borderId="0" xfId="22" applyNumberFormat="1" applyFont="1" applyAlignment="1">
      <alignment vertical="center"/>
    </xf>
    <xf numFmtId="0" fontId="0" fillId="16" borderId="0" xfId="0" applyFill="1"/>
    <xf numFmtId="0" fontId="35" fillId="16" borderId="0" xfId="0" applyFont="1" applyFill="1"/>
    <xf numFmtId="0" fontId="29" fillId="16" borderId="0" xfId="0" applyFont="1" applyFill="1"/>
    <xf numFmtId="0" fontId="37" fillId="16" borderId="0" xfId="0" applyFont="1" applyFill="1"/>
    <xf numFmtId="0" fontId="0" fillId="16" borderId="0" xfId="0" applyFill="1" applyAlignment="1">
      <alignment wrapText="1"/>
    </xf>
    <xf numFmtId="0" fontId="22" fillId="16" borderId="0" xfId="28" applyFill="1"/>
    <xf numFmtId="0" fontId="38" fillId="16" borderId="0" xfId="0" applyFont="1" applyFill="1"/>
    <xf numFmtId="0" fontId="18" fillId="16" borderId="0" xfId="0" applyFont="1" applyFill="1"/>
    <xf numFmtId="0" fontId="4" fillId="16" borderId="0" xfId="0" applyFont="1" applyFill="1"/>
    <xf numFmtId="0" fontId="18" fillId="16" borderId="0" xfId="0" applyFont="1" applyFill="1" applyAlignment="1">
      <alignment vertical="center" wrapText="1"/>
    </xf>
    <xf numFmtId="0" fontId="9" fillId="16" borderId="0" xfId="0" applyFont="1" applyFill="1" applyAlignment="1">
      <alignment vertical="center"/>
    </xf>
    <xf numFmtId="0" fontId="0" fillId="16" borderId="0" xfId="0" applyFill="1" applyAlignment="1">
      <alignment horizontal="center" vertical="center"/>
    </xf>
    <xf numFmtId="0" fontId="0" fillId="16" borderId="43" xfId="0" applyFill="1" applyBorder="1"/>
    <xf numFmtId="0" fontId="16" fillId="0" borderId="0" xfId="0" applyFont="1" applyAlignment="1">
      <alignment horizontal="center" wrapText="1"/>
    </xf>
    <xf numFmtId="0" fontId="16" fillId="0" borderId="0" xfId="0" applyFont="1" applyAlignment="1">
      <alignment horizontal="center"/>
    </xf>
    <xf numFmtId="0" fontId="16" fillId="0" borderId="24" xfId="0" applyFont="1" applyBorder="1" applyAlignment="1">
      <alignment horizontal="center"/>
    </xf>
    <xf numFmtId="0" fontId="0" fillId="0" borderId="44" xfId="0" applyBorder="1"/>
    <xf numFmtId="0" fontId="0" fillId="0" borderId="35" xfId="22" applyNumberFormat="1" applyFont="1" applyBorder="1"/>
    <xf numFmtId="0" fontId="0" fillId="0" borderId="40" xfId="0" quotePrefix="1" applyBorder="1" applyAlignment="1">
      <alignment horizontal="center" vertical="center"/>
    </xf>
    <xf numFmtId="0" fontId="0" fillId="16" borderId="46" xfId="0" applyFill="1" applyBorder="1"/>
    <xf numFmtId="0" fontId="0" fillId="16" borderId="41" xfId="0" applyFill="1" applyBorder="1"/>
    <xf numFmtId="0" fontId="0" fillId="0" borderId="47" xfId="0" applyBorder="1"/>
    <xf numFmtId="0" fontId="0" fillId="0" borderId="48" xfId="0" quotePrefix="1" applyBorder="1" applyAlignment="1">
      <alignment horizontal="center" vertical="center"/>
    </xf>
    <xf numFmtId="0" fontId="0" fillId="0" borderId="46" xfId="0" applyBorder="1"/>
    <xf numFmtId="0" fontId="0" fillId="0" borderId="42" xfId="0" applyBorder="1"/>
    <xf numFmtId="0" fontId="0" fillId="0" borderId="41" xfId="0" applyBorder="1"/>
    <xf numFmtId="0" fontId="18" fillId="16" borderId="0" xfId="0" applyFont="1" applyFill="1" applyAlignment="1">
      <alignment horizontal="left"/>
    </xf>
    <xf numFmtId="0" fontId="0" fillId="16" borderId="51" xfId="0" applyFill="1" applyBorder="1"/>
    <xf numFmtId="0" fontId="25" fillId="16" borderId="0" xfId="26" applyFill="1"/>
    <xf numFmtId="0" fontId="16" fillId="0" borderId="52" xfId="0" applyFont="1" applyBorder="1" applyAlignment="1">
      <alignment horizontal="left" indent="1"/>
    </xf>
    <xf numFmtId="0" fontId="0" fillId="0" borderId="53" xfId="0" applyBorder="1"/>
    <xf numFmtId="0" fontId="0" fillId="0" borderId="54" xfId="0" applyBorder="1"/>
    <xf numFmtId="0" fontId="0" fillId="0" borderId="55" xfId="0" applyBorder="1"/>
    <xf numFmtId="0" fontId="0" fillId="0" borderId="56" xfId="0" applyBorder="1"/>
    <xf numFmtId="0" fontId="16" fillId="0" borderId="24" xfId="0" quotePrefix="1" applyFont="1" applyBorder="1" applyAlignment="1">
      <alignment horizontal="center"/>
    </xf>
    <xf numFmtId="0" fontId="0" fillId="0" borderId="57" xfId="0" applyBorder="1" applyAlignment="1">
      <alignment horizontal="left" vertical="center" indent="2"/>
    </xf>
    <xf numFmtId="0" fontId="0" fillId="0" borderId="58" xfId="0" applyBorder="1"/>
    <xf numFmtId="0" fontId="0" fillId="0" borderId="39" xfId="0" quotePrefix="1" applyBorder="1" applyAlignment="1">
      <alignment horizontal="center" vertical="center"/>
    </xf>
    <xf numFmtId="0" fontId="0" fillId="0" borderId="59" xfId="0" applyBorder="1" applyAlignment="1">
      <alignment horizontal="left" vertical="center" indent="2"/>
    </xf>
    <xf numFmtId="0" fontId="0" fillId="0" borderId="45" xfId="0" applyBorder="1"/>
    <xf numFmtId="0" fontId="0" fillId="0" borderId="54" xfId="0" applyBorder="1" applyAlignment="1">
      <alignment horizontal="left" vertical="center" indent="2"/>
    </xf>
    <xf numFmtId="0" fontId="0" fillId="0" borderId="60" xfId="0" applyBorder="1"/>
    <xf numFmtId="0" fontId="16" fillId="0" borderId="61" xfId="0" applyFont="1" applyBorder="1" applyAlignment="1">
      <alignment horizontal="left" vertical="center" indent="1"/>
    </xf>
    <xf numFmtId="0" fontId="0" fillId="0" borderId="55" xfId="22" applyNumberFormat="1" applyFont="1" applyBorder="1"/>
    <xf numFmtId="0" fontId="0" fillId="0" borderId="61" xfId="0" applyBorder="1" applyAlignment="1">
      <alignment horizontal="left" vertical="center" indent="2"/>
    </xf>
    <xf numFmtId="0" fontId="16" fillId="0" borderId="54" xfId="0" applyFont="1" applyBorder="1" applyAlignment="1">
      <alignment horizontal="left" vertical="center" indent="1"/>
    </xf>
    <xf numFmtId="0" fontId="0" fillId="0" borderId="61" xfId="0" applyBorder="1" applyAlignment="1">
      <alignment horizontal="left" vertical="center" wrapText="1" indent="2"/>
    </xf>
    <xf numFmtId="0" fontId="0" fillId="16" borderId="54" xfId="0" applyFill="1" applyBorder="1"/>
    <xf numFmtId="0" fontId="0" fillId="0" borderId="61" xfId="0" applyBorder="1" applyAlignment="1">
      <alignment horizontal="left" vertical="center" indent="3"/>
    </xf>
    <xf numFmtId="0" fontId="0" fillId="0" borderId="63" xfId="0" applyBorder="1"/>
    <xf numFmtId="0" fontId="16" fillId="0" borderId="64" xfId="0" applyFont="1" applyBorder="1" applyAlignment="1">
      <alignment horizontal="left" vertical="center" indent="1"/>
    </xf>
    <xf numFmtId="0" fontId="0" fillId="0" borderId="51" xfId="0" applyBorder="1"/>
    <xf numFmtId="0" fontId="0" fillId="0" borderId="65" xfId="0" quotePrefix="1" applyBorder="1" applyAlignment="1">
      <alignment horizontal="center" vertical="center"/>
    </xf>
    <xf numFmtId="0" fontId="0" fillId="16" borderId="53" xfId="0" applyFill="1" applyBorder="1"/>
    <xf numFmtId="0" fontId="16" fillId="0" borderId="57" xfId="0" applyFont="1" applyBorder="1" applyAlignment="1">
      <alignment horizontal="left" vertical="center" indent="1"/>
    </xf>
    <xf numFmtId="0" fontId="16" fillId="0" borderId="66" xfId="0" applyFont="1" applyBorder="1" applyAlignment="1">
      <alignment horizontal="left" vertical="center" indent="1"/>
    </xf>
    <xf numFmtId="0" fontId="0" fillId="0" borderId="67" xfId="0" applyBorder="1"/>
    <xf numFmtId="0" fontId="0" fillId="0" borderId="68" xfId="0" applyBorder="1"/>
    <xf numFmtId="0" fontId="0" fillId="0" borderId="0" xfId="0" quotePrefix="1" applyAlignment="1">
      <alignment horizontal="center" vertical="center"/>
    </xf>
    <xf numFmtId="0" fontId="0" fillId="0" borderId="43" xfId="0" applyBorder="1"/>
    <xf numFmtId="0" fontId="16" fillId="17" borderId="0" xfId="0" applyFont="1" applyFill="1" applyAlignment="1">
      <alignment horizontal="center" wrapText="1"/>
    </xf>
    <xf numFmtId="0" fontId="16" fillId="0" borderId="7" xfId="0" applyFont="1" applyBorder="1" applyAlignment="1">
      <alignment horizontal="center"/>
    </xf>
    <xf numFmtId="0" fontId="16" fillId="17" borderId="0" xfId="0" applyFont="1" applyFill="1" applyAlignment="1">
      <alignment horizontal="center"/>
    </xf>
    <xf numFmtId="0" fontId="0" fillId="0" borderId="69" xfId="0" applyBorder="1"/>
    <xf numFmtId="0" fontId="16" fillId="0" borderId="25" xfId="0" quotePrefix="1" applyFont="1" applyBorder="1" applyAlignment="1">
      <alignment horizontal="center"/>
    </xf>
    <xf numFmtId="0" fontId="16" fillId="17" borderId="24" xfId="0" quotePrefix="1" applyFont="1" applyFill="1" applyBorder="1" applyAlignment="1">
      <alignment horizontal="center"/>
    </xf>
    <xf numFmtId="0" fontId="0" fillId="0" borderId="71" xfId="0" applyBorder="1"/>
    <xf numFmtId="0" fontId="0" fillId="0" borderId="0" xfId="0" applyAlignment="1">
      <alignment horizontal="center" vertical="center"/>
    </xf>
    <xf numFmtId="0" fontId="0" fillId="0" borderId="42" xfId="22" applyNumberFormat="1" applyFont="1" applyBorder="1"/>
    <xf numFmtId="0" fontId="0" fillId="0" borderId="72" xfId="0" applyBorder="1"/>
    <xf numFmtId="0" fontId="16" fillId="0" borderId="43" xfId="0" applyFont="1" applyBorder="1" applyAlignment="1">
      <alignment horizontal="left" vertical="center" indent="1"/>
    </xf>
    <xf numFmtId="0" fontId="16" fillId="0" borderId="50" xfId="0" applyFont="1" applyBorder="1" applyAlignment="1">
      <alignment horizontal="left" vertical="center" indent="1"/>
    </xf>
    <xf numFmtId="0" fontId="0" fillId="0" borderId="62" xfId="0" applyBorder="1" applyAlignment="1">
      <alignment horizontal="left" vertical="center" indent="2"/>
    </xf>
    <xf numFmtId="0" fontId="16" fillId="0" borderId="62" xfId="0" applyFont="1" applyBorder="1" applyAlignment="1">
      <alignment horizontal="left" vertical="center" indent="1"/>
    </xf>
    <xf numFmtId="0" fontId="16" fillId="0" borderId="59" xfId="0" applyFont="1" applyBorder="1" applyAlignment="1">
      <alignment horizontal="left" vertical="center" indent="1"/>
    </xf>
    <xf numFmtId="0" fontId="4" fillId="0" borderId="54" xfId="0" applyFont="1" applyBorder="1" applyAlignment="1">
      <alignment horizontal="left" vertical="center" indent="2"/>
    </xf>
    <xf numFmtId="0" fontId="0" fillId="0" borderId="73" xfId="0" quotePrefix="1" applyBorder="1" applyAlignment="1">
      <alignment horizontal="center" vertical="center"/>
    </xf>
    <xf numFmtId="0" fontId="0" fillId="17" borderId="61" xfId="0" applyFill="1" applyBorder="1" applyAlignment="1">
      <alignment horizontal="left" vertical="center" indent="2"/>
    </xf>
    <xf numFmtId="0" fontId="0" fillId="17" borderId="45" xfId="0" applyFill="1" applyBorder="1"/>
    <xf numFmtId="165" fontId="38" fillId="16" borderId="0" xfId="0" applyNumberFormat="1" applyFont="1" applyFill="1" applyAlignment="1">
      <alignment horizontal="center" vertical="center"/>
    </xf>
    <xf numFmtId="0" fontId="0" fillId="0" borderId="78" xfId="0" applyBorder="1"/>
    <xf numFmtId="0" fontId="0" fillId="0" borderId="39" xfId="0"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0" fillId="0" borderId="79" xfId="0" quotePrefix="1" applyBorder="1" applyAlignment="1">
      <alignment horizontal="center" vertical="center"/>
    </xf>
    <xf numFmtId="0" fontId="27" fillId="14" borderId="79" xfId="0" applyFont="1" applyFill="1" applyBorder="1" applyAlignment="1">
      <alignment horizontal="center" vertical="center" wrapText="1"/>
    </xf>
    <xf numFmtId="0" fontId="0" fillId="17" borderId="60" xfId="0" applyFill="1" applyBorder="1"/>
    <xf numFmtId="0" fontId="0" fillId="0" borderId="79" xfId="0" applyBorder="1" applyAlignment="1">
      <alignment horizontal="center"/>
    </xf>
    <xf numFmtId="0" fontId="0" fillId="0" borderId="82" xfId="0" applyBorder="1" applyAlignment="1">
      <alignment horizontal="center" vertical="center"/>
    </xf>
    <xf numFmtId="0" fontId="0" fillId="17" borderId="78" xfId="0" applyFill="1" applyBorder="1"/>
    <xf numFmtId="0" fontId="0" fillId="0" borderId="83" xfId="0" applyBorder="1" applyAlignment="1">
      <alignment horizontal="left" vertical="center" wrapText="1" indent="2"/>
    </xf>
    <xf numFmtId="0" fontId="0" fillId="0" borderId="84" xfId="0" applyBorder="1"/>
    <xf numFmtId="0" fontId="27" fillId="14" borderId="85" xfId="0" applyFont="1" applyFill="1" applyBorder="1" applyAlignment="1">
      <alignment horizontal="center" vertical="center" wrapText="1"/>
    </xf>
    <xf numFmtId="0" fontId="0" fillId="0" borderId="43" xfId="0" applyBorder="1" applyAlignment="1">
      <alignment horizontal="left" vertical="center" indent="2"/>
    </xf>
    <xf numFmtId="0" fontId="0" fillId="16" borderId="55" xfId="0" applyFill="1" applyBorder="1"/>
    <xf numFmtId="0" fontId="27" fillId="14" borderId="73" xfId="0" applyFont="1" applyFill="1" applyBorder="1" applyAlignment="1">
      <alignment horizontal="center" vertical="center" wrapText="1"/>
    </xf>
    <xf numFmtId="0" fontId="0" fillId="0" borderId="83" xfId="0" applyBorder="1" applyAlignment="1">
      <alignment horizontal="left" vertical="center" indent="2"/>
    </xf>
    <xf numFmtId="0" fontId="4" fillId="0" borderId="61" xfId="0" applyFont="1" applyBorder="1" applyAlignment="1">
      <alignment horizontal="left" vertical="center" indent="2"/>
    </xf>
    <xf numFmtId="0" fontId="0" fillId="17" borderId="54" xfId="0" applyFill="1" applyBorder="1" applyAlignment="1">
      <alignment horizontal="left" vertical="center" indent="2"/>
    </xf>
    <xf numFmtId="0" fontId="0" fillId="17" borderId="0" xfId="0" applyFill="1"/>
    <xf numFmtId="0" fontId="0" fillId="0" borderId="85" xfId="0" quotePrefix="1" applyBorder="1" applyAlignment="1">
      <alignment horizontal="center" vertical="center"/>
    </xf>
    <xf numFmtId="0" fontId="0" fillId="0" borderId="87" xfId="0" quotePrefix="1" applyBorder="1" applyAlignment="1">
      <alignment horizontal="center" vertical="center"/>
    </xf>
    <xf numFmtId="0" fontId="9" fillId="16" borderId="53" xfId="0" applyFont="1" applyFill="1" applyBorder="1" applyAlignment="1">
      <alignment horizontal="center" vertical="center"/>
    </xf>
    <xf numFmtId="0" fontId="27" fillId="14" borderId="88" xfId="0" applyFont="1" applyFill="1" applyBorder="1" applyAlignment="1">
      <alignment horizontal="center" vertical="center" wrapText="1"/>
    </xf>
    <xf numFmtId="0" fontId="0" fillId="0" borderId="89" xfId="0" applyBorder="1"/>
    <xf numFmtId="0" fontId="0" fillId="0" borderId="88" xfId="0" applyBorder="1" applyAlignment="1">
      <alignment horizontal="center" vertical="center"/>
    </xf>
    <xf numFmtId="0" fontId="16" fillId="17" borderId="24" xfId="0" applyFont="1" applyFill="1" applyBorder="1" applyAlignment="1">
      <alignment horizontal="center"/>
    </xf>
    <xf numFmtId="0" fontId="0" fillId="0" borderId="92" xfId="0" applyBorder="1"/>
    <xf numFmtId="0" fontId="0" fillId="0" borderId="91" xfId="0" applyBorder="1" applyAlignment="1">
      <alignment horizontal="left" vertical="center" indent="2"/>
    </xf>
    <xf numFmtId="0" fontId="0" fillId="0" borderId="93" xfId="0" applyBorder="1"/>
    <xf numFmtId="0" fontId="0" fillId="0" borderId="94" xfId="0" applyBorder="1"/>
    <xf numFmtId="0" fontId="0" fillId="0" borderId="95" xfId="0" applyBorder="1"/>
    <xf numFmtId="0" fontId="16" fillId="0" borderId="96" xfId="0" applyFont="1" applyBorder="1" applyAlignment="1">
      <alignment horizontal="left" vertical="center" indent="1"/>
    </xf>
    <xf numFmtId="0" fontId="16" fillId="0" borderId="52" xfId="0" applyFont="1" applyBorder="1" applyAlignment="1">
      <alignment horizontal="left" vertical="center" wrapText="1" indent="1"/>
    </xf>
    <xf numFmtId="0" fontId="16" fillId="0" borderId="54" xfId="0" applyFont="1" applyBorder="1" applyAlignment="1">
      <alignment horizontal="left" vertical="center" wrapText="1" indent="1"/>
    </xf>
    <xf numFmtId="0" fontId="16" fillId="0" borderId="54" xfId="0" applyFont="1" applyBorder="1" applyAlignment="1">
      <alignment vertical="center" wrapText="1"/>
    </xf>
    <xf numFmtId="0" fontId="0" fillId="0" borderId="90" xfId="0" applyBorder="1" applyAlignment="1">
      <alignment horizontal="center" vertical="center"/>
    </xf>
    <xf numFmtId="0" fontId="0" fillId="0" borderId="64" xfId="0" applyBorder="1" applyAlignment="1">
      <alignment horizontal="left" vertical="center" indent="2"/>
    </xf>
    <xf numFmtId="0" fontId="0" fillId="0" borderId="98" xfId="0" applyBorder="1"/>
    <xf numFmtId="0" fontId="0" fillId="0" borderId="99" xfId="0" applyBorder="1" applyAlignment="1">
      <alignment horizontal="center" vertical="center"/>
    </xf>
    <xf numFmtId="0" fontId="0" fillId="0" borderId="54" xfId="0" applyBorder="1" applyAlignment="1">
      <alignment horizontal="left" vertical="center" indent="1"/>
    </xf>
    <xf numFmtId="0" fontId="21" fillId="0" borderId="0" xfId="22" applyNumberFormat="1" applyFont="1" applyAlignment="1">
      <alignment horizontal="center" wrapText="1"/>
    </xf>
    <xf numFmtId="0" fontId="16" fillId="0" borderId="0" xfId="22" quotePrefix="1" applyNumberFormat="1" applyFont="1" applyAlignment="1">
      <alignment horizontal="center"/>
    </xf>
    <xf numFmtId="0" fontId="16" fillId="0" borderId="101" xfId="22" quotePrefix="1" applyNumberFormat="1" applyFont="1" applyBorder="1" applyAlignment="1">
      <alignment horizontal="center"/>
    </xf>
    <xf numFmtId="0" fontId="0" fillId="0" borderId="54" xfId="0" applyBorder="1" applyAlignment="1">
      <alignment horizontal="left" vertical="center" wrapText="1" indent="2"/>
    </xf>
    <xf numFmtId="0" fontId="27" fillId="14" borderId="90" xfId="0" applyFont="1" applyFill="1" applyBorder="1" applyAlignment="1">
      <alignment horizontal="center" vertical="center" wrapText="1"/>
    </xf>
    <xf numFmtId="49" fontId="7" fillId="0" borderId="55" xfId="22" applyNumberFormat="1" applyFont="1" applyBorder="1" applyAlignment="1">
      <alignment horizontal="center" vertical="center"/>
    </xf>
    <xf numFmtId="0" fontId="0" fillId="0" borderId="102" xfId="22" applyNumberFormat="1" applyFont="1" applyBorder="1"/>
    <xf numFmtId="0" fontId="0" fillId="0" borderId="104" xfId="0" applyBorder="1" applyAlignment="1">
      <alignment horizontal="left" vertical="center" indent="2"/>
    </xf>
    <xf numFmtId="0" fontId="0" fillId="0" borderId="105" xfId="0" applyBorder="1"/>
    <xf numFmtId="0" fontId="0" fillId="0" borderId="106" xfId="0" applyBorder="1" applyAlignment="1">
      <alignment horizontal="left" vertical="center" indent="2"/>
    </xf>
    <xf numFmtId="0" fontId="16" fillId="0" borderId="66" xfId="0" applyFont="1" applyBorder="1" applyAlignment="1">
      <alignment horizontal="left" vertical="center" wrapText="1" indent="1"/>
    </xf>
    <xf numFmtId="0" fontId="0" fillId="0" borderId="99" xfId="0" quotePrefix="1" applyBorder="1" applyAlignment="1">
      <alignment horizontal="center" vertical="center"/>
    </xf>
    <xf numFmtId="0" fontId="0" fillId="0" borderId="107" xfId="0" applyBorder="1" applyAlignment="1">
      <alignment horizontal="center" vertical="center"/>
    </xf>
    <xf numFmtId="0" fontId="0" fillId="0" borderId="61" xfId="0" applyBorder="1" applyAlignment="1">
      <alignment horizontal="left" vertical="center" indent="1"/>
    </xf>
    <xf numFmtId="0" fontId="27" fillId="14" borderId="108" xfId="0" applyFont="1" applyFill="1" applyBorder="1" applyAlignment="1">
      <alignment horizontal="center" vertical="center" wrapText="1"/>
    </xf>
    <xf numFmtId="0" fontId="0" fillId="0" borderId="108" xfId="0" applyBorder="1" applyAlignment="1">
      <alignment horizontal="center" vertical="center"/>
    </xf>
    <xf numFmtId="0" fontId="4" fillId="0" borderId="62" xfId="0" applyFont="1" applyBorder="1" applyAlignment="1">
      <alignment horizontal="left" vertical="center" indent="1"/>
    </xf>
    <xf numFmtId="0" fontId="4" fillId="0" borderId="61" xfId="0" applyFont="1" applyBorder="1" applyAlignment="1">
      <alignment horizontal="left" vertical="center" indent="1"/>
    </xf>
    <xf numFmtId="0" fontId="0" fillId="17" borderId="19" xfId="0" applyFill="1" applyBorder="1"/>
    <xf numFmtId="0" fontId="0" fillId="0" borderId="45" xfId="0" applyBorder="1" applyAlignment="1">
      <alignment horizontal="left" wrapText="1" indent="1"/>
    </xf>
    <xf numFmtId="0" fontId="0" fillId="0" borderId="109" xfId="0" applyBorder="1" applyAlignment="1">
      <alignment horizontal="center" vertical="center"/>
    </xf>
    <xf numFmtId="0" fontId="0" fillId="0" borderId="66" xfId="0" applyBorder="1" applyAlignment="1">
      <alignment horizontal="left" vertical="center" indent="2"/>
    </xf>
    <xf numFmtId="0" fontId="27" fillId="14" borderId="99" xfId="0" applyFont="1" applyFill="1" applyBorder="1" applyAlignment="1">
      <alignment horizontal="center" vertical="center" wrapText="1"/>
    </xf>
    <xf numFmtId="0" fontId="0" fillId="0" borderId="116" xfId="0" quotePrefix="1" applyBorder="1" applyAlignment="1">
      <alignment horizontal="center" vertical="center"/>
    </xf>
    <xf numFmtId="0" fontId="0" fillId="0" borderId="117" xfId="0" quotePrefix="1" applyBorder="1" applyAlignment="1">
      <alignment horizontal="center" vertical="center"/>
    </xf>
    <xf numFmtId="0" fontId="0" fillId="0" borderId="68" xfId="22" applyNumberFormat="1" applyFont="1" applyBorder="1"/>
    <xf numFmtId="0" fontId="0" fillId="0" borderId="118" xfId="22" applyNumberFormat="1" applyFont="1" applyBorder="1"/>
    <xf numFmtId="0" fontId="0" fillId="0" borderId="115" xfId="0" quotePrefix="1" applyBorder="1" applyAlignment="1">
      <alignment horizontal="center" vertical="center"/>
    </xf>
    <xf numFmtId="0" fontId="0" fillId="0" borderId="0" xfId="22" quotePrefix="1" applyNumberFormat="1" applyFont="1" applyAlignment="1">
      <alignment horizontal="center" vertical="center"/>
    </xf>
    <xf numFmtId="0" fontId="0" fillId="0" borderId="119" xfId="0" quotePrefix="1" applyBorder="1" applyAlignment="1">
      <alignment horizontal="center" vertical="center"/>
    </xf>
    <xf numFmtId="0" fontId="0" fillId="0" borderId="68" xfId="22" quotePrefix="1" applyNumberFormat="1" applyFont="1" applyBorder="1" applyAlignment="1">
      <alignment horizontal="center" vertical="center"/>
    </xf>
    <xf numFmtId="165" fontId="6" fillId="0" borderId="68" xfId="22" applyNumberFormat="1" applyFont="1" applyBorder="1" applyAlignment="1">
      <alignment horizontal="right" vertical="center"/>
    </xf>
    <xf numFmtId="49" fontId="7" fillId="0" borderId="118" xfId="22" applyNumberFormat="1" applyFont="1" applyBorder="1" applyAlignment="1">
      <alignment horizontal="center" vertical="center"/>
    </xf>
    <xf numFmtId="0" fontId="0" fillId="0" borderId="120" xfId="0" quotePrefix="1" applyBorder="1" applyAlignment="1">
      <alignment horizontal="center" vertical="center"/>
    </xf>
    <xf numFmtId="0" fontId="0" fillId="0" borderId="121" xfId="0" quotePrefix="1" applyBorder="1" applyAlignment="1">
      <alignment horizontal="center" vertical="center"/>
    </xf>
    <xf numFmtId="165" fontId="4" fillId="0" borderId="0" xfId="22" applyNumberFormat="1" applyAlignment="1">
      <alignment vertical="center" wrapText="1"/>
    </xf>
    <xf numFmtId="0" fontId="27" fillId="14" borderId="121" xfId="0" applyFont="1" applyFill="1" applyBorder="1" applyAlignment="1">
      <alignment horizontal="center" vertical="center" wrapText="1"/>
    </xf>
    <xf numFmtId="0" fontId="0" fillId="0" borderId="36" xfId="0" applyBorder="1"/>
    <xf numFmtId="0" fontId="0" fillId="0" borderId="35" xfId="0" applyBorder="1"/>
    <xf numFmtId="0" fontId="0" fillId="17" borderId="61" xfId="0" applyFill="1" applyBorder="1" applyAlignment="1">
      <alignment horizontal="left" vertical="center" wrapText="1" indent="2"/>
    </xf>
    <xf numFmtId="0" fontId="21" fillId="0" borderId="0" xfId="0" applyFont="1" applyAlignment="1">
      <alignment horizontal="center" wrapText="1"/>
    </xf>
    <xf numFmtId="0" fontId="0" fillId="17" borderId="63" xfId="0" applyFill="1" applyBorder="1"/>
    <xf numFmtId="0" fontId="16" fillId="0" borderId="61" xfId="0" applyFont="1" applyBorder="1" applyAlignment="1">
      <alignment horizontal="left" vertical="center" wrapText="1" indent="1"/>
    </xf>
    <xf numFmtId="0" fontId="0" fillId="0" borderId="37" xfId="0" quotePrefix="1" applyBorder="1" applyAlignment="1">
      <alignment horizontal="center" vertical="center"/>
    </xf>
    <xf numFmtId="0" fontId="0" fillId="0" borderId="124" xfId="0" quotePrefix="1" applyBorder="1" applyAlignment="1">
      <alignment horizontal="center" vertical="center"/>
    </xf>
    <xf numFmtId="0" fontId="27" fillId="14" borderId="120" xfId="0" applyFont="1" applyFill="1" applyBorder="1" applyAlignment="1">
      <alignment horizontal="center" vertical="center" wrapText="1"/>
    </xf>
    <xf numFmtId="0" fontId="16" fillId="0" borderId="54" xfId="0" applyFont="1" applyBorder="1" applyAlignment="1">
      <alignment horizontal="left" wrapText="1" indent="1"/>
    </xf>
    <xf numFmtId="0" fontId="0" fillId="0" borderId="0" xfId="0" applyAlignment="1">
      <alignment horizontal="center" wrapText="1"/>
    </xf>
    <xf numFmtId="0" fontId="0" fillId="0" borderId="54" xfId="0" applyBorder="1" applyAlignment="1">
      <alignment horizontal="center" wrapText="1"/>
    </xf>
    <xf numFmtId="0" fontId="0" fillId="0" borderId="56" xfId="0" applyBorder="1" applyAlignment="1">
      <alignment horizontal="center" wrapText="1"/>
    </xf>
    <xf numFmtId="0" fontId="0" fillId="0" borderId="24" xfId="0" applyBorder="1" applyAlignment="1">
      <alignment horizontal="center" wrapText="1"/>
    </xf>
    <xf numFmtId="164" fontId="16" fillId="0" borderId="24" xfId="0" quotePrefix="1" applyNumberFormat="1" applyFont="1" applyBorder="1" applyAlignment="1">
      <alignment horizontal="center" wrapText="1"/>
    </xf>
    <xf numFmtId="164" fontId="16" fillId="17" borderId="24" xfId="0" quotePrefix="1" applyNumberFormat="1" applyFont="1" applyFill="1" applyBorder="1" applyAlignment="1">
      <alignment horizontal="center" wrapText="1"/>
    </xf>
    <xf numFmtId="0" fontId="0" fillId="0" borderId="121" xfId="0" applyBorder="1" applyAlignment="1">
      <alignment horizontal="center" vertical="center"/>
    </xf>
    <xf numFmtId="0" fontId="0" fillId="0" borderId="61" xfId="0" applyBorder="1"/>
    <xf numFmtId="0" fontId="0" fillId="0" borderId="125" xfId="0" applyBorder="1" applyAlignment="1">
      <alignment horizontal="center" vertical="center"/>
    </xf>
    <xf numFmtId="0" fontId="0" fillId="0" borderId="120" xfId="0" applyBorder="1" applyAlignment="1">
      <alignment horizontal="center" vertical="center"/>
    </xf>
    <xf numFmtId="0" fontId="0" fillId="0" borderId="103" xfId="0" applyBorder="1" applyAlignment="1">
      <alignment horizontal="left" vertical="center" indent="2"/>
    </xf>
    <xf numFmtId="0" fontId="16" fillId="0" borderId="54" xfId="0" applyFont="1" applyBorder="1" applyAlignment="1">
      <alignment horizontal="left" indent="1"/>
    </xf>
    <xf numFmtId="0" fontId="27" fillId="14" borderId="126" xfId="0" applyFont="1" applyFill="1" applyBorder="1" applyAlignment="1">
      <alignment horizontal="center" vertical="center" wrapText="1"/>
    </xf>
    <xf numFmtId="0" fontId="16" fillId="0" borderId="24" xfId="0" applyFont="1" applyBorder="1" applyAlignment="1">
      <alignment horizontal="center" wrapText="1"/>
    </xf>
    <xf numFmtId="0" fontId="0" fillId="16" borderId="0" xfId="0" applyFill="1" applyAlignment="1">
      <alignment horizontal="left" vertical="center" indent="1"/>
    </xf>
    <xf numFmtId="0" fontId="16" fillId="0" borderId="24" xfId="0" quotePrefix="1" applyFont="1" applyBorder="1" applyAlignment="1">
      <alignment horizontal="center" wrapText="1"/>
    </xf>
    <xf numFmtId="0" fontId="16" fillId="17" borderId="24" xfId="0" quotePrefix="1" applyFont="1" applyFill="1" applyBorder="1" applyAlignment="1">
      <alignment horizontal="center" wrapText="1"/>
    </xf>
    <xf numFmtId="0" fontId="0" fillId="0" borderId="127" xfId="0" applyBorder="1"/>
    <xf numFmtId="0" fontId="27" fillId="14" borderId="125" xfId="0" applyFont="1" applyFill="1" applyBorder="1" applyAlignment="1">
      <alignment horizontal="center" vertical="center" wrapText="1"/>
    </xf>
    <xf numFmtId="0" fontId="0" fillId="0" borderId="125" xfId="0" quotePrefix="1" applyBorder="1" applyAlignment="1">
      <alignment horizontal="center" vertical="center"/>
    </xf>
    <xf numFmtId="164" fontId="16" fillId="0" borderId="24" xfId="0" quotePrefix="1" applyNumberFormat="1" applyFont="1" applyBorder="1" applyAlignment="1">
      <alignment horizontal="center"/>
    </xf>
    <xf numFmtId="164" fontId="16" fillId="17" borderId="24" xfId="0" quotePrefix="1" applyNumberFormat="1" applyFont="1" applyFill="1" applyBorder="1" applyAlignment="1">
      <alignment horizontal="center"/>
    </xf>
    <xf numFmtId="0" fontId="16" fillId="0" borderId="104" xfId="0" applyFont="1" applyBorder="1" applyAlignment="1">
      <alignment horizontal="left" vertical="center" indent="1"/>
    </xf>
    <xf numFmtId="0" fontId="0" fillId="0" borderId="107" xfId="0" quotePrefix="1" applyBorder="1" applyAlignment="1">
      <alignment horizontal="center" vertical="center"/>
    </xf>
    <xf numFmtId="0" fontId="16" fillId="0" borderId="106" xfId="0" applyFont="1" applyBorder="1" applyAlignment="1">
      <alignment horizontal="left" vertical="center" indent="1"/>
    </xf>
    <xf numFmtId="0" fontId="22" fillId="16" borderId="53" xfId="28" applyFill="1" applyBorder="1"/>
    <xf numFmtId="0" fontId="0" fillId="0" borderId="128" xfId="0" quotePrefix="1" applyBorder="1" applyAlignment="1">
      <alignment horizontal="center" vertical="center"/>
    </xf>
    <xf numFmtId="0" fontId="16" fillId="0" borderId="122" xfId="0" applyFont="1" applyBorder="1" applyAlignment="1">
      <alignment horizontal="left" vertical="center" indent="1"/>
    </xf>
    <xf numFmtId="0" fontId="4" fillId="0" borderId="61" xfId="0" applyFont="1" applyBorder="1" applyAlignment="1">
      <alignment horizontal="left" vertical="center" wrapText="1" indent="2"/>
    </xf>
    <xf numFmtId="0" fontId="0" fillId="0" borderId="129" xfId="0" applyBorder="1"/>
    <xf numFmtId="0" fontId="0" fillId="16" borderId="53" xfId="0" quotePrefix="1" applyFill="1" applyBorder="1" applyAlignment="1">
      <alignment horizontal="center" vertical="center"/>
    </xf>
    <xf numFmtId="0" fontId="39" fillId="16" borderId="0" xfId="0" applyFont="1" applyFill="1"/>
    <xf numFmtId="0" fontId="0" fillId="0" borderId="123" xfId="0" quotePrefix="1" applyBorder="1" applyAlignment="1">
      <alignment horizontal="center" vertical="center"/>
    </xf>
    <xf numFmtId="0" fontId="16" fillId="0" borderId="104" xfId="0" applyFont="1" applyBorder="1" applyAlignment="1">
      <alignment horizontal="left" vertical="center" wrapText="1" indent="1"/>
    </xf>
    <xf numFmtId="0" fontId="0" fillId="0" borderId="106" xfId="0" applyBorder="1" applyAlignment="1">
      <alignment horizontal="left" vertical="center" wrapText="1" indent="2"/>
    </xf>
    <xf numFmtId="0" fontId="0" fillId="0" borderId="130" xfId="0" applyBorder="1" applyAlignment="1">
      <alignment horizontal="left" vertical="center" indent="2"/>
    </xf>
    <xf numFmtId="0" fontId="0" fillId="0" borderId="130" xfId="0" applyBorder="1" applyAlignment="1">
      <alignment horizontal="left" vertical="center" wrapText="1" indent="2"/>
    </xf>
    <xf numFmtId="0" fontId="16" fillId="0" borderId="131" xfId="0" applyFont="1" applyBorder="1" applyAlignment="1">
      <alignment horizontal="left" vertical="center" wrapText="1" indent="1"/>
    </xf>
    <xf numFmtId="0" fontId="16" fillId="0" borderId="106" xfId="0" applyFont="1" applyBorder="1" applyAlignment="1">
      <alignment horizontal="left" vertical="center" wrapText="1" indent="1"/>
    </xf>
    <xf numFmtId="0" fontId="16" fillId="0" borderId="131" xfId="0" applyFont="1" applyBorder="1" applyAlignment="1">
      <alignment horizontal="left" vertical="center" indent="1"/>
    </xf>
    <xf numFmtId="0" fontId="0" fillId="0" borderId="132" xfId="0" applyBorder="1" applyAlignment="1">
      <alignment horizontal="left" vertical="center" indent="2"/>
    </xf>
    <xf numFmtId="0" fontId="0" fillId="0" borderId="133" xfId="0" applyBorder="1" applyAlignment="1">
      <alignment horizontal="left" vertical="center" indent="2"/>
    </xf>
    <xf numFmtId="0" fontId="0" fillId="0" borderId="121" xfId="0" quotePrefix="1" applyBorder="1" applyAlignment="1">
      <alignment horizontal="center" vertical="center" wrapText="1"/>
    </xf>
    <xf numFmtId="0" fontId="0" fillId="17" borderId="94" xfId="0" applyFill="1" applyBorder="1"/>
    <xf numFmtId="0" fontId="16" fillId="0" borderId="134" xfId="0" applyFont="1" applyBorder="1" applyAlignment="1">
      <alignment horizontal="left" vertical="center" indent="1"/>
    </xf>
    <xf numFmtId="0" fontId="16" fillId="0" borderId="103" xfId="0" applyFont="1" applyBorder="1" applyAlignment="1">
      <alignment horizontal="left" vertical="center" indent="1"/>
    </xf>
    <xf numFmtId="0" fontId="0" fillId="0" borderId="136" xfId="0" applyBorder="1"/>
    <xf numFmtId="0" fontId="0" fillId="0" borderId="138" xfId="0" applyBorder="1"/>
    <xf numFmtId="0" fontId="16" fillId="0" borderId="133" xfId="0" applyFont="1" applyBorder="1" applyAlignment="1">
      <alignment horizontal="left" vertical="center" indent="1"/>
    </xf>
    <xf numFmtId="0" fontId="0" fillId="0" borderId="139" xfId="0" quotePrefix="1" applyBorder="1" applyAlignment="1">
      <alignment horizontal="center" vertical="center"/>
    </xf>
    <xf numFmtId="0" fontId="21" fillId="0" borderId="0" xfId="0" applyFont="1" applyAlignment="1">
      <alignment wrapText="1"/>
    </xf>
    <xf numFmtId="0" fontId="9" fillId="16" borderId="54" xfId="0" applyFont="1" applyFill="1" applyBorder="1"/>
    <xf numFmtId="0" fontId="27" fillId="14" borderId="141" xfId="0" applyFont="1" applyFill="1" applyBorder="1" applyAlignment="1">
      <alignment horizontal="center" vertical="center" wrapText="1"/>
    </xf>
    <xf numFmtId="0" fontId="0" fillId="0" borderId="141" xfId="0" quotePrefix="1" applyBorder="1" applyAlignment="1">
      <alignment horizontal="center" vertical="center"/>
    </xf>
    <xf numFmtId="0" fontId="23" fillId="0" borderId="0" xfId="22" applyNumberFormat="1" applyFont="1" applyAlignment="1">
      <alignment horizontal="center" vertical="center"/>
    </xf>
    <xf numFmtId="0" fontId="0" fillId="0" borderId="143" xfId="0" applyBorder="1"/>
    <xf numFmtId="165" fontId="38" fillId="16" borderId="53" xfId="0" applyNumberFormat="1" applyFont="1" applyFill="1" applyBorder="1"/>
    <xf numFmtId="0" fontId="16" fillId="0" borderId="61" xfId="0" applyFont="1" applyBorder="1" applyAlignment="1">
      <alignment horizontal="left" vertical="center" indent="2"/>
    </xf>
    <xf numFmtId="0" fontId="0" fillId="0" borderId="144" xfId="0" quotePrefix="1" applyBorder="1" applyAlignment="1">
      <alignment horizontal="center" vertical="center"/>
    </xf>
    <xf numFmtId="0" fontId="0" fillId="0" borderId="146" xfId="0" quotePrefix="1" applyBorder="1" applyAlignment="1">
      <alignment horizontal="center" vertical="center"/>
    </xf>
    <xf numFmtId="0" fontId="27" fillId="14" borderId="124" xfId="0" applyFont="1" applyFill="1" applyBorder="1" applyAlignment="1">
      <alignment horizontal="center" vertical="center" wrapText="1"/>
    </xf>
    <xf numFmtId="0" fontId="0" fillId="17" borderId="68" xfId="0" applyFill="1" applyBorder="1"/>
    <xf numFmtId="165" fontId="6" fillId="0" borderId="145" xfId="22" applyNumberFormat="1" applyFont="1" applyBorder="1" applyAlignment="1">
      <alignment horizontal="right" vertical="center"/>
    </xf>
    <xf numFmtId="0" fontId="0" fillId="0" borderId="112" xfId="0" applyBorder="1" applyAlignment="1">
      <alignment horizontal="left" vertical="center" indent="3"/>
    </xf>
    <xf numFmtId="0" fontId="0" fillId="0" borderId="122" xfId="0" applyBorder="1" applyAlignment="1">
      <alignment horizontal="left" vertical="center" indent="1"/>
    </xf>
    <xf numFmtId="0" fontId="27" fillId="17" borderId="44" xfId="0" applyFont="1" applyFill="1" applyBorder="1" applyAlignment="1">
      <alignment horizontal="center" vertical="center" wrapText="1"/>
    </xf>
    <xf numFmtId="0" fontId="0" fillId="0" borderId="141" xfId="0" applyBorder="1" applyAlignment="1">
      <alignment horizontal="center" vertical="center"/>
    </xf>
    <xf numFmtId="0" fontId="0" fillId="0" borderId="147" xfId="0" applyBorder="1" applyAlignment="1">
      <alignment horizontal="center" vertical="center"/>
    </xf>
    <xf numFmtId="0" fontId="0" fillId="0" borderId="146" xfId="0" applyBorder="1" applyAlignment="1">
      <alignment horizontal="center" vertical="center"/>
    </xf>
    <xf numFmtId="0" fontId="27" fillId="14" borderId="147" xfId="0" applyFont="1" applyFill="1" applyBorder="1" applyAlignment="1">
      <alignment horizontal="center" vertical="center" wrapText="1"/>
    </xf>
    <xf numFmtId="0" fontId="0" fillId="0" borderId="44" xfId="0" applyBorder="1" applyAlignment="1">
      <alignment vertical="center"/>
    </xf>
    <xf numFmtId="0" fontId="0" fillId="0" borderId="44" xfId="22" applyNumberFormat="1" applyFont="1" applyBorder="1"/>
    <xf numFmtId="49" fontId="7" fillId="0" borderId="148" xfId="22" applyNumberFormat="1" applyFont="1" applyBorder="1" applyAlignment="1">
      <alignment horizontal="center" vertical="center"/>
    </xf>
    <xf numFmtId="0" fontId="0" fillId="16" borderId="51" xfId="0" applyFill="1" applyBorder="1" applyAlignment="1">
      <alignment horizontal="left" vertical="center" indent="1"/>
    </xf>
    <xf numFmtId="0" fontId="0" fillId="0" borderId="147" xfId="0" quotePrefix="1" applyBorder="1" applyAlignment="1">
      <alignment horizontal="center" vertical="center"/>
    </xf>
    <xf numFmtId="0" fontId="0" fillId="16" borderId="149" xfId="0" applyFill="1" applyBorder="1"/>
    <xf numFmtId="0" fontId="0" fillId="16" borderId="66" xfId="0" applyFill="1" applyBorder="1"/>
    <xf numFmtId="0" fontId="0" fillId="0" borderId="135" xfId="0" applyBorder="1" applyAlignment="1">
      <alignment horizontal="left" vertical="center" wrapText="1" indent="2"/>
    </xf>
    <xf numFmtId="0" fontId="0" fillId="0" borderId="154" xfId="0" applyBorder="1" applyAlignment="1">
      <alignment horizontal="left" vertical="center" indent="2"/>
    </xf>
    <xf numFmtId="0" fontId="0" fillId="0" borderId="155" xfId="0" applyBorder="1"/>
    <xf numFmtId="0" fontId="10" fillId="0" borderId="69" xfId="0" applyFont="1" applyBorder="1" applyAlignment="1">
      <alignment horizontal="left" indent="1"/>
    </xf>
    <xf numFmtId="0" fontId="0" fillId="0" borderId="86" xfId="0" applyBorder="1" applyAlignment="1">
      <alignment horizontal="left" vertical="center" wrapText="1" indent="1"/>
    </xf>
    <xf numFmtId="0" fontId="0" fillId="0" borderId="141" xfId="0" quotePrefix="1" applyBorder="1" applyAlignment="1">
      <alignment horizontal="center" vertical="center" wrapText="1"/>
    </xf>
    <xf numFmtId="0" fontId="18" fillId="0" borderId="133" xfId="0" applyFont="1" applyBorder="1" applyAlignment="1">
      <alignment horizontal="left" vertical="center" wrapText="1" indent="1"/>
    </xf>
    <xf numFmtId="0" fontId="0" fillId="0" borderId="93" xfId="0" quotePrefix="1" applyBorder="1" applyAlignment="1">
      <alignment horizontal="center" vertical="center"/>
    </xf>
    <xf numFmtId="165" fontId="6" fillId="0" borderId="93" xfId="22" applyNumberFormat="1" applyFont="1" applyBorder="1" applyAlignment="1">
      <alignment horizontal="right" vertical="center"/>
    </xf>
    <xf numFmtId="165" fontId="5" fillId="0" borderId="93" xfId="22" applyNumberFormat="1" applyFont="1" applyBorder="1" applyAlignment="1">
      <alignment vertical="center"/>
    </xf>
    <xf numFmtId="165" fontId="4" fillId="0" borderId="93" xfId="22" applyNumberFormat="1" applyBorder="1" applyAlignment="1">
      <alignment vertical="center" wrapText="1"/>
    </xf>
    <xf numFmtId="0" fontId="0" fillId="0" borderId="156" xfId="22" applyNumberFormat="1" applyFont="1" applyBorder="1"/>
    <xf numFmtId="0" fontId="0" fillId="0" borderId="54" xfId="0" quotePrefix="1" applyBorder="1" applyAlignment="1">
      <alignment horizontal="left" vertical="center" indent="2"/>
    </xf>
    <xf numFmtId="0" fontId="4" fillId="0" borderId="133" xfId="0" quotePrefix="1" applyFont="1" applyBorder="1" applyAlignment="1">
      <alignment horizontal="left" vertical="center" indent="2"/>
    </xf>
    <xf numFmtId="0" fontId="16" fillId="0" borderId="133" xfId="0" applyFont="1" applyBorder="1" applyAlignment="1">
      <alignment horizontal="left" vertical="center" wrapText="1" indent="1"/>
    </xf>
    <xf numFmtId="0" fontId="0" fillId="0" borderId="54" xfId="0" applyBorder="1" applyAlignment="1">
      <alignment horizontal="left" vertical="center" wrapText="1" indent="1"/>
    </xf>
    <xf numFmtId="0" fontId="0" fillId="0" borderId="132" xfId="0" applyBorder="1" applyAlignment="1">
      <alignment horizontal="left" vertical="center" wrapText="1" indent="1"/>
    </xf>
    <xf numFmtId="0" fontId="0" fillId="0" borderId="133" xfId="0" applyBorder="1" applyAlignment="1">
      <alignment horizontal="left" vertical="center" indent="1"/>
    </xf>
    <xf numFmtId="0" fontId="16" fillId="0" borderId="157" xfId="0" applyFont="1" applyBorder="1" applyAlignment="1">
      <alignment horizontal="left" vertical="center" indent="1"/>
    </xf>
    <xf numFmtId="0" fontId="27" fillId="14" borderId="146" xfId="0" applyFont="1" applyFill="1" applyBorder="1" applyAlignment="1">
      <alignment horizontal="center" vertical="center" wrapText="1"/>
    </xf>
    <xf numFmtId="0" fontId="0" fillId="0" borderId="57" xfId="0" quotePrefix="1" applyBorder="1" applyAlignment="1">
      <alignment horizontal="left" vertical="center" indent="2"/>
    </xf>
    <xf numFmtId="0" fontId="0" fillId="0" borderId="141" xfId="0" quotePrefix="1" applyBorder="1" applyAlignment="1">
      <alignment horizontal="center"/>
    </xf>
    <xf numFmtId="0" fontId="0" fillId="0" borderId="124" xfId="0" quotePrefix="1" applyBorder="1" applyAlignment="1">
      <alignment horizontal="center"/>
    </xf>
    <xf numFmtId="0" fontId="0" fillId="0" borderId="120" xfId="0" quotePrefix="1" applyBorder="1" applyAlignment="1">
      <alignment horizontal="center"/>
    </xf>
    <xf numFmtId="0" fontId="0" fillId="0" borderId="70" xfId="0" applyBorder="1" applyAlignment="1">
      <alignment horizontal="left" vertical="center" wrapText="1" indent="2"/>
    </xf>
    <xf numFmtId="0" fontId="0" fillId="0" borderId="110" xfId="0" quotePrefix="1" applyBorder="1" applyAlignment="1">
      <alignment horizontal="center" vertical="center" wrapText="1"/>
    </xf>
    <xf numFmtId="0" fontId="0" fillId="0" borderId="61" xfId="0" quotePrefix="1" applyBorder="1" applyAlignment="1">
      <alignment horizontal="left" vertical="center" wrapText="1" indent="3"/>
    </xf>
    <xf numFmtId="0" fontId="0" fillId="0" borderId="61" xfId="0" quotePrefix="1" applyBorder="1" applyAlignment="1">
      <alignment horizontal="left" vertical="center" indent="3"/>
    </xf>
    <xf numFmtId="0" fontId="18" fillId="16" borderId="54" xfId="0" applyFont="1" applyFill="1" applyBorder="1" applyAlignment="1">
      <alignment wrapText="1"/>
    </xf>
    <xf numFmtId="0" fontId="33" fillId="16" borderId="0" xfId="0" applyFont="1" applyFill="1" applyAlignment="1">
      <alignment vertical="top" wrapText="1"/>
    </xf>
    <xf numFmtId="0" fontId="33" fillId="16" borderId="0" xfId="0" applyFont="1" applyFill="1" applyAlignment="1">
      <alignment horizontal="left" vertical="top" wrapText="1"/>
    </xf>
    <xf numFmtId="0" fontId="9" fillId="16" borderId="0" xfId="0" applyFont="1" applyFill="1" applyAlignment="1">
      <alignment horizontal="left"/>
    </xf>
    <xf numFmtId="0" fontId="0" fillId="17" borderId="158" xfId="0" applyFill="1" applyBorder="1" applyAlignment="1">
      <alignment horizontal="left" vertical="center" indent="2"/>
    </xf>
    <xf numFmtId="0" fontId="0" fillId="17" borderId="129" xfId="0" applyFill="1" applyBorder="1"/>
    <xf numFmtId="0" fontId="0" fillId="0" borderId="159" xfId="0" quotePrefix="1" applyBorder="1" applyAlignment="1">
      <alignment horizontal="center" vertical="center"/>
    </xf>
    <xf numFmtId="0" fontId="0" fillId="0" borderId="160" xfId="0" quotePrefix="1" applyBorder="1" applyAlignment="1">
      <alignment horizontal="center" vertical="center"/>
    </xf>
    <xf numFmtId="0" fontId="0" fillId="0" borderId="161" xfId="0" quotePrefix="1" applyBorder="1" applyAlignment="1">
      <alignment horizontal="center" vertical="center"/>
    </xf>
    <xf numFmtId="0" fontId="0" fillId="0" borderId="162" xfId="0" quotePrefix="1" applyBorder="1" applyAlignment="1">
      <alignment horizontal="center" vertical="center"/>
    </xf>
    <xf numFmtId="0" fontId="0" fillId="0" borderId="163" xfId="0" quotePrefix="1" applyBorder="1" applyAlignment="1">
      <alignment horizontal="center" vertical="center"/>
    </xf>
    <xf numFmtId="0" fontId="0" fillId="0" borderId="164" xfId="0" quotePrefix="1" applyBorder="1" applyAlignment="1">
      <alignment horizontal="center" vertical="center"/>
    </xf>
    <xf numFmtId="0" fontId="0" fillId="0" borderId="165" xfId="0" quotePrefix="1" applyBorder="1" applyAlignment="1">
      <alignment horizontal="center" vertical="center"/>
    </xf>
    <xf numFmtId="0" fontId="4" fillId="0" borderId="133" xfId="0" applyFont="1" applyBorder="1" applyAlignment="1">
      <alignment horizontal="left" vertical="center" indent="2"/>
    </xf>
    <xf numFmtId="0" fontId="4" fillId="0" borderId="94" xfId="0" applyFont="1" applyBorder="1"/>
    <xf numFmtId="0" fontId="0" fillId="0" borderId="166" xfId="0" quotePrefix="1" applyBorder="1" applyAlignment="1">
      <alignment horizontal="center" vertical="center"/>
    </xf>
    <xf numFmtId="0" fontId="27" fillId="14" borderId="166" xfId="0" applyFont="1" applyFill="1" applyBorder="1" applyAlignment="1">
      <alignment horizontal="center" vertical="center" wrapText="1"/>
    </xf>
    <xf numFmtId="0" fontId="16" fillId="0" borderId="151" xfId="0" quotePrefix="1" applyFont="1" applyBorder="1" applyAlignment="1">
      <alignment horizontal="center"/>
    </xf>
    <xf numFmtId="0" fontId="0" fillId="16" borderId="53" xfId="0" applyFill="1" applyBorder="1" applyAlignment="1">
      <alignment horizontal="center" vertical="center"/>
    </xf>
    <xf numFmtId="0" fontId="0" fillId="0" borderId="165" xfId="0" applyBorder="1" applyAlignment="1">
      <alignment horizontal="center" vertical="center"/>
    </xf>
    <xf numFmtId="0" fontId="27" fillId="14" borderId="165" xfId="0" applyFont="1" applyFill="1" applyBorder="1" applyAlignment="1">
      <alignment horizontal="center" vertical="center"/>
    </xf>
    <xf numFmtId="0" fontId="25" fillId="16" borderId="0" xfId="37" applyFont="1" applyFill="1"/>
    <xf numFmtId="0" fontId="0" fillId="0" borderId="167" xfId="0" applyBorder="1"/>
    <xf numFmtId="170" fontId="16" fillId="0" borderId="168" xfId="21" applyBorder="1">
      <alignment horizontal="right" vertical="center"/>
    </xf>
    <xf numFmtId="0" fontId="36" fillId="21" borderId="0" xfId="0" applyFont="1" applyFill="1"/>
    <xf numFmtId="0" fontId="0" fillId="0" borderId="101" xfId="0" quotePrefix="1" applyBorder="1" applyAlignment="1">
      <alignment horizontal="center"/>
    </xf>
    <xf numFmtId="0" fontId="0" fillId="0" borderId="169" xfId="0" quotePrefix="1" applyBorder="1" applyAlignment="1">
      <alignment horizontal="center" vertical="center"/>
    </xf>
    <xf numFmtId="0" fontId="0" fillId="0" borderId="170" xfId="22" quotePrefix="1" applyNumberFormat="1" applyFont="1" applyBorder="1" applyAlignment="1">
      <alignment horizontal="center" vertical="center"/>
    </xf>
    <xf numFmtId="0" fontId="0" fillId="0" borderId="150" xfId="22" quotePrefix="1" applyNumberFormat="1" applyFont="1" applyBorder="1" applyAlignment="1">
      <alignment horizontal="center" vertical="center"/>
    </xf>
    <xf numFmtId="0" fontId="0" fillId="0" borderId="171" xfId="22" applyNumberFormat="1" applyFont="1" applyBorder="1"/>
    <xf numFmtId="165" fontId="5" fillId="0" borderId="175" xfId="2" applyBorder="1">
      <alignment vertical="center"/>
    </xf>
    <xf numFmtId="165" fontId="6" fillId="0" borderId="175" xfId="10" applyBorder="1">
      <alignment horizontal="right" vertical="center"/>
    </xf>
    <xf numFmtId="165" fontId="6" fillId="0" borderId="110" xfId="5" applyBorder="1">
      <alignment horizontal="right" vertical="center"/>
    </xf>
    <xf numFmtId="165" fontId="4" fillId="6" borderId="176" xfId="65" applyBorder="1">
      <alignment vertical="center"/>
    </xf>
    <xf numFmtId="49" fontId="7" fillId="4" borderId="174" xfId="36" applyBorder="1">
      <alignment horizontal="center" vertical="center"/>
    </xf>
    <xf numFmtId="49" fontId="7" fillId="4" borderId="174" xfId="6" applyBorder="1">
      <alignment horizontal="center" vertical="center"/>
    </xf>
    <xf numFmtId="49" fontId="7" fillId="4" borderId="174" xfId="31" applyBorder="1">
      <alignment horizontal="center" vertical="center"/>
    </xf>
    <xf numFmtId="49" fontId="7" fillId="4" borderId="173" xfId="7" applyBorder="1">
      <alignment horizontal="center" vertical="center"/>
    </xf>
    <xf numFmtId="49" fontId="7" fillId="4" borderId="175" xfId="7" applyBorder="1">
      <alignment horizontal="center" vertical="center"/>
    </xf>
    <xf numFmtId="165" fontId="5" fillId="3" borderId="175" xfId="8" applyBorder="1">
      <alignment vertical="center"/>
      <protection locked="0"/>
    </xf>
    <xf numFmtId="165" fontId="5" fillId="3" borderId="175" xfId="8" quotePrefix="1" applyBorder="1">
      <alignment vertical="center"/>
      <protection locked="0"/>
    </xf>
    <xf numFmtId="165" fontId="4" fillId="5" borderId="175" xfId="63" applyBorder="1">
      <alignment vertical="center" wrapText="1"/>
      <protection locked="0"/>
    </xf>
    <xf numFmtId="165" fontId="4" fillId="5" borderId="175" xfId="63" quotePrefix="1" applyBorder="1">
      <alignment vertical="center" wrapText="1"/>
      <protection locked="0"/>
    </xf>
    <xf numFmtId="0" fontId="16" fillId="0" borderId="24" xfId="0" quotePrefix="1" applyFont="1" applyBorder="1" applyAlignment="1">
      <alignment horizontal="center"/>
    </xf>
    <xf numFmtId="49" fontId="7" fillId="4" borderId="177" xfId="7" applyBorder="1">
      <alignment horizontal="center" vertical="center"/>
    </xf>
    <xf numFmtId="0" fontId="23" fillId="16" borderId="53" xfId="30" applyFill="1" applyBorder="1">
      <alignment horizontal="center" vertical="center"/>
    </xf>
    <xf numFmtId="0" fontId="23" fillId="16" borderId="46" xfId="30" applyFill="1" applyBorder="1">
      <alignment horizontal="center" vertical="center"/>
    </xf>
    <xf numFmtId="0" fontId="0" fillId="0" borderId="179" xfId="22" applyNumberFormat="1" applyFont="1" applyBorder="1"/>
    <xf numFmtId="165" fontId="6" fillId="0" borderId="111" xfId="5" applyBorder="1">
      <alignment horizontal="right" vertical="center"/>
    </xf>
    <xf numFmtId="165" fontId="4" fillId="5" borderId="178" xfId="63" applyBorder="1">
      <alignment vertical="center" wrapText="1"/>
      <protection locked="0"/>
    </xf>
    <xf numFmtId="165" fontId="5" fillId="3" borderId="172" xfId="8" applyBorder="1">
      <alignment vertical="center"/>
      <protection locked="0"/>
    </xf>
    <xf numFmtId="165" fontId="6" fillId="0" borderId="180" xfId="5" applyBorder="1">
      <alignment horizontal="right" vertical="center"/>
    </xf>
    <xf numFmtId="49" fontId="7" fillId="4" borderId="181" xfId="31" applyBorder="1">
      <alignment horizontal="center" vertical="center"/>
    </xf>
    <xf numFmtId="165" fontId="6" fillId="0" borderId="178" xfId="10" applyBorder="1">
      <alignment horizontal="right" vertical="center"/>
    </xf>
    <xf numFmtId="0" fontId="16" fillId="0" borderId="182" xfId="22" quotePrefix="1" applyNumberFormat="1" applyFont="1" applyBorder="1" applyAlignment="1">
      <alignment horizontal="center"/>
    </xf>
    <xf numFmtId="0" fontId="16" fillId="0" borderId="183" xfId="0" applyFont="1" applyBorder="1" applyAlignment="1">
      <alignment horizontal="center" wrapText="1"/>
    </xf>
    <xf numFmtId="165" fontId="4" fillId="6" borderId="186" xfId="65" applyBorder="1">
      <alignment vertical="center"/>
    </xf>
    <xf numFmtId="49" fontId="7" fillId="4" borderId="188" xfId="7" applyBorder="1">
      <alignment horizontal="center" vertical="center"/>
    </xf>
    <xf numFmtId="49" fontId="7" fillId="4" borderId="189" xfId="31" applyBorder="1">
      <alignment horizontal="center" vertical="center"/>
    </xf>
    <xf numFmtId="49" fontId="7" fillId="4" borderId="192" xfId="7" applyBorder="1">
      <alignment horizontal="center" vertical="center"/>
    </xf>
    <xf numFmtId="0" fontId="0" fillId="0" borderId="193" xfId="0" applyBorder="1" applyAlignment="1">
      <alignment horizontal="center" vertical="center"/>
    </xf>
    <xf numFmtId="165" fontId="4" fillId="6" borderId="194" xfId="65" applyBorder="1">
      <alignment vertical="center"/>
    </xf>
    <xf numFmtId="49" fontId="7" fillId="4" borderId="195" xfId="7" applyBorder="1">
      <alignment horizontal="center" vertical="center"/>
    </xf>
    <xf numFmtId="165" fontId="4" fillId="6" borderId="196" xfId="65" applyBorder="1">
      <alignment vertical="center"/>
    </xf>
    <xf numFmtId="165" fontId="4" fillId="5" borderId="172" xfId="63" applyBorder="1">
      <alignment vertical="center" wrapText="1"/>
      <protection locked="0"/>
    </xf>
    <xf numFmtId="0" fontId="27" fillId="14" borderId="193" xfId="0" applyFont="1" applyFill="1" applyBorder="1" applyAlignment="1">
      <alignment horizontal="center" vertical="center" wrapText="1"/>
    </xf>
    <xf numFmtId="49" fontId="7" fillId="4" borderId="198" xfId="6" applyBorder="1">
      <alignment horizontal="center" vertical="center"/>
    </xf>
    <xf numFmtId="49" fontId="7" fillId="4" borderId="197" xfId="36" applyBorder="1">
      <alignment horizontal="center" vertical="center"/>
    </xf>
    <xf numFmtId="49" fontId="7" fillId="4" borderId="201" xfId="31" applyBorder="1">
      <alignment horizontal="center" vertical="center"/>
    </xf>
    <xf numFmtId="49" fontId="7" fillId="4" borderId="201" xfId="6" applyBorder="1">
      <alignment horizontal="center" vertical="center"/>
    </xf>
    <xf numFmtId="49" fontId="7" fillId="4" borderId="201" xfId="36" applyBorder="1">
      <alignment horizontal="center" vertical="center"/>
    </xf>
    <xf numFmtId="165" fontId="5" fillId="3" borderId="200" xfId="8" applyBorder="1">
      <alignment vertical="center"/>
      <protection locked="0"/>
    </xf>
    <xf numFmtId="49" fontId="7" fillId="4" borderId="200" xfId="7" applyBorder="1">
      <alignment horizontal="center" vertical="center"/>
    </xf>
    <xf numFmtId="0" fontId="16" fillId="0" borderId="24" xfId="0" quotePrefix="1" applyFont="1" applyBorder="1" applyAlignment="1">
      <alignment horizontal="center"/>
    </xf>
    <xf numFmtId="0" fontId="16" fillId="0" borderId="0" xfId="0" applyFont="1" applyAlignment="1">
      <alignment horizontal="center"/>
    </xf>
    <xf numFmtId="0" fontId="27" fillId="14" borderId="199" xfId="0" applyFont="1" applyFill="1" applyBorder="1" applyAlignment="1">
      <alignment horizontal="center" vertical="center" wrapText="1"/>
    </xf>
    <xf numFmtId="0" fontId="0" fillId="0" borderId="202" xfId="0" applyBorder="1" applyAlignment="1">
      <alignment horizontal="center" vertical="center"/>
    </xf>
    <xf numFmtId="165" fontId="6" fillId="0" borderId="203" xfId="5" applyBorder="1">
      <alignment horizontal="right" vertical="center"/>
    </xf>
    <xf numFmtId="165" fontId="4" fillId="6" borderId="205" xfId="65" applyBorder="1">
      <alignment vertical="center"/>
    </xf>
    <xf numFmtId="49" fontId="7" fillId="4" borderId="204" xfId="7" applyBorder="1">
      <alignment horizontal="center" vertical="center"/>
    </xf>
    <xf numFmtId="165" fontId="5" fillId="3" borderId="204" xfId="8" applyBorder="1">
      <alignment vertical="center"/>
      <protection locked="0"/>
    </xf>
    <xf numFmtId="0" fontId="0" fillId="16" borderId="0" xfId="0" applyFill="1" applyBorder="1"/>
    <xf numFmtId="0" fontId="0" fillId="0" borderId="88" xfId="0" applyFill="1" applyBorder="1" applyAlignment="1">
      <alignment horizontal="center" vertical="center"/>
    </xf>
    <xf numFmtId="0" fontId="0" fillId="0" borderId="79" xfId="0" applyFill="1" applyBorder="1" applyAlignment="1">
      <alignment horizontal="center" vertical="center"/>
    </xf>
    <xf numFmtId="165" fontId="4" fillId="6" borderId="206" xfId="65" applyBorder="1">
      <alignment vertical="center"/>
    </xf>
    <xf numFmtId="0" fontId="0" fillId="16" borderId="46" xfId="0" applyFill="1" applyBorder="1"/>
    <xf numFmtId="0" fontId="16" fillId="0" borderId="207" xfId="0" applyFont="1" applyBorder="1" applyAlignment="1">
      <alignment horizontal="center"/>
    </xf>
    <xf numFmtId="0" fontId="16" fillId="0" borderId="208" xfId="0" applyFont="1" applyBorder="1" applyAlignment="1">
      <alignment horizontal="center"/>
    </xf>
    <xf numFmtId="0" fontId="23" fillId="16" borderId="0" xfId="30" applyFill="1" applyBorder="1">
      <alignment horizontal="center" vertical="center"/>
    </xf>
    <xf numFmtId="165" fontId="6" fillId="0" borderId="209" xfId="5" applyBorder="1">
      <alignment horizontal="right" vertical="center"/>
    </xf>
    <xf numFmtId="165" fontId="6" fillId="0" borderId="153" xfId="5" applyBorder="1">
      <alignment horizontal="right" vertical="center"/>
    </xf>
    <xf numFmtId="0" fontId="16" fillId="0" borderId="210" xfId="0" applyFont="1" applyBorder="1" applyAlignment="1">
      <alignment horizontal="center"/>
    </xf>
    <xf numFmtId="0" fontId="16" fillId="0" borderId="211" xfId="0" applyFont="1" applyBorder="1" applyAlignment="1">
      <alignment horizontal="center"/>
    </xf>
    <xf numFmtId="0" fontId="0" fillId="0" borderId="46" xfId="0" applyFill="1" applyBorder="1"/>
    <xf numFmtId="0" fontId="0" fillId="0" borderId="42" xfId="0" applyFill="1" applyBorder="1"/>
    <xf numFmtId="0" fontId="16" fillId="0" borderId="24" xfId="0" quotePrefix="1" applyFont="1" applyFill="1" applyBorder="1" applyAlignment="1">
      <alignment horizontal="center"/>
    </xf>
    <xf numFmtId="0" fontId="0" fillId="0" borderId="42" xfId="22" applyNumberFormat="1" applyFont="1" applyFill="1" applyBorder="1"/>
    <xf numFmtId="0" fontId="0" fillId="0" borderId="103" xfId="0" applyFill="1" applyBorder="1" applyAlignment="1">
      <alignment horizontal="left" vertical="center" wrapText="1" indent="2"/>
    </xf>
    <xf numFmtId="0" fontId="0" fillId="0" borderId="94" xfId="0" applyFill="1" applyBorder="1"/>
    <xf numFmtId="0" fontId="16" fillId="0" borderId="103" xfId="0" applyFont="1" applyFill="1" applyBorder="1" applyAlignment="1">
      <alignment horizontal="left" vertical="center" indent="1"/>
    </xf>
    <xf numFmtId="0" fontId="0" fillId="0" borderId="93" xfId="0" applyFill="1" applyBorder="1"/>
    <xf numFmtId="0" fontId="0" fillId="0" borderId="103" xfId="0" applyFill="1" applyBorder="1" applyAlignment="1">
      <alignment horizontal="left" vertical="center" indent="2"/>
    </xf>
    <xf numFmtId="0" fontId="0" fillId="0" borderId="43" xfId="0" applyFill="1" applyBorder="1" applyAlignment="1">
      <alignment horizontal="left" vertical="center" indent="2"/>
    </xf>
    <xf numFmtId="0" fontId="0" fillId="0" borderId="91" xfId="0" applyFill="1" applyBorder="1" applyAlignment="1">
      <alignment horizontal="left" vertical="center" wrapText="1" indent="2"/>
    </xf>
    <xf numFmtId="0" fontId="0" fillId="0" borderId="95" xfId="0" applyFill="1" applyBorder="1"/>
    <xf numFmtId="0" fontId="0" fillId="0" borderId="129" xfId="0" applyFill="1" applyBorder="1"/>
    <xf numFmtId="0" fontId="16" fillId="0" borderId="50" xfId="0" applyFont="1" applyFill="1" applyBorder="1" applyAlignment="1">
      <alignment horizontal="left" vertical="center" indent="1"/>
    </xf>
    <xf numFmtId="0" fontId="0" fillId="0" borderId="41" xfId="0" applyFill="1" applyBorder="1"/>
    <xf numFmtId="0" fontId="0" fillId="0" borderId="123" xfId="0" quotePrefix="1" applyFill="1" applyBorder="1" applyAlignment="1">
      <alignment horizontal="center" vertical="center"/>
    </xf>
    <xf numFmtId="0" fontId="4" fillId="0" borderId="56" xfId="0" applyFont="1" applyBorder="1" applyAlignment="1">
      <alignment horizontal="left" indent="1"/>
    </xf>
    <xf numFmtId="0" fontId="4" fillId="0" borderId="62" xfId="0" applyFont="1" applyBorder="1" applyAlignment="1">
      <alignment horizontal="left" vertical="center" indent="2"/>
    </xf>
    <xf numFmtId="165" fontId="6" fillId="0" borderId="175" xfId="2" applyFont="1" applyBorder="1">
      <alignment vertical="center"/>
    </xf>
    <xf numFmtId="0" fontId="3" fillId="0" borderId="104" xfId="0" applyFont="1" applyBorder="1" applyAlignment="1">
      <alignment horizontal="left" vertical="center" indent="1"/>
    </xf>
    <xf numFmtId="0" fontId="4" fillId="0" borderId="136" xfId="0" applyFont="1" applyBorder="1"/>
    <xf numFmtId="0" fontId="4" fillId="0" borderId="54" xfId="0" applyFont="1" applyBorder="1" applyAlignment="1">
      <alignment horizontal="left" vertical="center" wrapText="1" indent="2"/>
    </xf>
    <xf numFmtId="0" fontId="40" fillId="14" borderId="141" xfId="0" applyFont="1" applyFill="1" applyBorder="1" applyAlignment="1">
      <alignment horizontal="center" vertical="center" wrapText="1"/>
    </xf>
    <xf numFmtId="0" fontId="4" fillId="0" borderId="106" xfId="0" applyFont="1" applyBorder="1" applyAlignment="1">
      <alignment horizontal="left" vertical="center" indent="2"/>
    </xf>
    <xf numFmtId="0" fontId="4" fillId="17" borderId="158" xfId="0" applyFont="1" applyFill="1" applyBorder="1" applyAlignment="1">
      <alignment horizontal="left" vertical="center" indent="2"/>
    </xf>
    <xf numFmtId="0" fontId="4" fillId="17" borderId="129" xfId="0" applyFont="1" applyFill="1" applyBorder="1"/>
    <xf numFmtId="0" fontId="3" fillId="0" borderId="66" xfId="0" applyFont="1" applyBorder="1" applyAlignment="1">
      <alignment horizontal="left" vertical="center" indent="1"/>
    </xf>
    <xf numFmtId="0" fontId="4" fillId="0" borderId="51" xfId="0" applyFont="1" applyBorder="1"/>
    <xf numFmtId="0" fontId="4" fillId="16" borderId="53" xfId="0" applyFont="1" applyFill="1" applyBorder="1" applyAlignment="1">
      <alignment horizontal="left" indent="1"/>
    </xf>
    <xf numFmtId="0" fontId="4" fillId="16" borderId="53" xfId="0" applyFont="1" applyFill="1" applyBorder="1"/>
    <xf numFmtId="0" fontId="4" fillId="16" borderId="51" xfId="0" applyFont="1" applyFill="1" applyBorder="1"/>
    <xf numFmtId="0" fontId="3" fillId="0" borderId="52" xfId="0" applyFont="1" applyBorder="1" applyAlignment="1">
      <alignment horizontal="left" indent="1"/>
    </xf>
    <xf numFmtId="0" fontId="4" fillId="0" borderId="53" xfId="0" applyFont="1" applyBorder="1"/>
    <xf numFmtId="0" fontId="4" fillId="0" borderId="133" xfId="0" applyFont="1" applyBorder="1" applyAlignment="1">
      <alignment horizontal="left" vertical="center" wrapText="1" indent="2"/>
    </xf>
    <xf numFmtId="0" fontId="40" fillId="14" borderId="162" xfId="0" applyFont="1" applyFill="1" applyBorder="1" applyAlignment="1">
      <alignment horizontal="center" vertical="center" wrapText="1"/>
    </xf>
    <xf numFmtId="0" fontId="40" fillId="14" borderId="163" xfId="0" applyFont="1" applyFill="1" applyBorder="1" applyAlignment="1">
      <alignment horizontal="center" vertical="center" wrapText="1"/>
    </xf>
    <xf numFmtId="0" fontId="40" fillId="14" borderId="164" xfId="0" applyFont="1" applyFill="1" applyBorder="1" applyAlignment="1">
      <alignment horizontal="center" vertical="center" wrapText="1"/>
    </xf>
    <xf numFmtId="0" fontId="40" fillId="14" borderId="166" xfId="0" applyFont="1" applyFill="1" applyBorder="1" applyAlignment="1">
      <alignment horizontal="center" vertical="center" wrapText="1"/>
    </xf>
    <xf numFmtId="0" fontId="40" fillId="14" borderId="165" xfId="0" applyFont="1" applyFill="1" applyBorder="1" applyAlignment="1">
      <alignment horizontal="center" vertical="center" wrapText="1"/>
    </xf>
    <xf numFmtId="0" fontId="4" fillId="0" borderId="95" xfId="0" applyFont="1" applyBorder="1"/>
    <xf numFmtId="0" fontId="3" fillId="16" borderId="0" xfId="0" applyFont="1" applyFill="1"/>
    <xf numFmtId="0" fontId="4" fillId="16" borderId="41" xfId="0" applyFont="1" applyFill="1" applyBorder="1"/>
    <xf numFmtId="0" fontId="3" fillId="0" borderId="49" xfId="0" applyFont="1" applyFill="1" applyBorder="1" applyAlignment="1">
      <alignment horizontal="left" vertical="center" wrapText="1" indent="1"/>
    </xf>
    <xf numFmtId="0" fontId="4" fillId="0" borderId="46" xfId="0" applyFont="1" applyFill="1" applyBorder="1"/>
    <xf numFmtId="0" fontId="3" fillId="0" borderId="43" xfId="0" applyFont="1" applyFill="1" applyBorder="1" applyAlignment="1">
      <alignment vertical="center" wrapText="1"/>
    </xf>
    <xf numFmtId="0" fontId="4" fillId="0" borderId="0" xfId="0" applyFont="1" applyFill="1"/>
    <xf numFmtId="0" fontId="4" fillId="0" borderId="43" xfId="0" applyFont="1" applyFill="1" applyBorder="1"/>
    <xf numFmtId="0" fontId="4" fillId="0" borderId="69" xfId="0" applyFont="1" applyFill="1" applyBorder="1"/>
    <xf numFmtId="0" fontId="4" fillId="0" borderId="24" xfId="0" applyFont="1" applyFill="1" applyBorder="1"/>
    <xf numFmtId="0" fontId="3" fillId="0" borderId="134" xfId="0" applyFont="1" applyFill="1" applyBorder="1" applyAlignment="1">
      <alignment horizontal="left" vertical="center" indent="1"/>
    </xf>
    <xf numFmtId="0" fontId="4" fillId="0" borderId="136" xfId="0" applyFont="1" applyFill="1" applyBorder="1"/>
    <xf numFmtId="0" fontId="4" fillId="0" borderId="103" xfId="0" applyFont="1" applyFill="1" applyBorder="1" applyAlignment="1">
      <alignment horizontal="left" vertical="center" wrapText="1" indent="2"/>
    </xf>
    <xf numFmtId="0" fontId="4" fillId="0" borderId="94" xfId="0" applyFont="1" applyFill="1" applyBorder="1"/>
    <xf numFmtId="0" fontId="4" fillId="0" borderId="158" xfId="0" applyFont="1" applyFill="1" applyBorder="1" applyAlignment="1">
      <alignment horizontal="left" vertical="center" indent="2"/>
    </xf>
    <xf numFmtId="0" fontId="3" fillId="0" borderId="52" xfId="0" applyFont="1" applyBorder="1" applyAlignment="1">
      <alignment horizontal="left" vertical="center" wrapText="1" indent="1"/>
    </xf>
    <xf numFmtId="0" fontId="3" fillId="0" borderId="54" xfId="0" applyFont="1" applyBorder="1" applyAlignment="1">
      <alignment horizontal="left" vertical="center" wrapText="1" indent="1"/>
    </xf>
    <xf numFmtId="0" fontId="3" fillId="0" borderId="52" xfId="0" applyFont="1" applyBorder="1" applyAlignment="1">
      <alignment horizontal="left" vertical="center" wrapText="1" indent="1"/>
    </xf>
    <xf numFmtId="0" fontId="3" fillId="0" borderId="54" xfId="0" applyFont="1" applyBorder="1" applyAlignment="1">
      <alignment horizontal="left" vertical="center" wrapText="1" indent="1"/>
    </xf>
    <xf numFmtId="0" fontId="3" fillId="0" borderId="52" xfId="0" applyFont="1" applyBorder="1" applyAlignment="1">
      <alignment horizontal="left" vertical="top" wrapText="1" indent="1"/>
    </xf>
    <xf numFmtId="165" fontId="5" fillId="0" borderId="204" xfId="2" applyBorder="1">
      <alignment vertical="center"/>
    </xf>
    <xf numFmtId="165" fontId="5" fillId="18" borderId="204" xfId="66" applyBorder="1">
      <alignment vertical="center"/>
      <protection locked="0"/>
    </xf>
    <xf numFmtId="165" fontId="4" fillId="5" borderId="204" xfId="9" applyBorder="1">
      <alignment vertical="center" wrapText="1"/>
      <protection locked="0"/>
    </xf>
    <xf numFmtId="165" fontId="4" fillId="5" borderId="204" xfId="63" applyBorder="1">
      <alignment vertical="center" wrapText="1"/>
      <protection locked="0"/>
    </xf>
    <xf numFmtId="0" fontId="4" fillId="0" borderId="57" xfId="0" applyFont="1" applyBorder="1" applyAlignment="1">
      <alignment horizontal="left" vertical="center" wrapText="1" indent="1"/>
    </xf>
    <xf numFmtId="0" fontId="4" fillId="0" borderId="61" xfId="0" applyFont="1" applyBorder="1" applyAlignment="1">
      <alignment horizontal="left" vertical="center" wrapText="1" indent="1"/>
    </xf>
    <xf numFmtId="0" fontId="4" fillId="0" borderId="64" xfId="0" applyFont="1" applyBorder="1" applyAlignment="1">
      <alignment horizontal="left" vertical="center" wrapText="1" indent="1"/>
    </xf>
    <xf numFmtId="165" fontId="4" fillId="6" borderId="8" xfId="4">
      <alignment vertical="center"/>
    </xf>
    <xf numFmtId="165" fontId="6" fillId="0" borderId="204" xfId="10" applyBorder="1">
      <alignment horizontal="right" vertical="center"/>
    </xf>
    <xf numFmtId="165" fontId="0" fillId="0" borderId="0" xfId="0" applyNumberFormat="1"/>
    <xf numFmtId="0" fontId="3" fillId="0" borderId="54" xfId="0" applyFont="1" applyBorder="1" applyAlignment="1">
      <alignment horizontal="left" indent="1"/>
    </xf>
    <xf numFmtId="0" fontId="4" fillId="0" borderId="54" xfId="0" applyFont="1" applyBorder="1"/>
    <xf numFmtId="0" fontId="4" fillId="0" borderId="56" xfId="0" applyFont="1" applyBorder="1"/>
    <xf numFmtId="0" fontId="3" fillId="0" borderId="57" xfId="0" applyFont="1" applyBorder="1" applyAlignment="1">
      <alignment horizontal="left" vertical="center" indent="1"/>
    </xf>
    <xf numFmtId="0" fontId="4" fillId="17" borderId="61" xfId="0" applyFont="1" applyFill="1" applyBorder="1" applyAlignment="1">
      <alignment horizontal="left" vertical="center" wrapText="1" indent="2"/>
    </xf>
    <xf numFmtId="0" fontId="4" fillId="0" borderId="83" xfId="0" applyFont="1" applyBorder="1" applyAlignment="1">
      <alignment horizontal="left" vertical="center" indent="2"/>
    </xf>
    <xf numFmtId="0" fontId="4" fillId="0" borderId="59" xfId="0" applyFont="1" applyBorder="1" applyAlignment="1">
      <alignment horizontal="left" vertical="center" indent="2"/>
    </xf>
    <xf numFmtId="0" fontId="3" fillId="0" borderId="61" xfId="0" applyFont="1" applyBorder="1" applyAlignment="1">
      <alignment horizontal="left" vertical="center" indent="1"/>
    </xf>
    <xf numFmtId="0" fontId="4" fillId="0" borderId="61" xfId="0" applyFont="1" applyBorder="1"/>
    <xf numFmtId="0" fontId="4" fillId="0" borderId="113" xfId="0" applyFont="1" applyBorder="1" applyAlignment="1">
      <alignment horizontal="left" vertical="center" indent="2"/>
    </xf>
    <xf numFmtId="0" fontId="3" fillId="0" borderId="54" xfId="0" applyFont="1" applyBorder="1" applyAlignment="1">
      <alignment horizontal="left" vertical="center" indent="1"/>
    </xf>
    <xf numFmtId="0" fontId="4" fillId="0" borderId="57" xfId="0" applyFont="1" applyBorder="1" applyAlignment="1">
      <alignment horizontal="left" vertical="center" indent="2"/>
    </xf>
    <xf numFmtId="0" fontId="4" fillId="0" borderId="57" xfId="0" applyFont="1" applyBorder="1" applyAlignment="1">
      <alignment horizontal="left" vertical="center" indent="1"/>
    </xf>
    <xf numFmtId="0" fontId="4" fillId="0" borderId="59" xfId="0" applyFont="1" applyBorder="1" applyAlignment="1">
      <alignment horizontal="left" vertical="center" indent="1"/>
    </xf>
    <xf numFmtId="0" fontId="4" fillId="0" borderId="54" xfId="0" applyFont="1" applyBorder="1" applyAlignment="1">
      <alignment horizontal="left" vertical="center" indent="1"/>
    </xf>
    <xf numFmtId="0" fontId="4" fillId="0" borderId="66" xfId="0" applyFont="1" applyBorder="1" applyAlignment="1">
      <alignment horizontal="left" vertical="center" indent="1"/>
    </xf>
    <xf numFmtId="165" fontId="5" fillId="3" borderId="204" xfId="8" quotePrefix="1" applyBorder="1">
      <alignment vertical="center"/>
      <protection locked="0"/>
    </xf>
    <xf numFmtId="165" fontId="4" fillId="5" borderId="204" xfId="63" quotePrefix="1" applyBorder="1">
      <alignment vertical="center" wrapText="1"/>
      <protection locked="0"/>
    </xf>
    <xf numFmtId="0" fontId="3" fillId="0" borderId="59" xfId="0" applyFont="1" applyBorder="1" applyAlignment="1">
      <alignment horizontal="left" vertical="center" indent="1"/>
    </xf>
    <xf numFmtId="0" fontId="3" fillId="0" borderId="59" xfId="0" applyFont="1" applyBorder="1" applyAlignment="1">
      <alignment horizontal="left" vertical="center" indent="2"/>
    </xf>
    <xf numFmtId="0" fontId="3" fillId="0" borderId="62" xfId="0" applyFont="1" applyBorder="1" applyAlignment="1">
      <alignment horizontal="left" vertical="center" indent="1"/>
    </xf>
    <xf numFmtId="0" fontId="3" fillId="0" borderId="54" xfId="0" applyFont="1" applyBorder="1" applyAlignment="1">
      <alignment horizontal="left" vertical="center" indent="2"/>
    </xf>
    <xf numFmtId="0" fontId="3" fillId="0" borderId="64" xfId="0" applyFont="1" applyBorder="1" applyAlignment="1">
      <alignment horizontal="left" vertical="center" wrapText="1" indent="1"/>
    </xf>
    <xf numFmtId="0" fontId="4" fillId="17" borderId="53" xfId="0" applyFont="1" applyFill="1" applyBorder="1"/>
    <xf numFmtId="49" fontId="23" fillId="4" borderId="187" xfId="6" applyFont="1" applyBorder="1">
      <alignment horizontal="center" vertical="center"/>
    </xf>
    <xf numFmtId="49" fontId="23" fillId="4" borderId="184" xfId="31" applyFont="1" applyBorder="1">
      <alignment horizontal="center" vertical="center"/>
    </xf>
    <xf numFmtId="49" fontId="23" fillId="4" borderId="174" xfId="36" applyFont="1" applyBorder="1">
      <alignment horizontal="center" vertical="center"/>
    </xf>
    <xf numFmtId="0" fontId="4" fillId="17" borderId="0" xfId="0" applyFont="1" applyFill="1"/>
    <xf numFmtId="0" fontId="3" fillId="0" borderId="185" xfId="0" applyFont="1" applyBorder="1" applyAlignment="1">
      <alignment horizontal="center" wrapText="1"/>
    </xf>
    <xf numFmtId="0" fontId="4" fillId="0" borderId="55" xfId="0" applyFont="1" applyBorder="1"/>
    <xf numFmtId="0" fontId="4" fillId="17" borderId="54" xfId="0" applyFont="1" applyFill="1" applyBorder="1"/>
    <xf numFmtId="0" fontId="3" fillId="0" borderId="0" xfId="0" applyFont="1" applyAlignment="1">
      <alignment horizontal="center"/>
    </xf>
    <xf numFmtId="0" fontId="4" fillId="17" borderId="56" xfId="0" applyFont="1" applyFill="1" applyBorder="1"/>
    <xf numFmtId="0" fontId="4" fillId="17" borderId="24" xfId="0" applyFont="1" applyFill="1" applyBorder="1"/>
    <xf numFmtId="0" fontId="3" fillId="0" borderId="24" xfId="0" quotePrefix="1" applyFont="1" applyBorder="1" applyAlignment="1">
      <alignment horizontal="center"/>
    </xf>
    <xf numFmtId="49" fontId="23" fillId="4" borderId="175" xfId="7" applyFont="1" applyBorder="1">
      <alignment horizontal="center" vertical="center"/>
    </xf>
    <xf numFmtId="0" fontId="4" fillId="0" borderId="78" xfId="0" applyFont="1" applyBorder="1"/>
    <xf numFmtId="0" fontId="4" fillId="0" borderId="79" xfId="0" applyFont="1" applyBorder="1" applyAlignment="1">
      <alignment horizontal="center" vertical="center"/>
    </xf>
    <xf numFmtId="0" fontId="4" fillId="0" borderId="45" xfId="0" applyFont="1" applyBorder="1"/>
    <xf numFmtId="0" fontId="4" fillId="0" borderId="79" xfId="0" quotePrefix="1" applyFont="1" applyBorder="1" applyAlignment="1">
      <alignment horizontal="center" vertical="center"/>
    </xf>
    <xf numFmtId="0" fontId="4" fillId="17" borderId="61" xfId="0" applyFont="1" applyFill="1" applyBorder="1" applyAlignment="1">
      <alignment horizontal="left" vertical="center" indent="2"/>
    </xf>
    <xf numFmtId="0" fontId="3" fillId="0" borderId="0" xfId="0" applyFont="1" applyAlignment="1">
      <alignment horizontal="left" vertical="center" indent="1"/>
    </xf>
    <xf numFmtId="0" fontId="3" fillId="0" borderId="207" xfId="0" applyFont="1" applyBorder="1" applyAlignment="1">
      <alignment horizontal="center"/>
    </xf>
    <xf numFmtId="0" fontId="3" fillId="0" borderId="208" xfId="0" applyFont="1" applyBorder="1" applyAlignment="1">
      <alignment horizontal="center"/>
    </xf>
    <xf numFmtId="49" fontId="23" fillId="4" borderId="174" xfId="6" applyFont="1" applyBorder="1">
      <alignment horizontal="center" vertical="center"/>
    </xf>
    <xf numFmtId="49" fontId="23" fillId="4" borderId="174" xfId="31" applyFont="1" applyBorder="1">
      <alignment horizontal="center" vertical="center"/>
    </xf>
    <xf numFmtId="0" fontId="3" fillId="0" borderId="54" xfId="0" applyFont="1" applyBorder="1" applyAlignment="1">
      <alignment vertical="center" wrapText="1"/>
    </xf>
    <xf numFmtId="0" fontId="3" fillId="0" borderId="0" xfId="0" applyFont="1" applyAlignment="1">
      <alignment horizontal="center" wrapText="1"/>
    </xf>
    <xf numFmtId="0" fontId="4" fillId="0" borderId="24" xfId="0" applyFont="1" applyBorder="1"/>
    <xf numFmtId="0" fontId="4" fillId="0" borderId="58" xfId="0" applyFont="1" applyBorder="1"/>
    <xf numFmtId="165" fontId="3" fillId="0" borderId="175" xfId="10" applyFont="1" applyBorder="1">
      <alignment horizontal="right" vertical="center"/>
    </xf>
    <xf numFmtId="165" fontId="4" fillId="3" borderId="175" xfId="8" applyFont="1" applyBorder="1">
      <alignment vertical="center"/>
      <protection locked="0"/>
    </xf>
    <xf numFmtId="165" fontId="4" fillId="5" borderId="175" xfId="63" applyFont="1" applyBorder="1">
      <alignment vertical="center" wrapText="1"/>
      <protection locked="0"/>
    </xf>
    <xf numFmtId="0" fontId="4" fillId="0" borderId="60" xfId="0" applyFont="1" applyBorder="1"/>
    <xf numFmtId="165" fontId="3" fillId="0" borderId="110" xfId="5" applyFont="1" applyBorder="1">
      <alignment horizontal="right" vertical="center"/>
    </xf>
    <xf numFmtId="0" fontId="4" fillId="0" borderId="63" xfId="0" applyFont="1" applyBorder="1"/>
    <xf numFmtId="0" fontId="4" fillId="0" borderId="0" xfId="0" applyFont="1" applyAlignment="1">
      <alignment vertical="center"/>
    </xf>
    <xf numFmtId="0" fontId="4" fillId="0" borderId="0" xfId="22" applyNumberFormat="1" applyFont="1"/>
    <xf numFmtId="0" fontId="4" fillId="0" borderId="55" xfId="22" applyNumberFormat="1" applyFont="1" applyBorder="1"/>
    <xf numFmtId="0" fontId="4" fillId="0" borderId="66" xfId="0" applyFont="1" applyBorder="1" applyAlignment="1">
      <alignment horizontal="left" vertical="center" indent="2"/>
    </xf>
    <xf numFmtId="0" fontId="4" fillId="0" borderId="99" xfId="0" applyFont="1" applyBorder="1" applyAlignment="1">
      <alignment horizontal="center" vertical="center"/>
    </xf>
    <xf numFmtId="49" fontId="23" fillId="4" borderId="177" xfId="7" applyFont="1" applyBorder="1">
      <alignment horizontal="center" vertical="center"/>
    </xf>
    <xf numFmtId="0" fontId="23" fillId="16" borderId="53" xfId="30" applyFont="1" applyFill="1" applyBorder="1">
      <alignment horizontal="center" vertical="center"/>
    </xf>
    <xf numFmtId="0" fontId="4" fillId="16" borderId="54" xfId="0" applyFont="1" applyFill="1" applyBorder="1"/>
    <xf numFmtId="0" fontId="4" fillId="0" borderId="114" xfId="0" applyFont="1" applyBorder="1" applyAlignment="1">
      <alignment horizontal="center" vertical="center"/>
    </xf>
    <xf numFmtId="165" fontId="4" fillId="6" borderId="176" xfId="65" applyFont="1" applyBorder="1">
      <alignment vertical="center"/>
    </xf>
    <xf numFmtId="0" fontId="4" fillId="0" borderId="64" xfId="0" applyFont="1" applyBorder="1" applyAlignment="1">
      <alignment horizontal="left" vertical="center" indent="1"/>
    </xf>
    <xf numFmtId="0" fontId="4" fillId="0" borderId="67" xfId="0" applyFont="1" applyBorder="1"/>
    <xf numFmtId="0" fontId="4" fillId="0" borderId="115" xfId="0" applyFont="1" applyBorder="1" applyAlignment="1">
      <alignment horizontal="center" vertical="center"/>
    </xf>
    <xf numFmtId="0" fontId="4" fillId="0" borderId="71" xfId="0" applyFont="1" applyBorder="1"/>
    <xf numFmtId="0" fontId="3" fillId="0" borderId="64" xfId="0" applyFont="1" applyBorder="1" applyAlignment="1">
      <alignment horizontal="left" vertical="center" indent="1"/>
    </xf>
    <xf numFmtId="0" fontId="4" fillId="0" borderId="83" xfId="0" applyFont="1" applyBorder="1" applyAlignment="1">
      <alignment horizontal="left" vertical="center" wrapText="1" indent="2"/>
    </xf>
    <xf numFmtId="0" fontId="40" fillId="14" borderId="114" xfId="0" applyFont="1" applyFill="1" applyBorder="1" applyAlignment="1">
      <alignment horizontal="center" vertical="center" wrapText="1"/>
    </xf>
    <xf numFmtId="0" fontId="4" fillId="0" borderId="66" xfId="0" applyFont="1" applyBorder="1" applyAlignment="1">
      <alignment horizontal="left" vertical="center" wrapText="1" indent="2"/>
    </xf>
    <xf numFmtId="165" fontId="6" fillId="0" borderId="212" xfId="10" applyBorder="1">
      <alignment horizontal="right" vertical="center"/>
    </xf>
    <xf numFmtId="165" fontId="5" fillId="3" borderId="203" xfId="8" applyBorder="1">
      <alignment vertical="center"/>
      <protection locked="0"/>
    </xf>
    <xf numFmtId="165" fontId="4" fillId="6" borderId="213" xfId="4" applyBorder="1">
      <alignment vertical="center"/>
    </xf>
    <xf numFmtId="165" fontId="6" fillId="0" borderId="214" xfId="5" applyBorder="1">
      <alignment horizontal="right" vertical="center"/>
    </xf>
    <xf numFmtId="165" fontId="5" fillId="3" borderId="193" xfId="8" applyBorder="1">
      <alignment vertical="center"/>
      <protection locked="0"/>
    </xf>
    <xf numFmtId="0" fontId="4" fillId="17" borderId="62" xfId="0" applyFont="1" applyFill="1" applyBorder="1" applyAlignment="1">
      <alignment horizontal="left" vertical="center" indent="2"/>
    </xf>
    <xf numFmtId="0" fontId="4" fillId="17" borderId="61" xfId="0" applyFont="1" applyFill="1" applyBorder="1" applyAlignment="1">
      <alignment horizontal="left" vertical="center" indent="1"/>
    </xf>
    <xf numFmtId="0" fontId="3" fillId="0" borderId="112" xfId="0" applyFont="1" applyBorder="1" applyAlignment="1">
      <alignment horizontal="left" vertical="center" indent="1"/>
    </xf>
    <xf numFmtId="0" fontId="4" fillId="0" borderId="66" xfId="0" applyFont="1" applyBorder="1" applyAlignment="1">
      <alignment horizontal="left" vertical="center" wrapText="1" indent="1"/>
    </xf>
    <xf numFmtId="0" fontId="30" fillId="16" borderId="0" xfId="28" applyFont="1" applyFill="1"/>
    <xf numFmtId="0" fontId="3" fillId="0" borderId="100" xfId="0" applyFont="1" applyBorder="1" applyAlignment="1">
      <alignment horizontal="left" indent="1"/>
    </xf>
    <xf numFmtId="0" fontId="4" fillId="0" borderId="62" xfId="0" applyFont="1" applyBorder="1" applyAlignment="1">
      <alignment horizontal="left" vertical="center" wrapText="1" indent="2"/>
    </xf>
    <xf numFmtId="0" fontId="4" fillId="17" borderId="62" xfId="0" applyFont="1" applyFill="1" applyBorder="1" applyAlignment="1">
      <alignment horizontal="left" vertical="center" wrapText="1" indent="2"/>
    </xf>
    <xf numFmtId="0" fontId="4" fillId="0" borderId="104" xfId="0" applyFont="1" applyBorder="1" applyAlignment="1">
      <alignment horizontal="left" vertical="center" indent="2"/>
    </xf>
    <xf numFmtId="0" fontId="3" fillId="0" borderId="66" xfId="0" applyFont="1" applyBorder="1" applyAlignment="1">
      <alignment horizontal="left" vertical="center" wrapText="1" indent="1"/>
    </xf>
    <xf numFmtId="0" fontId="4" fillId="0" borderId="80" xfId="0" applyFont="1" applyBorder="1" applyAlignment="1">
      <alignment horizontal="left" vertical="center" wrapText="1" indent="2"/>
    </xf>
    <xf numFmtId="0" fontId="4" fillId="0" borderId="64" xfId="0" applyFont="1" applyBorder="1" applyAlignment="1">
      <alignment horizontal="left" vertical="center" indent="2"/>
    </xf>
    <xf numFmtId="0" fontId="3" fillId="0" borderId="77" xfId="0" applyFont="1" applyBorder="1" applyAlignment="1">
      <alignment horizontal="left" vertical="center" indent="1"/>
    </xf>
    <xf numFmtId="0" fontId="4" fillId="0" borderId="80" xfId="0" applyFont="1" applyBorder="1" applyAlignment="1">
      <alignment horizontal="left" vertical="center" indent="2"/>
    </xf>
    <xf numFmtId="0" fontId="4" fillId="17" borderId="80" xfId="0" applyFont="1" applyFill="1" applyBorder="1" applyAlignment="1">
      <alignment horizontal="left" vertical="center" indent="2"/>
    </xf>
    <xf numFmtId="0" fontId="3" fillId="0" borderId="81" xfId="0" applyFont="1" applyBorder="1" applyAlignment="1">
      <alignment horizontal="left" vertical="center" indent="1"/>
    </xf>
    <xf numFmtId="0" fontId="26" fillId="7" borderId="0" xfId="75" applyFont="1" applyFill="1"/>
    <xf numFmtId="0" fontId="41" fillId="7" borderId="0" xfId="75" applyFill="1"/>
    <xf numFmtId="0" fontId="0" fillId="7" borderId="0" xfId="0" applyFill="1"/>
    <xf numFmtId="0" fontId="42" fillId="7" borderId="0" xfId="75" applyFont="1" applyFill="1"/>
    <xf numFmtId="0" fontId="43" fillId="7" borderId="0" xfId="75" applyFont="1" applyFill="1"/>
    <xf numFmtId="0" fontId="44" fillId="7" borderId="0" xfId="75" applyFont="1" applyFill="1"/>
    <xf numFmtId="0" fontId="45" fillId="7" borderId="0" xfId="75" applyFont="1" applyFill="1"/>
    <xf numFmtId="0" fontId="45" fillId="7" borderId="0" xfId="75" applyFont="1" applyFill="1" applyAlignment="1">
      <alignment wrapText="1"/>
    </xf>
    <xf numFmtId="0" fontId="4" fillId="0" borderId="61" xfId="0" applyFont="1" applyBorder="1" applyAlignment="1">
      <alignment horizontal="left" vertical="center" indent="3"/>
    </xf>
    <xf numFmtId="0" fontId="4" fillId="0" borderId="54" xfId="0" applyFont="1" applyBorder="1" applyAlignment="1">
      <alignment horizontal="left" vertical="center" indent="3"/>
    </xf>
    <xf numFmtId="0" fontId="4" fillId="0" borderId="62" xfId="0" applyFont="1" applyBorder="1" applyAlignment="1">
      <alignment horizontal="left" vertical="center" indent="3"/>
    </xf>
    <xf numFmtId="0" fontId="4" fillId="0" borderId="62" xfId="0" applyFont="1" applyBorder="1" applyAlignment="1">
      <alignment horizontal="left" vertical="center" wrapText="1" indent="3"/>
    </xf>
    <xf numFmtId="0" fontId="3" fillId="0" borderId="61" xfId="0" applyFont="1" applyBorder="1" applyAlignment="1">
      <alignment horizontal="left" vertical="center" wrapText="1" indent="2"/>
    </xf>
    <xf numFmtId="0" fontId="4" fillId="0" borderId="54" xfId="0" applyFont="1" applyBorder="1" applyAlignment="1">
      <alignment horizontal="left" vertical="center" wrapText="1" indent="3"/>
    </xf>
    <xf numFmtId="0" fontId="4" fillId="0" borderId="61" xfId="0" applyFont="1" applyBorder="1" applyAlignment="1">
      <alignment horizontal="left" vertical="center" wrapText="1" indent="3"/>
    </xf>
    <xf numFmtId="0" fontId="4" fillId="0" borderId="80" xfId="0" applyFont="1" applyFill="1" applyBorder="1" applyAlignment="1">
      <alignment horizontal="left" vertical="center" indent="2"/>
    </xf>
    <xf numFmtId="0" fontId="4" fillId="0" borderId="80" xfId="0" applyFont="1" applyFill="1" applyBorder="1" applyAlignment="1">
      <alignment horizontal="left" vertical="center" wrapText="1" indent="2"/>
    </xf>
    <xf numFmtId="0" fontId="4" fillId="0" borderId="97" xfId="0" applyFont="1" applyFill="1" applyBorder="1" applyAlignment="1">
      <alignment horizontal="left" vertical="center" indent="2"/>
    </xf>
    <xf numFmtId="0" fontId="3" fillId="0" borderId="61" xfId="0" applyFont="1" applyFill="1" applyBorder="1" applyAlignment="1">
      <alignment horizontal="left" vertical="center" indent="1"/>
    </xf>
    <xf numFmtId="0" fontId="4" fillId="0" borderId="62" xfId="0" applyFont="1" applyFill="1" applyBorder="1" applyAlignment="1">
      <alignment horizontal="left" vertical="center" wrapText="1" indent="2"/>
    </xf>
    <xf numFmtId="0" fontId="4" fillId="0" borderId="61" xfId="0" applyFont="1" applyFill="1" applyBorder="1" applyAlignment="1">
      <alignment horizontal="left" vertical="center" wrapText="1" indent="2"/>
    </xf>
    <xf numFmtId="0" fontId="4" fillId="0" borderId="61" xfId="0" applyFont="1" applyFill="1" applyBorder="1" applyAlignment="1">
      <alignment horizontal="left" vertical="center" indent="2"/>
    </xf>
    <xf numFmtId="0" fontId="0" fillId="0" borderId="63" xfId="0" applyFill="1" applyBorder="1"/>
    <xf numFmtId="0" fontId="4" fillId="0" borderId="54" xfId="0" applyFont="1" applyFill="1" applyBorder="1" applyAlignment="1">
      <alignment horizontal="left" vertical="center" wrapText="1" indent="2"/>
    </xf>
    <xf numFmtId="0" fontId="0" fillId="0" borderId="68" xfId="0" applyFill="1" applyBorder="1"/>
    <xf numFmtId="0" fontId="0" fillId="0" borderId="44" xfId="0" applyFill="1" applyBorder="1"/>
    <xf numFmtId="0" fontId="0" fillId="0" borderId="45" xfId="0" applyFill="1" applyBorder="1"/>
    <xf numFmtId="0" fontId="3" fillId="0" borderId="52" xfId="0" applyFont="1" applyFill="1" applyBorder="1" applyAlignment="1">
      <alignment horizontal="left" vertical="center" wrapText="1" indent="1"/>
    </xf>
    <xf numFmtId="0" fontId="0" fillId="0" borderId="53" xfId="0" applyFill="1" applyBorder="1"/>
    <xf numFmtId="0" fontId="4" fillId="0" borderId="61" xfId="0" applyFont="1" applyFill="1" applyBorder="1" applyAlignment="1">
      <alignment horizontal="left" vertical="center" wrapText="1" indent="1"/>
    </xf>
    <xf numFmtId="0" fontId="4" fillId="0" borderId="54" xfId="0" applyFont="1" applyFill="1" applyBorder="1" applyAlignment="1">
      <alignment horizontal="left" vertical="center" indent="1"/>
    </xf>
    <xf numFmtId="0" fontId="4" fillId="0" borderId="59" xfId="0" applyFont="1" applyFill="1" applyBorder="1" applyAlignment="1">
      <alignment horizontal="left" vertical="center" wrapText="1" indent="1"/>
    </xf>
    <xf numFmtId="0" fontId="0" fillId="0" borderId="78" xfId="0" applyFill="1" applyBorder="1" applyAlignment="1">
      <alignment vertical="center" wrapText="1"/>
    </xf>
    <xf numFmtId="0" fontId="4" fillId="0" borderId="62" xfId="0" applyFont="1" applyFill="1" applyBorder="1" applyAlignment="1">
      <alignment horizontal="left" vertical="center" wrapText="1" indent="1"/>
    </xf>
    <xf numFmtId="0" fontId="0" fillId="0" borderId="19" xfId="0" applyFill="1" applyBorder="1"/>
    <xf numFmtId="0" fontId="4" fillId="0" borderId="45" xfId="0" applyFont="1" applyFill="1" applyBorder="1"/>
    <xf numFmtId="0" fontId="4" fillId="17" borderId="54" xfId="0" applyFont="1" applyFill="1" applyBorder="1" applyAlignment="1">
      <alignment horizontal="left" vertical="center" indent="2"/>
    </xf>
    <xf numFmtId="0" fontId="4" fillId="0" borderId="62" xfId="0" quotePrefix="1" applyFont="1" applyBorder="1" applyAlignment="1">
      <alignment horizontal="left" vertical="center" indent="2"/>
    </xf>
    <xf numFmtId="0" fontId="4" fillId="0" borderId="61" xfId="0" quotePrefix="1" applyFont="1" applyBorder="1" applyAlignment="1">
      <alignment horizontal="left" vertical="center" indent="2"/>
    </xf>
    <xf numFmtId="0" fontId="4" fillId="0" borderId="122" xfId="0" applyFont="1" applyBorder="1" applyAlignment="1">
      <alignment horizontal="left" vertical="center" wrapText="1" indent="1"/>
    </xf>
    <xf numFmtId="0" fontId="0" fillId="0" borderId="60" xfId="0" applyFill="1" applyBorder="1"/>
    <xf numFmtId="0" fontId="4" fillId="0" borderId="62" xfId="0" applyFont="1" applyFill="1" applyBorder="1" applyAlignment="1">
      <alignment horizontal="left" vertical="center" indent="2"/>
    </xf>
    <xf numFmtId="0" fontId="4" fillId="0" borderId="59" xfId="0" applyFont="1" applyFill="1" applyBorder="1" applyAlignment="1">
      <alignment horizontal="left" vertical="center" indent="2"/>
    </xf>
    <xf numFmtId="0" fontId="0" fillId="0" borderId="78" xfId="0" applyFill="1" applyBorder="1"/>
    <xf numFmtId="0" fontId="4" fillId="0" borderId="105" xfId="0" applyFont="1" applyBorder="1"/>
    <xf numFmtId="0" fontId="3" fillId="0" borderId="106" xfId="0" applyFont="1" applyBorder="1" applyAlignment="1">
      <alignment horizontal="left" vertical="center" indent="1"/>
    </xf>
    <xf numFmtId="0" fontId="30" fillId="16" borderId="53" xfId="28" applyFont="1" applyFill="1" applyBorder="1"/>
    <xf numFmtId="0" fontId="40" fillId="14" borderId="121" xfId="0" applyFont="1" applyFill="1" applyBorder="1" applyAlignment="1">
      <alignment horizontal="center" vertical="center" wrapText="1"/>
    </xf>
    <xf numFmtId="0" fontId="3" fillId="0" borderId="52" xfId="0" applyFont="1" applyBorder="1" applyAlignment="1">
      <alignment horizontal="left" vertical="center" indent="1"/>
    </xf>
    <xf numFmtId="0" fontId="3" fillId="0" borderId="122" xfId="0" applyFont="1" applyBorder="1" applyAlignment="1">
      <alignment horizontal="left" vertical="center" indent="1"/>
    </xf>
    <xf numFmtId="0" fontId="4" fillId="0" borderId="36" xfId="0" applyFont="1" applyBorder="1"/>
    <xf numFmtId="0" fontId="4" fillId="0" borderId="129" xfId="0" applyFont="1" applyBorder="1"/>
    <xf numFmtId="0" fontId="30" fillId="16" borderId="0" xfId="28" applyFont="1" applyFill="1" applyBorder="1"/>
    <xf numFmtId="0" fontId="4" fillId="0" borderId="132" xfId="0" applyFont="1" applyBorder="1" applyAlignment="1">
      <alignment horizontal="left" vertical="center" indent="2"/>
    </xf>
    <xf numFmtId="0" fontId="4" fillId="17" borderId="133" xfId="0" applyFont="1" applyFill="1" applyBorder="1" applyAlignment="1">
      <alignment horizontal="left" vertical="center" indent="2"/>
    </xf>
    <xf numFmtId="0" fontId="30" fillId="16" borderId="41" xfId="28" applyFont="1" applyFill="1" applyBorder="1"/>
    <xf numFmtId="0" fontId="3" fillId="0" borderId="49" xfId="0" applyFont="1" applyBorder="1" applyAlignment="1">
      <alignment horizontal="left" indent="1"/>
    </xf>
    <xf numFmtId="0" fontId="4" fillId="0" borderId="43" xfId="0" applyFont="1" applyBorder="1"/>
    <xf numFmtId="0" fontId="4" fillId="0" borderId="69" xfId="0" applyFont="1" applyBorder="1"/>
    <xf numFmtId="0" fontId="3" fillId="0" borderId="134" xfId="0" applyFont="1" applyBorder="1" applyAlignment="1">
      <alignment horizontal="left" vertical="center" indent="1"/>
    </xf>
    <xf numFmtId="0" fontId="4" fillId="0" borderId="103" xfId="0" applyFont="1" applyBorder="1" applyAlignment="1">
      <alignment horizontal="left" vertical="center" indent="2"/>
    </xf>
    <xf numFmtId="0" fontId="3" fillId="0" borderId="91" xfId="0" applyFont="1" applyBorder="1" applyAlignment="1">
      <alignment horizontal="left" vertical="center" indent="1"/>
    </xf>
    <xf numFmtId="0" fontId="4" fillId="0" borderId="43" xfId="0" applyFont="1" applyBorder="1" applyAlignment="1">
      <alignment horizontal="left" vertical="center" indent="2"/>
    </xf>
    <xf numFmtId="0" fontId="4" fillId="0" borderId="91" xfId="0" applyFont="1" applyBorder="1" applyAlignment="1">
      <alignment horizontal="left" vertical="center" indent="2"/>
    </xf>
    <xf numFmtId="0" fontId="4" fillId="0" borderId="135" xfId="0" applyFont="1" applyBorder="1" applyAlignment="1">
      <alignment horizontal="left" vertical="center" indent="2"/>
    </xf>
    <xf numFmtId="0" fontId="4" fillId="17" borderId="103" xfId="0" applyFont="1" applyFill="1" applyBorder="1" applyAlignment="1">
      <alignment horizontal="left" vertical="center" indent="2"/>
    </xf>
    <xf numFmtId="0" fontId="3" fillId="0" borderId="103" xfId="0" applyFont="1" applyBorder="1" applyAlignment="1">
      <alignment horizontal="left" vertical="center" indent="1"/>
    </xf>
    <xf numFmtId="0" fontId="3" fillId="0" borderId="43" xfId="0" applyFont="1" applyBorder="1" applyAlignment="1">
      <alignment horizontal="left" vertical="center" indent="1"/>
    </xf>
    <xf numFmtId="0" fontId="4" fillId="0" borderId="50" xfId="0" applyFont="1" applyBorder="1" applyAlignment="1">
      <alignment horizontal="left" vertical="center" indent="2"/>
    </xf>
    <xf numFmtId="0" fontId="4" fillId="16" borderId="46" xfId="0" applyFont="1" applyFill="1" applyBorder="1"/>
    <xf numFmtId="0" fontId="4" fillId="16" borderId="0" xfId="28" applyFont="1" applyFill="1"/>
    <xf numFmtId="0" fontId="40" fillId="14" borderId="125" xfId="0" applyFont="1" applyFill="1" applyBorder="1" applyAlignment="1">
      <alignment horizontal="center" vertical="center" wrapText="1"/>
    </xf>
    <xf numFmtId="0" fontId="4" fillId="0" borderId="137" xfId="0" applyFont="1" applyBorder="1" applyAlignment="1">
      <alignment horizontal="left" vertical="center" indent="2"/>
    </xf>
    <xf numFmtId="0" fontId="40" fillId="14" borderId="107" xfId="0" applyFont="1" applyFill="1" applyBorder="1" applyAlignment="1">
      <alignment horizontal="center" vertical="center" wrapText="1"/>
    </xf>
    <xf numFmtId="0" fontId="4" fillId="17" borderId="106" xfId="0" applyFont="1" applyFill="1" applyBorder="1" applyAlignment="1">
      <alignment horizontal="left" vertical="center" indent="2"/>
    </xf>
    <xf numFmtId="0" fontId="4" fillId="0" borderId="92" xfId="0" applyFont="1" applyBorder="1"/>
    <xf numFmtId="0" fontId="4" fillId="0" borderId="130" xfId="0" applyFont="1" applyBorder="1" applyAlignment="1">
      <alignment horizontal="left" vertical="center" indent="2"/>
    </xf>
    <xf numFmtId="0" fontId="4" fillId="0" borderId="138" xfId="0" applyFont="1" applyBorder="1"/>
    <xf numFmtId="0" fontId="3" fillId="0" borderId="133" xfId="0" applyFont="1" applyBorder="1" applyAlignment="1">
      <alignment horizontal="left" vertical="center" indent="1"/>
    </xf>
    <xf numFmtId="0" fontId="4" fillId="0" borderId="93" xfId="0" applyFont="1" applyBorder="1"/>
    <xf numFmtId="0" fontId="3" fillId="0" borderId="133" xfId="0" applyFont="1" applyBorder="1" applyAlignment="1">
      <alignment horizontal="left" vertical="center" indent="2"/>
    </xf>
    <xf numFmtId="0" fontId="4" fillId="0" borderId="133" xfId="0" applyFont="1" applyBorder="1" applyAlignment="1">
      <alignment horizontal="left" vertical="center" indent="3"/>
    </xf>
    <xf numFmtId="0" fontId="4" fillId="0" borderId="66" xfId="0" applyFont="1" applyBorder="1" applyAlignment="1">
      <alignment horizontal="left" vertical="center" indent="3"/>
    </xf>
    <xf numFmtId="0" fontId="3" fillId="0" borderId="53" xfId="0" applyFont="1" applyBorder="1" applyAlignment="1">
      <alignment vertical="center"/>
    </xf>
    <xf numFmtId="0" fontId="3" fillId="0" borderId="122" xfId="0" applyFont="1" applyBorder="1" applyAlignment="1">
      <alignment horizontal="left" vertical="center" wrapText="1" indent="1"/>
    </xf>
    <xf numFmtId="0" fontId="4" fillId="0" borderId="140" xfId="0" applyFont="1" applyBorder="1"/>
    <xf numFmtId="0" fontId="4" fillId="0" borderId="142" xfId="0" applyFont="1" applyBorder="1"/>
    <xf numFmtId="0" fontId="4" fillId="0" borderId="143" xfId="0" applyFont="1" applyBorder="1"/>
    <xf numFmtId="0" fontId="40" fillId="0" borderId="58" xfId="0" applyFont="1" applyBorder="1" applyAlignment="1">
      <alignment horizontal="center" vertical="center" wrapText="1"/>
    </xf>
    <xf numFmtId="0" fontId="4" fillId="0" borderId="35" xfId="0" applyFont="1" applyBorder="1"/>
    <xf numFmtId="0" fontId="3" fillId="0" borderId="61" xfId="0" applyFont="1" applyBorder="1" applyAlignment="1">
      <alignment horizontal="left" vertical="center" indent="2"/>
    </xf>
    <xf numFmtId="0" fontId="4" fillId="0" borderId="98" xfId="0" applyFont="1" applyBorder="1"/>
    <xf numFmtId="0" fontId="3" fillId="0" borderId="98" xfId="0" applyFont="1" applyBorder="1" applyAlignment="1">
      <alignment horizontal="left" vertical="center" indent="1"/>
    </xf>
    <xf numFmtId="0" fontId="3" fillId="16" borderId="51" xfId="0" applyFont="1" applyFill="1" applyBorder="1" applyAlignment="1">
      <alignment horizontal="left" vertical="center" indent="1"/>
    </xf>
    <xf numFmtId="0" fontId="3" fillId="0" borderId="64" xfId="0" applyFont="1" applyBorder="1" applyAlignment="1">
      <alignment horizontal="left" vertical="center" indent="2"/>
    </xf>
    <xf numFmtId="0" fontId="3" fillId="0" borderId="132" xfId="0" applyFont="1" applyBorder="1" applyAlignment="1">
      <alignment horizontal="left" vertical="center" indent="1"/>
    </xf>
    <xf numFmtId="0" fontId="4" fillId="0" borderId="133" xfId="0" applyFont="1" applyBorder="1" applyAlignment="1">
      <alignment horizontal="left" vertical="center" wrapText="1" indent="3"/>
    </xf>
    <xf numFmtId="0" fontId="4" fillId="0" borderId="106" xfId="0" applyFont="1" applyBorder="1" applyAlignment="1">
      <alignment horizontal="left" vertical="center" wrapText="1" indent="2"/>
    </xf>
    <xf numFmtId="0" fontId="4" fillId="0" borderId="104" xfId="0" applyFont="1" applyBorder="1" applyAlignment="1">
      <alignment horizontal="left" vertical="center" indent="1"/>
    </xf>
    <xf numFmtId="0" fontId="4" fillId="0" borderId="106" xfId="0" applyFont="1" applyBorder="1" applyAlignment="1">
      <alignment horizontal="left" vertical="center" wrapText="1" indent="1"/>
    </xf>
    <xf numFmtId="0" fontId="4" fillId="0" borderId="106" xfId="0" applyFont="1" applyBorder="1" applyAlignment="1">
      <alignment horizontal="left" vertical="center" indent="1"/>
    </xf>
    <xf numFmtId="0" fontId="4" fillId="0" borderId="131" xfId="0" applyFont="1" applyBorder="1" applyAlignment="1">
      <alignment horizontal="left" vertical="center" wrapText="1" indent="1"/>
    </xf>
    <xf numFmtId="0" fontId="4" fillId="0" borderId="165" xfId="0" quotePrefix="1" applyFont="1" applyBorder="1" applyAlignment="1">
      <alignment horizontal="center" vertical="center"/>
    </xf>
    <xf numFmtId="0" fontId="4" fillId="0" borderId="44" xfId="0" applyFont="1" applyBorder="1"/>
    <xf numFmtId="0" fontId="4" fillId="0" borderId="83" xfId="0" applyFont="1" applyBorder="1" applyAlignment="1">
      <alignment horizontal="left" vertical="center" indent="3"/>
    </xf>
    <xf numFmtId="0" fontId="3" fillId="0" borderId="61" xfId="0" applyFont="1" applyBorder="1" applyAlignment="1">
      <alignment horizontal="left" indent="1"/>
    </xf>
    <xf numFmtId="0" fontId="4" fillId="0" borderId="68" xfId="0" applyFont="1" applyBorder="1"/>
    <xf numFmtId="0" fontId="4" fillId="0" borderId="204" xfId="0" quotePrefix="1" applyFont="1" applyBorder="1" applyAlignment="1">
      <alignment horizontal="center" vertical="center"/>
    </xf>
    <xf numFmtId="0" fontId="4" fillId="0" borderId="120" xfId="0" quotePrefix="1" applyFont="1" applyBorder="1" applyAlignment="1">
      <alignment horizontal="center" vertical="center"/>
    </xf>
    <xf numFmtId="0" fontId="3" fillId="0" borderId="104" xfId="0" applyFont="1" applyBorder="1" applyAlignment="1">
      <alignment horizontal="left" indent="1"/>
    </xf>
    <xf numFmtId="0" fontId="4" fillId="0" borderId="133" xfId="0" applyFont="1" applyBorder="1" applyAlignment="1">
      <alignment horizontal="left" vertical="center" indent="1"/>
    </xf>
    <xf numFmtId="0" fontId="4" fillId="0" borderId="166" xfId="0" quotePrefix="1" applyFont="1" applyBorder="1" applyAlignment="1">
      <alignment horizontal="center" vertical="center"/>
    </xf>
    <xf numFmtId="0" fontId="3" fillId="0" borderId="59" xfId="0" applyFont="1" applyFill="1" applyBorder="1" applyAlignment="1">
      <alignment horizontal="left" indent="1"/>
    </xf>
    <xf numFmtId="0" fontId="4" fillId="0" borderId="68" xfId="0" applyFont="1" applyFill="1" applyBorder="1"/>
    <xf numFmtId="0" fontId="4" fillId="0" borderId="63" xfId="0" applyFont="1" applyFill="1" applyBorder="1"/>
    <xf numFmtId="0" fontId="4" fillId="0" borderId="60" xfId="0" applyFont="1" applyFill="1" applyBorder="1"/>
    <xf numFmtId="0" fontId="4" fillId="0" borderId="83" xfId="0" applyFont="1" applyFill="1" applyBorder="1" applyAlignment="1">
      <alignment horizontal="left" vertical="center" indent="2"/>
    </xf>
    <xf numFmtId="0" fontId="40" fillId="0" borderId="165" xfId="0" applyFont="1" applyFill="1" applyBorder="1" applyAlignment="1">
      <alignment horizontal="center" vertical="center" wrapText="1"/>
    </xf>
    <xf numFmtId="0" fontId="4" fillId="0" borderId="66" xfId="0" applyFont="1" applyFill="1" applyBorder="1" applyAlignment="1">
      <alignment horizontal="left" vertical="center" indent="2"/>
    </xf>
    <xf numFmtId="0" fontId="4" fillId="0" borderId="51" xfId="0" applyFont="1" applyFill="1" applyBorder="1"/>
    <xf numFmtId="0" fontId="10" fillId="16" borderId="51" xfId="0" applyFont="1" applyFill="1" applyBorder="1"/>
    <xf numFmtId="0" fontId="16" fillId="0" borderId="215" xfId="22" quotePrefix="1" applyNumberFormat="1" applyFont="1" applyBorder="1" applyAlignment="1">
      <alignment horizontal="center"/>
    </xf>
    <xf numFmtId="165" fontId="5" fillId="3" borderId="216" xfId="8" applyBorder="1">
      <alignment vertical="center"/>
      <protection locked="0"/>
    </xf>
    <xf numFmtId="0" fontId="0" fillId="0" borderId="204" xfId="0" quotePrefix="1" applyBorder="1" applyAlignment="1">
      <alignment horizontal="center" vertical="center"/>
    </xf>
    <xf numFmtId="0" fontId="27" fillId="14" borderId="204" xfId="0" applyFont="1" applyFill="1" applyBorder="1" applyAlignment="1">
      <alignment horizontal="center" vertical="center" wrapText="1"/>
    </xf>
    <xf numFmtId="0" fontId="0" fillId="0" borderId="61" xfId="0" applyFill="1" applyBorder="1" applyAlignment="1">
      <alignment horizontal="left" vertical="center" indent="2"/>
    </xf>
    <xf numFmtId="49" fontId="7" fillId="4" borderId="217" xfId="31" applyBorder="1">
      <alignment horizontal="center" vertical="center"/>
    </xf>
    <xf numFmtId="49" fontId="7" fillId="4" borderId="218" xfId="36" applyBorder="1">
      <alignment horizontal="center" vertical="center"/>
    </xf>
    <xf numFmtId="0" fontId="16" fillId="0" borderId="0" xfId="0" applyFont="1" applyBorder="1" applyAlignment="1">
      <alignment horizontal="center" wrapText="1"/>
    </xf>
    <xf numFmtId="49" fontId="7" fillId="4" borderId="219" xfId="7" applyBorder="1">
      <alignment horizontal="center" vertical="center"/>
    </xf>
    <xf numFmtId="0" fontId="0" fillId="0" borderId="0" xfId="22" quotePrefix="1" applyNumberFormat="1" applyFont="1" applyBorder="1" applyAlignment="1">
      <alignment horizontal="center" vertical="center"/>
    </xf>
    <xf numFmtId="165" fontId="6" fillId="0" borderId="0" xfId="22" applyNumberFormat="1" applyFont="1" applyBorder="1" applyAlignment="1">
      <alignment horizontal="right" vertical="center"/>
    </xf>
    <xf numFmtId="0" fontId="0" fillId="0" borderId="204" xfId="0" applyBorder="1" applyAlignment="1">
      <alignment horizontal="center" vertical="center"/>
    </xf>
    <xf numFmtId="0" fontId="0" fillId="0" borderId="193" xfId="0" quotePrefix="1" applyBorder="1" applyAlignment="1">
      <alignment horizontal="center" vertical="center"/>
    </xf>
    <xf numFmtId="0" fontId="16" fillId="0" borderId="220" xfId="0" applyFont="1" applyBorder="1" applyAlignment="1">
      <alignment horizontal="center"/>
    </xf>
    <xf numFmtId="0" fontId="16" fillId="0" borderId="221" xfId="0" applyFont="1" applyBorder="1" applyAlignment="1">
      <alignment horizontal="center"/>
    </xf>
    <xf numFmtId="49" fontId="7" fillId="4" borderId="217" xfId="6" applyBorder="1">
      <alignment horizontal="center" vertical="center"/>
    </xf>
    <xf numFmtId="49" fontId="7" fillId="4" borderId="217" xfId="36" applyBorder="1">
      <alignment horizontal="center" vertical="center"/>
    </xf>
    <xf numFmtId="49" fontId="7" fillId="4" borderId="222" xfId="31" applyBorder="1">
      <alignment horizontal="center" vertical="center"/>
    </xf>
    <xf numFmtId="0" fontId="4" fillId="0" borderId="0" xfId="0" applyFont="1" applyFill="1" applyBorder="1"/>
    <xf numFmtId="0" fontId="16" fillId="0" borderId="0" xfId="0" applyFont="1" applyFill="1" applyBorder="1" applyAlignment="1">
      <alignment horizontal="center" wrapText="1"/>
    </xf>
    <xf numFmtId="0" fontId="16" fillId="0" borderId="0" xfId="0" applyFont="1" applyFill="1" applyBorder="1" applyAlignment="1">
      <alignment horizontal="center"/>
    </xf>
    <xf numFmtId="49" fontId="7" fillId="4" borderId="223" xfId="7" applyBorder="1">
      <alignment horizontal="center" vertical="center"/>
    </xf>
    <xf numFmtId="0" fontId="0" fillId="0" borderId="0" xfId="0" applyFill="1" applyBorder="1"/>
    <xf numFmtId="0" fontId="0" fillId="0" borderId="0" xfId="22" applyNumberFormat="1" applyFont="1" applyFill="1" applyBorder="1"/>
    <xf numFmtId="0" fontId="0" fillId="0" borderId="204" xfId="0" quotePrefix="1" applyFill="1" applyBorder="1" applyAlignment="1">
      <alignment horizontal="center" vertical="center"/>
    </xf>
    <xf numFmtId="165" fontId="5" fillId="0" borderId="204" xfId="2" applyFill="1" applyBorder="1">
      <alignment vertical="center"/>
    </xf>
    <xf numFmtId="0" fontId="4" fillId="0" borderId="224" xfId="0" applyFont="1" applyFill="1" applyBorder="1" applyAlignment="1">
      <alignment horizontal="left" vertical="center" indent="2"/>
    </xf>
    <xf numFmtId="165" fontId="6" fillId="0" borderId="203" xfId="5" applyFill="1" applyBorder="1">
      <alignment horizontal="right" vertical="center"/>
    </xf>
    <xf numFmtId="0" fontId="0" fillId="0" borderId="224" xfId="0" applyFill="1" applyBorder="1" applyAlignment="1">
      <alignment horizontal="left" vertical="center" indent="2"/>
    </xf>
    <xf numFmtId="165" fontId="6" fillId="0" borderId="225" xfId="5" applyFill="1" applyBorder="1">
      <alignment horizontal="right" vertical="center"/>
    </xf>
    <xf numFmtId="49" fontId="7" fillId="4" borderId="226" xfId="7" applyBorder="1">
      <alignment horizontal="center" vertical="center"/>
    </xf>
    <xf numFmtId="0" fontId="47" fillId="22" borderId="0" xfId="0" applyFont="1" applyFill="1" applyBorder="1"/>
    <xf numFmtId="0" fontId="36" fillId="22" borderId="0" xfId="0" applyFont="1" applyFill="1" applyBorder="1"/>
    <xf numFmtId="0" fontId="36" fillId="21" borderId="0" xfId="0" applyFont="1" applyFill="1" applyBorder="1"/>
    <xf numFmtId="165" fontId="5" fillId="10" borderId="227" xfId="14" applyBorder="1">
      <alignment vertical="center"/>
    </xf>
    <xf numFmtId="165" fontId="5" fillId="0" borderId="227" xfId="2" applyBorder="1">
      <alignment vertical="center"/>
    </xf>
    <xf numFmtId="0" fontId="0" fillId="0" borderId="227" xfId="0" applyBorder="1" applyAlignment="1">
      <alignment horizontal="center" vertical="center"/>
    </xf>
    <xf numFmtId="0" fontId="0" fillId="0" borderId="227" xfId="0" quotePrefix="1" applyBorder="1" applyAlignment="1">
      <alignment horizontal="center" vertical="center"/>
    </xf>
    <xf numFmtId="0" fontId="45" fillId="7" borderId="0" xfId="75" applyFont="1" applyFill="1" applyAlignment="1">
      <alignment horizontal="left" wrapText="1"/>
    </xf>
    <xf numFmtId="0" fontId="21" fillId="0" borderId="0" xfId="0" applyFont="1" applyAlignment="1">
      <alignment horizontal="center" wrapText="1"/>
    </xf>
    <xf numFmtId="0" fontId="21" fillId="0" borderId="24" xfId="0" applyFont="1" applyBorder="1" applyAlignment="1">
      <alignment horizontal="center" wrapText="1"/>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3" fillId="0" borderId="52" xfId="0" applyFont="1" applyBorder="1" applyAlignment="1">
      <alignment horizontal="left" vertical="center" wrapText="1" indent="1"/>
    </xf>
    <xf numFmtId="0" fontId="3" fillId="0" borderId="54" xfId="0" applyFont="1" applyBorder="1" applyAlignment="1">
      <alignment horizontal="left" vertical="center" wrapText="1" indent="1"/>
    </xf>
    <xf numFmtId="0" fontId="0" fillId="0" borderId="54" xfId="0" applyFont="1" applyFill="1" applyBorder="1" applyAlignment="1">
      <alignment horizontal="left" wrapText="1" indent="1"/>
    </xf>
    <xf numFmtId="0" fontId="0" fillId="0" borderId="0" xfId="0" applyFont="1" applyFill="1" applyBorder="1" applyAlignment="1">
      <alignment horizontal="left" wrapText="1" indent="1"/>
    </xf>
    <xf numFmtId="0" fontId="0" fillId="0" borderId="56" xfId="0" applyFont="1" applyFill="1" applyBorder="1" applyAlignment="1">
      <alignment horizontal="left" wrapText="1" indent="1"/>
    </xf>
    <xf numFmtId="0" fontId="0" fillId="0" borderId="24" xfId="0" applyFont="1" applyFill="1" applyBorder="1" applyAlignment="1">
      <alignment horizontal="left" wrapText="1" indent="1"/>
    </xf>
    <xf numFmtId="0" fontId="18" fillId="16" borderId="0" xfId="0" applyFont="1" applyFill="1" applyAlignment="1">
      <alignment horizontal="left" wrapText="1"/>
    </xf>
    <xf numFmtId="0" fontId="4" fillId="16" borderId="53" xfId="0" applyFont="1" applyFill="1" applyBorder="1" applyAlignment="1">
      <alignment horizontal="left" wrapText="1"/>
    </xf>
    <xf numFmtId="0" fontId="4" fillId="16" borderId="0" xfId="0" applyFont="1" applyFill="1" applyAlignment="1">
      <alignment horizontal="left" wrapText="1"/>
    </xf>
    <xf numFmtId="0" fontId="3" fillId="0" borderId="54" xfId="0" applyFont="1" applyBorder="1" applyAlignment="1">
      <alignment horizontal="left" vertical="top" wrapText="1" indent="1"/>
    </xf>
    <xf numFmtId="0" fontId="23" fillId="0" borderId="0" xfId="0" applyFont="1" applyAlignment="1">
      <alignment horizontal="center" wrapText="1"/>
    </xf>
    <xf numFmtId="0" fontId="23" fillId="0" borderId="24" xfId="0" applyFont="1" applyBorder="1" applyAlignment="1">
      <alignment horizontal="center" wrapText="1"/>
    </xf>
    <xf numFmtId="0" fontId="4" fillId="0" borderId="54" xfId="0" applyFont="1" applyBorder="1" applyAlignment="1">
      <alignment horizontal="center" vertical="top" wrapText="1"/>
    </xf>
    <xf numFmtId="0" fontId="4" fillId="0" borderId="56" xfId="0" applyFont="1" applyBorder="1" applyAlignment="1">
      <alignment horizontal="center" vertical="top"/>
    </xf>
    <xf numFmtId="0" fontId="3" fillId="17" borderId="52" xfId="0" applyFont="1" applyFill="1" applyBorder="1" applyAlignment="1">
      <alignment horizontal="left" vertical="top" wrapText="1" indent="1"/>
    </xf>
    <xf numFmtId="0" fontId="3" fillId="17" borderId="54" xfId="0" applyFont="1" applyFill="1" applyBorder="1" applyAlignment="1">
      <alignment horizontal="left" vertical="top" wrapText="1" indent="1"/>
    </xf>
    <xf numFmtId="0" fontId="23" fillId="17" borderId="0" xfId="0" applyFont="1" applyFill="1" applyAlignment="1">
      <alignment horizontal="center" wrapText="1"/>
    </xf>
    <xf numFmtId="0" fontId="23" fillId="17" borderId="24" xfId="0" applyFont="1" applyFill="1" applyBorder="1" applyAlignment="1">
      <alignment horizontal="center" wrapText="1"/>
    </xf>
    <xf numFmtId="0" fontId="3" fillId="0" borderId="52" xfId="0" applyFont="1" applyBorder="1" applyAlignment="1">
      <alignment horizontal="left" vertical="top" wrapText="1" indent="1"/>
    </xf>
    <xf numFmtId="0" fontId="3" fillId="0" borderId="56" xfId="0" applyFont="1" applyBorder="1" applyAlignment="1">
      <alignment horizontal="left" vertical="center" wrapText="1" indent="1"/>
    </xf>
    <xf numFmtId="0" fontId="4" fillId="0" borderId="54" xfId="0" applyFont="1" applyBorder="1" applyAlignment="1">
      <alignment horizontal="left" wrapText="1" indent="1"/>
    </xf>
    <xf numFmtId="0" fontId="4" fillId="0" borderId="0" xfId="0" applyFont="1" applyAlignment="1">
      <alignment horizontal="left" wrapText="1" indent="1"/>
    </xf>
    <xf numFmtId="0" fontId="4" fillId="0" borderId="56" xfId="0" applyFont="1" applyBorder="1" applyAlignment="1">
      <alignment horizontal="left" wrapText="1" indent="1"/>
    </xf>
    <xf numFmtId="0" fontId="4" fillId="0" borderId="24" xfId="0" applyFont="1" applyBorder="1" applyAlignment="1">
      <alignment horizontal="left" wrapText="1" indent="1"/>
    </xf>
    <xf numFmtId="0" fontId="16" fillId="0" borderId="52" xfId="0" applyFont="1" applyBorder="1" applyAlignment="1">
      <alignment horizontal="left" vertical="top" wrapText="1" indent="1"/>
    </xf>
    <xf numFmtId="0" fontId="16" fillId="0" borderId="54" xfId="0" applyFont="1" applyBorder="1" applyAlignment="1">
      <alignment horizontal="left" vertical="top" wrapText="1" indent="1"/>
    </xf>
    <xf numFmtId="0" fontId="21" fillId="0" borderId="0" xfId="0" applyFont="1" applyBorder="1" applyAlignment="1">
      <alignment horizontal="center" wrapText="1"/>
    </xf>
    <xf numFmtId="0" fontId="0" fillId="0" borderId="152" xfId="0" applyBorder="1" applyAlignment="1">
      <alignment horizontal="left" vertical="center" wrapText="1" indent="1"/>
    </xf>
    <xf numFmtId="0" fontId="0" fillId="0" borderId="153" xfId="0" applyBorder="1" applyAlignment="1">
      <alignment horizontal="left" vertical="center" wrapText="1" indent="1"/>
    </xf>
    <xf numFmtId="0" fontId="16" fillId="0" borderId="66" xfId="0" applyFont="1" applyBorder="1" applyAlignment="1">
      <alignment horizontal="center"/>
    </xf>
    <xf numFmtId="0" fontId="16" fillId="0" borderId="51" xfId="0" applyFont="1" applyBorder="1" applyAlignment="1">
      <alignment horizontal="center"/>
    </xf>
    <xf numFmtId="0" fontId="16" fillId="0" borderId="149" xfId="0" applyFont="1" applyBorder="1" applyAlignment="1">
      <alignment horizontal="center"/>
    </xf>
    <xf numFmtId="0" fontId="16" fillId="0" borderId="43" xfId="0" applyFont="1" applyBorder="1" applyAlignment="1">
      <alignment horizontal="left" vertical="top" wrapText="1" indent="1"/>
    </xf>
    <xf numFmtId="0" fontId="16" fillId="0" borderId="52" xfId="0" applyFont="1" applyBorder="1" applyAlignment="1">
      <alignment horizontal="left" vertical="center" wrapText="1" indent="1"/>
    </xf>
    <xf numFmtId="0" fontId="16" fillId="0" borderId="54" xfId="0" applyFont="1" applyBorder="1" applyAlignment="1">
      <alignment horizontal="left" vertical="center" wrapText="1" indent="1"/>
    </xf>
    <xf numFmtId="0" fontId="16" fillId="0" borderId="49" xfId="0" applyFont="1" applyBorder="1" applyAlignment="1">
      <alignment horizontal="left" vertical="center" wrapText="1" indent="1"/>
    </xf>
    <xf numFmtId="0" fontId="16" fillId="0" borderId="43" xfId="0" applyFont="1" applyBorder="1" applyAlignment="1">
      <alignment horizontal="left" vertical="center" wrapText="1" indent="1"/>
    </xf>
    <xf numFmtId="0" fontId="16" fillId="0" borderId="56" xfId="0" applyFont="1" applyBorder="1" applyAlignment="1">
      <alignment horizontal="left" vertical="top" wrapText="1" indent="1"/>
    </xf>
    <xf numFmtId="0" fontId="4" fillId="0" borderId="54"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56"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21" fillId="0" borderId="0" xfId="0" applyFont="1" applyFill="1" applyBorder="1" applyAlignment="1">
      <alignment horizontal="center" wrapText="1"/>
    </xf>
    <xf numFmtId="0" fontId="21" fillId="0" borderId="24" xfId="0" applyFont="1" applyFill="1" applyBorder="1" applyAlignment="1">
      <alignment horizontal="center" wrapText="1"/>
    </xf>
    <xf numFmtId="0" fontId="4" fillId="0" borderId="54" xfId="0" applyFont="1" applyBorder="1" applyAlignment="1">
      <alignment horizontal="left" vertical="top" wrapText="1" indent="1"/>
    </xf>
    <xf numFmtId="0" fontId="4" fillId="0" borderId="0" xfId="0" applyFont="1" applyAlignment="1">
      <alignment horizontal="left" vertical="top" wrapText="1" indent="1"/>
    </xf>
    <xf numFmtId="0" fontId="4" fillId="0" borderId="56" xfId="0" applyFont="1" applyBorder="1" applyAlignment="1">
      <alignment horizontal="left" vertical="top" wrapText="1" indent="1"/>
    </xf>
    <xf numFmtId="0" fontId="4" fillId="0" borderId="24" xfId="0" applyFont="1" applyBorder="1" applyAlignment="1">
      <alignment horizontal="left" vertical="top" wrapText="1" indent="1"/>
    </xf>
    <xf numFmtId="0" fontId="32" fillId="16" borderId="0" xfId="0" applyFont="1" applyFill="1" applyAlignment="1">
      <alignment horizontal="center" vertical="center"/>
    </xf>
    <xf numFmtId="0" fontId="33" fillId="16" borderId="0" xfId="0" applyFont="1" applyFill="1" applyAlignment="1">
      <alignment horizontal="left" vertical="top" wrapText="1"/>
    </xf>
    <xf numFmtId="0" fontId="3" fillId="0" borderId="56" xfId="0" applyFont="1" applyBorder="1" applyAlignment="1">
      <alignment horizontal="left" vertical="top" wrapText="1" indent="1"/>
    </xf>
    <xf numFmtId="0" fontId="4" fillId="0" borderId="54" xfId="0" applyFont="1" applyBorder="1" applyAlignment="1">
      <alignment horizontal="left" vertical="center" wrapText="1" indent="1"/>
    </xf>
    <xf numFmtId="0" fontId="4" fillId="0" borderId="56" xfId="0" applyFont="1" applyBorder="1" applyAlignment="1">
      <alignment horizontal="left" vertical="center" wrapText="1" indent="1"/>
    </xf>
    <xf numFmtId="0" fontId="4" fillId="0" borderId="0" xfId="0" applyFont="1" applyBorder="1" applyAlignment="1">
      <alignment horizontal="left" vertical="center" wrapText="1" indent="1"/>
    </xf>
    <xf numFmtId="49" fontId="23" fillId="4" borderId="228" xfId="6" applyFont="1" applyBorder="1">
      <alignment horizontal="center" vertical="center"/>
    </xf>
    <xf numFmtId="0" fontId="3" fillId="0" borderId="229" xfId="0" applyFont="1" applyBorder="1" applyAlignment="1">
      <alignment horizontal="center" wrapText="1"/>
    </xf>
    <xf numFmtId="165" fontId="5" fillId="3" borderId="212" xfId="8" applyBorder="1">
      <alignment vertical="center"/>
      <protection locked="0"/>
    </xf>
    <xf numFmtId="165" fontId="6" fillId="0" borderId="101" xfId="5" applyBorder="1">
      <alignment horizontal="right" vertical="center"/>
    </xf>
    <xf numFmtId="49" fontId="23" fillId="4" borderId="230" xfId="31" applyFont="1" applyBorder="1">
      <alignment horizontal="center" vertical="center"/>
    </xf>
    <xf numFmtId="165" fontId="6" fillId="0" borderId="231" xfId="10" applyBorder="1">
      <alignment horizontal="right" vertical="center"/>
    </xf>
    <xf numFmtId="165" fontId="6" fillId="0" borderId="232" xfId="5" applyBorder="1">
      <alignment horizontal="right" vertical="center"/>
    </xf>
    <xf numFmtId="0" fontId="0" fillId="0" borderId="233" xfId="22" applyNumberFormat="1" applyFont="1" applyBorder="1"/>
    <xf numFmtId="165" fontId="6" fillId="0" borderId="234" xfId="10" applyBorder="1">
      <alignment horizontal="right" vertical="center"/>
    </xf>
    <xf numFmtId="0" fontId="3" fillId="0" borderId="0" xfId="0" applyFont="1" applyBorder="1" applyAlignment="1">
      <alignment horizontal="center"/>
    </xf>
    <xf numFmtId="0" fontId="3" fillId="0" borderId="235" xfId="0" applyFont="1" applyBorder="1" applyAlignment="1">
      <alignment horizontal="center" wrapText="1"/>
    </xf>
    <xf numFmtId="0" fontId="3" fillId="0" borderId="233" xfId="0" applyFont="1" applyBorder="1" applyAlignment="1">
      <alignment horizontal="center"/>
    </xf>
    <xf numFmtId="0" fontId="3" fillId="0" borderId="236" xfId="0" quotePrefix="1" applyFont="1" applyBorder="1" applyAlignment="1">
      <alignment horizontal="center"/>
    </xf>
    <xf numFmtId="0" fontId="16" fillId="0" borderId="0" xfId="0" applyFont="1" applyFill="1" applyAlignment="1">
      <alignment horizontal="center" wrapText="1"/>
    </xf>
    <xf numFmtId="0" fontId="16" fillId="0" borderId="0" xfId="0" applyFont="1" applyFill="1" applyAlignment="1">
      <alignment horizontal="center"/>
    </xf>
    <xf numFmtId="0" fontId="16" fillId="0" borderId="24" xfId="0" applyFont="1" applyFill="1" applyBorder="1" applyAlignment="1">
      <alignment horizontal="center"/>
    </xf>
    <xf numFmtId="0" fontId="16" fillId="0" borderId="229" xfId="0" applyFont="1" applyBorder="1" applyAlignment="1">
      <alignment horizontal="center" wrapText="1"/>
    </xf>
    <xf numFmtId="165" fontId="6" fillId="0" borderId="214" xfId="10" applyBorder="1">
      <alignment horizontal="right" vertical="center"/>
    </xf>
    <xf numFmtId="165" fontId="5" fillId="18" borderId="212" xfId="66" applyBorder="1">
      <alignment vertical="center"/>
      <protection locked="0"/>
    </xf>
    <xf numFmtId="165" fontId="5" fillId="0" borderId="237" xfId="2" applyBorder="1">
      <alignment vertical="center"/>
    </xf>
    <xf numFmtId="0" fontId="0" fillId="0" borderId="238" xfId="0" applyBorder="1"/>
    <xf numFmtId="0" fontId="23" fillId="0" borderId="55" xfId="22" applyNumberFormat="1" applyFont="1" applyBorder="1" applyAlignment="1">
      <alignment horizontal="center" vertical="center"/>
    </xf>
    <xf numFmtId="0" fontId="3" fillId="0" borderId="191" xfId="0" applyFont="1" applyBorder="1" applyAlignment="1">
      <alignment horizontal="center" wrapText="1"/>
    </xf>
    <xf numFmtId="0" fontId="3" fillId="0" borderId="190" xfId="0" applyFont="1" applyBorder="1" applyAlignment="1">
      <alignment horizontal="center" wrapText="1"/>
    </xf>
    <xf numFmtId="0" fontId="3" fillId="0" borderId="54" xfId="0" applyFont="1" applyFill="1" applyBorder="1" applyAlignment="1">
      <alignment horizontal="left" vertical="center" indent="1"/>
    </xf>
    <xf numFmtId="0" fontId="4" fillId="16" borderId="0" xfId="0" applyFont="1" applyFill="1" applyBorder="1"/>
    <xf numFmtId="0" fontId="16" fillId="0" borderId="52" xfId="0" applyFont="1" applyBorder="1" applyAlignment="1">
      <alignment horizontal="center"/>
    </xf>
    <xf numFmtId="0" fontId="16" fillId="0" borderId="239" xfId="0" applyFont="1" applyBorder="1" applyAlignment="1">
      <alignment horizontal="center"/>
    </xf>
    <xf numFmtId="0" fontId="4" fillId="16" borderId="149" xfId="0" applyFont="1" applyFill="1" applyBorder="1"/>
    <xf numFmtId="0" fontId="3" fillId="0" borderId="74" xfId="0" applyFont="1" applyFill="1" applyBorder="1" applyAlignment="1">
      <alignment horizontal="center"/>
    </xf>
    <xf numFmtId="0" fontId="3" fillId="0" borderId="76" xfId="0" applyFont="1" applyFill="1" applyBorder="1" applyAlignment="1">
      <alignment horizontal="center"/>
    </xf>
    <xf numFmtId="0" fontId="3" fillId="0" borderId="75" xfId="0" applyFont="1" applyFill="1" applyBorder="1" applyAlignment="1">
      <alignment horizontal="center"/>
    </xf>
  </cellXfs>
  <cellStyles count="76">
    <cellStyle name="_AccType" xfId="38" xr:uid="{00000000-0005-0000-0000-000000000000}"/>
    <cellStyle name="_Calc" xfId="2" xr:uid="{00000000-0005-0000-0000-000001000000}"/>
    <cellStyle name="_Calc#" xfId="33" xr:uid="{00000000-0005-0000-0000-000002000000}"/>
    <cellStyle name="_Calc%" xfId="21" xr:uid="{00000000-0005-0000-0000-000003000000}"/>
    <cellStyle name="_CalcAccounts" xfId="64" xr:uid="{00000000-0005-0000-0000-000004000000}"/>
    <cellStyle name="_CalcBold" xfId="10" xr:uid="{00000000-0005-0000-0000-000005000000}"/>
    <cellStyle name="_CalcDate" xfId="74" xr:uid="{47C15C7C-24A6-4A76-8290-5CBDF86E3FF6}"/>
    <cellStyle name="_CalcRatio" xfId="34" xr:uid="{00000000-0005-0000-0000-000006000000}"/>
    <cellStyle name="_CalcText" xfId="25" xr:uid="{00000000-0005-0000-0000-000007000000}"/>
    <cellStyle name="_CalcTotal" xfId="5" xr:uid="{00000000-0005-0000-0000-000008000000}"/>
    <cellStyle name="_InputRestrictedNumber" xfId="65" xr:uid="{00000000-0005-0000-0000-000009000000}"/>
    <cellStyle name="_Maincode" xfId="36" xr:uid="{00000000-0005-0000-0000-00000A000000}"/>
    <cellStyle name="_MaincodeCY" xfId="6" xr:uid="{00000000-0005-0000-0000-00000B000000}"/>
    <cellStyle name="_MaincodeFY" xfId="32" xr:uid="{00000000-0005-0000-0000-00000C000000}"/>
    <cellStyle name="_MaincodePY" xfId="31" xr:uid="{00000000-0005-0000-0000-00000D000000}"/>
    <cellStyle name="_No_Input" xfId="4" xr:uid="{00000000-0005-0000-0000-00000E000000}"/>
    <cellStyle name="_Note" xfId="50" xr:uid="{00000000-0005-0000-0000-00000F000000}"/>
    <cellStyle name="_PopDate" xfId="51" xr:uid="{00000000-0005-0000-0000-000010000000}"/>
    <cellStyle name="_PopTrustInputFTNumber" xfId="45" xr:uid="{00000000-0005-0000-0000-000011000000}"/>
    <cellStyle name="_Populated%" xfId="39" xr:uid="{00000000-0005-0000-0000-000012000000}"/>
    <cellStyle name="_PopulatedNumber" xfId="14" xr:uid="{00000000-0005-0000-0000-000013000000}"/>
    <cellStyle name="_PopulatedText" xfId="43" xr:uid="{00000000-0005-0000-0000-000014000000}"/>
    <cellStyle name="_PopYY/YY" xfId="70" xr:uid="{00000000-0005-0000-0000-000015000000}"/>
    <cellStyle name="_Rating" xfId="35" xr:uid="{00000000-0005-0000-0000-000016000000}"/>
    <cellStyle name="_Subcode" xfId="7" xr:uid="{00000000-0005-0000-0000-000017000000}"/>
    <cellStyle name="20% - Accent1" xfId="15" builtinId="30" customBuiltin="1"/>
    <cellStyle name="blank" xfId="22" xr:uid="{00000000-0005-0000-0000-000019000000}"/>
    <cellStyle name="Check Cell" xfId="11" builtinId="23" hidden="1"/>
    <cellStyle name="Explanatory Text" xfId="17" builtinId="53" customBuiltin="1"/>
    <cellStyle name="FTHIDE" xfId="37" xr:uid="{00000000-0005-0000-0000-00001D000000}"/>
    <cellStyle name="FTLock_InputCYNumber" xfId="52" xr:uid="{00000000-0005-0000-0000-00001E000000}"/>
    <cellStyle name="Good" xfId="49" builtinId="26" customBuiltin="1"/>
    <cellStyle name="HIDE" xfId="27" xr:uid="{00000000-0005-0000-0000-000020000000}"/>
    <cellStyle name="HIDETableID" xfId="71" xr:uid="{00000000-0005-0000-0000-000021000000}"/>
    <cellStyle name="Hyperlink" xfId="1" builtinId="8" hidden="1"/>
    <cellStyle name="Hyperlink" xfId="28" builtinId="8"/>
    <cellStyle name="Hyperlinks" xfId="23" xr:uid="{00000000-0005-0000-0000-000024000000}"/>
    <cellStyle name="Input" xfId="13" builtinId="20" hidden="1"/>
    <cellStyle name="InputCY%" xfId="53" xr:uid="{00000000-0005-0000-0000-000026000000}"/>
    <cellStyle name="InputCYDate" xfId="24" xr:uid="{00000000-0005-0000-0000-000027000000}"/>
    <cellStyle name="InputCYNewFT" xfId="66" xr:uid="{00000000-0005-0000-0000-000028000000}"/>
    <cellStyle name="InputCYNumber" xfId="8" xr:uid="{00000000-0005-0000-0000-000029000000}"/>
    <cellStyle name="InputCYText" xfId="3" xr:uid="{00000000-0005-0000-0000-00002A000000}"/>
    <cellStyle name="InputFY" xfId="55" xr:uid="{00000000-0005-0000-0000-00002B000000}"/>
    <cellStyle name="InputFY%" xfId="54" xr:uid="{00000000-0005-0000-0000-00002C000000}"/>
    <cellStyle name="InputFYDate" xfId="40" xr:uid="{00000000-0005-0000-0000-00002D000000}"/>
    <cellStyle name="InputFYNumber" xfId="19" xr:uid="{00000000-0005-0000-0000-00002E000000}"/>
    <cellStyle name="InputFYText" xfId="20" xr:uid="{00000000-0005-0000-0000-00002F000000}"/>
    <cellStyle name="InputPPY" xfId="73" xr:uid="{00000000-0005-0000-0000-000030000000}"/>
    <cellStyle name="InputPY%" xfId="56" xr:uid="{00000000-0005-0000-0000-000031000000}"/>
    <cellStyle name="InputPYDate" xfId="57" xr:uid="{00000000-0005-0000-0000-000032000000}"/>
    <cellStyle name="InputPYNew" xfId="67" xr:uid="{00000000-0005-0000-0000-000033000000}"/>
    <cellStyle name="InputPYNumber" xfId="9" xr:uid="{00000000-0005-0000-0000-000034000000}"/>
    <cellStyle name="InputPYText" xfId="60" xr:uid="{00000000-0005-0000-0000-000035000000}"/>
    <cellStyle name="InputYY/YY" xfId="58" xr:uid="{00000000-0005-0000-0000-000036000000}"/>
    <cellStyle name="Linked Cell" xfId="12" builtinId="24" hidden="1"/>
    <cellStyle name="NONFTHIDE" xfId="59" xr:uid="{00000000-0005-0000-0000-000038000000}"/>
    <cellStyle name="NonFTLock_InputCYNumber" xfId="61" xr:uid="{00000000-0005-0000-0000-000039000000}"/>
    <cellStyle name="Normal" xfId="0" builtinId="0" customBuiltin="1"/>
    <cellStyle name="Normal 2" xfId="75" xr:uid="{43BF33A0-5826-4AD5-BC62-1ECA26E32784}"/>
    <cellStyle name="PopCYDate" xfId="62" xr:uid="{00000000-0005-0000-0000-00003C000000}"/>
    <cellStyle name="PopCYTextUnlock" xfId="41" xr:uid="{00000000-0005-0000-0000-00003D000000}"/>
    <cellStyle name="PopInputCYNumber" xfId="44" xr:uid="{00000000-0005-0000-0000-00003E000000}"/>
    <cellStyle name="PopInputFYDate" xfId="47" xr:uid="{00000000-0005-0000-0000-00003F000000}"/>
    <cellStyle name="PopInputFYNumber" xfId="42" xr:uid="{00000000-0005-0000-0000-000040000000}"/>
    <cellStyle name="PopInputFYText" xfId="46" xr:uid="{00000000-0005-0000-0000-000041000000}"/>
    <cellStyle name="PopInputPPY" xfId="69" xr:uid="{00000000-0005-0000-0000-000042000000}"/>
    <cellStyle name="PopInputPYNewFT" xfId="68" xr:uid="{00000000-0005-0000-0000-000043000000}"/>
    <cellStyle name="PopInputPYNumber" xfId="63" xr:uid="{00000000-0005-0000-0000-000044000000}"/>
    <cellStyle name="PopInputPYText" xfId="72" xr:uid="{00000000-0005-0000-0000-000045000000}"/>
    <cellStyle name="PopInputYY/YY" xfId="48" xr:uid="{00000000-0005-0000-0000-000046000000}"/>
    <cellStyle name="TableEnd" xfId="30" xr:uid="{00000000-0005-0000-0000-000047000000}"/>
    <cellStyle name="TableID" xfId="26" xr:uid="{00000000-0005-0000-0000-000048000000}"/>
    <cellStyle name="Total" xfId="18" builtinId="25" customBuiltin="1"/>
    <cellStyle name="Validations" xfId="29" xr:uid="{00000000-0005-0000-0000-00004A000000}"/>
    <cellStyle name="Warning Text" xfId="16" builtinId="11" customBuiltin="1"/>
  </cellStyles>
  <dxfs count="7">
    <dxf>
      <font>
        <b/>
        <i val="0"/>
        <color theme="0"/>
      </font>
      <fill>
        <patternFill>
          <bgColor rgb="FF00B050"/>
        </patternFill>
      </fill>
    </dxf>
    <dxf>
      <font>
        <b/>
        <i val="0"/>
        <color theme="0"/>
      </font>
      <fill>
        <patternFill>
          <bgColor rgb="FFFF0000"/>
        </patternFill>
      </fill>
    </dxf>
    <dxf>
      <font>
        <color rgb="FFFF0000"/>
      </font>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0000FF"/>
      <color rgb="FFFFCCFF"/>
      <color rgb="FFFF66FF"/>
      <color rgb="FF0066FF"/>
      <color rgb="FFFF7C80"/>
      <color rgb="FFFF9900"/>
      <color rgb="FFFFFF99"/>
      <color rgb="FF97DCFF"/>
      <color rgb="FF66CCFF"/>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5EF1A-7FFA-4F80-8E35-8C8C7467B774}">
  <sheetPr codeName="Sheet1">
    <tabColor theme="2"/>
  </sheetPr>
  <dimension ref="B2:X20"/>
  <sheetViews>
    <sheetView tabSelected="1" zoomScaleNormal="100" workbookViewId="0"/>
  </sheetViews>
  <sheetFormatPr defaultColWidth="9" defaultRowHeight="12.9" x14ac:dyDescent="0.2"/>
  <cols>
    <col min="1" max="16384" width="9" style="550"/>
  </cols>
  <sheetData>
    <row r="2" spans="2:24" ht="15.65" x14ac:dyDescent="0.25">
      <c r="B2" s="548"/>
      <c r="C2" s="549"/>
      <c r="D2" s="549"/>
      <c r="E2" s="549"/>
      <c r="F2" s="549"/>
      <c r="G2" s="549"/>
      <c r="H2" s="549"/>
      <c r="I2" s="549"/>
      <c r="J2" s="549"/>
      <c r="K2" s="549"/>
      <c r="L2" s="549"/>
      <c r="M2" s="549"/>
      <c r="N2" s="549"/>
    </row>
    <row r="3" spans="2:24" ht="23.8" x14ac:dyDescent="0.4">
      <c r="B3" s="551" t="s">
        <v>2476</v>
      </c>
      <c r="C3" s="549"/>
      <c r="D3" s="549"/>
      <c r="E3" s="549"/>
      <c r="F3" s="549"/>
      <c r="G3" s="549"/>
      <c r="H3" s="549"/>
      <c r="I3" s="549"/>
      <c r="J3" s="549"/>
      <c r="K3" s="549"/>
      <c r="L3" s="549"/>
      <c r="M3" s="549"/>
      <c r="N3" s="549"/>
    </row>
    <row r="4" spans="2:24" ht="15.65" x14ac:dyDescent="0.25">
      <c r="B4" s="548"/>
      <c r="C4" s="549"/>
      <c r="D4" s="549"/>
      <c r="E4" s="549"/>
      <c r="F4" s="549"/>
      <c r="G4" s="549"/>
      <c r="H4" s="549"/>
      <c r="I4" s="549"/>
      <c r="J4" s="549"/>
      <c r="K4" s="549"/>
      <c r="L4" s="549"/>
      <c r="M4" s="549"/>
      <c r="N4" s="549"/>
    </row>
    <row r="5" spans="2:24" ht="15.65" x14ac:dyDescent="0.25">
      <c r="B5" s="548"/>
      <c r="C5" s="549"/>
      <c r="D5" s="549"/>
      <c r="E5" s="549"/>
      <c r="F5" s="549"/>
      <c r="G5" s="549"/>
      <c r="H5" s="549"/>
      <c r="I5" s="549"/>
      <c r="J5" s="549"/>
      <c r="K5" s="549"/>
      <c r="L5" s="549"/>
      <c r="M5" s="549"/>
      <c r="N5" s="549"/>
    </row>
    <row r="6" spans="2:24" ht="18.350000000000001" x14ac:dyDescent="0.3">
      <c r="B6" s="552" t="s">
        <v>2482</v>
      </c>
      <c r="C6" s="553"/>
      <c r="D6" s="553"/>
      <c r="E6" s="553"/>
      <c r="F6" s="553"/>
      <c r="G6" s="553"/>
      <c r="H6" s="553"/>
      <c r="I6" s="553"/>
      <c r="J6" s="553"/>
      <c r="K6" s="553"/>
      <c r="L6" s="553"/>
      <c r="M6" s="553"/>
      <c r="N6" s="553"/>
    </row>
    <row r="7" spans="2:24" ht="18.350000000000001" x14ac:dyDescent="0.3">
      <c r="B7" s="554"/>
      <c r="C7" s="553"/>
      <c r="D7" s="553"/>
      <c r="E7" s="553"/>
      <c r="F7" s="553"/>
      <c r="G7" s="553"/>
      <c r="H7" s="553"/>
      <c r="I7" s="553"/>
      <c r="J7" s="553"/>
      <c r="K7" s="553"/>
      <c r="L7" s="553"/>
      <c r="M7" s="553"/>
      <c r="N7" s="553"/>
    </row>
    <row r="8" spans="2:24" ht="18.350000000000001" x14ac:dyDescent="0.3">
      <c r="B8" s="554" t="s">
        <v>2477</v>
      </c>
      <c r="C8" s="553"/>
      <c r="D8" s="553"/>
      <c r="E8" s="553"/>
      <c r="F8" s="553"/>
      <c r="G8" s="553"/>
      <c r="H8" s="553"/>
      <c r="I8" s="553"/>
      <c r="J8" s="553"/>
      <c r="K8" s="553"/>
      <c r="L8" s="553"/>
      <c r="M8" s="553"/>
      <c r="N8" s="553"/>
    </row>
    <row r="9" spans="2:24" ht="18.350000000000001" x14ac:dyDescent="0.3">
      <c r="B9" s="707" t="s">
        <v>2552</v>
      </c>
      <c r="C9" s="707"/>
      <c r="D9" s="707"/>
      <c r="E9" s="707"/>
      <c r="F9" s="707"/>
      <c r="G9" s="707"/>
      <c r="H9" s="707"/>
      <c r="I9" s="707"/>
      <c r="J9" s="707"/>
      <c r="K9" s="707"/>
      <c r="L9" s="707"/>
      <c r="M9" s="707"/>
      <c r="N9" s="707"/>
      <c r="O9" s="707"/>
      <c r="P9" s="707"/>
      <c r="Q9" s="707"/>
      <c r="R9" s="707"/>
      <c r="S9" s="707"/>
      <c r="T9" s="707"/>
      <c r="U9" s="707"/>
      <c r="V9" s="707"/>
      <c r="W9" s="555"/>
      <c r="X9" s="555"/>
    </row>
    <row r="10" spans="2:24" ht="18.350000000000001" x14ac:dyDescent="0.3">
      <c r="B10" s="707"/>
      <c r="C10" s="707"/>
      <c r="D10" s="707"/>
      <c r="E10" s="707"/>
      <c r="F10" s="707"/>
      <c r="G10" s="707"/>
      <c r="H10" s="707"/>
      <c r="I10" s="707"/>
      <c r="J10" s="707"/>
      <c r="K10" s="707"/>
      <c r="L10" s="707"/>
      <c r="M10" s="707"/>
      <c r="N10" s="707"/>
      <c r="O10" s="707"/>
      <c r="P10" s="707"/>
      <c r="Q10" s="707"/>
      <c r="R10" s="707"/>
      <c r="S10" s="707"/>
      <c r="T10" s="707"/>
      <c r="U10" s="707"/>
      <c r="V10" s="707"/>
      <c r="W10" s="555"/>
      <c r="X10" s="555"/>
    </row>
    <row r="11" spans="2:24" ht="18.350000000000001" x14ac:dyDescent="0.3">
      <c r="B11" s="554" t="s">
        <v>2478</v>
      </c>
      <c r="C11" s="553"/>
      <c r="D11" s="553"/>
      <c r="E11" s="553"/>
      <c r="F11" s="553"/>
      <c r="G11" s="553"/>
      <c r="H11" s="553"/>
      <c r="I11" s="553"/>
      <c r="J11" s="553"/>
      <c r="K11" s="553"/>
      <c r="L11" s="553"/>
      <c r="M11" s="553"/>
      <c r="N11" s="553"/>
    </row>
    <row r="12" spans="2:24" ht="18.350000000000001" x14ac:dyDescent="0.3">
      <c r="B12" s="554"/>
      <c r="C12" s="553"/>
      <c r="D12" s="553"/>
      <c r="E12" s="553"/>
      <c r="F12" s="553"/>
      <c r="G12" s="553"/>
      <c r="H12" s="553"/>
      <c r="I12" s="553"/>
      <c r="J12" s="553"/>
      <c r="K12" s="553"/>
      <c r="L12" s="553"/>
      <c r="M12" s="553"/>
      <c r="N12" s="553"/>
    </row>
    <row r="13" spans="2:24" ht="18.350000000000001" x14ac:dyDescent="0.3">
      <c r="B13" s="554" t="s">
        <v>2479</v>
      </c>
      <c r="C13" s="553"/>
      <c r="D13" s="553"/>
      <c r="E13" s="553"/>
      <c r="F13" s="553"/>
      <c r="G13" s="553"/>
      <c r="H13" s="553"/>
      <c r="I13" s="553"/>
      <c r="J13" s="553"/>
      <c r="K13" s="553"/>
      <c r="L13" s="553"/>
      <c r="M13" s="553"/>
      <c r="N13" s="553"/>
    </row>
    <row r="14" spans="2:24" ht="18.350000000000001" x14ac:dyDescent="0.3">
      <c r="B14" s="554" t="s">
        <v>2480</v>
      </c>
      <c r="C14" s="553"/>
      <c r="D14" s="553"/>
      <c r="E14" s="553"/>
      <c r="F14" s="553"/>
      <c r="G14" s="553"/>
      <c r="H14" s="553"/>
      <c r="I14" s="553"/>
      <c r="J14" s="553"/>
      <c r="K14" s="553"/>
      <c r="L14" s="553"/>
      <c r="M14" s="553"/>
      <c r="N14" s="553"/>
    </row>
    <row r="15" spans="2:24" ht="18.350000000000001" x14ac:dyDescent="0.3">
      <c r="B15" s="554"/>
      <c r="C15" s="553"/>
      <c r="D15" s="553"/>
      <c r="E15" s="553"/>
      <c r="F15" s="553"/>
      <c r="G15" s="553"/>
      <c r="H15" s="553"/>
      <c r="I15" s="553"/>
      <c r="J15" s="553"/>
      <c r="K15" s="553"/>
      <c r="L15" s="553"/>
      <c r="M15" s="553"/>
      <c r="N15" s="553"/>
    </row>
    <row r="16" spans="2:24" ht="18.350000000000001" x14ac:dyDescent="0.3">
      <c r="B16" s="552" t="s">
        <v>2481</v>
      </c>
      <c r="C16" s="553"/>
      <c r="D16" s="553"/>
      <c r="E16" s="553"/>
      <c r="F16" s="553"/>
      <c r="G16" s="553"/>
      <c r="H16" s="553"/>
      <c r="I16" s="553"/>
      <c r="J16" s="553"/>
      <c r="K16" s="553"/>
      <c r="L16" s="553"/>
      <c r="M16" s="553"/>
      <c r="N16" s="553"/>
    </row>
    <row r="17" spans="2:14" ht="18.350000000000001" x14ac:dyDescent="0.3">
      <c r="B17" s="554"/>
      <c r="C17" s="553"/>
      <c r="D17" s="553"/>
      <c r="E17" s="553"/>
      <c r="F17" s="553"/>
      <c r="G17" s="553"/>
      <c r="H17" s="553"/>
      <c r="I17" s="553"/>
      <c r="J17" s="553"/>
      <c r="K17" s="553"/>
      <c r="L17" s="553"/>
      <c r="M17" s="553"/>
      <c r="N17" s="553"/>
    </row>
    <row r="18" spans="2:14" ht="18.350000000000001" x14ac:dyDescent="0.3">
      <c r="B18" s="554"/>
      <c r="C18" s="553"/>
      <c r="D18" s="553"/>
      <c r="E18" s="553"/>
      <c r="F18" s="553"/>
      <c r="G18" s="553"/>
      <c r="H18" s="553"/>
      <c r="I18" s="553"/>
      <c r="J18" s="553"/>
      <c r="K18" s="553"/>
      <c r="L18" s="553"/>
      <c r="M18" s="553"/>
      <c r="N18" s="553"/>
    </row>
    <row r="19" spans="2:14" ht="18.350000000000001" x14ac:dyDescent="0.3">
      <c r="B19" s="554"/>
      <c r="C19" s="553"/>
      <c r="D19" s="553"/>
      <c r="E19" s="553"/>
      <c r="F19" s="553"/>
      <c r="G19" s="553"/>
      <c r="H19" s="553"/>
      <c r="I19" s="553"/>
      <c r="J19" s="553"/>
      <c r="K19" s="553"/>
      <c r="L19" s="553"/>
      <c r="M19" s="553"/>
      <c r="N19" s="553"/>
    </row>
    <row r="20" spans="2:14" ht="18.350000000000001" x14ac:dyDescent="0.3">
      <c r="B20" s="554"/>
      <c r="C20" s="553"/>
      <c r="D20" s="553"/>
      <c r="E20" s="553"/>
      <c r="F20" s="553"/>
      <c r="G20" s="553"/>
      <c r="H20" s="553"/>
      <c r="I20" s="553"/>
      <c r="J20" s="553"/>
      <c r="K20" s="553"/>
      <c r="L20" s="553"/>
      <c r="M20" s="553"/>
      <c r="N20" s="553"/>
    </row>
  </sheetData>
  <sheetProtection algorithmName="SHA-512" hashValue="2u8EpxVZFdCzWIFuh8+H4Kc1rDCfutopQGyOqyHaJXrIt3lxBWjGCh7cpltEQPTek/zIl3mLLR2c5LIALj/gbg==" saltValue="LyuP9w/4+spfU/kxr6UkLA==" spinCount="100000" sheet="1" objects="1" scenarios="1"/>
  <mergeCells count="1">
    <mergeCell ref="B9:V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823EB-D4F2-49C6-9CFA-D547E5F95ED2}">
  <sheetPr codeName="Sheet68">
    <tabColor theme="2"/>
    <pageSetUpPr fitToPage="1"/>
  </sheetPr>
  <dimension ref="B1:H75"/>
  <sheetViews>
    <sheetView showGridLines="0" topLeftCell="A5" zoomScale="85" zoomScaleNormal="85" zoomScaleSheetLayoutView="85" workbookViewId="0">
      <selection activeCell="A2" sqref="A2"/>
    </sheetView>
  </sheetViews>
  <sheetFormatPr defaultColWidth="9.25" defaultRowHeight="16.149999999999999" customHeight="1" x14ac:dyDescent="0.2"/>
  <cols>
    <col min="1" max="1" width="3.125" style="18" customWidth="1"/>
    <col min="2" max="2" width="62.25" style="18" customWidth="1"/>
    <col min="3" max="3" width="5.25" style="18" customWidth="1"/>
    <col min="4" max="4" width="9.25" style="18" customWidth="1"/>
    <col min="5" max="27" width="13.25" style="18" customWidth="1"/>
    <col min="28" max="16384" width="9.25" style="18"/>
  </cols>
  <sheetData>
    <row r="1" spans="2:8" ht="18.7" customHeight="1" x14ac:dyDescent="0.25">
      <c r="B1" s="20" t="s">
        <v>2476</v>
      </c>
    </row>
    <row r="2" spans="2:8" ht="18.7" customHeight="1" x14ac:dyDescent="0.25">
      <c r="B2" s="20" t="s">
        <v>2281</v>
      </c>
    </row>
    <row r="3" spans="2:8" ht="18.7" customHeight="1" thickBot="1" x14ac:dyDescent="0.25">
      <c r="B3" s="21" t="s">
        <v>405</v>
      </c>
    </row>
    <row r="4" spans="2:8" ht="16.149999999999999" customHeight="1" thickTop="1" thickBot="1" x14ac:dyDescent="0.3">
      <c r="B4" s="45"/>
      <c r="C4" s="45"/>
      <c r="D4" s="45"/>
      <c r="E4" s="45"/>
      <c r="F4" s="377" t="s">
        <v>2338</v>
      </c>
      <c r="G4" s="378">
        <v>1</v>
      </c>
    </row>
    <row r="5" spans="2:8" ht="15.8" customHeight="1" thickTop="1" x14ac:dyDescent="0.2">
      <c r="B5" s="713" t="s">
        <v>2446</v>
      </c>
      <c r="C5" s="48"/>
      <c r="D5" s="48"/>
      <c r="E5" s="326" t="s">
        <v>918</v>
      </c>
      <c r="F5" s="327" t="s">
        <v>919</v>
      </c>
      <c r="G5" s="325" t="s">
        <v>3</v>
      </c>
      <c r="H5" s="65"/>
    </row>
    <row r="6" spans="2:8" ht="16.149999999999999" customHeight="1" x14ac:dyDescent="0.25">
      <c r="B6" s="714"/>
      <c r="C6" s="6"/>
      <c r="D6" s="708"/>
      <c r="E6" s="32" t="s">
        <v>2340</v>
      </c>
      <c r="F6" s="32" t="s">
        <v>2341</v>
      </c>
      <c r="G6" s="50"/>
      <c r="H6" s="65"/>
    </row>
    <row r="7" spans="2:8" ht="16.149999999999999" customHeight="1" thickBot="1" x14ac:dyDescent="0.3">
      <c r="B7" s="455"/>
      <c r="C7" s="13"/>
      <c r="D7" s="709"/>
      <c r="E7" s="52" t="s">
        <v>424</v>
      </c>
      <c r="F7" s="52" t="s">
        <v>424</v>
      </c>
      <c r="G7" s="329" t="s">
        <v>4</v>
      </c>
      <c r="H7" s="65"/>
    </row>
    <row r="8" spans="2:8" ht="16.149999999999999" customHeight="1" x14ac:dyDescent="0.2">
      <c r="B8" s="456" t="s">
        <v>920</v>
      </c>
      <c r="C8" s="6"/>
      <c r="D8" s="6"/>
      <c r="E8" s="3"/>
      <c r="F8" s="3"/>
      <c r="G8" s="61"/>
      <c r="H8" s="65"/>
    </row>
    <row r="9" spans="2:8" ht="16.149999999999999" customHeight="1" x14ac:dyDescent="0.2">
      <c r="B9" s="115" t="s">
        <v>921</v>
      </c>
      <c r="C9" s="67"/>
      <c r="D9" s="162" t="s">
        <v>11</v>
      </c>
      <c r="E9" s="371"/>
      <c r="F9" s="332"/>
      <c r="G9" s="329" t="s">
        <v>922</v>
      </c>
      <c r="H9" s="65"/>
    </row>
    <row r="10" spans="2:8" ht="16.149999999999999" customHeight="1" x14ac:dyDescent="0.2">
      <c r="B10" s="93" t="s">
        <v>923</v>
      </c>
      <c r="C10" s="67"/>
      <c r="D10" s="162" t="s">
        <v>11</v>
      </c>
      <c r="E10" s="371"/>
      <c r="F10" s="332"/>
      <c r="G10" s="329" t="s">
        <v>924</v>
      </c>
      <c r="H10" s="65"/>
    </row>
    <row r="11" spans="2:8" ht="16.149999999999999" customHeight="1" thickBot="1" x14ac:dyDescent="0.25">
      <c r="B11" s="115" t="s">
        <v>2</v>
      </c>
      <c r="C11" s="57"/>
      <c r="D11" s="163" t="s">
        <v>11</v>
      </c>
      <c r="E11" s="371"/>
      <c r="F11" s="332"/>
      <c r="G11" s="329" t="s">
        <v>925</v>
      </c>
      <c r="H11" s="65"/>
    </row>
    <row r="12" spans="2:8" ht="16.149999999999999" customHeight="1" x14ac:dyDescent="0.2">
      <c r="B12" s="460" t="s">
        <v>926</v>
      </c>
      <c r="C12" s="67"/>
      <c r="D12" s="162" t="s">
        <v>11</v>
      </c>
      <c r="E12" s="368">
        <f t="shared" ref="E12" si="0">SUM(E9:E11)</f>
        <v>0</v>
      </c>
      <c r="F12" s="323">
        <f t="shared" ref="F12" si="1">SUM(F9:F11)</f>
        <v>0</v>
      </c>
      <c r="G12" s="329" t="s">
        <v>927</v>
      </c>
      <c r="H12" s="65"/>
    </row>
    <row r="13" spans="2:8" ht="20.25" customHeight="1" x14ac:dyDescent="0.2">
      <c r="B13" s="471" t="s">
        <v>928</v>
      </c>
      <c r="C13" s="75"/>
      <c r="D13" s="75"/>
      <c r="E13" s="164"/>
      <c r="F13" s="164"/>
      <c r="G13" s="165"/>
      <c r="H13" s="65"/>
    </row>
    <row r="14" spans="2:8" ht="16.149999999999999" customHeight="1" x14ac:dyDescent="0.2">
      <c r="B14" s="472" t="s">
        <v>2447</v>
      </c>
      <c r="C14" s="6"/>
      <c r="D14" s="6"/>
      <c r="E14" s="3"/>
      <c r="F14" s="3"/>
      <c r="G14" s="61"/>
      <c r="H14" s="65"/>
    </row>
    <row r="15" spans="2:8" ht="16.149999999999999" customHeight="1" x14ac:dyDescent="0.2">
      <c r="B15" s="115" t="s">
        <v>929</v>
      </c>
      <c r="C15" s="67"/>
      <c r="D15" s="162" t="s">
        <v>11</v>
      </c>
      <c r="E15" s="371"/>
      <c r="F15" s="332"/>
      <c r="G15" s="329" t="s">
        <v>930</v>
      </c>
      <c r="H15" s="65"/>
    </row>
    <row r="16" spans="2:8" ht="16.149999999999999" customHeight="1" x14ac:dyDescent="0.2">
      <c r="B16" s="115" t="s">
        <v>931</v>
      </c>
      <c r="C16" s="67"/>
      <c r="D16" s="162" t="s">
        <v>11</v>
      </c>
      <c r="E16" s="371"/>
      <c r="F16" s="332"/>
      <c r="G16" s="329" t="s">
        <v>932</v>
      </c>
      <c r="H16" s="65"/>
    </row>
    <row r="17" spans="2:8" ht="16.149999999999999" customHeight="1" thickBot="1" x14ac:dyDescent="0.25">
      <c r="B17" s="115" t="s">
        <v>933</v>
      </c>
      <c r="C17" s="67"/>
      <c r="D17" s="162" t="s">
        <v>11</v>
      </c>
      <c r="E17" s="371"/>
      <c r="F17" s="332"/>
      <c r="G17" s="329" t="s">
        <v>934</v>
      </c>
      <c r="H17" s="65"/>
    </row>
    <row r="18" spans="2:8" ht="16.149999999999999" customHeight="1" x14ac:dyDescent="0.2">
      <c r="B18" s="463" t="s">
        <v>5</v>
      </c>
      <c r="C18" s="67"/>
      <c r="D18" s="162" t="s">
        <v>11</v>
      </c>
      <c r="E18" s="368">
        <f t="shared" ref="E18" si="2">SUM(E15:E17)</f>
        <v>0</v>
      </c>
      <c r="F18" s="323">
        <f t="shared" ref="F18" si="3">SUM(F15:F17)</f>
        <v>0</v>
      </c>
      <c r="G18" s="329" t="s">
        <v>935</v>
      </c>
      <c r="H18" s="65"/>
    </row>
    <row r="19" spans="2:8" ht="8.6999999999999993" customHeight="1" x14ac:dyDescent="0.2">
      <c r="B19" s="401"/>
      <c r="C19" s="6"/>
      <c r="D19" s="6"/>
      <c r="E19" s="3"/>
      <c r="F19" s="3"/>
      <c r="G19" s="61"/>
      <c r="H19" s="65"/>
    </row>
    <row r="20" spans="2:8" ht="16.149999999999999" customHeight="1" x14ac:dyDescent="0.2">
      <c r="B20" s="472" t="s">
        <v>2448</v>
      </c>
      <c r="C20" s="6"/>
      <c r="D20" s="6"/>
      <c r="E20" s="3"/>
      <c r="F20" s="3"/>
      <c r="G20" s="61"/>
      <c r="H20" s="65"/>
    </row>
    <row r="21" spans="2:8" ht="16.149999999999999" customHeight="1" x14ac:dyDescent="0.2">
      <c r="B21" s="115" t="s">
        <v>929</v>
      </c>
      <c r="C21" s="67"/>
      <c r="D21" s="162" t="s">
        <v>11</v>
      </c>
      <c r="E21" s="371"/>
      <c r="F21" s="332"/>
      <c r="G21" s="329" t="s">
        <v>936</v>
      </c>
      <c r="H21" s="65"/>
    </row>
    <row r="22" spans="2:8" ht="16.149999999999999" customHeight="1" x14ac:dyDescent="0.2">
      <c r="B22" s="115" t="s">
        <v>931</v>
      </c>
      <c r="C22" s="67"/>
      <c r="D22" s="162" t="s">
        <v>11</v>
      </c>
      <c r="E22" s="371"/>
      <c r="F22" s="332"/>
      <c r="G22" s="329" t="s">
        <v>937</v>
      </c>
      <c r="H22" s="65"/>
    </row>
    <row r="23" spans="2:8" ht="16.149999999999999" customHeight="1" thickBot="1" x14ac:dyDescent="0.25">
      <c r="B23" s="93" t="s">
        <v>933</v>
      </c>
      <c r="C23" s="67"/>
      <c r="D23" s="162" t="s">
        <v>11</v>
      </c>
      <c r="E23" s="371"/>
      <c r="F23" s="332"/>
      <c r="G23" s="329" t="s">
        <v>938</v>
      </c>
      <c r="H23" s="65"/>
    </row>
    <row r="24" spans="2:8" ht="16.149999999999999" customHeight="1" x14ac:dyDescent="0.2">
      <c r="B24" s="473" t="s">
        <v>5</v>
      </c>
      <c r="C24" s="67"/>
      <c r="D24" s="162" t="s">
        <v>11</v>
      </c>
      <c r="E24" s="368">
        <f t="shared" ref="E24" si="4">SUM(E21:E23)</f>
        <v>0</v>
      </c>
      <c r="F24" s="323">
        <f t="shared" ref="F24" si="5">SUM(F21:F23)</f>
        <v>0</v>
      </c>
      <c r="G24" s="329" t="s">
        <v>939</v>
      </c>
      <c r="H24" s="65"/>
    </row>
    <row r="25" spans="2:8" ht="8.6999999999999993" customHeight="1" x14ac:dyDescent="0.2">
      <c r="B25" s="401"/>
      <c r="C25" s="6"/>
      <c r="D25" s="6"/>
      <c r="E25" s="3"/>
      <c r="F25" s="3"/>
      <c r="G25" s="61"/>
      <c r="H25" s="65"/>
    </row>
    <row r="26" spans="2:8" ht="16.149999999999999" customHeight="1" x14ac:dyDescent="0.2">
      <c r="B26" s="474" t="s">
        <v>2449</v>
      </c>
      <c r="C26" s="6"/>
      <c r="D26" s="6"/>
      <c r="E26" s="3"/>
      <c r="F26" s="3"/>
      <c r="G26" s="61"/>
      <c r="H26" s="65"/>
    </row>
    <row r="27" spans="2:8" ht="16.149999999999999" customHeight="1" x14ac:dyDescent="0.2">
      <c r="B27" s="401" t="s">
        <v>929</v>
      </c>
      <c r="C27" s="67"/>
      <c r="D27" s="162" t="s">
        <v>11</v>
      </c>
      <c r="E27" s="371"/>
      <c r="F27" s="332"/>
      <c r="G27" s="329" t="s">
        <v>940</v>
      </c>
      <c r="H27" s="65"/>
    </row>
    <row r="28" spans="2:8" ht="16.149999999999999" customHeight="1" x14ac:dyDescent="0.2">
      <c r="B28" s="401" t="s">
        <v>931</v>
      </c>
      <c r="C28" s="67"/>
      <c r="D28" s="162" t="s">
        <v>11</v>
      </c>
      <c r="E28" s="371"/>
      <c r="F28" s="332"/>
      <c r="G28" s="329" t="s">
        <v>941</v>
      </c>
      <c r="H28" s="65"/>
    </row>
    <row r="29" spans="2:8" ht="16.149999999999999" customHeight="1" thickBot="1" x14ac:dyDescent="0.25">
      <c r="B29" s="115" t="s">
        <v>933</v>
      </c>
      <c r="C29" s="67"/>
      <c r="D29" s="162" t="s">
        <v>11</v>
      </c>
      <c r="E29" s="371"/>
      <c r="F29" s="332"/>
      <c r="G29" s="329" t="s">
        <v>942</v>
      </c>
      <c r="H29" s="65"/>
    </row>
    <row r="30" spans="2:8" ht="16.149999999999999" customHeight="1" x14ac:dyDescent="0.2">
      <c r="B30" s="460" t="s">
        <v>5</v>
      </c>
      <c r="C30" s="67"/>
      <c r="D30" s="162" t="s">
        <v>11</v>
      </c>
      <c r="E30" s="368">
        <f t="shared" ref="E30" si="6">SUM(E27:E29)</f>
        <v>0</v>
      </c>
      <c r="F30" s="323">
        <f t="shared" ref="F30" si="7">SUM(F27:F29)</f>
        <v>0</v>
      </c>
      <c r="G30" s="329" t="s">
        <v>943</v>
      </c>
      <c r="H30" s="65"/>
    </row>
    <row r="31" spans="2:8" ht="8.6999999999999993" customHeight="1" x14ac:dyDescent="0.2">
      <c r="B31" s="93"/>
      <c r="C31" s="6"/>
      <c r="D31" s="6"/>
      <c r="E31" s="3"/>
      <c r="F31" s="3"/>
      <c r="G31" s="61"/>
      <c r="H31" s="65"/>
    </row>
    <row r="32" spans="2:8" ht="16.149999999999999" customHeight="1" x14ac:dyDescent="0.2">
      <c r="B32" s="471" t="s">
        <v>2450</v>
      </c>
      <c r="C32" s="75"/>
      <c r="D32" s="6"/>
      <c r="E32" s="3"/>
      <c r="F32" s="3"/>
      <c r="G32" s="61"/>
      <c r="H32" s="65"/>
    </row>
    <row r="33" spans="2:8" ht="16.149999999999999" customHeight="1" x14ac:dyDescent="0.2">
      <c r="B33" s="93" t="s">
        <v>413</v>
      </c>
      <c r="C33" s="67"/>
      <c r="D33" s="162" t="s">
        <v>11</v>
      </c>
      <c r="E33" s="443">
        <f>E15+E21+E27</f>
        <v>0</v>
      </c>
      <c r="F33" s="321">
        <f t="shared" ref="F33:F34" si="8">F15+F21+F27</f>
        <v>0</v>
      </c>
      <c r="G33" s="329" t="s">
        <v>944</v>
      </c>
      <c r="H33" s="65"/>
    </row>
    <row r="34" spans="2:8" ht="16.149999999999999" customHeight="1" x14ac:dyDescent="0.2">
      <c r="B34" s="115" t="s">
        <v>414</v>
      </c>
      <c r="C34" s="67"/>
      <c r="D34" s="162" t="s">
        <v>11</v>
      </c>
      <c r="E34" s="443">
        <f t="shared" ref="E34:E35" si="9">E16+E22+E28</f>
        <v>0</v>
      </c>
      <c r="F34" s="321">
        <f t="shared" si="8"/>
        <v>0</v>
      </c>
      <c r="G34" s="329" t="s">
        <v>945</v>
      </c>
      <c r="H34" s="65"/>
    </row>
    <row r="35" spans="2:8" ht="16.149999999999999" customHeight="1" thickBot="1" x14ac:dyDescent="0.25">
      <c r="B35" s="115" t="s">
        <v>415</v>
      </c>
      <c r="C35" s="67"/>
      <c r="D35" s="162" t="s">
        <v>11</v>
      </c>
      <c r="E35" s="443">
        <f t="shared" si="9"/>
        <v>0</v>
      </c>
      <c r="F35" s="321">
        <f>F17+F23+F29</f>
        <v>0</v>
      </c>
      <c r="G35" s="329" t="s">
        <v>946</v>
      </c>
      <c r="H35" s="65"/>
    </row>
    <row r="36" spans="2:8" ht="16.149999999999999" customHeight="1" thickBot="1" x14ac:dyDescent="0.25">
      <c r="B36" s="410" t="s">
        <v>947</v>
      </c>
      <c r="C36" s="74"/>
      <c r="D36" s="166" t="s">
        <v>11</v>
      </c>
      <c r="E36" s="368">
        <f t="shared" ref="E36" si="10">SUM(E33:E35)</f>
        <v>0</v>
      </c>
      <c r="F36" s="323">
        <f t="shared" ref="F36" si="11">SUM(F33:F35)</f>
        <v>0</v>
      </c>
      <c r="G36" s="335" t="s">
        <v>948</v>
      </c>
      <c r="H36" s="65"/>
    </row>
    <row r="37" spans="2:8" ht="16.149999999999999" customHeight="1" thickTop="1" thickBot="1" x14ac:dyDescent="0.25">
      <c r="B37" s="413"/>
      <c r="C37" s="71"/>
      <c r="D37" s="71"/>
      <c r="E37" s="71"/>
      <c r="F37" s="71"/>
      <c r="G37" s="336"/>
    </row>
    <row r="38" spans="2:8" ht="16.149999999999999" customHeight="1" thickTop="1" thickBot="1" x14ac:dyDescent="0.3">
      <c r="B38" s="414"/>
      <c r="C38" s="45"/>
      <c r="D38" s="45"/>
      <c r="E38" s="45"/>
      <c r="F38" s="377" t="s">
        <v>2338</v>
      </c>
      <c r="G38" s="378">
        <v>2</v>
      </c>
    </row>
    <row r="39" spans="2:8" ht="16.5" customHeight="1" thickTop="1" x14ac:dyDescent="0.2">
      <c r="B39" s="713" t="s">
        <v>2451</v>
      </c>
      <c r="C39" s="48"/>
      <c r="D39" s="48"/>
      <c r="E39" s="326" t="s">
        <v>918</v>
      </c>
      <c r="F39" s="327" t="s">
        <v>919</v>
      </c>
      <c r="G39" s="325" t="s">
        <v>3</v>
      </c>
      <c r="H39" s="65"/>
    </row>
    <row r="40" spans="2:8" ht="16.149999999999999" customHeight="1" x14ac:dyDescent="0.25">
      <c r="B40" s="714"/>
      <c r="C40" s="6"/>
      <c r="D40" s="708"/>
      <c r="E40" s="32" t="s">
        <v>2340</v>
      </c>
      <c r="F40" s="32" t="s">
        <v>2341</v>
      </c>
      <c r="G40" s="50"/>
      <c r="H40" s="65"/>
    </row>
    <row r="41" spans="2:8" ht="16.149999999999999" customHeight="1" thickBot="1" x14ac:dyDescent="0.3">
      <c r="B41" s="455"/>
      <c r="C41" s="13"/>
      <c r="D41" s="709"/>
      <c r="E41" s="52" t="s">
        <v>424</v>
      </c>
      <c r="F41" s="52" t="s">
        <v>424</v>
      </c>
      <c r="G41" s="329" t="s">
        <v>4</v>
      </c>
      <c r="H41" s="65"/>
    </row>
    <row r="42" spans="2:8" ht="16.149999999999999" customHeight="1" x14ac:dyDescent="0.2">
      <c r="B42" s="456" t="s">
        <v>949</v>
      </c>
      <c r="C42" s="6"/>
      <c r="D42" s="167"/>
      <c r="E42" s="7"/>
      <c r="F42" s="7"/>
      <c r="G42" s="144"/>
      <c r="H42" s="65"/>
    </row>
    <row r="43" spans="2:8" ht="16.149999999999999" customHeight="1" x14ac:dyDescent="0.2">
      <c r="B43" s="93" t="s">
        <v>950</v>
      </c>
      <c r="C43" s="57"/>
      <c r="D43" s="168" t="s">
        <v>11</v>
      </c>
      <c r="E43" s="371"/>
      <c r="F43" s="332"/>
      <c r="G43" s="329" t="s">
        <v>951</v>
      </c>
      <c r="H43" s="65"/>
    </row>
    <row r="44" spans="2:8" ht="16.149999999999999" customHeight="1" x14ac:dyDescent="0.2">
      <c r="B44" s="115" t="s">
        <v>923</v>
      </c>
      <c r="C44" s="57"/>
      <c r="D44" s="168" t="s">
        <v>11</v>
      </c>
      <c r="E44" s="371"/>
      <c r="F44" s="332"/>
      <c r="G44" s="329" t="s">
        <v>952</v>
      </c>
      <c r="H44" s="65"/>
    </row>
    <row r="45" spans="2:8" ht="16.149999999999999" customHeight="1" thickBot="1" x14ac:dyDescent="0.25">
      <c r="B45" s="115" t="s">
        <v>953</v>
      </c>
      <c r="C45" s="57"/>
      <c r="D45" s="163" t="s">
        <v>1</v>
      </c>
      <c r="E45" s="371"/>
      <c r="F45" s="332"/>
      <c r="G45" s="329" t="s">
        <v>954</v>
      </c>
      <c r="H45" s="65"/>
    </row>
    <row r="46" spans="2:8" ht="16.149999999999999" customHeight="1" x14ac:dyDescent="0.2">
      <c r="B46" s="460" t="s">
        <v>955</v>
      </c>
      <c r="C46" s="57"/>
      <c r="D46" s="168" t="s">
        <v>11</v>
      </c>
      <c r="E46" s="368">
        <f t="shared" ref="E46" si="12">SUM(E43:E45)</f>
        <v>0</v>
      </c>
      <c r="F46" s="323">
        <f t="shared" ref="F46" si="13">SUM(F43:F45)</f>
        <v>0</v>
      </c>
      <c r="G46" s="329" t="s">
        <v>956</v>
      </c>
      <c r="H46" s="65"/>
    </row>
    <row r="47" spans="2:8" ht="20.25" customHeight="1" x14ac:dyDescent="0.2">
      <c r="B47" s="471" t="s">
        <v>957</v>
      </c>
      <c r="C47" s="75"/>
      <c r="D47" s="169"/>
      <c r="E47" s="170"/>
      <c r="F47" s="170"/>
      <c r="G47" s="171"/>
      <c r="H47" s="65"/>
    </row>
    <row r="48" spans="2:8" ht="16.149999999999999" customHeight="1" x14ac:dyDescent="0.2">
      <c r="B48" s="474" t="s">
        <v>2447</v>
      </c>
      <c r="C48" s="6"/>
      <c r="D48" s="167"/>
      <c r="E48" s="7"/>
      <c r="F48" s="7"/>
      <c r="G48" s="144"/>
      <c r="H48" s="65"/>
    </row>
    <row r="49" spans="2:8" ht="16.149999999999999" customHeight="1" x14ac:dyDescent="0.2">
      <c r="B49" s="115" t="s">
        <v>929</v>
      </c>
      <c r="C49" s="57"/>
      <c r="D49" s="168" t="s">
        <v>11</v>
      </c>
      <c r="E49" s="371"/>
      <c r="F49" s="332"/>
      <c r="G49" s="329" t="s">
        <v>958</v>
      </c>
      <c r="H49" s="65"/>
    </row>
    <row r="50" spans="2:8" ht="16.149999999999999" customHeight="1" x14ac:dyDescent="0.2">
      <c r="B50" s="115" t="s">
        <v>931</v>
      </c>
      <c r="C50" s="57"/>
      <c r="D50" s="168" t="s">
        <v>11</v>
      </c>
      <c r="E50" s="371"/>
      <c r="F50" s="332"/>
      <c r="G50" s="329" t="s">
        <v>959</v>
      </c>
      <c r="H50" s="65"/>
    </row>
    <row r="51" spans="2:8" ht="16.149999999999999" customHeight="1" thickBot="1" x14ac:dyDescent="0.25">
      <c r="B51" s="115" t="s">
        <v>933</v>
      </c>
      <c r="C51" s="57"/>
      <c r="D51" s="168" t="s">
        <v>11</v>
      </c>
      <c r="E51" s="371"/>
      <c r="F51" s="332"/>
      <c r="G51" s="329" t="s">
        <v>960</v>
      </c>
      <c r="H51" s="65"/>
    </row>
    <row r="52" spans="2:8" ht="16.149999999999999" customHeight="1" x14ac:dyDescent="0.2">
      <c r="B52" s="463" t="s">
        <v>5</v>
      </c>
      <c r="C52" s="57"/>
      <c r="D52" s="168" t="s">
        <v>11</v>
      </c>
      <c r="E52" s="368">
        <f t="shared" ref="E52" si="14">SUM(E49:E51)</f>
        <v>0</v>
      </c>
      <c r="F52" s="323">
        <f t="shared" ref="F52" si="15">SUM(F49:F51)</f>
        <v>0</v>
      </c>
      <c r="G52" s="329" t="s">
        <v>961</v>
      </c>
      <c r="H52" s="65"/>
    </row>
    <row r="53" spans="2:8" ht="16.149999999999999" customHeight="1" x14ac:dyDescent="0.2">
      <c r="B53" s="460" t="s">
        <v>962</v>
      </c>
      <c r="C53" s="57"/>
      <c r="D53" s="168" t="s">
        <v>1</v>
      </c>
      <c r="E53" s="371"/>
      <c r="F53" s="332"/>
      <c r="G53" s="329" t="s">
        <v>963</v>
      </c>
      <c r="H53" s="65"/>
    </row>
    <row r="54" spans="2:8" ht="8.6999999999999993" customHeight="1" x14ac:dyDescent="0.2">
      <c r="B54" s="93"/>
      <c r="C54" s="6"/>
      <c r="D54" s="167"/>
      <c r="E54" s="7"/>
      <c r="F54" s="7"/>
      <c r="G54" s="144"/>
      <c r="H54" s="65"/>
    </row>
    <row r="55" spans="2:8" ht="20.25" customHeight="1" x14ac:dyDescent="0.2">
      <c r="B55" s="474" t="s">
        <v>2452</v>
      </c>
      <c r="C55" s="6"/>
      <c r="D55" s="167"/>
      <c r="E55" s="7"/>
      <c r="F55" s="7"/>
      <c r="G55" s="144"/>
      <c r="H55" s="65"/>
    </row>
    <row r="56" spans="2:8" ht="16.149999999999999" customHeight="1" x14ac:dyDescent="0.2">
      <c r="B56" s="401" t="s">
        <v>929</v>
      </c>
      <c r="C56" s="57"/>
      <c r="D56" s="168" t="s">
        <v>11</v>
      </c>
      <c r="E56" s="371"/>
      <c r="F56" s="332"/>
      <c r="G56" s="329" t="s">
        <v>964</v>
      </c>
      <c r="H56" s="65"/>
    </row>
    <row r="57" spans="2:8" ht="16.149999999999999" customHeight="1" x14ac:dyDescent="0.2">
      <c r="B57" s="115" t="s">
        <v>931</v>
      </c>
      <c r="C57" s="57"/>
      <c r="D57" s="168" t="s">
        <v>11</v>
      </c>
      <c r="E57" s="371"/>
      <c r="F57" s="332"/>
      <c r="G57" s="329" t="s">
        <v>965</v>
      </c>
      <c r="H57" s="65"/>
    </row>
    <row r="58" spans="2:8" ht="16.149999999999999" customHeight="1" thickBot="1" x14ac:dyDescent="0.25">
      <c r="B58" s="93" t="s">
        <v>933</v>
      </c>
      <c r="C58" s="57"/>
      <c r="D58" s="168" t="s">
        <v>11</v>
      </c>
      <c r="E58" s="371"/>
      <c r="F58" s="332"/>
      <c r="G58" s="329" t="s">
        <v>966</v>
      </c>
      <c r="H58" s="65"/>
    </row>
    <row r="59" spans="2:8" ht="16.149999999999999" customHeight="1" x14ac:dyDescent="0.2">
      <c r="B59" s="460" t="s">
        <v>5</v>
      </c>
      <c r="C59" s="57"/>
      <c r="D59" s="168" t="s">
        <v>11</v>
      </c>
      <c r="E59" s="368">
        <f t="shared" ref="E59" si="16">SUM(E56:E58)</f>
        <v>0</v>
      </c>
      <c r="F59" s="323">
        <f t="shared" ref="F59" si="17">SUM(F56:F58)</f>
        <v>0</v>
      </c>
      <c r="G59" s="329" t="s">
        <v>967</v>
      </c>
      <c r="H59" s="65"/>
    </row>
    <row r="60" spans="2:8" ht="16.149999999999999" customHeight="1" x14ac:dyDescent="0.2">
      <c r="B60" s="463" t="s">
        <v>962</v>
      </c>
      <c r="C60" s="57"/>
      <c r="D60" s="168" t="s">
        <v>1</v>
      </c>
      <c r="E60" s="371"/>
      <c r="F60" s="332"/>
      <c r="G60" s="329" t="s">
        <v>968</v>
      </c>
      <c r="H60" s="65"/>
    </row>
    <row r="61" spans="2:8" ht="8.6999999999999993" customHeight="1" x14ac:dyDescent="0.2">
      <c r="B61" s="401"/>
      <c r="C61" s="6"/>
      <c r="D61" s="167"/>
      <c r="E61" s="7"/>
      <c r="F61" s="7"/>
      <c r="G61" s="144"/>
      <c r="H61" s="65"/>
    </row>
    <row r="62" spans="2:8" ht="20.25" customHeight="1" x14ac:dyDescent="0.2">
      <c r="B62" s="474" t="s">
        <v>2449</v>
      </c>
      <c r="C62" s="6"/>
      <c r="D62" s="167"/>
      <c r="E62" s="7"/>
      <c r="F62" s="7"/>
      <c r="G62" s="144"/>
      <c r="H62" s="65"/>
    </row>
    <row r="63" spans="2:8" ht="16.149999999999999" customHeight="1" x14ac:dyDescent="0.2">
      <c r="B63" s="115" t="s">
        <v>929</v>
      </c>
      <c r="C63" s="57"/>
      <c r="D63" s="168" t="s">
        <v>11</v>
      </c>
      <c r="E63" s="371"/>
      <c r="F63" s="332"/>
      <c r="G63" s="329" t="s">
        <v>969</v>
      </c>
      <c r="H63" s="65"/>
    </row>
    <row r="64" spans="2:8" ht="16.149999999999999" customHeight="1" x14ac:dyDescent="0.2">
      <c r="B64" s="115" t="s">
        <v>931</v>
      </c>
      <c r="C64" s="57"/>
      <c r="D64" s="168" t="s">
        <v>11</v>
      </c>
      <c r="E64" s="371"/>
      <c r="F64" s="332"/>
      <c r="G64" s="329" t="s">
        <v>970</v>
      </c>
      <c r="H64" s="65"/>
    </row>
    <row r="65" spans="2:8" ht="16.149999999999999" customHeight="1" thickBot="1" x14ac:dyDescent="0.25">
      <c r="B65" s="93" t="s">
        <v>933</v>
      </c>
      <c r="C65" s="57"/>
      <c r="D65" s="168" t="s">
        <v>11</v>
      </c>
      <c r="E65" s="371"/>
      <c r="F65" s="332"/>
      <c r="G65" s="329" t="s">
        <v>971</v>
      </c>
      <c r="H65" s="65"/>
    </row>
    <row r="66" spans="2:8" ht="16.149999999999999" customHeight="1" x14ac:dyDescent="0.2">
      <c r="B66" s="460" t="s">
        <v>5</v>
      </c>
      <c r="C66" s="57"/>
      <c r="D66" s="168" t="s">
        <v>11</v>
      </c>
      <c r="E66" s="368">
        <f t="shared" ref="E66" si="18">SUM(E63:E65)</f>
        <v>0</v>
      </c>
      <c r="F66" s="323">
        <f t="shared" ref="F66" si="19">SUM(F63:F65)</f>
        <v>0</v>
      </c>
      <c r="G66" s="329" t="s">
        <v>972</v>
      </c>
      <c r="H66" s="65"/>
    </row>
    <row r="67" spans="2:8" ht="16.149999999999999" customHeight="1" x14ac:dyDescent="0.2">
      <c r="B67" s="463" t="s">
        <v>962</v>
      </c>
      <c r="C67" s="57"/>
      <c r="D67" s="168" t="s">
        <v>1</v>
      </c>
      <c r="E67" s="371"/>
      <c r="F67" s="332"/>
      <c r="G67" s="329" t="s">
        <v>973</v>
      </c>
      <c r="H67" s="65"/>
    </row>
    <row r="68" spans="2:8" ht="8.6999999999999993" customHeight="1" x14ac:dyDescent="0.2">
      <c r="B68" s="401"/>
      <c r="C68" s="6"/>
      <c r="D68" s="167"/>
      <c r="E68" s="7"/>
      <c r="F68" s="7"/>
      <c r="G68" s="144"/>
      <c r="H68" s="65"/>
    </row>
    <row r="69" spans="2:8" ht="16.149999999999999" customHeight="1" x14ac:dyDescent="0.2">
      <c r="B69" s="463" t="s">
        <v>2450</v>
      </c>
      <c r="C69" s="6"/>
      <c r="D69" s="167"/>
      <c r="E69" s="7"/>
      <c r="F69" s="7"/>
      <c r="G69" s="144"/>
      <c r="H69" s="65"/>
    </row>
    <row r="70" spans="2:8" ht="16.149999999999999" customHeight="1" x14ac:dyDescent="0.2">
      <c r="B70" s="401" t="s">
        <v>413</v>
      </c>
      <c r="C70" s="57"/>
      <c r="D70" s="168" t="s">
        <v>11</v>
      </c>
      <c r="E70" s="443">
        <f>E49+E56+E63</f>
        <v>0</v>
      </c>
      <c r="F70" s="321">
        <f>F49+F56+F63</f>
        <v>0</v>
      </c>
      <c r="G70" s="329" t="s">
        <v>974</v>
      </c>
      <c r="H70" s="65"/>
    </row>
    <row r="71" spans="2:8" ht="16.149999999999999" customHeight="1" x14ac:dyDescent="0.2">
      <c r="B71" s="115" t="s">
        <v>414</v>
      </c>
      <c r="C71" s="57"/>
      <c r="D71" s="168" t="s">
        <v>11</v>
      </c>
      <c r="E71" s="443">
        <f t="shared" ref="E71:E72" si="20">E50+E57+E64</f>
        <v>0</v>
      </c>
      <c r="F71" s="321">
        <f t="shared" ref="F71:F72" si="21">F50+F57+F64</f>
        <v>0</v>
      </c>
      <c r="G71" s="329" t="s">
        <v>975</v>
      </c>
      <c r="H71" s="65"/>
    </row>
    <row r="72" spans="2:8" ht="16.149999999999999" customHeight="1" thickBot="1" x14ac:dyDescent="0.25">
      <c r="B72" s="115" t="s">
        <v>415</v>
      </c>
      <c r="C72" s="57"/>
      <c r="D72" s="168" t="s">
        <v>11</v>
      </c>
      <c r="E72" s="443">
        <f t="shared" si="20"/>
        <v>0</v>
      </c>
      <c r="F72" s="321">
        <f t="shared" si="21"/>
        <v>0</v>
      </c>
      <c r="G72" s="329" t="s">
        <v>976</v>
      </c>
      <c r="H72" s="65"/>
    </row>
    <row r="73" spans="2:8" ht="16.149999999999999" customHeight="1" x14ac:dyDescent="0.2">
      <c r="B73" s="463" t="s">
        <v>947</v>
      </c>
      <c r="C73" s="57"/>
      <c r="D73" s="168" t="s">
        <v>11</v>
      </c>
      <c r="E73" s="368">
        <f t="shared" ref="E73" si="22">SUM(E70:E72)</f>
        <v>0</v>
      </c>
      <c r="F73" s="323">
        <f t="shared" ref="F73" si="23">SUM(F70:F72)</f>
        <v>0</v>
      </c>
      <c r="G73" s="329" t="s">
        <v>977</v>
      </c>
      <c r="H73" s="65"/>
    </row>
    <row r="74" spans="2:8" ht="27.85" thickBot="1" x14ac:dyDescent="0.25">
      <c r="B74" s="475" t="s">
        <v>978</v>
      </c>
      <c r="C74" s="69"/>
      <c r="D74" s="172" t="s">
        <v>1</v>
      </c>
      <c r="E74" s="451">
        <f>E53+E60+E67</f>
        <v>0</v>
      </c>
      <c r="F74" s="402">
        <f>F53+F60+F67</f>
        <v>0</v>
      </c>
      <c r="G74" s="329" t="s">
        <v>979</v>
      </c>
      <c r="H74" s="65"/>
    </row>
    <row r="75" spans="2:8" ht="16.149999999999999" customHeight="1" thickTop="1" x14ac:dyDescent="0.2">
      <c r="B75" s="71"/>
      <c r="C75" s="71"/>
      <c r="D75" s="71"/>
      <c r="E75" s="71"/>
      <c r="F75" s="71"/>
      <c r="G75" s="336"/>
    </row>
  </sheetData>
  <sheetProtection algorithmName="SHA-512" hashValue="AVaKG9B/ivmqEgVgSpUFndKrOCLOdoh+mWL1wTk7IMbctr7p4wiMasWKUl0bcmo19YW8Kkfn5fcTpc3PxT7jgA==" saltValue="Ctk32blbKwW1tJSRvteXPg==" spinCount="100000" sheet="1" objects="1" scenarios="1"/>
  <mergeCells count="4">
    <mergeCell ref="D6:D7"/>
    <mergeCell ref="D40:D41"/>
    <mergeCell ref="B5:B6"/>
    <mergeCell ref="B39:B40"/>
  </mergeCells>
  <pageMargins left="0.25" right="0.25" top="0.75" bottom="0.75" header="0.3" footer="0.3"/>
  <pageSetup paperSize="9" scale="50" fitToHeight="0" orientation="landscape" r:id="rId1"/>
  <rowBreaks count="1" manualBreakCount="1">
    <brk id="38" min="1"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5F612-0BE0-429C-AB5C-70A6CDF789B1}">
  <sheetPr codeName="Sheet69">
    <tabColor theme="2"/>
    <pageSetUpPr fitToPage="1"/>
  </sheetPr>
  <dimension ref="B1:I87"/>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9.25" defaultRowHeight="16.149999999999999" customHeight="1" x14ac:dyDescent="0.2"/>
  <cols>
    <col min="1" max="1" width="2.625" style="18" customWidth="1"/>
    <col min="2" max="2" width="62.25" style="18" customWidth="1"/>
    <col min="3" max="3" width="5.25" style="18" customWidth="1"/>
    <col min="4" max="4" width="9.25" style="18" customWidth="1"/>
    <col min="5" max="39" width="13.25" style="18" customWidth="1"/>
    <col min="40" max="16384" width="9.25" style="18"/>
  </cols>
  <sheetData>
    <row r="1" spans="2:8" ht="18.7" customHeight="1" x14ac:dyDescent="0.25">
      <c r="B1" s="20" t="s">
        <v>2476</v>
      </c>
    </row>
    <row r="2" spans="2:8" ht="18.7" customHeight="1" x14ac:dyDescent="0.25">
      <c r="B2" s="20" t="s">
        <v>341</v>
      </c>
    </row>
    <row r="3" spans="2:8" ht="18.7" customHeight="1" thickBot="1" x14ac:dyDescent="0.25">
      <c r="B3" s="21" t="s">
        <v>405</v>
      </c>
    </row>
    <row r="4" spans="2:8" ht="16.149999999999999" customHeight="1" thickTop="1" thickBot="1" x14ac:dyDescent="0.3">
      <c r="B4" s="45"/>
      <c r="C4" s="45"/>
      <c r="D4" s="45"/>
      <c r="E4" s="45"/>
      <c r="F4" s="377" t="s">
        <v>2338</v>
      </c>
      <c r="G4" s="378">
        <v>1</v>
      </c>
    </row>
    <row r="5" spans="2:8" ht="16.149999999999999" customHeight="1" thickTop="1" x14ac:dyDescent="0.2">
      <c r="B5" s="132" t="s">
        <v>361</v>
      </c>
      <c r="C5" s="6"/>
      <c r="D5" s="6"/>
      <c r="E5" s="326" t="s">
        <v>980</v>
      </c>
      <c r="F5" s="327" t="s">
        <v>981</v>
      </c>
      <c r="G5" s="325" t="s">
        <v>3</v>
      </c>
      <c r="H5" s="65"/>
    </row>
    <row r="6" spans="2:8" ht="16.149999999999999" customHeight="1" x14ac:dyDescent="0.25">
      <c r="B6" s="454"/>
      <c r="C6" s="6"/>
      <c r="D6" s="708"/>
      <c r="E6" s="32" t="s">
        <v>328</v>
      </c>
      <c r="F6" s="32" t="s">
        <v>327</v>
      </c>
      <c r="G6" s="50"/>
      <c r="H6" s="65"/>
    </row>
    <row r="7" spans="2:8" ht="16.149999999999999" customHeight="1" thickBot="1" x14ac:dyDescent="0.3">
      <c r="B7" s="455"/>
      <c r="C7" s="13"/>
      <c r="D7" s="709"/>
      <c r="E7" s="52" t="s">
        <v>424</v>
      </c>
      <c r="F7" s="52" t="s">
        <v>424</v>
      </c>
      <c r="G7" s="329" t="s">
        <v>4</v>
      </c>
      <c r="H7" s="65"/>
    </row>
    <row r="8" spans="2:8" ht="16.149999999999999" customHeight="1" x14ac:dyDescent="0.2">
      <c r="B8" s="464" t="s">
        <v>982</v>
      </c>
      <c r="C8" s="54"/>
      <c r="D8" s="173" t="s">
        <v>11</v>
      </c>
      <c r="E8" s="469"/>
      <c r="F8" s="470"/>
      <c r="G8" s="329" t="s">
        <v>983</v>
      </c>
      <c r="H8" s="65"/>
    </row>
    <row r="9" spans="2:8" ht="16.149999999999999" customHeight="1" x14ac:dyDescent="0.2">
      <c r="B9" s="115" t="s">
        <v>984</v>
      </c>
      <c r="C9" s="57"/>
      <c r="D9" s="173" t="s">
        <v>11</v>
      </c>
      <c r="E9" s="469"/>
      <c r="F9" s="470"/>
      <c r="G9" s="329" t="s">
        <v>985</v>
      </c>
      <c r="H9" s="65"/>
    </row>
    <row r="10" spans="2:8" ht="16.149999999999999" customHeight="1" x14ac:dyDescent="0.2">
      <c r="B10" s="115" t="s">
        <v>986</v>
      </c>
      <c r="C10" s="57"/>
      <c r="D10" s="173" t="s">
        <v>11</v>
      </c>
      <c r="E10" s="469"/>
      <c r="F10" s="470"/>
      <c r="G10" s="329" t="s">
        <v>987</v>
      </c>
      <c r="H10" s="65"/>
    </row>
    <row r="11" spans="2:8" ht="16.149999999999999" customHeight="1" x14ac:dyDescent="0.2">
      <c r="B11" s="584" t="s">
        <v>988</v>
      </c>
      <c r="C11" s="117"/>
      <c r="D11" s="162" t="s">
        <v>11</v>
      </c>
      <c r="E11" s="469"/>
      <c r="F11" s="470"/>
      <c r="G11" s="329" t="s">
        <v>989</v>
      </c>
      <c r="H11" s="65"/>
    </row>
    <row r="12" spans="2:8" ht="16.149999999999999" customHeight="1" thickBot="1" x14ac:dyDescent="0.25">
      <c r="B12" s="93" t="s">
        <v>2</v>
      </c>
      <c r="C12" s="6"/>
      <c r="D12" s="162" t="s">
        <v>11</v>
      </c>
      <c r="E12" s="469"/>
      <c r="F12" s="470"/>
      <c r="G12" s="329" t="s">
        <v>990</v>
      </c>
      <c r="H12" s="65"/>
    </row>
    <row r="13" spans="2:8" ht="16.149999999999999" customHeight="1" thickBot="1" x14ac:dyDescent="0.25">
      <c r="B13" s="473" t="s">
        <v>991</v>
      </c>
      <c r="C13" s="59"/>
      <c r="D13" s="163" t="s">
        <v>11</v>
      </c>
      <c r="E13" s="323">
        <f>SUM(E8:E12)</f>
        <v>0</v>
      </c>
      <c r="F13" s="323">
        <f>SUM(F8:F12)</f>
        <v>0</v>
      </c>
      <c r="G13" s="335" t="s">
        <v>992</v>
      </c>
      <c r="H13" s="65"/>
    </row>
    <row r="14" spans="2:8" ht="16.149999999999999" customHeight="1" thickTop="1" x14ac:dyDescent="0.2">
      <c r="B14" s="413"/>
      <c r="C14" s="71"/>
      <c r="D14" s="71"/>
      <c r="E14" s="71"/>
      <c r="F14" s="71"/>
      <c r="G14" s="336"/>
    </row>
    <row r="15" spans="2:8" ht="16.149999999999999" customHeight="1" thickBot="1" x14ac:dyDescent="0.25">
      <c r="B15" s="536"/>
    </row>
    <row r="16" spans="2:8" ht="16.149999999999999" customHeight="1" thickTop="1" thickBot="1" x14ac:dyDescent="0.3">
      <c r="B16" s="414"/>
      <c r="C16" s="45"/>
      <c r="D16" s="45"/>
      <c r="E16" s="45"/>
      <c r="F16" s="377" t="s">
        <v>2338</v>
      </c>
      <c r="G16" s="378">
        <v>2</v>
      </c>
    </row>
    <row r="17" spans="2:8" ht="16.149999999999999" customHeight="1" thickTop="1" x14ac:dyDescent="0.2">
      <c r="B17" s="441" t="s">
        <v>362</v>
      </c>
      <c r="C17" s="6"/>
      <c r="D17" s="6"/>
      <c r="E17" s="326" t="s">
        <v>980</v>
      </c>
      <c r="F17" s="327" t="s">
        <v>981</v>
      </c>
      <c r="G17" s="325" t="s">
        <v>3</v>
      </c>
      <c r="H17" s="65"/>
    </row>
    <row r="18" spans="2:8" ht="16.149999999999999" customHeight="1" x14ac:dyDescent="0.25">
      <c r="B18" s="454"/>
      <c r="C18" s="6"/>
      <c r="D18" s="708"/>
      <c r="E18" s="32" t="s">
        <v>328</v>
      </c>
      <c r="F18" s="32" t="s">
        <v>327</v>
      </c>
      <c r="G18" s="50"/>
      <c r="H18" s="65"/>
    </row>
    <row r="19" spans="2:8" ht="16.149999999999999" customHeight="1" thickBot="1" x14ac:dyDescent="0.3">
      <c r="B19" s="455"/>
      <c r="C19" s="13"/>
      <c r="D19" s="709"/>
      <c r="E19" s="52" t="s">
        <v>424</v>
      </c>
      <c r="F19" s="52" t="s">
        <v>424</v>
      </c>
      <c r="G19" s="329" t="s">
        <v>4</v>
      </c>
      <c r="H19" s="65"/>
    </row>
    <row r="20" spans="2:8" ht="16.149999999999999" customHeight="1" x14ac:dyDescent="0.2">
      <c r="B20" s="456" t="s">
        <v>993</v>
      </c>
      <c r="C20" s="84"/>
      <c r="D20" s="6"/>
      <c r="E20" s="8"/>
      <c r="F20" s="174"/>
      <c r="G20" s="144"/>
      <c r="H20" s="65"/>
    </row>
    <row r="21" spans="2:8" ht="16.149999999999999" customHeight="1" x14ac:dyDescent="0.2">
      <c r="B21" s="93" t="s">
        <v>994</v>
      </c>
      <c r="C21" s="6"/>
      <c r="D21" s="173" t="s">
        <v>11</v>
      </c>
      <c r="E21" s="469"/>
      <c r="F21" s="470"/>
      <c r="G21" s="329" t="s">
        <v>259</v>
      </c>
      <c r="H21" s="65"/>
    </row>
    <row r="22" spans="2:8" ht="16.149999999999999" customHeight="1" x14ac:dyDescent="0.2">
      <c r="B22" s="585" t="s">
        <v>995</v>
      </c>
      <c r="C22" s="59"/>
      <c r="D22" s="173" t="s">
        <v>11</v>
      </c>
      <c r="E22" s="469"/>
      <c r="F22" s="470"/>
      <c r="G22" s="329" t="s">
        <v>260</v>
      </c>
      <c r="H22" s="65"/>
    </row>
    <row r="23" spans="2:8" ht="16.149999999999999" customHeight="1" x14ac:dyDescent="0.2">
      <c r="B23" s="586" t="s">
        <v>996</v>
      </c>
      <c r="C23" s="57"/>
      <c r="D23" s="173" t="s">
        <v>11</v>
      </c>
      <c r="E23" s="469"/>
      <c r="F23" s="470"/>
      <c r="G23" s="329" t="s">
        <v>261</v>
      </c>
      <c r="H23" s="65"/>
    </row>
    <row r="24" spans="2:8" ht="16.149999999999999" customHeight="1" x14ac:dyDescent="0.2">
      <c r="B24" s="460" t="s">
        <v>997</v>
      </c>
      <c r="C24" s="67"/>
      <c r="D24" s="6"/>
      <c r="E24" s="8"/>
      <c r="F24" s="174"/>
      <c r="G24" s="144"/>
      <c r="H24" s="65"/>
    </row>
    <row r="25" spans="2:8" ht="16.149999999999999" customHeight="1" x14ac:dyDescent="0.2">
      <c r="B25" s="115" t="s">
        <v>636</v>
      </c>
      <c r="C25" s="57"/>
      <c r="D25" s="173" t="s">
        <v>11</v>
      </c>
      <c r="E25" s="469"/>
      <c r="F25" s="470"/>
      <c r="G25" s="329" t="s">
        <v>262</v>
      </c>
      <c r="H25" s="65"/>
    </row>
    <row r="26" spans="2:8" ht="16.149999999999999" customHeight="1" x14ac:dyDescent="0.2">
      <c r="B26" s="115" t="s">
        <v>998</v>
      </c>
      <c r="C26" s="57"/>
      <c r="D26" s="173" t="s">
        <v>11</v>
      </c>
      <c r="E26" s="469"/>
      <c r="F26" s="470"/>
      <c r="G26" s="329" t="s">
        <v>263</v>
      </c>
      <c r="H26" s="65"/>
    </row>
    <row r="27" spans="2:8" ht="16.149999999999999" customHeight="1" x14ac:dyDescent="0.2">
      <c r="B27" s="115" t="s">
        <v>999</v>
      </c>
      <c r="C27" s="57"/>
      <c r="D27" s="173" t="s">
        <v>11</v>
      </c>
      <c r="E27" s="469"/>
      <c r="F27" s="470"/>
      <c r="G27" s="329" t="s">
        <v>264</v>
      </c>
      <c r="H27" s="65"/>
    </row>
    <row r="28" spans="2:8" ht="16.149999999999999" customHeight="1" x14ac:dyDescent="0.2">
      <c r="B28" s="115" t="s">
        <v>1000</v>
      </c>
      <c r="C28" s="57"/>
      <c r="D28" s="173" t="s">
        <v>11</v>
      </c>
      <c r="E28" s="469"/>
      <c r="F28" s="470"/>
      <c r="G28" s="329" t="s">
        <v>265</v>
      </c>
      <c r="H28" s="65"/>
    </row>
    <row r="29" spans="2:8" ht="16.149999999999999" customHeight="1" x14ac:dyDescent="0.2">
      <c r="B29" s="463" t="s">
        <v>1001</v>
      </c>
      <c r="C29" s="6"/>
      <c r="D29" s="6"/>
      <c r="E29" s="8"/>
      <c r="F29" s="174"/>
      <c r="G29" s="144"/>
      <c r="H29" s="65"/>
    </row>
    <row r="30" spans="2:8" ht="16.149999999999999" customHeight="1" x14ac:dyDescent="0.2">
      <c r="B30" s="115" t="s">
        <v>1002</v>
      </c>
      <c r="C30" s="57"/>
      <c r="D30" s="173" t="s">
        <v>11</v>
      </c>
      <c r="E30" s="469"/>
      <c r="F30" s="470"/>
      <c r="G30" s="329" t="s">
        <v>266</v>
      </c>
      <c r="H30" s="65"/>
    </row>
    <row r="31" spans="2:8" ht="16.149999999999999" customHeight="1" x14ac:dyDescent="0.2">
      <c r="B31" s="115" t="s">
        <v>1003</v>
      </c>
      <c r="C31" s="57"/>
      <c r="D31" s="173" t="s">
        <v>11</v>
      </c>
      <c r="E31" s="469"/>
      <c r="F31" s="470"/>
      <c r="G31" s="329" t="s">
        <v>267</v>
      </c>
      <c r="H31" s="65"/>
    </row>
    <row r="32" spans="2:8" ht="16.149999999999999" customHeight="1" x14ac:dyDescent="0.2">
      <c r="B32" s="460" t="s">
        <v>1004</v>
      </c>
      <c r="C32" s="67"/>
      <c r="D32" s="6"/>
      <c r="E32" s="8"/>
      <c r="F32" s="174"/>
      <c r="G32" s="144"/>
      <c r="H32" s="65"/>
    </row>
    <row r="33" spans="2:9" ht="16.149999999999999" customHeight="1" x14ac:dyDescent="0.2">
      <c r="B33" s="115" t="s">
        <v>1002</v>
      </c>
      <c r="C33" s="57"/>
      <c r="D33" s="173" t="s">
        <v>11</v>
      </c>
      <c r="E33" s="469"/>
      <c r="F33" s="470"/>
      <c r="G33" s="329" t="s">
        <v>268</v>
      </c>
      <c r="H33" s="65"/>
    </row>
    <row r="34" spans="2:9" ht="16.149999999999999" customHeight="1" thickBot="1" x14ac:dyDescent="0.25">
      <c r="B34" s="115" t="s">
        <v>1003</v>
      </c>
      <c r="C34" s="57"/>
      <c r="D34" s="173" t="s">
        <v>11</v>
      </c>
      <c r="E34" s="469"/>
      <c r="F34" s="470"/>
      <c r="G34" s="329" t="s">
        <v>269</v>
      </c>
      <c r="H34" s="65"/>
    </row>
    <row r="35" spans="2:9" ht="16.149999999999999" customHeight="1" x14ac:dyDescent="0.2">
      <c r="B35" s="460" t="s">
        <v>1005</v>
      </c>
      <c r="C35" s="57"/>
      <c r="D35" s="173" t="s">
        <v>11</v>
      </c>
      <c r="E35" s="368">
        <f>SUM(E21:E34)</f>
        <v>0</v>
      </c>
      <c r="F35" s="368">
        <f>SUM(F21:F34)</f>
        <v>0</v>
      </c>
      <c r="G35" s="329" t="s">
        <v>1006</v>
      </c>
      <c r="H35" s="65"/>
    </row>
    <row r="36" spans="2:9" ht="16.149999999999999" customHeight="1" x14ac:dyDescent="0.2">
      <c r="B36" s="93" t="s">
        <v>123</v>
      </c>
      <c r="C36" s="6"/>
      <c r="D36" s="173" t="s">
        <v>14</v>
      </c>
      <c r="E36" s="469"/>
      <c r="F36" s="470"/>
      <c r="G36" s="329" t="s">
        <v>270</v>
      </c>
      <c r="H36" s="65"/>
    </row>
    <row r="37" spans="2:9" ht="16.149999999999999" customHeight="1" thickBot="1" x14ac:dyDescent="0.25">
      <c r="B37" s="458" t="s">
        <v>53</v>
      </c>
      <c r="C37" s="175" t="s">
        <v>68</v>
      </c>
      <c r="D37" s="173" t="s">
        <v>11</v>
      </c>
      <c r="E37" s="469"/>
      <c r="F37" s="470"/>
      <c r="G37" s="329" t="s">
        <v>271</v>
      </c>
      <c r="H37" s="65"/>
    </row>
    <row r="38" spans="2:9" ht="16.149999999999999" customHeight="1" thickBot="1" x14ac:dyDescent="0.25">
      <c r="B38" s="463" t="s">
        <v>1007</v>
      </c>
      <c r="C38" s="6"/>
      <c r="D38" s="163" t="s">
        <v>11</v>
      </c>
      <c r="E38" s="368">
        <f>SUM(E35:E37)</f>
        <v>0</v>
      </c>
      <c r="F38" s="368">
        <f>SUM(F35:F37)</f>
        <v>0</v>
      </c>
      <c r="G38" s="329" t="s">
        <v>272</v>
      </c>
      <c r="H38" s="65"/>
    </row>
    <row r="39" spans="2:9" ht="16.149999999999999" customHeight="1" thickTop="1" thickBot="1" x14ac:dyDescent="0.25">
      <c r="B39" s="413"/>
      <c r="C39" s="71"/>
      <c r="D39" s="71"/>
      <c r="E39" s="71"/>
      <c r="F39" s="71"/>
      <c r="G39" s="71"/>
    </row>
    <row r="40" spans="2:9" ht="16.149999999999999" customHeight="1" thickTop="1" thickBot="1" x14ac:dyDescent="0.3">
      <c r="B40" s="414"/>
      <c r="C40" s="45"/>
      <c r="D40" s="45"/>
      <c r="E40" s="45"/>
      <c r="F40" s="377" t="s">
        <v>2338</v>
      </c>
      <c r="G40" s="378">
        <v>3</v>
      </c>
    </row>
    <row r="41" spans="2:9" ht="16.149999999999999" customHeight="1" thickTop="1" x14ac:dyDescent="0.2">
      <c r="B41" s="713" t="s">
        <v>363</v>
      </c>
      <c r="C41" s="175" t="s">
        <v>68</v>
      </c>
      <c r="D41" s="6"/>
      <c r="E41" s="326" t="s">
        <v>980</v>
      </c>
      <c r="F41" s="327" t="s">
        <v>981</v>
      </c>
      <c r="G41" s="325" t="s">
        <v>3</v>
      </c>
      <c r="H41" s="65"/>
    </row>
    <row r="42" spans="2:9" ht="16.149999999999999" customHeight="1" x14ac:dyDescent="0.25">
      <c r="B42" s="714"/>
      <c r="C42" s="6"/>
      <c r="D42" s="708"/>
      <c r="E42" s="32" t="s">
        <v>328</v>
      </c>
      <c r="F42" s="32" t="s">
        <v>327</v>
      </c>
      <c r="G42" s="50"/>
      <c r="H42" s="65"/>
    </row>
    <row r="43" spans="2:9" ht="16.149999999999999" customHeight="1" thickBot="1" x14ac:dyDescent="0.3">
      <c r="B43" s="732"/>
      <c r="C43" s="13"/>
      <c r="D43" s="709"/>
      <c r="E43" s="52" t="s">
        <v>424</v>
      </c>
      <c r="F43" s="52" t="s">
        <v>424</v>
      </c>
      <c r="G43" s="329" t="s">
        <v>4</v>
      </c>
      <c r="H43" s="65"/>
    </row>
    <row r="44" spans="2:9" ht="25.85" x14ac:dyDescent="0.2">
      <c r="B44" s="587" t="s">
        <v>1008</v>
      </c>
      <c r="C44" s="176"/>
      <c r="D44" s="173" t="s">
        <v>11</v>
      </c>
      <c r="E44" s="331"/>
      <c r="F44" s="333"/>
      <c r="G44" s="329" t="s">
        <v>1009</v>
      </c>
      <c r="H44" s="65"/>
    </row>
    <row r="45" spans="2:9" ht="25.85" x14ac:dyDescent="0.2">
      <c r="B45" s="448" t="s">
        <v>1010</v>
      </c>
      <c r="C45" s="57"/>
      <c r="D45" s="173" t="s">
        <v>11</v>
      </c>
      <c r="E45" s="321">
        <f>E28</f>
        <v>0</v>
      </c>
      <c r="F45" s="321">
        <f>F28</f>
        <v>0</v>
      </c>
      <c r="G45" s="329" t="s">
        <v>1011</v>
      </c>
      <c r="H45" s="65"/>
      <c r="I45" s="28"/>
    </row>
    <row r="46" spans="2:9" ht="16.149999999999999" customHeight="1" thickBot="1" x14ac:dyDescent="0.25">
      <c r="B46" s="535" t="s">
        <v>1012</v>
      </c>
      <c r="C46" s="69"/>
      <c r="D46" s="172" t="s">
        <v>11</v>
      </c>
      <c r="E46" s="330"/>
      <c r="F46" s="332"/>
      <c r="G46" s="329" t="s">
        <v>1013</v>
      </c>
      <c r="H46" s="65"/>
    </row>
    <row r="47" spans="2:9" ht="16.149999999999999" customHeight="1" thickTop="1" thickBot="1" x14ac:dyDescent="0.25">
      <c r="B47" s="413"/>
      <c r="C47" s="71"/>
      <c r="D47" s="71"/>
      <c r="E47" s="71"/>
      <c r="F47" s="71"/>
      <c r="G47" s="336"/>
    </row>
    <row r="48" spans="2:9" ht="16.149999999999999" customHeight="1" thickTop="1" thickBot="1" x14ac:dyDescent="0.3">
      <c r="B48" s="414"/>
      <c r="C48" s="45"/>
      <c r="D48" s="45"/>
      <c r="E48" s="45"/>
      <c r="F48" s="377" t="s">
        <v>2338</v>
      </c>
      <c r="G48" s="378">
        <v>4</v>
      </c>
    </row>
    <row r="49" spans="2:8" ht="16.149999999999999" customHeight="1" thickTop="1" x14ac:dyDescent="0.2">
      <c r="B49" s="441" t="s">
        <v>364</v>
      </c>
      <c r="C49" s="6"/>
      <c r="D49" s="6"/>
      <c r="E49" s="326" t="s">
        <v>980</v>
      </c>
      <c r="F49" s="327" t="s">
        <v>981</v>
      </c>
      <c r="G49" s="325" t="s">
        <v>3</v>
      </c>
      <c r="H49" s="65"/>
    </row>
    <row r="50" spans="2:8" ht="16.149999999999999" customHeight="1" x14ac:dyDescent="0.25">
      <c r="B50" s="454"/>
      <c r="C50" s="6"/>
      <c r="D50" s="708"/>
      <c r="E50" s="32" t="s">
        <v>328</v>
      </c>
      <c r="F50" s="32" t="s">
        <v>327</v>
      </c>
      <c r="G50" s="50"/>
      <c r="H50" s="65"/>
    </row>
    <row r="51" spans="2:8" ht="16.149999999999999" customHeight="1" thickBot="1" x14ac:dyDescent="0.3">
      <c r="B51" s="455"/>
      <c r="C51" s="13"/>
      <c r="D51" s="709"/>
      <c r="E51" s="52" t="s">
        <v>424</v>
      </c>
      <c r="F51" s="52" t="s">
        <v>424</v>
      </c>
      <c r="G51" s="329" t="s">
        <v>4</v>
      </c>
      <c r="H51" s="65"/>
    </row>
    <row r="52" spans="2:8" ht="16.149999999999999" customHeight="1" x14ac:dyDescent="0.2">
      <c r="B52" s="464" t="s">
        <v>116</v>
      </c>
      <c r="C52" s="54"/>
      <c r="D52" s="173" t="s">
        <v>11</v>
      </c>
      <c r="E52" s="330"/>
      <c r="F52" s="332"/>
      <c r="G52" s="329" t="s">
        <v>250</v>
      </c>
      <c r="H52" s="65"/>
    </row>
    <row r="53" spans="2:8" ht="16.149999999999999" customHeight="1" x14ac:dyDescent="0.2">
      <c r="B53" s="115" t="s">
        <v>117</v>
      </c>
      <c r="C53" s="57"/>
      <c r="D53" s="173" t="s">
        <v>11</v>
      </c>
      <c r="E53" s="330"/>
      <c r="F53" s="332"/>
      <c r="G53" s="329" t="s">
        <v>251</v>
      </c>
      <c r="H53" s="65"/>
    </row>
    <row r="54" spans="2:8" ht="16.149999999999999" customHeight="1" x14ac:dyDescent="0.2">
      <c r="B54" s="115" t="s">
        <v>118</v>
      </c>
      <c r="C54" s="57"/>
      <c r="D54" s="173" t="s">
        <v>11</v>
      </c>
      <c r="E54" s="330"/>
      <c r="F54" s="332"/>
      <c r="G54" s="329" t="s">
        <v>252</v>
      </c>
      <c r="H54" s="65"/>
    </row>
    <row r="55" spans="2:8" ht="16.149999999999999" customHeight="1" x14ac:dyDescent="0.2">
      <c r="B55" s="115" t="s">
        <v>1014</v>
      </c>
      <c r="C55" s="175" t="s">
        <v>68</v>
      </c>
      <c r="D55" s="173" t="s">
        <v>11</v>
      </c>
      <c r="E55" s="330"/>
      <c r="F55" s="332"/>
      <c r="G55" s="329" t="s">
        <v>1015</v>
      </c>
      <c r="H55" s="65"/>
    </row>
    <row r="56" spans="2:8" ht="16.149999999999999" customHeight="1" x14ac:dyDescent="0.2">
      <c r="B56" s="115" t="s">
        <v>1016</v>
      </c>
      <c r="C56" s="175" t="s">
        <v>68</v>
      </c>
      <c r="D56" s="173" t="s">
        <v>11</v>
      </c>
      <c r="E56" s="330"/>
      <c r="F56" s="332"/>
      <c r="G56" s="329" t="s">
        <v>1017</v>
      </c>
      <c r="H56" s="65"/>
    </row>
    <row r="57" spans="2:8" ht="16.149999999999999" customHeight="1" x14ac:dyDescent="0.2">
      <c r="B57" s="115" t="s">
        <v>131</v>
      </c>
      <c r="C57" s="57"/>
      <c r="D57" s="173" t="s">
        <v>11</v>
      </c>
      <c r="E57" s="330"/>
      <c r="F57" s="332"/>
      <c r="G57" s="329" t="s">
        <v>253</v>
      </c>
      <c r="H57" s="65"/>
    </row>
    <row r="58" spans="2:8" ht="16.149999999999999" customHeight="1" x14ac:dyDescent="0.2">
      <c r="B58" s="93" t="s">
        <v>119</v>
      </c>
      <c r="C58" s="6"/>
      <c r="D58" s="173" t="s">
        <v>1</v>
      </c>
      <c r="E58" s="330"/>
      <c r="F58" s="332"/>
      <c r="G58" s="329" t="s">
        <v>254</v>
      </c>
      <c r="H58" s="65"/>
    </row>
    <row r="59" spans="2:8" ht="16.149999999999999" customHeight="1" x14ac:dyDescent="0.2">
      <c r="B59" s="115" t="s">
        <v>120</v>
      </c>
      <c r="C59" s="57"/>
      <c r="D59" s="173" t="s">
        <v>1</v>
      </c>
      <c r="E59" s="330"/>
      <c r="F59" s="332"/>
      <c r="G59" s="329" t="s">
        <v>255</v>
      </c>
      <c r="H59" s="65"/>
    </row>
    <row r="60" spans="2:8" ht="16.149999999999999" customHeight="1" x14ac:dyDescent="0.2">
      <c r="B60" s="115" t="s">
        <v>121</v>
      </c>
      <c r="C60" s="57"/>
      <c r="D60" s="173" t="s">
        <v>1</v>
      </c>
      <c r="E60" s="330"/>
      <c r="F60" s="332"/>
      <c r="G60" s="329" t="s">
        <v>256</v>
      </c>
      <c r="H60" s="65"/>
    </row>
    <row r="61" spans="2:8" ht="16.149999999999999" customHeight="1" x14ac:dyDescent="0.2">
      <c r="B61" s="115" t="s">
        <v>1018</v>
      </c>
      <c r="C61" s="175" t="s">
        <v>68</v>
      </c>
      <c r="D61" s="173" t="s">
        <v>1</v>
      </c>
      <c r="E61" s="330"/>
      <c r="F61" s="332"/>
      <c r="G61" s="329" t="s">
        <v>1019</v>
      </c>
      <c r="H61" s="65"/>
    </row>
    <row r="62" spans="2:8" ht="16.149999999999999" customHeight="1" x14ac:dyDescent="0.2">
      <c r="B62" s="115" t="s">
        <v>1020</v>
      </c>
      <c r="C62" s="175" t="s">
        <v>68</v>
      </c>
      <c r="D62" s="173" t="s">
        <v>1</v>
      </c>
      <c r="E62" s="330"/>
      <c r="F62" s="332"/>
      <c r="G62" s="329" t="s">
        <v>1021</v>
      </c>
      <c r="H62" s="65"/>
    </row>
    <row r="63" spans="2:8" ht="16.149999999999999" customHeight="1" x14ac:dyDescent="0.2">
      <c r="B63" s="115" t="s">
        <v>132</v>
      </c>
      <c r="C63" s="57"/>
      <c r="D63" s="173" t="s">
        <v>1</v>
      </c>
      <c r="E63" s="330"/>
      <c r="F63" s="332"/>
      <c r="G63" s="329" t="s">
        <v>257</v>
      </c>
      <c r="H63" s="65"/>
    </row>
    <row r="64" spans="2:8" ht="16.149999999999999" customHeight="1" thickBot="1" x14ac:dyDescent="0.25">
      <c r="B64" s="493" t="s">
        <v>1022</v>
      </c>
      <c r="C64" s="104"/>
      <c r="D64" s="173" t="s">
        <v>14</v>
      </c>
      <c r="E64" s="330"/>
      <c r="F64" s="332"/>
      <c r="G64" s="329" t="s">
        <v>1023</v>
      </c>
      <c r="H64" s="65"/>
    </row>
    <row r="65" spans="2:8" ht="16.149999999999999" customHeight="1" x14ac:dyDescent="0.2">
      <c r="B65" s="473" t="s">
        <v>122</v>
      </c>
      <c r="C65" s="59"/>
      <c r="D65" s="173" t="s">
        <v>14</v>
      </c>
      <c r="E65" s="323">
        <f>SUM(E52:E64)</f>
        <v>0</v>
      </c>
      <c r="F65" s="323">
        <f>SUM(F52:F64)</f>
        <v>0</v>
      </c>
      <c r="G65" s="329" t="s">
        <v>258</v>
      </c>
      <c r="H65" s="65"/>
    </row>
    <row r="66" spans="2:8" ht="16.149999999999999" customHeight="1" x14ac:dyDescent="0.2">
      <c r="B66" s="401" t="s">
        <v>310</v>
      </c>
      <c r="C66" s="57"/>
      <c r="D66" s="173" t="s">
        <v>14</v>
      </c>
      <c r="E66" s="330"/>
      <c r="F66" s="332"/>
      <c r="G66" s="329" t="s">
        <v>311</v>
      </c>
      <c r="H66" s="65"/>
    </row>
    <row r="67" spans="2:8" ht="16.149999999999999" customHeight="1" x14ac:dyDescent="0.2">
      <c r="B67" s="115" t="s">
        <v>1024</v>
      </c>
      <c r="C67" s="57"/>
      <c r="D67" s="173" t="s">
        <v>14</v>
      </c>
      <c r="E67" s="321">
        <f>'TAC15 Investments &amp; groups'!E15+'TAC15 Investments &amp; groups'!E16</f>
        <v>0</v>
      </c>
      <c r="F67" s="321">
        <f>'TAC15 Investments &amp; groups'!G15+'TAC15 Investments &amp; groups'!G16</f>
        <v>0</v>
      </c>
      <c r="G67" s="329" t="s">
        <v>1025</v>
      </c>
      <c r="H67" s="65"/>
    </row>
    <row r="68" spans="2:8" ht="16.149999999999999" customHeight="1" x14ac:dyDescent="0.2">
      <c r="B68" s="115" t="s">
        <v>1026</v>
      </c>
      <c r="C68" s="57"/>
      <c r="D68" s="173" t="s">
        <v>14</v>
      </c>
      <c r="E68" s="321">
        <f>SUM('TAC15 Investments &amp; groups'!E57:'TAC15 Investments &amp; groups'!E58)</f>
        <v>0</v>
      </c>
      <c r="F68" s="321">
        <f>SUM('TAC15 Investments &amp; groups'!G57:'TAC15 Investments &amp; groups'!G58)</f>
        <v>0</v>
      </c>
      <c r="G68" s="329" t="s">
        <v>1027</v>
      </c>
      <c r="H68" s="65"/>
    </row>
    <row r="69" spans="2:8" ht="28.9" customHeight="1" x14ac:dyDescent="0.2">
      <c r="B69" s="457" t="s">
        <v>1028</v>
      </c>
      <c r="C69" s="96"/>
      <c r="D69" s="173" t="s">
        <v>14</v>
      </c>
      <c r="E69" s="469"/>
      <c r="F69" s="470"/>
      <c r="G69" s="329" t="s">
        <v>1029</v>
      </c>
      <c r="H69" s="65"/>
    </row>
    <row r="70" spans="2:8" ht="16.149999999999999" customHeight="1" x14ac:dyDescent="0.2">
      <c r="B70" s="93" t="s">
        <v>2535</v>
      </c>
      <c r="C70" s="6"/>
      <c r="D70" s="173" t="s">
        <v>14</v>
      </c>
      <c r="E70" s="371"/>
      <c r="F70" s="446"/>
      <c r="G70" s="329" t="s">
        <v>1030</v>
      </c>
      <c r="H70" s="65"/>
    </row>
    <row r="71" spans="2:8" ht="25.85" x14ac:dyDescent="0.2">
      <c r="B71" s="214" t="s">
        <v>2483</v>
      </c>
      <c r="C71" s="57"/>
      <c r="D71" s="173" t="s">
        <v>14</v>
      </c>
      <c r="E71" s="443">
        <f>'TAC04 SOCIE'!J26</f>
        <v>0</v>
      </c>
      <c r="F71" s="443">
        <f>'TAC04 SOCIE'!J66</f>
        <v>0</v>
      </c>
      <c r="G71" s="329" t="s">
        <v>1031</v>
      </c>
      <c r="H71" s="65"/>
    </row>
    <row r="72" spans="2:8" ht="25.85" x14ac:dyDescent="0.2">
      <c r="B72" s="457" t="s">
        <v>2484</v>
      </c>
      <c r="C72" s="96"/>
      <c r="D72" s="173" t="s">
        <v>14</v>
      </c>
      <c r="E72" s="469"/>
      <c r="F72" s="470"/>
      <c r="G72" s="329" t="s">
        <v>1032</v>
      </c>
      <c r="H72" s="65"/>
    </row>
    <row r="73" spans="2:8" ht="16.149999999999999" customHeight="1" thickBot="1" x14ac:dyDescent="0.25">
      <c r="B73" s="214" t="s">
        <v>440</v>
      </c>
      <c r="C73" s="175" t="s">
        <v>68</v>
      </c>
      <c r="D73" s="173" t="s">
        <v>14</v>
      </c>
      <c r="E73" s="469"/>
      <c r="F73" s="470"/>
      <c r="G73" s="329" t="s">
        <v>1033</v>
      </c>
      <c r="H73" s="65"/>
    </row>
    <row r="74" spans="2:8" ht="16.149999999999999" customHeight="1" thickBot="1" x14ac:dyDescent="0.25">
      <c r="B74" s="410" t="s">
        <v>309</v>
      </c>
      <c r="C74" s="69"/>
      <c r="D74" s="173" t="s">
        <v>14</v>
      </c>
      <c r="E74" s="323">
        <f>SUM(E65:E73)</f>
        <v>0</v>
      </c>
      <c r="F74" s="323">
        <f>SUM(F65:F73)</f>
        <v>0</v>
      </c>
      <c r="G74" s="329" t="s">
        <v>312</v>
      </c>
      <c r="H74" s="65"/>
    </row>
    <row r="75" spans="2:8" ht="16.149999999999999" customHeight="1" thickTop="1" thickBot="1" x14ac:dyDescent="0.25">
      <c r="B75" s="413"/>
      <c r="C75" s="71"/>
      <c r="D75" s="71"/>
      <c r="E75" s="71"/>
      <c r="F75" s="71"/>
      <c r="G75" s="336"/>
    </row>
    <row r="76" spans="2:8" ht="16.149999999999999" customHeight="1" thickTop="1" thickBot="1" x14ac:dyDescent="0.3">
      <c r="B76" s="414"/>
      <c r="C76" s="45"/>
      <c r="D76" s="45"/>
      <c r="E76" s="45"/>
      <c r="F76" s="377" t="s">
        <v>2338</v>
      </c>
      <c r="G76" s="378">
        <v>5</v>
      </c>
    </row>
    <row r="77" spans="2:8" ht="16.149999999999999" customHeight="1" thickTop="1" x14ac:dyDescent="0.2">
      <c r="B77" s="440" t="s">
        <v>2534</v>
      </c>
      <c r="C77" s="48"/>
      <c r="D77" s="48"/>
      <c r="E77" s="326" t="s">
        <v>980</v>
      </c>
      <c r="F77" s="327" t="s">
        <v>981</v>
      </c>
      <c r="G77" s="325" t="s">
        <v>3</v>
      </c>
      <c r="H77" s="65"/>
    </row>
    <row r="78" spans="2:8" ht="16.149999999999999" customHeight="1" x14ac:dyDescent="0.25">
      <c r="B78" s="454"/>
      <c r="C78" s="6"/>
      <c r="D78" s="708"/>
      <c r="E78" s="32" t="s">
        <v>328</v>
      </c>
      <c r="F78" s="32" t="s">
        <v>327</v>
      </c>
      <c r="G78" s="50"/>
      <c r="H78" s="65"/>
    </row>
    <row r="79" spans="2:8" ht="16.149999999999999" customHeight="1" thickBot="1" x14ac:dyDescent="0.3">
      <c r="B79" s="455"/>
      <c r="C79" s="13"/>
      <c r="D79" s="709"/>
      <c r="E79" s="52" t="s">
        <v>424</v>
      </c>
      <c r="F79" s="52" t="s">
        <v>424</v>
      </c>
      <c r="G79" s="329" t="s">
        <v>4</v>
      </c>
      <c r="H79" s="65"/>
    </row>
    <row r="80" spans="2:8" ht="16.149999999999999" customHeight="1" x14ac:dyDescent="0.2">
      <c r="B80" s="464" t="s">
        <v>1034</v>
      </c>
      <c r="C80" s="54"/>
      <c r="D80" s="173" t="s">
        <v>11</v>
      </c>
      <c r="E80" s="321">
        <f>'TAC07 Op Inc 2'!E41+'TAC06 Op Inc 1'!E50</f>
        <v>0</v>
      </c>
      <c r="F80" s="321">
        <f>'TAC07 Op Inc 2'!F41+'TAC06 Op Inc 1'!F50</f>
        <v>0</v>
      </c>
      <c r="G80" s="329" t="s">
        <v>1035</v>
      </c>
      <c r="H80" s="65"/>
    </row>
    <row r="81" spans="2:8" ht="16.149999999999999" customHeight="1" x14ac:dyDescent="0.2">
      <c r="B81" s="93" t="s">
        <v>1036</v>
      </c>
      <c r="C81" s="6"/>
      <c r="D81" s="173" t="s">
        <v>1</v>
      </c>
      <c r="E81" s="321">
        <f>-'TAC08 Op Exp'!E67</f>
        <v>0</v>
      </c>
      <c r="F81" s="321">
        <f>-'TAC08 Op Exp'!F67</f>
        <v>0</v>
      </c>
      <c r="G81" s="329" t="s">
        <v>1037</v>
      </c>
      <c r="H81" s="65"/>
    </row>
    <row r="82" spans="2:8" ht="16.149999999999999" customHeight="1" x14ac:dyDescent="0.2">
      <c r="B82" s="115" t="s">
        <v>1038</v>
      </c>
      <c r="C82" s="57"/>
      <c r="D82" s="173" t="s">
        <v>11</v>
      </c>
      <c r="E82" s="330"/>
      <c r="F82" s="332"/>
      <c r="G82" s="329" t="s">
        <v>1039</v>
      </c>
      <c r="H82" s="65"/>
    </row>
    <row r="83" spans="2:8" ht="16.149999999999999" customHeight="1" x14ac:dyDescent="0.2">
      <c r="B83" s="93" t="s">
        <v>1040</v>
      </c>
      <c r="C83" s="6"/>
      <c r="D83" s="173" t="s">
        <v>1</v>
      </c>
      <c r="E83" s="330"/>
      <c r="F83" s="332"/>
      <c r="G83" s="329" t="s">
        <v>1041</v>
      </c>
      <c r="H83" s="65"/>
    </row>
    <row r="84" spans="2:8" ht="16.149999999999999" customHeight="1" thickBot="1" x14ac:dyDescent="0.25">
      <c r="B84" s="115" t="s">
        <v>1042</v>
      </c>
      <c r="C84" s="57"/>
      <c r="D84" s="173" t="s">
        <v>14</v>
      </c>
      <c r="E84" s="330"/>
      <c r="F84" s="332"/>
      <c r="G84" s="329" t="s">
        <v>1043</v>
      </c>
      <c r="H84" s="65"/>
    </row>
    <row r="85" spans="2:8" ht="16.149999999999999" customHeight="1" thickBot="1" x14ac:dyDescent="0.25">
      <c r="B85" s="73" t="s">
        <v>5</v>
      </c>
      <c r="C85" s="69"/>
      <c r="D85" s="172" t="s">
        <v>14</v>
      </c>
      <c r="E85" s="323">
        <f>SUM(E80:E84)</f>
        <v>0</v>
      </c>
      <c r="F85" s="323">
        <f>SUM(F80:F84)</f>
        <v>0</v>
      </c>
      <c r="G85" s="329" t="s">
        <v>1044</v>
      </c>
      <c r="H85" s="65"/>
    </row>
    <row r="86" spans="2:8" ht="16.149999999999999" customHeight="1" thickTop="1" x14ac:dyDescent="0.2">
      <c r="B86" s="71"/>
      <c r="C86" s="71"/>
      <c r="D86" s="71"/>
      <c r="E86" s="71"/>
      <c r="F86" s="71"/>
      <c r="G86" s="336"/>
    </row>
    <row r="87" spans="2:8" ht="16.149999999999999" customHeight="1" x14ac:dyDescent="0.2">
      <c r="B87" s="23"/>
    </row>
  </sheetData>
  <sheetProtection algorithmName="SHA-512" hashValue="42HdcBEjnWOz7OhdP+PFNBeQpkrLorKMcqqRJA5+JolAiPnKjRA/6rhcw88OGMu7NO0nU0f+X67UXrWWnPUSIg==" saltValue="+YMWRC37rHkp+YOHJsdPZA==" spinCount="100000" sheet="1" objects="1" scenarios="1"/>
  <mergeCells count="6">
    <mergeCell ref="D78:D79"/>
    <mergeCell ref="D6:D7"/>
    <mergeCell ref="D18:D19"/>
    <mergeCell ref="B41:B43"/>
    <mergeCell ref="D42:D43"/>
    <mergeCell ref="D50:D51"/>
  </mergeCells>
  <dataValidations count="9">
    <dataValidation allowBlank="1" showInputMessage="1" showErrorMessage="1" promptTitle="Other financial assets" prompt="Should include losses recognised on the disposal of financial assets held at fair value through I&amp;E and sales of interests in equity accounted joint ventures and associates" sqref="C62" xr:uid="{DBE029D5-7D45-4186-ACE8-65C925811C9E}"/>
    <dataValidation allowBlank="1" showInputMessage="1" showErrorMessage="1" promptTitle="Other financial assets" prompt="Should include gains recognised on the disposal of financial assets held at fair value through I&amp;E and sales of interests in equity accounted joint ventures and associates" sqref="C56" xr:uid="{8E9F50A2-E6E6-4455-8DE7-825D0AD3B2DD}"/>
    <dataValidation allowBlank="1" showInputMessage="1" showErrorMessage="1" promptTitle="Held at amortised costs" prompt="Paragraph 20A of IFRS 7 requires the losses on disposal of financial assets held at amortised cost to be separately disclosed and reasons for derecognition explained." sqref="C61" xr:uid="{653A9AD3-EB51-4A91-89FB-B81AFD899C6A}"/>
    <dataValidation allowBlank="1" showInputMessage="1" showErrorMessage="1" promptTitle="Held at amortised costs" prompt="Paragraph 20A of IFRS 7 requires the gains on disposal of financial assets held at amortised cost to be separately disclosed and reasons for derecognition explained" sqref="C55" xr:uid="{F3727F0B-7DF9-4FC0-9588-CBDA310AEBC4}"/>
    <dataValidation allowBlank="1" showInputMessage="1" showErrorMessage="1" promptTitle="Public contract regulations" prompt="This note covers the disclosure requirements required by the GAM para 5.142 - 5.143 (NHS trusts), and the FT ARM para 2.22 (FTs)." sqref="C41" xr:uid="{82327D6F-5C97-4B62-A675-8A83663B166C}"/>
    <dataValidation allowBlank="1" showInputMessage="1" showErrorMessage="1" promptTitle="Other finance costs" prompt="This should include any 1% commitment fees for the issue of PDC." sqref="C37" xr:uid="{991F57DD-E6AE-43EA-8517-E8754EE9D3D7}"/>
    <dataValidation type="decimal" operator="greaterThanOrEqual" allowBlank="1" showInputMessage="1" showErrorMessage="1" sqref="E82" xr:uid="{F4C371D4-20EA-4982-ACBC-312D0E2A9C12}">
      <formula1>0</formula1>
    </dataValidation>
    <dataValidation type="decimal" operator="lessThanOrEqual" allowBlank="1" showInputMessage="1" showErrorMessage="1" sqref="E83" xr:uid="{ED4126CC-4E77-4BD3-9DBB-0FAD6C79E292}">
      <formula1>0</formula1>
    </dataValidation>
    <dataValidation allowBlank="1" showInputMessage="1" showErrorMessage="1" promptTitle="Other gains or losses" prompt="This row should be rarely used. If you believe you require this row please contact NHS Improvement (provider.accounts@improvement.nhs.uk)." sqref="C73" xr:uid="{17760207-0381-4564-81F6-043EAA2B70A4}"/>
  </dataValidations>
  <pageMargins left="0.25" right="0.25" top="0.75" bottom="0.75" header="0.3" footer="0.3"/>
  <pageSetup paperSize="9" scale="26"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79CF1-4424-4435-B302-2101EFAC1455}">
  <sheetPr codeName="Sheet70">
    <tabColor theme="2"/>
    <pageSetUpPr fitToPage="1"/>
  </sheetPr>
  <dimension ref="B1:L21"/>
  <sheetViews>
    <sheetView showGridLines="0" zoomScale="85" zoomScaleNormal="85" zoomScaleSheetLayoutView="85" workbookViewId="0">
      <selection activeCell="A2" sqref="A2"/>
    </sheetView>
  </sheetViews>
  <sheetFormatPr defaultColWidth="9.25" defaultRowHeight="16.149999999999999" customHeight="1" x14ac:dyDescent="0.2"/>
  <cols>
    <col min="1" max="1" width="3" style="18" customWidth="1"/>
    <col min="2" max="2" width="62.25" style="18" customWidth="1"/>
    <col min="3" max="3" width="5.25" style="18" customWidth="1"/>
    <col min="4" max="4" width="9.25" style="18" customWidth="1"/>
    <col min="5" max="39" width="13.25" style="18" customWidth="1"/>
    <col min="40" max="16384" width="9.25" style="18"/>
  </cols>
  <sheetData>
    <row r="1" spans="2:12" ht="18.7" customHeight="1" x14ac:dyDescent="0.25">
      <c r="B1" s="20" t="s">
        <v>2476</v>
      </c>
    </row>
    <row r="2" spans="2:12" ht="18.7" customHeight="1" x14ac:dyDescent="0.25">
      <c r="B2" s="20" t="s">
        <v>2282</v>
      </c>
    </row>
    <row r="3" spans="2:12" ht="18.7" customHeight="1" thickBot="1" x14ac:dyDescent="0.25">
      <c r="B3" s="21" t="s">
        <v>405</v>
      </c>
    </row>
    <row r="4" spans="2:12" ht="16.149999999999999" customHeight="1" thickTop="1" thickBot="1" x14ac:dyDescent="0.3">
      <c r="B4" s="45"/>
      <c r="C4" s="45"/>
      <c r="D4" s="45"/>
      <c r="E4" s="45"/>
      <c r="F4" s="45"/>
      <c r="G4" s="45"/>
      <c r="H4" s="45"/>
      <c r="I4" s="45"/>
      <c r="J4" s="377" t="s">
        <v>2338</v>
      </c>
      <c r="K4" s="378">
        <v>1</v>
      </c>
    </row>
    <row r="5" spans="2:12" ht="16.149999999999999" customHeight="1" thickTop="1" x14ac:dyDescent="0.2">
      <c r="B5" s="131" t="s">
        <v>365</v>
      </c>
      <c r="C5" s="48"/>
      <c r="D5" s="48"/>
      <c r="E5" s="326" t="s">
        <v>1045</v>
      </c>
      <c r="F5" s="326" t="s">
        <v>1046</v>
      </c>
      <c r="G5" s="326" t="s">
        <v>1047</v>
      </c>
      <c r="H5" s="327" t="s">
        <v>1048</v>
      </c>
      <c r="I5" s="327" t="s">
        <v>1049</v>
      </c>
      <c r="J5" s="327" t="s">
        <v>1050</v>
      </c>
      <c r="K5" s="325" t="s">
        <v>3</v>
      </c>
      <c r="L5" s="65"/>
    </row>
    <row r="6" spans="2:12" ht="27.2" x14ac:dyDescent="0.25">
      <c r="B6" s="133"/>
      <c r="C6" s="6"/>
      <c r="D6" s="708" t="s">
        <v>72</v>
      </c>
      <c r="E6" s="31" t="s">
        <v>564</v>
      </c>
      <c r="F6" s="31" t="s">
        <v>1051</v>
      </c>
      <c r="G6" s="346" t="s">
        <v>1052</v>
      </c>
      <c r="H6" s="31" t="s">
        <v>1053</v>
      </c>
      <c r="I6" s="31" t="s">
        <v>1051</v>
      </c>
      <c r="J6" s="31" t="s">
        <v>1052</v>
      </c>
      <c r="K6" s="50"/>
      <c r="L6" s="65"/>
    </row>
    <row r="7" spans="2:12" ht="16.149999999999999" customHeight="1" x14ac:dyDescent="0.25">
      <c r="B7" s="49"/>
      <c r="C7" s="6"/>
      <c r="D7" s="708"/>
      <c r="E7" s="32" t="s">
        <v>328</v>
      </c>
      <c r="F7" s="32" t="s">
        <v>328</v>
      </c>
      <c r="G7" s="79" t="s">
        <v>328</v>
      </c>
      <c r="H7" s="32" t="s">
        <v>327</v>
      </c>
      <c r="I7" s="32" t="s">
        <v>327</v>
      </c>
      <c r="J7" s="32" t="s">
        <v>327</v>
      </c>
      <c r="K7" s="50"/>
      <c r="L7" s="65"/>
    </row>
    <row r="8" spans="2:12" ht="16.149999999999999" customHeight="1" thickBot="1" x14ac:dyDescent="0.3">
      <c r="B8" s="51"/>
      <c r="C8" s="13"/>
      <c r="D8" s="709"/>
      <c r="E8" s="52" t="s">
        <v>1054</v>
      </c>
      <c r="F8" s="52" t="s">
        <v>1055</v>
      </c>
      <c r="G8" s="82" t="s">
        <v>1056</v>
      </c>
      <c r="H8" s="52" t="s">
        <v>1054</v>
      </c>
      <c r="I8" s="52" t="s">
        <v>1055</v>
      </c>
      <c r="J8" s="52" t="s">
        <v>1056</v>
      </c>
      <c r="K8" s="329" t="s">
        <v>4</v>
      </c>
      <c r="L8" s="65"/>
    </row>
    <row r="9" spans="2:12" ht="16.149999999999999" customHeight="1" x14ac:dyDescent="0.25">
      <c r="B9" s="72" t="s">
        <v>1057</v>
      </c>
      <c r="C9" s="84"/>
      <c r="D9" s="179"/>
      <c r="E9" s="140"/>
      <c r="F9" s="140"/>
      <c r="G9" s="669"/>
      <c r="H9" s="140"/>
      <c r="I9" s="140"/>
      <c r="J9" s="140"/>
      <c r="K9" s="61"/>
      <c r="L9" s="65"/>
    </row>
    <row r="10" spans="2:12" ht="16.149999999999999" customHeight="1" x14ac:dyDescent="0.2">
      <c r="B10" s="58" t="s">
        <v>297</v>
      </c>
      <c r="C10" s="67"/>
      <c r="D10" s="173" t="s">
        <v>14</v>
      </c>
      <c r="E10" s="322">
        <f>SUM(F10:G10)</f>
        <v>0</v>
      </c>
      <c r="F10" s="371"/>
      <c r="G10" s="341"/>
      <c r="H10" s="344">
        <f>SUM(I10:J10)</f>
        <v>0</v>
      </c>
      <c r="I10" s="445"/>
      <c r="J10" s="445"/>
      <c r="K10" s="329" t="s">
        <v>1058</v>
      </c>
      <c r="L10" s="65"/>
    </row>
    <row r="11" spans="2:12" ht="16.149999999999999" customHeight="1" x14ac:dyDescent="0.2">
      <c r="B11" s="90" t="s">
        <v>298</v>
      </c>
      <c r="C11" s="67"/>
      <c r="D11" s="55" t="s">
        <v>14</v>
      </c>
      <c r="E11" s="322">
        <f t="shared" ref="E11:E17" si="0">SUM(F11:G11)</f>
        <v>0</v>
      </c>
      <c r="F11" s="371"/>
      <c r="G11" s="341"/>
      <c r="H11" s="344">
        <f t="shared" ref="H11:H17" si="1">SUM(I11:J11)</f>
        <v>0</v>
      </c>
      <c r="I11" s="445"/>
      <c r="J11" s="445"/>
      <c r="K11" s="329" t="s">
        <v>1059</v>
      </c>
      <c r="L11" s="65"/>
    </row>
    <row r="12" spans="2:12" ht="16.149999999999999" customHeight="1" x14ac:dyDescent="0.2">
      <c r="B12" s="62" t="s">
        <v>299</v>
      </c>
      <c r="C12" s="67"/>
      <c r="D12" s="55" t="s">
        <v>14</v>
      </c>
      <c r="E12" s="322">
        <f t="shared" si="0"/>
        <v>0</v>
      </c>
      <c r="F12" s="371"/>
      <c r="G12" s="341"/>
      <c r="H12" s="344">
        <f t="shared" si="1"/>
        <v>0</v>
      </c>
      <c r="I12" s="445"/>
      <c r="J12" s="445"/>
      <c r="K12" s="329" t="s">
        <v>1060</v>
      </c>
      <c r="L12" s="65"/>
    </row>
    <row r="13" spans="2:12" ht="16.149999999999999" customHeight="1" x14ac:dyDescent="0.2">
      <c r="B13" s="62" t="s">
        <v>300</v>
      </c>
      <c r="C13" s="67"/>
      <c r="D13" s="55" t="s">
        <v>14</v>
      </c>
      <c r="E13" s="322">
        <f t="shared" si="0"/>
        <v>0</v>
      </c>
      <c r="F13" s="371"/>
      <c r="G13" s="341"/>
      <c r="H13" s="344">
        <f t="shared" si="1"/>
        <v>0</v>
      </c>
      <c r="I13" s="445"/>
      <c r="J13" s="445"/>
      <c r="K13" s="329" t="s">
        <v>1061</v>
      </c>
      <c r="L13" s="65"/>
    </row>
    <row r="14" spans="2:12" ht="16.149999999999999" customHeight="1" x14ac:dyDescent="0.2">
      <c r="B14" s="62" t="s">
        <v>301</v>
      </c>
      <c r="C14" s="67"/>
      <c r="D14" s="55" t="s">
        <v>14</v>
      </c>
      <c r="E14" s="322">
        <f t="shared" si="0"/>
        <v>0</v>
      </c>
      <c r="F14" s="371"/>
      <c r="G14" s="341"/>
      <c r="H14" s="344">
        <f t="shared" si="1"/>
        <v>0</v>
      </c>
      <c r="I14" s="445"/>
      <c r="J14" s="445"/>
      <c r="K14" s="329" t="s">
        <v>1062</v>
      </c>
      <c r="L14" s="65"/>
    </row>
    <row r="15" spans="2:12" ht="16.149999999999999" customHeight="1" x14ac:dyDescent="0.2">
      <c r="B15" s="58" t="s">
        <v>2</v>
      </c>
      <c r="C15" s="67"/>
      <c r="D15" s="55" t="s">
        <v>14</v>
      </c>
      <c r="E15" s="322">
        <f t="shared" si="0"/>
        <v>0</v>
      </c>
      <c r="F15" s="371"/>
      <c r="G15" s="341"/>
      <c r="H15" s="344">
        <f t="shared" si="1"/>
        <v>0</v>
      </c>
      <c r="I15" s="445"/>
      <c r="J15" s="445"/>
      <c r="K15" s="329" t="s">
        <v>1063</v>
      </c>
      <c r="L15" s="65"/>
    </row>
    <row r="16" spans="2:12" ht="16.149999999999999" customHeight="1" x14ac:dyDescent="0.2">
      <c r="B16" s="62" t="s">
        <v>302</v>
      </c>
      <c r="C16" s="67"/>
      <c r="D16" s="55" t="s">
        <v>14</v>
      </c>
      <c r="E16" s="322">
        <f t="shared" si="0"/>
        <v>0</v>
      </c>
      <c r="F16" s="371"/>
      <c r="G16" s="341"/>
      <c r="H16" s="344">
        <f t="shared" si="1"/>
        <v>0</v>
      </c>
      <c r="I16" s="445"/>
      <c r="J16" s="445"/>
      <c r="K16" s="329" t="s">
        <v>1064</v>
      </c>
      <c r="L16" s="65"/>
    </row>
    <row r="17" spans="2:12" ht="16.149999999999999" customHeight="1" thickBot="1" x14ac:dyDescent="0.25">
      <c r="B17" s="95" t="s">
        <v>1065</v>
      </c>
      <c r="C17" s="180"/>
      <c r="D17" s="55" t="s">
        <v>14</v>
      </c>
      <c r="E17" s="322">
        <f t="shared" si="0"/>
        <v>0</v>
      </c>
      <c r="F17" s="371"/>
      <c r="G17" s="341"/>
      <c r="H17" s="344">
        <f t="shared" si="1"/>
        <v>0</v>
      </c>
      <c r="I17" s="445"/>
      <c r="J17" s="445"/>
      <c r="K17" s="329" t="s">
        <v>1066</v>
      </c>
      <c r="L17" s="65"/>
    </row>
    <row r="18" spans="2:12" ht="27.2" x14ac:dyDescent="0.2">
      <c r="B18" s="181" t="s">
        <v>1067</v>
      </c>
      <c r="C18" s="67"/>
      <c r="D18" s="55" t="s">
        <v>14</v>
      </c>
      <c r="E18" s="323">
        <f>SUM(F18:G18)</f>
        <v>0</v>
      </c>
      <c r="F18" s="323">
        <f>SUM(F10:F17)</f>
        <v>0</v>
      </c>
      <c r="G18" s="339">
        <f>SUM(G10:G17)</f>
        <v>0</v>
      </c>
      <c r="H18" s="14">
        <f>SUM(I18:J18)</f>
        <v>0</v>
      </c>
      <c r="I18" s="323">
        <f>SUM(I10:I17)</f>
        <v>0</v>
      </c>
      <c r="J18" s="323">
        <f>SUM(J10:J17)</f>
        <v>0</v>
      </c>
      <c r="K18" s="329" t="s">
        <v>1068</v>
      </c>
      <c r="L18" s="65"/>
    </row>
    <row r="19" spans="2:12" ht="16.149999999999999" customHeight="1" thickBot="1" x14ac:dyDescent="0.25">
      <c r="B19" s="58" t="s">
        <v>1069</v>
      </c>
      <c r="C19" s="67"/>
      <c r="D19" s="55" t="s">
        <v>14</v>
      </c>
      <c r="E19" s="322">
        <f>SUM(F19:G19)</f>
        <v>0</v>
      </c>
      <c r="F19" s="371"/>
      <c r="G19" s="670"/>
      <c r="H19" s="344">
        <f>SUM(I19:J19)</f>
        <v>0</v>
      </c>
      <c r="I19" s="445"/>
      <c r="J19" s="445"/>
      <c r="K19" s="329" t="s">
        <v>1070</v>
      </c>
      <c r="L19" s="65"/>
    </row>
    <row r="20" spans="2:12" ht="16.149999999999999" customHeight="1" thickBot="1" x14ac:dyDescent="0.25">
      <c r="B20" s="68" t="s">
        <v>2536</v>
      </c>
      <c r="C20" s="136"/>
      <c r="D20" s="212" t="s">
        <v>14</v>
      </c>
      <c r="E20" s="380">
        <f>SUM(F20:G20)</f>
        <v>0</v>
      </c>
      <c r="F20" s="380">
        <f>F18+F19</f>
        <v>0</v>
      </c>
      <c r="G20" s="342">
        <f>G18+G19</f>
        <v>0</v>
      </c>
      <c r="H20" s="381">
        <f>SUM(I20:J20)</f>
        <v>0</v>
      </c>
      <c r="I20" s="380">
        <f>I18+I19</f>
        <v>0</v>
      </c>
      <c r="J20" s="380">
        <f>J18+J19</f>
        <v>0</v>
      </c>
      <c r="K20" s="353" t="s">
        <v>1071</v>
      </c>
      <c r="L20" s="65"/>
    </row>
    <row r="21" spans="2:12" ht="16.149999999999999" customHeight="1" thickTop="1" x14ac:dyDescent="0.2"/>
  </sheetData>
  <sheetProtection algorithmName="SHA-512" hashValue="Tvcff3AnPNhPiYvGFSmmbLnCJzPfPR+pRD60/wXN2ohxFToxrLQ7iqoWtQc68MjyFbSKaESZRzBzMZNokUO4+A==" saltValue="iV3To6TGYrGt8ve0ayCahQ==" spinCount="100000" sheet="1" objects="1" scenarios="1"/>
  <mergeCells count="1">
    <mergeCell ref="D6:D8"/>
  </mergeCells>
  <pageMargins left="0.25" right="0.25"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4931C-0F82-4CCB-8A37-2447FABCC00E}">
  <sheetPr codeName="Sheet71">
    <tabColor theme="2"/>
    <pageSetUpPr fitToPage="1"/>
  </sheetPr>
  <dimension ref="B1:Q111"/>
  <sheetViews>
    <sheetView showGridLines="0" zoomScale="85" zoomScaleNormal="85" zoomScaleSheetLayoutView="85" workbookViewId="0">
      <pane xSplit="4" topLeftCell="E1" activePane="topRight" state="frozen"/>
      <selection activeCell="A2" sqref="A2"/>
      <selection pane="topRight" activeCell="A2" sqref="A2"/>
    </sheetView>
  </sheetViews>
  <sheetFormatPr defaultColWidth="13.25" defaultRowHeight="16.149999999999999" customHeight="1" x14ac:dyDescent="0.2"/>
  <cols>
    <col min="1" max="1" width="3.375" style="18" customWidth="1"/>
    <col min="2" max="2" width="62.25" style="18" customWidth="1"/>
    <col min="3" max="3" width="5.25" style="18" customWidth="1"/>
    <col min="4" max="4" width="9.25" style="18" customWidth="1"/>
    <col min="5" max="5" width="13.25" style="18"/>
    <col min="6" max="6" width="13.25" style="18" customWidth="1"/>
    <col min="7" max="16384" width="13.25" style="18"/>
  </cols>
  <sheetData>
    <row r="1" spans="2:17" ht="18.7" customHeight="1" x14ac:dyDescent="0.25">
      <c r="B1" s="20" t="s">
        <v>2476</v>
      </c>
    </row>
    <row r="2" spans="2:17" ht="18.7" customHeight="1" x14ac:dyDescent="0.25">
      <c r="B2" s="20" t="s">
        <v>2283</v>
      </c>
    </row>
    <row r="3" spans="2:17" ht="18.7" customHeight="1" thickBot="1" x14ac:dyDescent="0.25">
      <c r="B3" s="21" t="s">
        <v>405</v>
      </c>
    </row>
    <row r="4" spans="2:17" ht="16.149999999999999" customHeight="1" thickTop="1" thickBot="1" x14ac:dyDescent="0.3">
      <c r="B4" s="45"/>
      <c r="C4" s="45"/>
      <c r="D4" s="45"/>
      <c r="E4" s="45"/>
      <c r="F4" s="45"/>
      <c r="G4" s="45"/>
      <c r="H4" s="45"/>
      <c r="I4" s="45"/>
      <c r="J4" s="45"/>
      <c r="K4" s="45"/>
      <c r="L4" s="45"/>
      <c r="M4" s="45"/>
      <c r="N4" s="184" t="s">
        <v>68</v>
      </c>
      <c r="O4" s="377" t="s">
        <v>2338</v>
      </c>
      <c r="P4" s="378">
        <v>1</v>
      </c>
    </row>
    <row r="5" spans="2:17" ht="16.149999999999999" customHeight="1" thickTop="1" x14ac:dyDescent="0.25">
      <c r="B5" s="185" t="s">
        <v>2343</v>
      </c>
      <c r="C5" s="186"/>
      <c r="D5" s="186"/>
      <c r="E5" s="326" t="s">
        <v>1072</v>
      </c>
      <c r="F5" s="326" t="s">
        <v>1073</v>
      </c>
      <c r="G5" s="326" t="s">
        <v>1074</v>
      </c>
      <c r="H5" s="326" t="s">
        <v>1075</v>
      </c>
      <c r="I5" s="326" t="s">
        <v>1076</v>
      </c>
      <c r="J5" s="326" t="s">
        <v>1077</v>
      </c>
      <c r="K5" s="326" t="s">
        <v>1078</v>
      </c>
      <c r="L5" s="326" t="s">
        <v>1079</v>
      </c>
      <c r="M5" s="326" t="s">
        <v>1080</v>
      </c>
      <c r="N5" s="326" t="s">
        <v>1081</v>
      </c>
      <c r="O5" s="326" t="s">
        <v>1082</v>
      </c>
      <c r="P5" s="325" t="s">
        <v>3</v>
      </c>
      <c r="Q5" s="65"/>
    </row>
    <row r="6" spans="2:17" ht="54.35" x14ac:dyDescent="0.25">
      <c r="B6" s="187"/>
      <c r="C6" s="186"/>
      <c r="D6" s="708" t="s">
        <v>72</v>
      </c>
      <c r="E6" s="31" t="s">
        <v>5</v>
      </c>
      <c r="F6" s="31" t="s">
        <v>1083</v>
      </c>
      <c r="G6" s="31" t="s">
        <v>1084</v>
      </c>
      <c r="H6" s="31" t="s">
        <v>1085</v>
      </c>
      <c r="I6" s="31" t="s">
        <v>1086</v>
      </c>
      <c r="J6" s="31" t="s">
        <v>1087</v>
      </c>
      <c r="K6" s="31" t="s">
        <v>1088</v>
      </c>
      <c r="L6" s="31" t="s">
        <v>1089</v>
      </c>
      <c r="M6" s="31" t="s">
        <v>1090</v>
      </c>
      <c r="N6" s="31" t="s">
        <v>1156</v>
      </c>
      <c r="O6" s="78" t="s">
        <v>1091</v>
      </c>
      <c r="P6" s="50"/>
      <c r="Q6" s="65"/>
    </row>
    <row r="7" spans="2:17" ht="16.149999999999999" customHeight="1" x14ac:dyDescent="0.25">
      <c r="B7" s="187"/>
      <c r="C7" s="186"/>
      <c r="D7" s="708"/>
      <c r="E7" s="31" t="s">
        <v>328</v>
      </c>
      <c r="F7" s="31" t="s">
        <v>328</v>
      </c>
      <c r="G7" s="31" t="s">
        <v>328</v>
      </c>
      <c r="H7" s="31" t="s">
        <v>328</v>
      </c>
      <c r="I7" s="31" t="s">
        <v>328</v>
      </c>
      <c r="J7" s="31" t="s">
        <v>328</v>
      </c>
      <c r="K7" s="31" t="s">
        <v>328</v>
      </c>
      <c r="L7" s="31" t="s">
        <v>328</v>
      </c>
      <c r="M7" s="31" t="s">
        <v>328</v>
      </c>
      <c r="N7" s="31" t="s">
        <v>328</v>
      </c>
      <c r="O7" s="78" t="s">
        <v>328</v>
      </c>
      <c r="P7" s="50"/>
      <c r="Q7" s="65"/>
    </row>
    <row r="8" spans="2:17" ht="16.149999999999999" customHeight="1" thickBot="1" x14ac:dyDescent="0.3">
      <c r="B8" s="188"/>
      <c r="C8" s="189"/>
      <c r="D8" s="709"/>
      <c r="E8" s="190" t="s">
        <v>424</v>
      </c>
      <c r="F8" s="190" t="s">
        <v>424</v>
      </c>
      <c r="G8" s="190" t="s">
        <v>424</v>
      </c>
      <c r="H8" s="190" t="s">
        <v>424</v>
      </c>
      <c r="I8" s="190" t="s">
        <v>424</v>
      </c>
      <c r="J8" s="190" t="s">
        <v>424</v>
      </c>
      <c r="K8" s="190" t="s">
        <v>424</v>
      </c>
      <c r="L8" s="190" t="s">
        <v>424</v>
      </c>
      <c r="M8" s="190" t="s">
        <v>424</v>
      </c>
      <c r="N8" s="190" t="s">
        <v>424</v>
      </c>
      <c r="O8" s="191" t="s">
        <v>424</v>
      </c>
      <c r="P8" s="328" t="s">
        <v>4</v>
      </c>
      <c r="Q8" s="65"/>
    </row>
    <row r="9" spans="2:17" ht="16.149999999999999" customHeight="1" x14ac:dyDescent="0.2">
      <c r="B9" s="63" t="s">
        <v>2390</v>
      </c>
      <c r="C9" s="6"/>
      <c r="D9" s="99" t="s">
        <v>11</v>
      </c>
      <c r="E9" s="322">
        <f t="shared" ref="E9:E12" si="0">SUM(F9:O9)</f>
        <v>0</v>
      </c>
      <c r="F9" s="322">
        <f t="shared" ref="F9:O9" si="1">F73</f>
        <v>0</v>
      </c>
      <c r="G9" s="322">
        <f t="shared" si="1"/>
        <v>0</v>
      </c>
      <c r="H9" s="322">
        <f t="shared" si="1"/>
        <v>0</v>
      </c>
      <c r="I9" s="322">
        <f t="shared" si="1"/>
        <v>0</v>
      </c>
      <c r="J9" s="322">
        <f t="shared" si="1"/>
        <v>0</v>
      </c>
      <c r="K9" s="322">
        <f t="shared" si="1"/>
        <v>0</v>
      </c>
      <c r="L9" s="322">
        <f t="shared" si="1"/>
        <v>0</v>
      </c>
      <c r="M9" s="322">
        <f t="shared" si="1"/>
        <v>0</v>
      </c>
      <c r="N9" s="322">
        <f t="shared" si="1"/>
        <v>0</v>
      </c>
      <c r="O9" s="322">
        <f t="shared" si="1"/>
        <v>0</v>
      </c>
      <c r="P9" s="328" t="s">
        <v>1092</v>
      </c>
      <c r="Q9" s="65"/>
    </row>
    <row r="10" spans="2:17" ht="16.149999999999999" customHeight="1" x14ac:dyDescent="0.2">
      <c r="B10" s="58" t="s">
        <v>1095</v>
      </c>
      <c r="C10" s="6"/>
      <c r="D10" s="192" t="s">
        <v>11</v>
      </c>
      <c r="E10" s="322">
        <f t="shared" si="0"/>
        <v>0</v>
      </c>
      <c r="F10" s="444"/>
      <c r="G10" s="444"/>
      <c r="H10" s="444"/>
      <c r="I10" s="444"/>
      <c r="J10" s="444"/>
      <c r="K10" s="444"/>
      <c r="L10" s="444"/>
      <c r="M10" s="444"/>
      <c r="N10" s="444"/>
      <c r="O10" s="444"/>
      <c r="P10" s="328" t="s">
        <v>1096</v>
      </c>
      <c r="Q10" s="65"/>
    </row>
    <row r="11" spans="2:17" ht="16.149999999999999" customHeight="1" x14ac:dyDescent="0.2">
      <c r="B11" s="62" t="s">
        <v>130</v>
      </c>
      <c r="C11" s="57"/>
      <c r="D11" s="192" t="s">
        <v>14</v>
      </c>
      <c r="E11" s="322">
        <f t="shared" si="0"/>
        <v>0</v>
      </c>
      <c r="F11" s="330"/>
      <c r="G11" s="330"/>
      <c r="H11" s="330"/>
      <c r="I11" s="330"/>
      <c r="J11" s="330"/>
      <c r="K11" s="330"/>
      <c r="L11" s="330"/>
      <c r="M11" s="330"/>
      <c r="N11" s="330"/>
      <c r="O11" s="330"/>
      <c r="P11" s="328" t="s">
        <v>1097</v>
      </c>
      <c r="Q11" s="65"/>
    </row>
    <row r="12" spans="2:17" ht="16.149999999999999" customHeight="1" x14ac:dyDescent="0.2">
      <c r="B12" s="62" t="s">
        <v>410</v>
      </c>
      <c r="C12" s="57"/>
      <c r="D12" s="192" t="s">
        <v>11</v>
      </c>
      <c r="E12" s="322">
        <f t="shared" si="0"/>
        <v>0</v>
      </c>
      <c r="F12" s="330"/>
      <c r="G12" s="330"/>
      <c r="H12" s="330"/>
      <c r="I12" s="330"/>
      <c r="J12" s="330"/>
      <c r="K12" s="330"/>
      <c r="L12" s="330"/>
      <c r="M12" s="330"/>
      <c r="N12" s="330"/>
      <c r="O12" s="330"/>
      <c r="P12" s="328" t="s">
        <v>1098</v>
      </c>
      <c r="Q12" s="65"/>
    </row>
    <row r="13" spans="2:17" ht="16.149999999999999" customHeight="1" x14ac:dyDescent="0.2">
      <c r="B13" s="62" t="s">
        <v>411</v>
      </c>
      <c r="C13" s="57"/>
      <c r="D13" s="192" t="s">
        <v>11</v>
      </c>
      <c r="E13" s="322">
        <f t="shared" ref="E13:E26" si="2">SUM(F13:O13)</f>
        <v>0</v>
      </c>
      <c r="F13" s="330"/>
      <c r="G13" s="330"/>
      <c r="H13" s="330"/>
      <c r="I13" s="330"/>
      <c r="J13" s="330"/>
      <c r="K13" s="330"/>
      <c r="L13" s="330"/>
      <c r="M13" s="330"/>
      <c r="N13" s="330"/>
      <c r="O13" s="330"/>
      <c r="P13" s="328" t="s">
        <v>1099</v>
      </c>
      <c r="Q13" s="65"/>
    </row>
    <row r="14" spans="2:17" ht="16.149999999999999" customHeight="1" x14ac:dyDescent="0.2">
      <c r="B14" s="62" t="s">
        <v>1100</v>
      </c>
      <c r="C14" s="57"/>
      <c r="D14" s="192" t="s">
        <v>11</v>
      </c>
      <c r="E14" s="322">
        <f t="shared" si="2"/>
        <v>0</v>
      </c>
      <c r="F14" s="330"/>
      <c r="G14" s="330"/>
      <c r="H14" s="330"/>
      <c r="I14" s="330"/>
      <c r="J14" s="330"/>
      <c r="K14" s="330"/>
      <c r="L14" s="330"/>
      <c r="M14" s="330"/>
      <c r="N14" s="330"/>
      <c r="O14" s="330"/>
      <c r="P14" s="328" t="s">
        <v>1101</v>
      </c>
      <c r="Q14" s="65"/>
    </row>
    <row r="15" spans="2:17" ht="16.149999999999999" customHeight="1" x14ac:dyDescent="0.2">
      <c r="B15" s="62" t="s">
        <v>412</v>
      </c>
      <c r="C15" s="57"/>
      <c r="D15" s="192" t="s">
        <v>11</v>
      </c>
      <c r="E15" s="322">
        <f t="shared" si="2"/>
        <v>0</v>
      </c>
      <c r="F15" s="330"/>
      <c r="G15" s="330"/>
      <c r="H15" s="330"/>
      <c r="I15" s="330"/>
      <c r="J15" s="330"/>
      <c r="K15" s="330"/>
      <c r="L15" s="330"/>
      <c r="M15" s="330"/>
      <c r="N15" s="330"/>
      <c r="O15" s="330"/>
      <c r="P15" s="328" t="s">
        <v>1102</v>
      </c>
      <c r="Q15" s="65"/>
    </row>
    <row r="16" spans="2:17" ht="28.2" customHeight="1" x14ac:dyDescent="0.2">
      <c r="B16" s="178" t="s">
        <v>1103</v>
      </c>
      <c r="C16" s="175" t="s">
        <v>68</v>
      </c>
      <c r="D16" s="173" t="s">
        <v>11</v>
      </c>
      <c r="E16" s="322">
        <f>SUM(F16:O16)</f>
        <v>0</v>
      </c>
      <c r="F16" s="330"/>
      <c r="G16" s="330"/>
      <c r="H16" s="330"/>
      <c r="I16" s="330"/>
      <c r="J16" s="330"/>
      <c r="K16" s="330"/>
      <c r="L16" s="330"/>
      <c r="M16" s="330"/>
      <c r="N16" s="330"/>
      <c r="O16" s="321">
        <f>-SUM(F16:N16)+O33</f>
        <v>0</v>
      </c>
      <c r="P16" s="328" t="s">
        <v>1104</v>
      </c>
      <c r="Q16" s="65"/>
    </row>
    <row r="17" spans="2:17" ht="16.149999999999999" customHeight="1" x14ac:dyDescent="0.2">
      <c r="B17" s="62" t="s">
        <v>1105</v>
      </c>
      <c r="C17" s="57"/>
      <c r="D17" s="192" t="s">
        <v>1</v>
      </c>
      <c r="E17" s="322">
        <f t="shared" si="2"/>
        <v>0</v>
      </c>
      <c r="F17" s="330"/>
      <c r="G17" s="330"/>
      <c r="H17" s="330"/>
      <c r="I17" s="330"/>
      <c r="J17" s="330"/>
      <c r="K17" s="330"/>
      <c r="L17" s="330"/>
      <c r="M17" s="330"/>
      <c r="N17" s="330"/>
      <c r="O17" s="330"/>
      <c r="P17" s="328" t="s">
        <v>1106</v>
      </c>
      <c r="Q17" s="65"/>
    </row>
    <row r="18" spans="2:17" ht="16.149999999999999" customHeight="1" x14ac:dyDescent="0.2">
      <c r="B18" s="58" t="s">
        <v>1107</v>
      </c>
      <c r="C18" s="6"/>
      <c r="D18" s="192" t="s">
        <v>1</v>
      </c>
      <c r="E18" s="322">
        <f t="shared" si="2"/>
        <v>0</v>
      </c>
      <c r="F18" s="330"/>
      <c r="G18" s="330"/>
      <c r="H18" s="330"/>
      <c r="I18" s="330"/>
      <c r="J18" s="330"/>
      <c r="K18" s="330"/>
      <c r="L18" s="330"/>
      <c r="M18" s="330"/>
      <c r="N18" s="330"/>
      <c r="O18" s="330"/>
      <c r="P18" s="328" t="s">
        <v>1108</v>
      </c>
      <c r="Q18" s="65"/>
    </row>
    <row r="19" spans="2:17" ht="16.149999999999999" customHeight="1" x14ac:dyDescent="0.2">
      <c r="B19" s="62" t="s">
        <v>1109</v>
      </c>
      <c r="C19" s="57"/>
      <c r="D19" s="192" t="s">
        <v>11</v>
      </c>
      <c r="E19" s="322">
        <f t="shared" si="2"/>
        <v>0</v>
      </c>
      <c r="F19" s="330"/>
      <c r="G19" s="330"/>
      <c r="H19" s="330"/>
      <c r="I19" s="330"/>
      <c r="J19" s="330"/>
      <c r="K19" s="330"/>
      <c r="L19" s="330"/>
      <c r="M19" s="330"/>
      <c r="N19" s="330"/>
      <c r="O19" s="330"/>
      <c r="P19" s="328" t="s">
        <v>1110</v>
      </c>
      <c r="Q19" s="65"/>
    </row>
    <row r="20" spans="2:17" ht="16.149999999999999" customHeight="1" x14ac:dyDescent="0.2">
      <c r="B20" s="62" t="s">
        <v>1111</v>
      </c>
      <c r="C20" s="57"/>
      <c r="D20" s="192" t="s">
        <v>11</v>
      </c>
      <c r="E20" s="322">
        <f t="shared" si="2"/>
        <v>0</v>
      </c>
      <c r="F20" s="330"/>
      <c r="G20" s="330"/>
      <c r="H20" s="330"/>
      <c r="I20" s="330"/>
      <c r="J20" s="330"/>
      <c r="K20" s="330"/>
      <c r="L20" s="330"/>
      <c r="M20" s="330"/>
      <c r="N20" s="330"/>
      <c r="O20" s="330"/>
      <c r="P20" s="328" t="s">
        <v>1112</v>
      </c>
      <c r="Q20" s="65"/>
    </row>
    <row r="21" spans="2:17" ht="16.149999999999999" customHeight="1" x14ac:dyDescent="0.2">
      <c r="B21" s="58" t="s">
        <v>1113</v>
      </c>
      <c r="C21" s="175" t="s">
        <v>68</v>
      </c>
      <c r="D21" s="192" t="s">
        <v>14</v>
      </c>
      <c r="E21" s="322">
        <f t="shared" si="2"/>
        <v>0</v>
      </c>
      <c r="F21" s="330"/>
      <c r="G21" s="330"/>
      <c r="H21" s="330"/>
      <c r="I21" s="330"/>
      <c r="J21" s="330"/>
      <c r="K21" s="330"/>
      <c r="L21" s="330"/>
      <c r="M21" s="330"/>
      <c r="N21" s="330"/>
      <c r="O21" s="330"/>
      <c r="P21" s="328" t="s">
        <v>1114</v>
      </c>
      <c r="Q21" s="65"/>
    </row>
    <row r="22" spans="2:17" ht="16.149999999999999" customHeight="1" x14ac:dyDescent="0.2">
      <c r="B22" s="62" t="s">
        <v>1115</v>
      </c>
      <c r="C22" s="98"/>
      <c r="D22" s="192" t="s">
        <v>14</v>
      </c>
      <c r="E22" s="322">
        <f t="shared" si="2"/>
        <v>0</v>
      </c>
      <c r="F22" s="371"/>
      <c r="G22" s="371"/>
      <c r="H22" s="371"/>
      <c r="I22" s="371"/>
      <c r="J22" s="371"/>
      <c r="K22" s="371"/>
      <c r="L22" s="371"/>
      <c r="M22" s="371"/>
      <c r="N22" s="371"/>
      <c r="O22" s="371"/>
      <c r="P22" s="328" t="s">
        <v>1116</v>
      </c>
      <c r="Q22" s="65"/>
    </row>
    <row r="23" spans="2:17" ht="16.149999999999999" customHeight="1" x14ac:dyDescent="0.2">
      <c r="B23" s="62" t="s">
        <v>1117</v>
      </c>
      <c r="C23" s="57"/>
      <c r="D23" s="192" t="s">
        <v>14</v>
      </c>
      <c r="E23" s="322">
        <f t="shared" si="2"/>
        <v>0</v>
      </c>
      <c r="F23" s="330"/>
      <c r="G23" s="330"/>
      <c r="H23" s="330"/>
      <c r="I23" s="330"/>
      <c r="J23" s="330"/>
      <c r="K23" s="330"/>
      <c r="L23" s="330"/>
      <c r="M23" s="330"/>
      <c r="N23" s="330"/>
      <c r="O23" s="330"/>
      <c r="P23" s="328" t="s">
        <v>1118</v>
      </c>
      <c r="Q23" s="65"/>
    </row>
    <row r="24" spans="2:17" ht="16.149999999999999" customHeight="1" x14ac:dyDescent="0.2">
      <c r="B24" s="58" t="s">
        <v>1119</v>
      </c>
      <c r="C24" s="6"/>
      <c r="D24" s="192" t="s">
        <v>14</v>
      </c>
      <c r="E24" s="322">
        <f t="shared" si="2"/>
        <v>0</v>
      </c>
      <c r="F24" s="330"/>
      <c r="G24" s="330"/>
      <c r="H24" s="330"/>
      <c r="I24" s="330"/>
      <c r="J24" s="330"/>
      <c r="K24" s="330"/>
      <c r="L24" s="330"/>
      <c r="M24" s="330"/>
      <c r="N24" s="330"/>
      <c r="O24" s="330"/>
      <c r="P24" s="328" t="s">
        <v>1120</v>
      </c>
      <c r="Q24" s="65"/>
    </row>
    <row r="25" spans="2:17" ht="16.149999999999999" customHeight="1" x14ac:dyDescent="0.2">
      <c r="B25" s="90" t="s">
        <v>1121</v>
      </c>
      <c r="C25" s="59"/>
      <c r="D25" s="192" t="s">
        <v>1</v>
      </c>
      <c r="E25" s="322">
        <f t="shared" si="2"/>
        <v>0</v>
      </c>
      <c r="F25" s="330"/>
      <c r="G25" s="330"/>
      <c r="H25" s="330"/>
      <c r="I25" s="330"/>
      <c r="J25" s="330"/>
      <c r="K25" s="330"/>
      <c r="L25" s="330"/>
      <c r="M25" s="330"/>
      <c r="N25" s="330"/>
      <c r="O25" s="330"/>
      <c r="P25" s="328" t="s">
        <v>1122</v>
      </c>
      <c r="Q25" s="65"/>
    </row>
    <row r="26" spans="2:17" ht="16.149999999999999" customHeight="1" thickBot="1" x14ac:dyDescent="0.25">
      <c r="B26" s="62" t="s">
        <v>593</v>
      </c>
      <c r="C26" s="57"/>
      <c r="D26" s="192" t="s">
        <v>1</v>
      </c>
      <c r="E26" s="322">
        <f t="shared" si="2"/>
        <v>0</v>
      </c>
      <c r="F26" s="444"/>
      <c r="G26" s="444"/>
      <c r="H26" s="444"/>
      <c r="I26" s="444"/>
      <c r="J26" s="444"/>
      <c r="K26" s="444"/>
      <c r="L26" s="444"/>
      <c r="M26" s="444"/>
      <c r="N26" s="444"/>
      <c r="O26" s="444"/>
      <c r="P26" s="328" t="s">
        <v>1123</v>
      </c>
      <c r="Q26" s="65"/>
    </row>
    <row r="27" spans="2:17" ht="16.149999999999999" customHeight="1" x14ac:dyDescent="0.2">
      <c r="B27" s="63" t="s">
        <v>2391</v>
      </c>
      <c r="C27" s="6"/>
      <c r="D27" s="192" t="s">
        <v>11</v>
      </c>
      <c r="E27" s="323">
        <f>SUM(F27:O27)</f>
        <v>0</v>
      </c>
      <c r="F27" s="323">
        <f>SUM(F9:F26)</f>
        <v>0</v>
      </c>
      <c r="G27" s="323">
        <f t="shared" ref="G27:O27" si="3">SUM(G9:G26)</f>
        <v>0</v>
      </c>
      <c r="H27" s="323">
        <f t="shared" si="3"/>
        <v>0</v>
      </c>
      <c r="I27" s="323">
        <f t="shared" si="3"/>
        <v>0</v>
      </c>
      <c r="J27" s="323">
        <f t="shared" si="3"/>
        <v>0</v>
      </c>
      <c r="K27" s="323">
        <f t="shared" si="3"/>
        <v>0</v>
      </c>
      <c r="L27" s="323">
        <f t="shared" si="3"/>
        <v>0</v>
      </c>
      <c r="M27" s="323">
        <f t="shared" si="3"/>
        <v>0</v>
      </c>
      <c r="N27" s="323">
        <f t="shared" si="3"/>
        <v>0</v>
      </c>
      <c r="O27" s="323">
        <f t="shared" si="3"/>
        <v>0</v>
      </c>
      <c r="P27" s="328" t="s">
        <v>1124</v>
      </c>
      <c r="Q27" s="65"/>
    </row>
    <row r="28" spans="2:17" ht="16.149999999999999" customHeight="1" x14ac:dyDescent="0.2">
      <c r="B28" s="193"/>
      <c r="C28" s="67"/>
      <c r="D28" s="3"/>
      <c r="E28" s="3"/>
      <c r="F28" s="3"/>
      <c r="G28" s="3"/>
      <c r="H28" s="3"/>
      <c r="I28" s="3"/>
      <c r="J28" s="3"/>
      <c r="K28" s="3"/>
      <c r="L28" s="3"/>
      <c r="M28" s="3"/>
      <c r="N28" s="3"/>
      <c r="O28" s="3"/>
      <c r="P28" s="61"/>
      <c r="Q28" s="65"/>
    </row>
    <row r="29" spans="2:17" ht="16.149999999999999" customHeight="1" x14ac:dyDescent="0.2">
      <c r="B29" s="63" t="s">
        <v>2405</v>
      </c>
      <c r="C29" s="6"/>
      <c r="D29" s="192" t="s">
        <v>11</v>
      </c>
      <c r="E29" s="322">
        <f>SUM(F29:O29)</f>
        <v>0</v>
      </c>
      <c r="F29" s="322">
        <f t="shared" ref="F29:O29" si="4">F92</f>
        <v>0</v>
      </c>
      <c r="G29" s="322">
        <f t="shared" si="4"/>
        <v>0</v>
      </c>
      <c r="H29" s="322">
        <f t="shared" si="4"/>
        <v>0</v>
      </c>
      <c r="I29" s="322">
        <f t="shared" si="4"/>
        <v>0</v>
      </c>
      <c r="J29" s="322">
        <f t="shared" si="4"/>
        <v>0</v>
      </c>
      <c r="K29" s="322">
        <f t="shared" si="4"/>
        <v>0</v>
      </c>
      <c r="L29" s="322">
        <f t="shared" si="4"/>
        <v>0</v>
      </c>
      <c r="M29" s="322">
        <f t="shared" si="4"/>
        <v>0</v>
      </c>
      <c r="N29" s="322">
        <f t="shared" si="4"/>
        <v>0</v>
      </c>
      <c r="O29" s="322">
        <f t="shared" si="4"/>
        <v>0</v>
      </c>
      <c r="P29" s="328" t="s">
        <v>1125</v>
      </c>
      <c r="Q29" s="65"/>
    </row>
    <row r="30" spans="2:17" ht="16.149999999999999" customHeight="1" x14ac:dyDescent="0.2">
      <c r="B30" s="58" t="s">
        <v>1095</v>
      </c>
      <c r="C30" s="6"/>
      <c r="D30" s="192" t="s">
        <v>11</v>
      </c>
      <c r="E30" s="322">
        <f>SUM(F30:O30)</f>
        <v>0</v>
      </c>
      <c r="F30" s="444"/>
      <c r="G30" s="444"/>
      <c r="H30" s="444"/>
      <c r="I30" s="444"/>
      <c r="J30" s="444"/>
      <c r="K30" s="444"/>
      <c r="L30" s="444"/>
      <c r="M30" s="444"/>
      <c r="N30" s="444"/>
      <c r="O30" s="444"/>
      <c r="P30" s="328" t="s">
        <v>1128</v>
      </c>
      <c r="Q30" s="65"/>
    </row>
    <row r="31" spans="2:17" ht="16.149999999999999" customHeight="1" x14ac:dyDescent="0.2">
      <c r="B31" s="62" t="s">
        <v>130</v>
      </c>
      <c r="C31" s="57"/>
      <c r="D31" s="192" t="s">
        <v>14</v>
      </c>
      <c r="E31" s="322">
        <f t="shared" ref="E31:E43" si="5">SUM(F31:O31)</f>
        <v>0</v>
      </c>
      <c r="F31" s="371"/>
      <c r="G31" s="371"/>
      <c r="H31" s="371"/>
      <c r="I31" s="371"/>
      <c r="J31" s="371"/>
      <c r="K31" s="371"/>
      <c r="L31" s="371"/>
      <c r="M31" s="371"/>
      <c r="N31" s="371"/>
      <c r="O31" s="371"/>
      <c r="P31" s="328" t="s">
        <v>1129</v>
      </c>
      <c r="Q31" s="65"/>
    </row>
    <row r="32" spans="2:17" ht="16.149999999999999" customHeight="1" x14ac:dyDescent="0.2">
      <c r="B32" s="62" t="s">
        <v>1130</v>
      </c>
      <c r="C32" s="57"/>
      <c r="D32" s="192" t="s">
        <v>11</v>
      </c>
      <c r="E32" s="322">
        <f t="shared" si="5"/>
        <v>0</v>
      </c>
      <c r="F32" s="371"/>
      <c r="G32" s="371"/>
      <c r="H32" s="371"/>
      <c r="I32" s="371"/>
      <c r="J32" s="371"/>
      <c r="K32" s="371"/>
      <c r="L32" s="371"/>
      <c r="M32" s="371"/>
      <c r="N32" s="371"/>
      <c r="O32" s="371"/>
      <c r="P32" s="328" t="s">
        <v>1131</v>
      </c>
      <c r="Q32" s="65"/>
    </row>
    <row r="33" spans="2:17" ht="28.2" customHeight="1" x14ac:dyDescent="0.2">
      <c r="B33" s="178" t="s">
        <v>1103</v>
      </c>
      <c r="C33" s="175" t="s">
        <v>68</v>
      </c>
      <c r="D33" s="192" t="s">
        <v>1</v>
      </c>
      <c r="E33" s="322">
        <f>SUM(F33:O33)</f>
        <v>0</v>
      </c>
      <c r="F33" s="324"/>
      <c r="G33" s="324"/>
      <c r="H33" s="324"/>
      <c r="I33" s="324"/>
      <c r="J33" s="324"/>
      <c r="K33" s="324"/>
      <c r="L33" s="324"/>
      <c r="M33" s="324"/>
      <c r="N33" s="324"/>
      <c r="O33" s="330"/>
      <c r="P33" s="328" t="s">
        <v>1132</v>
      </c>
      <c r="Q33" s="65"/>
    </row>
    <row r="34" spans="2:17" ht="16.149999999999999" customHeight="1" x14ac:dyDescent="0.2">
      <c r="B34" s="58" t="s">
        <v>1105</v>
      </c>
      <c r="C34" s="6"/>
      <c r="D34" s="194" t="s">
        <v>11</v>
      </c>
      <c r="E34" s="322">
        <f t="shared" si="5"/>
        <v>0</v>
      </c>
      <c r="F34" s="330"/>
      <c r="G34" s="330"/>
      <c r="H34" s="330"/>
      <c r="I34" s="330"/>
      <c r="J34" s="330"/>
      <c r="K34" s="330"/>
      <c r="L34" s="330"/>
      <c r="M34" s="330"/>
      <c r="N34" s="330"/>
      <c r="O34" s="330"/>
      <c r="P34" s="328" t="s">
        <v>1133</v>
      </c>
      <c r="Q34" s="65"/>
    </row>
    <row r="35" spans="2:17" ht="16.149999999999999" customHeight="1" x14ac:dyDescent="0.2">
      <c r="B35" s="62" t="s">
        <v>1107</v>
      </c>
      <c r="C35" s="57"/>
      <c r="D35" s="192" t="s">
        <v>11</v>
      </c>
      <c r="E35" s="322">
        <f t="shared" si="5"/>
        <v>0</v>
      </c>
      <c r="F35" s="330"/>
      <c r="G35" s="330"/>
      <c r="H35" s="330"/>
      <c r="I35" s="330"/>
      <c r="J35" s="330"/>
      <c r="K35" s="330"/>
      <c r="L35" s="330"/>
      <c r="M35" s="330"/>
      <c r="N35" s="330"/>
      <c r="O35" s="330"/>
      <c r="P35" s="328" t="s">
        <v>1134</v>
      </c>
      <c r="Q35" s="65"/>
    </row>
    <row r="36" spans="2:17" ht="16.149999999999999" customHeight="1" x14ac:dyDescent="0.2">
      <c r="B36" s="62" t="s">
        <v>1109</v>
      </c>
      <c r="C36" s="57"/>
      <c r="D36" s="192" t="s">
        <v>1</v>
      </c>
      <c r="E36" s="322">
        <f t="shared" si="5"/>
        <v>0</v>
      </c>
      <c r="F36" s="330"/>
      <c r="G36" s="330"/>
      <c r="H36" s="330"/>
      <c r="I36" s="330"/>
      <c r="J36" s="330"/>
      <c r="K36" s="330"/>
      <c r="L36" s="330"/>
      <c r="M36" s="330"/>
      <c r="N36" s="330"/>
      <c r="O36" s="330"/>
      <c r="P36" s="328" t="s">
        <v>1135</v>
      </c>
      <c r="Q36" s="65"/>
    </row>
    <row r="37" spans="2:17" ht="16.149999999999999" customHeight="1" x14ac:dyDescent="0.2">
      <c r="B37" s="58" t="s">
        <v>1111</v>
      </c>
      <c r="C37" s="6"/>
      <c r="D37" s="192" t="s">
        <v>1</v>
      </c>
      <c r="E37" s="322">
        <f t="shared" si="5"/>
        <v>0</v>
      </c>
      <c r="F37" s="330"/>
      <c r="G37" s="330"/>
      <c r="H37" s="330"/>
      <c r="I37" s="330"/>
      <c r="J37" s="330"/>
      <c r="K37" s="330"/>
      <c r="L37" s="330"/>
      <c r="M37" s="330"/>
      <c r="N37" s="330"/>
      <c r="O37" s="330"/>
      <c r="P37" s="328" t="s">
        <v>1136</v>
      </c>
      <c r="Q37" s="65"/>
    </row>
    <row r="38" spans="2:17" ht="16.149999999999999" customHeight="1" x14ac:dyDescent="0.2">
      <c r="B38" s="62" t="s">
        <v>1113</v>
      </c>
      <c r="C38" s="175" t="s">
        <v>68</v>
      </c>
      <c r="D38" s="192" t="s">
        <v>14</v>
      </c>
      <c r="E38" s="322">
        <f t="shared" si="5"/>
        <v>0</v>
      </c>
      <c r="F38" s="330"/>
      <c r="G38" s="330"/>
      <c r="H38" s="330"/>
      <c r="I38" s="330"/>
      <c r="J38" s="330"/>
      <c r="K38" s="330"/>
      <c r="L38" s="330"/>
      <c r="M38" s="330"/>
      <c r="N38" s="330"/>
      <c r="O38" s="330"/>
      <c r="P38" s="328" t="s">
        <v>1137</v>
      </c>
      <c r="Q38" s="65"/>
    </row>
    <row r="39" spans="2:17" ht="16.149999999999999" customHeight="1" x14ac:dyDescent="0.2">
      <c r="B39" s="62" t="s">
        <v>1115</v>
      </c>
      <c r="C39" s="57"/>
      <c r="D39" s="192" t="s">
        <v>14</v>
      </c>
      <c r="E39" s="322">
        <f>SUM(F39:O39)</f>
        <v>0</v>
      </c>
      <c r="F39" s="371"/>
      <c r="G39" s="371"/>
      <c r="H39" s="371"/>
      <c r="I39" s="371"/>
      <c r="J39" s="371"/>
      <c r="K39" s="371"/>
      <c r="L39" s="371"/>
      <c r="M39" s="371"/>
      <c r="N39" s="371"/>
      <c r="O39" s="371"/>
      <c r="P39" s="328" t="s">
        <v>1138</v>
      </c>
      <c r="Q39" s="65"/>
    </row>
    <row r="40" spans="2:17" ht="16.149999999999999" customHeight="1" x14ac:dyDescent="0.2">
      <c r="B40" s="58" t="s">
        <v>1117</v>
      </c>
      <c r="C40" s="6"/>
      <c r="D40" s="192" t="s">
        <v>14</v>
      </c>
      <c r="E40" s="322">
        <f t="shared" si="5"/>
        <v>0</v>
      </c>
      <c r="F40" s="330"/>
      <c r="G40" s="330"/>
      <c r="H40" s="330"/>
      <c r="I40" s="330"/>
      <c r="J40" s="330"/>
      <c r="K40" s="330"/>
      <c r="L40" s="330"/>
      <c r="M40" s="330"/>
      <c r="N40" s="330"/>
      <c r="O40" s="330"/>
      <c r="P40" s="328" t="s">
        <v>1139</v>
      </c>
      <c r="Q40" s="65"/>
    </row>
    <row r="41" spans="2:17" ht="16.149999999999999" customHeight="1" x14ac:dyDescent="0.2">
      <c r="B41" s="62" t="s">
        <v>1119</v>
      </c>
      <c r="C41" s="57"/>
      <c r="D41" s="192" t="s">
        <v>14</v>
      </c>
      <c r="E41" s="322">
        <f t="shared" si="5"/>
        <v>0</v>
      </c>
      <c r="F41" s="330"/>
      <c r="G41" s="330"/>
      <c r="H41" s="330"/>
      <c r="I41" s="330"/>
      <c r="J41" s="330"/>
      <c r="K41" s="330"/>
      <c r="L41" s="330"/>
      <c r="M41" s="330"/>
      <c r="N41" s="330"/>
      <c r="O41" s="330"/>
      <c r="P41" s="328" t="s">
        <v>1140</v>
      </c>
      <c r="Q41" s="65"/>
    </row>
    <row r="42" spans="2:17" ht="16.149999999999999" customHeight="1" x14ac:dyDescent="0.2">
      <c r="B42" s="58" t="s">
        <v>1121</v>
      </c>
      <c r="C42" s="6"/>
      <c r="D42" s="192" t="s">
        <v>1</v>
      </c>
      <c r="E42" s="322">
        <f t="shared" si="5"/>
        <v>0</v>
      </c>
      <c r="F42" s="330"/>
      <c r="G42" s="330"/>
      <c r="H42" s="330"/>
      <c r="I42" s="330"/>
      <c r="J42" s="330"/>
      <c r="K42" s="330"/>
      <c r="L42" s="330"/>
      <c r="M42" s="330"/>
      <c r="N42" s="330"/>
      <c r="O42" s="330"/>
      <c r="P42" s="328" t="s">
        <v>1141</v>
      </c>
      <c r="Q42" s="65"/>
    </row>
    <row r="43" spans="2:17" ht="16.149999999999999" customHeight="1" thickBot="1" x14ac:dyDescent="0.25">
      <c r="B43" s="62" t="s">
        <v>593</v>
      </c>
      <c r="C43" s="57"/>
      <c r="D43" s="192" t="s">
        <v>1</v>
      </c>
      <c r="E43" s="322">
        <f t="shared" si="5"/>
        <v>0</v>
      </c>
      <c r="F43" s="444"/>
      <c r="G43" s="444"/>
      <c r="H43" s="444"/>
      <c r="I43" s="444"/>
      <c r="J43" s="444"/>
      <c r="K43" s="444"/>
      <c r="L43" s="444"/>
      <c r="M43" s="444"/>
      <c r="N43" s="444"/>
      <c r="O43" s="444"/>
      <c r="P43" s="328" t="s">
        <v>1142</v>
      </c>
      <c r="Q43" s="65"/>
    </row>
    <row r="44" spans="2:17" ht="16.149999999999999" customHeight="1" x14ac:dyDescent="0.2">
      <c r="B44" s="63" t="s">
        <v>2406</v>
      </c>
      <c r="C44" s="6"/>
      <c r="D44" s="192" t="s">
        <v>11</v>
      </c>
      <c r="E44" s="323">
        <f>SUM(F44:O44)</f>
        <v>0</v>
      </c>
      <c r="F44" s="323">
        <f>SUM(F29:F43)</f>
        <v>0</v>
      </c>
      <c r="G44" s="323">
        <f t="shared" ref="G44:O44" si="6">SUM(G29:G43)</f>
        <v>0</v>
      </c>
      <c r="H44" s="323">
        <f t="shared" si="6"/>
        <v>0</v>
      </c>
      <c r="I44" s="323">
        <f t="shared" si="6"/>
        <v>0</v>
      </c>
      <c r="J44" s="323">
        <f t="shared" si="6"/>
        <v>0</v>
      </c>
      <c r="K44" s="323">
        <f t="shared" si="6"/>
        <v>0</v>
      </c>
      <c r="L44" s="323">
        <f t="shared" si="6"/>
        <v>0</v>
      </c>
      <c r="M44" s="323">
        <f t="shared" si="6"/>
        <v>0</v>
      </c>
      <c r="N44" s="323">
        <f t="shared" si="6"/>
        <v>0</v>
      </c>
      <c r="O44" s="323">
        <f t="shared" si="6"/>
        <v>0</v>
      </c>
      <c r="P44" s="328" t="s">
        <v>1143</v>
      </c>
      <c r="Q44" s="65"/>
    </row>
    <row r="45" spans="2:17" ht="16.149999999999999" customHeight="1" thickBot="1" x14ac:dyDescent="0.25">
      <c r="B45" s="152"/>
      <c r="C45" s="67"/>
      <c r="D45" s="17"/>
      <c r="E45" s="3"/>
      <c r="F45" s="3"/>
      <c r="G45" s="3"/>
      <c r="H45" s="3"/>
      <c r="I45" s="3"/>
      <c r="J45" s="3"/>
      <c r="K45" s="3"/>
      <c r="L45" s="3"/>
      <c r="M45" s="3"/>
      <c r="N45" s="3"/>
      <c r="O45" s="3"/>
      <c r="P45" s="61"/>
      <c r="Q45" s="65"/>
    </row>
    <row r="46" spans="2:17" ht="16.149999999999999" customHeight="1" thickBot="1" x14ac:dyDescent="0.25">
      <c r="B46" s="73" t="s">
        <v>2407</v>
      </c>
      <c r="C46" s="69"/>
      <c r="D46" s="195" t="s">
        <v>11</v>
      </c>
      <c r="E46" s="323">
        <f t="shared" ref="E46:O46" si="7">E27-E44</f>
        <v>0</v>
      </c>
      <c r="F46" s="323">
        <f>F27-F44</f>
        <v>0</v>
      </c>
      <c r="G46" s="323">
        <f t="shared" si="7"/>
        <v>0</v>
      </c>
      <c r="H46" s="323">
        <f t="shared" si="7"/>
        <v>0</v>
      </c>
      <c r="I46" s="323">
        <f t="shared" si="7"/>
        <v>0</v>
      </c>
      <c r="J46" s="323">
        <f t="shared" si="7"/>
        <v>0</v>
      </c>
      <c r="K46" s="323">
        <f t="shared" si="7"/>
        <v>0</v>
      </c>
      <c r="L46" s="323">
        <f t="shared" si="7"/>
        <v>0</v>
      </c>
      <c r="M46" s="323">
        <f t="shared" si="7"/>
        <v>0</v>
      </c>
      <c r="N46" s="323">
        <f t="shared" si="7"/>
        <v>0</v>
      </c>
      <c r="O46" s="323">
        <f t="shared" si="7"/>
        <v>0</v>
      </c>
      <c r="P46" s="348" t="s">
        <v>1144</v>
      </c>
      <c r="Q46" s="65"/>
    </row>
    <row r="47" spans="2:17" ht="16.149999999999999" customHeight="1" thickTop="1" thickBot="1" x14ac:dyDescent="0.25">
      <c r="B47" s="71"/>
      <c r="C47" s="71"/>
      <c r="D47" s="71"/>
      <c r="E47" s="71"/>
      <c r="F47" s="71"/>
      <c r="G47" s="71"/>
      <c r="H47" s="71"/>
      <c r="I47" s="71"/>
      <c r="J47" s="71"/>
      <c r="K47" s="71"/>
      <c r="L47" s="71"/>
      <c r="M47" s="71"/>
      <c r="N47" s="71"/>
      <c r="O47" s="71"/>
      <c r="P47" s="336"/>
    </row>
    <row r="48" spans="2:17" ht="16.149999999999999" customHeight="1" thickTop="1" thickBot="1" x14ac:dyDescent="0.3">
      <c r="B48" s="45"/>
      <c r="C48" s="45"/>
      <c r="D48" s="45"/>
      <c r="E48" s="45"/>
      <c r="F48" s="45"/>
      <c r="G48" s="45"/>
      <c r="H48" s="45"/>
      <c r="I48" s="45"/>
      <c r="J48" s="45"/>
      <c r="K48" s="45"/>
      <c r="L48" s="45"/>
      <c r="M48" s="45"/>
      <c r="N48" s="184" t="s">
        <v>68</v>
      </c>
      <c r="O48" s="377" t="s">
        <v>2338</v>
      </c>
      <c r="P48" s="378">
        <v>3</v>
      </c>
    </row>
    <row r="49" spans="2:17" ht="16.149999999999999" customHeight="1" thickTop="1" x14ac:dyDescent="0.25">
      <c r="B49" s="185" t="s">
        <v>2408</v>
      </c>
      <c r="C49" s="186"/>
      <c r="D49" s="186"/>
      <c r="E49" s="327" t="s">
        <v>1145</v>
      </c>
      <c r="F49" s="327" t="s">
        <v>1146</v>
      </c>
      <c r="G49" s="327" t="s">
        <v>1147</v>
      </c>
      <c r="H49" s="327" t="s">
        <v>1148</v>
      </c>
      <c r="I49" s="327" t="s">
        <v>1149</v>
      </c>
      <c r="J49" s="327" t="s">
        <v>1150</v>
      </c>
      <c r="K49" s="327" t="s">
        <v>1151</v>
      </c>
      <c r="L49" s="327" t="s">
        <v>1152</v>
      </c>
      <c r="M49" s="327" t="s">
        <v>1153</v>
      </c>
      <c r="N49" s="327" t="s">
        <v>1154</v>
      </c>
      <c r="O49" s="327" t="s">
        <v>1155</v>
      </c>
      <c r="P49" s="325" t="s">
        <v>3</v>
      </c>
      <c r="Q49" s="65"/>
    </row>
    <row r="50" spans="2:17" ht="54.35" x14ac:dyDescent="0.25">
      <c r="B50" s="187"/>
      <c r="C50" s="186"/>
      <c r="D50" s="708" t="s">
        <v>72</v>
      </c>
      <c r="E50" s="31" t="s">
        <v>5</v>
      </c>
      <c r="F50" s="31" t="s">
        <v>1083</v>
      </c>
      <c r="G50" s="31" t="s">
        <v>1084</v>
      </c>
      <c r="H50" s="31" t="s">
        <v>1085</v>
      </c>
      <c r="I50" s="31" t="s">
        <v>1086</v>
      </c>
      <c r="J50" s="31" t="s">
        <v>1087</v>
      </c>
      <c r="K50" s="31" t="s">
        <v>1088</v>
      </c>
      <c r="L50" s="31" t="s">
        <v>1089</v>
      </c>
      <c r="M50" s="31" t="s">
        <v>1090</v>
      </c>
      <c r="N50" s="31" t="s">
        <v>1156</v>
      </c>
      <c r="O50" s="78" t="s">
        <v>1091</v>
      </c>
      <c r="P50" s="50"/>
      <c r="Q50" s="65"/>
    </row>
    <row r="51" spans="2:17" ht="16.149999999999999" customHeight="1" x14ac:dyDescent="0.25">
      <c r="B51" s="187"/>
      <c r="C51" s="186"/>
      <c r="D51" s="708"/>
      <c r="E51" s="31" t="s">
        <v>327</v>
      </c>
      <c r="F51" s="31" t="s">
        <v>327</v>
      </c>
      <c r="G51" s="31" t="s">
        <v>327</v>
      </c>
      <c r="H51" s="31" t="s">
        <v>327</v>
      </c>
      <c r="I51" s="31" t="s">
        <v>327</v>
      </c>
      <c r="J51" s="31" t="s">
        <v>327</v>
      </c>
      <c r="K51" s="31" t="s">
        <v>327</v>
      </c>
      <c r="L51" s="31" t="s">
        <v>327</v>
      </c>
      <c r="M51" s="31" t="s">
        <v>327</v>
      </c>
      <c r="N51" s="31" t="s">
        <v>327</v>
      </c>
      <c r="O51" s="78" t="s">
        <v>327</v>
      </c>
      <c r="P51" s="50"/>
      <c r="Q51" s="65"/>
    </row>
    <row r="52" spans="2:17" ht="16.149999999999999" customHeight="1" thickBot="1" x14ac:dyDescent="0.3">
      <c r="B52" s="188"/>
      <c r="C52" s="189"/>
      <c r="D52" s="709"/>
      <c r="E52" s="190" t="s">
        <v>424</v>
      </c>
      <c r="F52" s="190" t="s">
        <v>424</v>
      </c>
      <c r="G52" s="190" t="s">
        <v>424</v>
      </c>
      <c r="H52" s="190" t="s">
        <v>424</v>
      </c>
      <c r="I52" s="190" t="s">
        <v>424</v>
      </c>
      <c r="J52" s="190" t="s">
        <v>424</v>
      </c>
      <c r="K52" s="190" t="s">
        <v>424</v>
      </c>
      <c r="L52" s="190" t="s">
        <v>424</v>
      </c>
      <c r="M52" s="190" t="s">
        <v>424</v>
      </c>
      <c r="N52" s="190" t="s">
        <v>424</v>
      </c>
      <c r="O52" s="191" t="s">
        <v>424</v>
      </c>
      <c r="P52" s="328" t="s">
        <v>4</v>
      </c>
      <c r="Q52" s="65"/>
    </row>
    <row r="53" spans="2:17" ht="16.149999999999999" customHeight="1" x14ac:dyDescent="0.2">
      <c r="B53" s="63" t="s">
        <v>2395</v>
      </c>
      <c r="C53" s="6"/>
      <c r="D53" s="99" t="s">
        <v>11</v>
      </c>
      <c r="E53" s="322">
        <f>SUM(F53:O53)</f>
        <v>0</v>
      </c>
      <c r="F53" s="332"/>
      <c r="G53" s="332"/>
      <c r="H53" s="332"/>
      <c r="I53" s="332"/>
      <c r="J53" s="332"/>
      <c r="K53" s="332"/>
      <c r="L53" s="332"/>
      <c r="M53" s="332"/>
      <c r="N53" s="332"/>
      <c r="O53" s="445"/>
      <c r="P53" s="328" t="s">
        <v>1092</v>
      </c>
      <c r="Q53" s="65"/>
    </row>
    <row r="54" spans="2:17" ht="16.149999999999999" customHeight="1" thickBot="1" x14ac:dyDescent="0.25">
      <c r="B54" s="62" t="s">
        <v>546</v>
      </c>
      <c r="C54" s="57"/>
      <c r="D54" s="192" t="s">
        <v>14</v>
      </c>
      <c r="E54" s="322">
        <f>SUM(F54:O54)</f>
        <v>0</v>
      </c>
      <c r="F54" s="332"/>
      <c r="G54" s="332"/>
      <c r="H54" s="332"/>
      <c r="I54" s="332"/>
      <c r="J54" s="332"/>
      <c r="K54" s="332"/>
      <c r="L54" s="332"/>
      <c r="M54" s="332"/>
      <c r="N54" s="332"/>
      <c r="O54" s="324"/>
      <c r="P54" s="328" t="s">
        <v>1093</v>
      </c>
      <c r="Q54" s="65"/>
    </row>
    <row r="55" spans="2:17" ht="16.149999999999999" customHeight="1" x14ac:dyDescent="0.2">
      <c r="B55" s="60" t="s">
        <v>2396</v>
      </c>
      <c r="C55" s="57"/>
      <c r="D55" s="192" t="s">
        <v>11</v>
      </c>
      <c r="E55" s="323">
        <f>SUM(F55:O55)</f>
        <v>0</v>
      </c>
      <c r="F55" s="323">
        <f t="shared" ref="F55:O55" si="8">SUM(F53:F54)</f>
        <v>0</v>
      </c>
      <c r="G55" s="323">
        <f t="shared" si="8"/>
        <v>0</v>
      </c>
      <c r="H55" s="323">
        <f t="shared" si="8"/>
        <v>0</v>
      </c>
      <c r="I55" s="323">
        <f t="shared" si="8"/>
        <v>0</v>
      </c>
      <c r="J55" s="323">
        <f t="shared" si="8"/>
        <v>0</v>
      </c>
      <c r="K55" s="323">
        <f t="shared" si="8"/>
        <v>0</v>
      </c>
      <c r="L55" s="323">
        <f>SUM(L53:L54)</f>
        <v>0</v>
      </c>
      <c r="M55" s="323">
        <f t="shared" si="8"/>
        <v>0</v>
      </c>
      <c r="N55" s="323">
        <f t="shared" si="8"/>
        <v>0</v>
      </c>
      <c r="O55" s="323">
        <f t="shared" si="8"/>
        <v>0</v>
      </c>
      <c r="P55" s="328" t="s">
        <v>1094</v>
      </c>
      <c r="Q55" s="65"/>
    </row>
    <row r="56" spans="2:17" ht="16.149999999999999" customHeight="1" x14ac:dyDescent="0.2">
      <c r="B56" s="62" t="s">
        <v>1095</v>
      </c>
      <c r="C56" s="57"/>
      <c r="D56" s="192" t="s">
        <v>11</v>
      </c>
      <c r="E56" s="322">
        <f>SUM(F56:O56)</f>
        <v>0</v>
      </c>
      <c r="F56" s="444"/>
      <c r="G56" s="444"/>
      <c r="H56" s="444"/>
      <c r="I56" s="444"/>
      <c r="J56" s="444"/>
      <c r="K56" s="444"/>
      <c r="L56" s="444"/>
      <c r="M56" s="444"/>
      <c r="N56" s="444"/>
      <c r="O56" s="444"/>
      <c r="P56" s="328" t="s">
        <v>1096</v>
      </c>
      <c r="Q56" s="65"/>
    </row>
    <row r="57" spans="2:17" ht="16.149999999999999" customHeight="1" x14ac:dyDescent="0.2">
      <c r="B57" s="62" t="s">
        <v>130</v>
      </c>
      <c r="C57" s="57"/>
      <c r="D57" s="192" t="s">
        <v>14</v>
      </c>
      <c r="E57" s="322">
        <f t="shared" ref="E57:E72" si="9">SUM(F57:O57)</f>
        <v>0</v>
      </c>
      <c r="F57" s="332"/>
      <c r="G57" s="332"/>
      <c r="H57" s="332"/>
      <c r="I57" s="332"/>
      <c r="J57" s="332"/>
      <c r="K57" s="332"/>
      <c r="L57" s="332"/>
      <c r="M57" s="332"/>
      <c r="N57" s="332"/>
      <c r="O57" s="321"/>
      <c r="P57" s="328" t="s">
        <v>1097</v>
      </c>
      <c r="Q57" s="65"/>
    </row>
    <row r="58" spans="2:17" ht="16.149999999999999" customHeight="1" x14ac:dyDescent="0.2">
      <c r="B58" s="58" t="s">
        <v>410</v>
      </c>
      <c r="C58" s="6"/>
      <c r="D58" s="192" t="s">
        <v>11</v>
      </c>
      <c r="E58" s="322">
        <f t="shared" si="9"/>
        <v>0</v>
      </c>
      <c r="F58" s="332"/>
      <c r="G58" s="332"/>
      <c r="H58" s="332"/>
      <c r="I58" s="332"/>
      <c r="J58" s="332"/>
      <c r="K58" s="332"/>
      <c r="L58" s="332"/>
      <c r="M58" s="332"/>
      <c r="N58" s="332"/>
      <c r="O58" s="332"/>
      <c r="P58" s="328" t="s">
        <v>1098</v>
      </c>
      <c r="Q58" s="65"/>
    </row>
    <row r="59" spans="2:17" ht="16.149999999999999" customHeight="1" x14ac:dyDescent="0.2">
      <c r="B59" s="62" t="s">
        <v>411</v>
      </c>
      <c r="C59" s="57"/>
      <c r="D59" s="192" t="s">
        <v>11</v>
      </c>
      <c r="E59" s="322">
        <f t="shared" si="9"/>
        <v>0</v>
      </c>
      <c r="F59" s="332"/>
      <c r="G59" s="332"/>
      <c r="H59" s="332"/>
      <c r="I59" s="332"/>
      <c r="J59" s="332"/>
      <c r="K59" s="332"/>
      <c r="L59" s="332"/>
      <c r="M59" s="332"/>
      <c r="N59" s="332"/>
      <c r="O59" s="332"/>
      <c r="P59" s="328" t="s">
        <v>1099</v>
      </c>
      <c r="Q59" s="65"/>
    </row>
    <row r="60" spans="2:17" ht="16.149999999999999" customHeight="1" x14ac:dyDescent="0.2">
      <c r="B60" s="62" t="s">
        <v>1100</v>
      </c>
      <c r="C60" s="57"/>
      <c r="D60" s="192" t="s">
        <v>11</v>
      </c>
      <c r="E60" s="322">
        <f t="shared" si="9"/>
        <v>0</v>
      </c>
      <c r="F60" s="332"/>
      <c r="G60" s="332"/>
      <c r="H60" s="332"/>
      <c r="I60" s="332"/>
      <c r="J60" s="332"/>
      <c r="K60" s="332"/>
      <c r="L60" s="332"/>
      <c r="M60" s="332"/>
      <c r="N60" s="332"/>
      <c r="O60" s="332"/>
      <c r="P60" s="328" t="s">
        <v>1101</v>
      </c>
      <c r="Q60" s="65"/>
    </row>
    <row r="61" spans="2:17" ht="16.149999999999999" customHeight="1" x14ac:dyDescent="0.2">
      <c r="B61" s="62" t="s">
        <v>412</v>
      </c>
      <c r="C61" s="57"/>
      <c r="D61" s="192" t="s">
        <v>11</v>
      </c>
      <c r="E61" s="322">
        <f t="shared" si="9"/>
        <v>0</v>
      </c>
      <c r="F61" s="332"/>
      <c r="G61" s="332"/>
      <c r="H61" s="332"/>
      <c r="I61" s="332"/>
      <c r="J61" s="332"/>
      <c r="K61" s="332"/>
      <c r="L61" s="332"/>
      <c r="M61" s="332"/>
      <c r="N61" s="332"/>
      <c r="O61" s="332"/>
      <c r="P61" s="328" t="s">
        <v>1102</v>
      </c>
      <c r="Q61" s="65"/>
    </row>
    <row r="62" spans="2:17" ht="28.9" customHeight="1" x14ac:dyDescent="0.2">
      <c r="B62" s="178" t="s">
        <v>1103</v>
      </c>
      <c r="C62" s="175" t="s">
        <v>68</v>
      </c>
      <c r="D62" s="192" t="s">
        <v>11</v>
      </c>
      <c r="E62" s="322">
        <f t="shared" si="9"/>
        <v>0</v>
      </c>
      <c r="F62" s="332"/>
      <c r="G62" s="332"/>
      <c r="H62" s="332"/>
      <c r="I62" s="332"/>
      <c r="J62" s="332"/>
      <c r="K62" s="332"/>
      <c r="L62" s="332"/>
      <c r="M62" s="332"/>
      <c r="N62" s="332"/>
      <c r="O62" s="321">
        <f>-SUM(F62:N62)+O81</f>
        <v>0</v>
      </c>
      <c r="P62" s="328" t="s">
        <v>1104</v>
      </c>
      <c r="Q62" s="65"/>
    </row>
    <row r="63" spans="2:17" ht="16.149999999999999" customHeight="1" x14ac:dyDescent="0.2">
      <c r="B63" s="62" t="s">
        <v>1105</v>
      </c>
      <c r="C63" s="57"/>
      <c r="D63" s="192" t="s">
        <v>1</v>
      </c>
      <c r="E63" s="322">
        <f t="shared" si="9"/>
        <v>0</v>
      </c>
      <c r="F63" s="332"/>
      <c r="G63" s="332"/>
      <c r="H63" s="332"/>
      <c r="I63" s="332"/>
      <c r="J63" s="332"/>
      <c r="K63" s="332"/>
      <c r="L63" s="332"/>
      <c r="M63" s="332"/>
      <c r="N63" s="332"/>
      <c r="O63" s="332"/>
      <c r="P63" s="328" t="s">
        <v>1106</v>
      </c>
      <c r="Q63" s="65"/>
    </row>
    <row r="64" spans="2:17" ht="16.149999999999999" customHeight="1" x14ac:dyDescent="0.2">
      <c r="B64" s="62" t="s">
        <v>1107</v>
      </c>
      <c r="C64" s="57"/>
      <c r="D64" s="192" t="s">
        <v>1</v>
      </c>
      <c r="E64" s="322">
        <f t="shared" si="9"/>
        <v>0</v>
      </c>
      <c r="F64" s="332"/>
      <c r="G64" s="332"/>
      <c r="H64" s="332"/>
      <c r="I64" s="332"/>
      <c r="J64" s="332"/>
      <c r="K64" s="332"/>
      <c r="L64" s="332"/>
      <c r="M64" s="332"/>
      <c r="N64" s="332"/>
      <c r="O64" s="332"/>
      <c r="P64" s="328" t="s">
        <v>1108</v>
      </c>
      <c r="Q64" s="65"/>
    </row>
    <row r="65" spans="2:17" ht="16.149999999999999" customHeight="1" x14ac:dyDescent="0.2">
      <c r="B65" s="62" t="s">
        <v>1109</v>
      </c>
      <c r="C65" s="57"/>
      <c r="D65" s="192" t="s">
        <v>11</v>
      </c>
      <c r="E65" s="322">
        <f t="shared" si="9"/>
        <v>0</v>
      </c>
      <c r="F65" s="332"/>
      <c r="G65" s="332"/>
      <c r="H65" s="332"/>
      <c r="I65" s="332"/>
      <c r="J65" s="332"/>
      <c r="K65" s="332"/>
      <c r="L65" s="332"/>
      <c r="M65" s="332"/>
      <c r="N65" s="332"/>
      <c r="O65" s="332"/>
      <c r="P65" s="328" t="s">
        <v>1110</v>
      </c>
      <c r="Q65" s="65"/>
    </row>
    <row r="66" spans="2:17" ht="16.149999999999999" customHeight="1" x14ac:dyDescent="0.2">
      <c r="B66" s="62" t="s">
        <v>1111</v>
      </c>
      <c r="C66" s="57"/>
      <c r="D66" s="192" t="s">
        <v>11</v>
      </c>
      <c r="E66" s="322">
        <f t="shared" si="9"/>
        <v>0</v>
      </c>
      <c r="F66" s="332"/>
      <c r="G66" s="332"/>
      <c r="H66" s="332"/>
      <c r="I66" s="332"/>
      <c r="J66" s="332"/>
      <c r="K66" s="332"/>
      <c r="L66" s="332"/>
      <c r="M66" s="332"/>
      <c r="N66" s="332"/>
      <c r="O66" s="332"/>
      <c r="P66" s="328" t="s">
        <v>1112</v>
      </c>
      <c r="Q66" s="65"/>
    </row>
    <row r="67" spans="2:17" ht="16.149999999999999" customHeight="1" x14ac:dyDescent="0.2">
      <c r="B67" s="62" t="s">
        <v>1113</v>
      </c>
      <c r="C67" s="175" t="s">
        <v>68</v>
      </c>
      <c r="D67" s="192" t="s">
        <v>14</v>
      </c>
      <c r="E67" s="322">
        <f t="shared" si="9"/>
        <v>0</v>
      </c>
      <c r="F67" s="332"/>
      <c r="G67" s="332"/>
      <c r="H67" s="332"/>
      <c r="I67" s="332"/>
      <c r="J67" s="332"/>
      <c r="K67" s="332"/>
      <c r="L67" s="332"/>
      <c r="M67" s="332"/>
      <c r="N67" s="332"/>
      <c r="O67" s="332"/>
      <c r="P67" s="328" t="s">
        <v>1114</v>
      </c>
      <c r="Q67" s="65"/>
    </row>
    <row r="68" spans="2:17" ht="16.149999999999999" customHeight="1" x14ac:dyDescent="0.2">
      <c r="B68" s="62" t="s">
        <v>1115</v>
      </c>
      <c r="C68" s="57"/>
      <c r="D68" s="192" t="s">
        <v>14</v>
      </c>
      <c r="E68" s="322">
        <f>SUM(F68:O68)</f>
        <v>0</v>
      </c>
      <c r="F68" s="445"/>
      <c r="G68" s="445"/>
      <c r="H68" s="445"/>
      <c r="I68" s="445"/>
      <c r="J68" s="445"/>
      <c r="K68" s="445"/>
      <c r="L68" s="445"/>
      <c r="M68" s="445"/>
      <c r="N68" s="445"/>
      <c r="O68" s="445"/>
      <c r="P68" s="328" t="s">
        <v>1116</v>
      </c>
      <c r="Q68" s="65"/>
    </row>
    <row r="69" spans="2:17" ht="16.149999999999999" customHeight="1" x14ac:dyDescent="0.2">
      <c r="B69" s="62" t="s">
        <v>1117</v>
      </c>
      <c r="C69" s="57"/>
      <c r="D69" s="192" t="s">
        <v>14</v>
      </c>
      <c r="E69" s="322">
        <f t="shared" si="9"/>
        <v>0</v>
      </c>
      <c r="F69" s="332"/>
      <c r="G69" s="332"/>
      <c r="H69" s="332"/>
      <c r="I69" s="332"/>
      <c r="J69" s="332"/>
      <c r="K69" s="332"/>
      <c r="L69" s="332"/>
      <c r="M69" s="332"/>
      <c r="N69" s="332"/>
      <c r="O69" s="332"/>
      <c r="P69" s="328" t="s">
        <v>1118</v>
      </c>
      <c r="Q69" s="65"/>
    </row>
    <row r="70" spans="2:17" ht="16.149999999999999" customHeight="1" x14ac:dyDescent="0.2">
      <c r="B70" s="62" t="s">
        <v>1119</v>
      </c>
      <c r="C70" s="57"/>
      <c r="D70" s="192" t="s">
        <v>14</v>
      </c>
      <c r="E70" s="322">
        <f>SUM(F70:O70)</f>
        <v>0</v>
      </c>
      <c r="F70" s="332"/>
      <c r="G70" s="332"/>
      <c r="H70" s="332"/>
      <c r="I70" s="332"/>
      <c r="J70" s="332"/>
      <c r="K70" s="332"/>
      <c r="L70" s="332"/>
      <c r="M70" s="332"/>
      <c r="N70" s="332"/>
      <c r="O70" s="332"/>
      <c r="P70" s="328" t="s">
        <v>1120</v>
      </c>
      <c r="Q70" s="65"/>
    </row>
    <row r="71" spans="2:17" ht="16.149999999999999" customHeight="1" x14ac:dyDescent="0.2">
      <c r="B71" s="58" t="s">
        <v>1121</v>
      </c>
      <c r="C71" s="6"/>
      <c r="D71" s="192" t="s">
        <v>1</v>
      </c>
      <c r="E71" s="322">
        <f t="shared" si="9"/>
        <v>0</v>
      </c>
      <c r="F71" s="332"/>
      <c r="G71" s="332"/>
      <c r="H71" s="332"/>
      <c r="I71" s="332"/>
      <c r="J71" s="332"/>
      <c r="K71" s="332"/>
      <c r="L71" s="332"/>
      <c r="M71" s="332"/>
      <c r="N71" s="332"/>
      <c r="O71" s="332"/>
      <c r="P71" s="328" t="s">
        <v>1122</v>
      </c>
      <c r="Q71" s="65"/>
    </row>
    <row r="72" spans="2:17" ht="16.149999999999999" customHeight="1" thickBot="1" x14ac:dyDescent="0.25">
      <c r="B72" s="62" t="s">
        <v>593</v>
      </c>
      <c r="C72" s="57"/>
      <c r="D72" s="192" t="s">
        <v>1</v>
      </c>
      <c r="E72" s="322">
        <f t="shared" si="9"/>
        <v>0</v>
      </c>
      <c r="F72" s="444"/>
      <c r="G72" s="444"/>
      <c r="H72" s="444"/>
      <c r="I72" s="444"/>
      <c r="J72" s="444"/>
      <c r="K72" s="444"/>
      <c r="L72" s="444"/>
      <c r="M72" s="444"/>
      <c r="N72" s="444"/>
      <c r="O72" s="444"/>
      <c r="P72" s="328" t="s">
        <v>1123</v>
      </c>
      <c r="Q72" s="65"/>
    </row>
    <row r="73" spans="2:17" ht="16.149999999999999" customHeight="1" x14ac:dyDescent="0.2">
      <c r="B73" s="60" t="s">
        <v>2397</v>
      </c>
      <c r="C73" s="57"/>
      <c r="D73" s="192" t="s">
        <v>11</v>
      </c>
      <c r="E73" s="323">
        <f>SUM(F73:O73)</f>
        <v>0</v>
      </c>
      <c r="F73" s="323">
        <f>SUM(F55:F72)</f>
        <v>0</v>
      </c>
      <c r="G73" s="323">
        <f t="shared" ref="G73:O73" si="10">SUM(G55:G72)</f>
        <v>0</v>
      </c>
      <c r="H73" s="323">
        <f t="shared" si="10"/>
        <v>0</v>
      </c>
      <c r="I73" s="323">
        <f t="shared" si="10"/>
        <v>0</v>
      </c>
      <c r="J73" s="323">
        <f t="shared" si="10"/>
        <v>0</v>
      </c>
      <c r="K73" s="323">
        <f t="shared" si="10"/>
        <v>0</v>
      </c>
      <c r="L73" s="323">
        <f t="shared" si="10"/>
        <v>0</v>
      </c>
      <c r="M73" s="323">
        <f t="shared" si="10"/>
        <v>0</v>
      </c>
      <c r="N73" s="323">
        <f t="shared" si="10"/>
        <v>0</v>
      </c>
      <c r="O73" s="323">
        <f t="shared" si="10"/>
        <v>0</v>
      </c>
      <c r="P73" s="328" t="s">
        <v>1124</v>
      </c>
      <c r="Q73" s="65"/>
    </row>
    <row r="74" spans="2:17" ht="16.149999999999999" customHeight="1" x14ac:dyDescent="0.2">
      <c r="B74" s="193"/>
      <c r="C74" s="67"/>
      <c r="D74" s="17"/>
      <c r="E74" s="3"/>
      <c r="F74" s="3"/>
      <c r="G74" s="3"/>
      <c r="H74" s="3"/>
      <c r="I74" s="3"/>
      <c r="J74" s="3"/>
      <c r="K74" s="3"/>
      <c r="L74" s="3"/>
      <c r="M74" s="3"/>
      <c r="N74" s="3"/>
      <c r="O74" s="3"/>
      <c r="P74" s="61"/>
      <c r="Q74" s="65"/>
    </row>
    <row r="75" spans="2:17" ht="16.149999999999999" customHeight="1" x14ac:dyDescent="0.2">
      <c r="B75" s="60" t="s">
        <v>2409</v>
      </c>
      <c r="C75" s="57"/>
      <c r="D75" s="192" t="s">
        <v>11</v>
      </c>
      <c r="E75" s="322">
        <f>SUM(F75:O75)</f>
        <v>0</v>
      </c>
      <c r="F75" s="332"/>
      <c r="G75" s="332"/>
      <c r="H75" s="332"/>
      <c r="I75" s="332"/>
      <c r="J75" s="332"/>
      <c r="K75" s="332"/>
      <c r="L75" s="332"/>
      <c r="M75" s="332"/>
      <c r="N75" s="332"/>
      <c r="O75" s="332"/>
      <c r="P75" s="328" t="s">
        <v>1125</v>
      </c>
      <c r="Q75" s="65"/>
    </row>
    <row r="76" spans="2:17" ht="16.149999999999999" customHeight="1" thickBot="1" x14ac:dyDescent="0.25">
      <c r="B76" s="62" t="s">
        <v>546</v>
      </c>
      <c r="C76" s="57"/>
      <c r="D76" s="192" t="s">
        <v>14</v>
      </c>
      <c r="E76" s="322">
        <f>SUM(F76:O76)</f>
        <v>0</v>
      </c>
      <c r="F76" s="332"/>
      <c r="G76" s="332"/>
      <c r="H76" s="332"/>
      <c r="I76" s="332"/>
      <c r="J76" s="332"/>
      <c r="K76" s="332"/>
      <c r="L76" s="332"/>
      <c r="M76" s="332"/>
      <c r="N76" s="332"/>
      <c r="O76" s="324"/>
      <c r="P76" s="328" t="s">
        <v>1126</v>
      </c>
      <c r="Q76" s="65"/>
    </row>
    <row r="77" spans="2:17" ht="16.149999999999999" customHeight="1" x14ac:dyDescent="0.2">
      <c r="B77" s="60" t="s">
        <v>2410</v>
      </c>
      <c r="C77" s="57"/>
      <c r="D77" s="192" t="s">
        <v>11</v>
      </c>
      <c r="E77" s="323">
        <f>SUM(F77:O77)</f>
        <v>0</v>
      </c>
      <c r="F77" s="323">
        <f t="shared" ref="F77:O77" si="11">SUM(F75:F76)</f>
        <v>0</v>
      </c>
      <c r="G77" s="323">
        <f t="shared" si="11"/>
        <v>0</v>
      </c>
      <c r="H77" s="323">
        <f t="shared" si="11"/>
        <v>0</v>
      </c>
      <c r="I77" s="323">
        <f t="shared" si="11"/>
        <v>0</v>
      </c>
      <c r="J77" s="323">
        <f t="shared" si="11"/>
        <v>0</v>
      </c>
      <c r="K77" s="323">
        <f t="shared" si="11"/>
        <v>0</v>
      </c>
      <c r="L77" s="323">
        <f t="shared" si="11"/>
        <v>0</v>
      </c>
      <c r="M77" s="323">
        <f t="shared" si="11"/>
        <v>0</v>
      </c>
      <c r="N77" s="323">
        <f t="shared" si="11"/>
        <v>0</v>
      </c>
      <c r="O77" s="323">
        <f t="shared" si="11"/>
        <v>0</v>
      </c>
      <c r="P77" s="328" t="s">
        <v>1127</v>
      </c>
      <c r="Q77" s="65"/>
    </row>
    <row r="78" spans="2:17" ht="16.149999999999999" customHeight="1" x14ac:dyDescent="0.2">
      <c r="B78" s="62" t="s">
        <v>1095</v>
      </c>
      <c r="C78" s="57"/>
      <c r="D78" s="192" t="s">
        <v>11</v>
      </c>
      <c r="E78" s="322">
        <f>SUM(F78:O78)</f>
        <v>0</v>
      </c>
      <c r="F78" s="444"/>
      <c r="G78" s="444"/>
      <c r="H78" s="444"/>
      <c r="I78" s="444"/>
      <c r="J78" s="444"/>
      <c r="K78" s="444"/>
      <c r="L78" s="444"/>
      <c r="M78" s="444"/>
      <c r="N78" s="444"/>
      <c r="O78" s="444"/>
      <c r="P78" s="328" t="s">
        <v>1128</v>
      </c>
      <c r="Q78" s="65"/>
    </row>
    <row r="79" spans="2:17" ht="16.149999999999999" customHeight="1" x14ac:dyDescent="0.2">
      <c r="B79" s="62" t="s">
        <v>130</v>
      </c>
      <c r="C79" s="57"/>
      <c r="D79" s="192" t="s">
        <v>14</v>
      </c>
      <c r="E79" s="322">
        <f t="shared" ref="E79:E91" si="12">SUM(F79:O79)</f>
        <v>0</v>
      </c>
      <c r="F79" s="332"/>
      <c r="G79" s="332"/>
      <c r="H79" s="332"/>
      <c r="I79" s="332"/>
      <c r="J79" s="332"/>
      <c r="K79" s="332"/>
      <c r="L79" s="332"/>
      <c r="M79" s="332"/>
      <c r="N79" s="332"/>
      <c r="O79" s="445"/>
      <c r="P79" s="328" t="s">
        <v>1129</v>
      </c>
      <c r="Q79" s="65"/>
    </row>
    <row r="80" spans="2:17" ht="16.149999999999999" customHeight="1" x14ac:dyDescent="0.2">
      <c r="B80" s="58" t="s">
        <v>1130</v>
      </c>
      <c r="C80" s="57"/>
      <c r="D80" s="192" t="s">
        <v>11</v>
      </c>
      <c r="E80" s="322">
        <f t="shared" si="12"/>
        <v>0</v>
      </c>
      <c r="F80" s="332"/>
      <c r="G80" s="332"/>
      <c r="H80" s="332"/>
      <c r="I80" s="332"/>
      <c r="J80" s="332"/>
      <c r="K80" s="332"/>
      <c r="L80" s="332"/>
      <c r="M80" s="324"/>
      <c r="N80" s="332"/>
      <c r="O80" s="445"/>
      <c r="P80" s="328" t="s">
        <v>1131</v>
      </c>
      <c r="Q80" s="65"/>
    </row>
    <row r="81" spans="2:17" ht="29.4" customHeight="1" x14ac:dyDescent="0.2">
      <c r="B81" s="178" t="s">
        <v>1103</v>
      </c>
      <c r="C81" s="175" t="s">
        <v>68</v>
      </c>
      <c r="D81" s="173" t="s">
        <v>1</v>
      </c>
      <c r="E81" s="322">
        <f t="shared" si="12"/>
        <v>0</v>
      </c>
      <c r="F81" s="324"/>
      <c r="G81" s="324"/>
      <c r="H81" s="324"/>
      <c r="I81" s="324"/>
      <c r="J81" s="324"/>
      <c r="K81" s="324"/>
      <c r="L81" s="324"/>
      <c r="M81" s="324"/>
      <c r="N81" s="324"/>
      <c r="O81" s="332"/>
      <c r="P81" s="328" t="s">
        <v>1132</v>
      </c>
      <c r="Q81" s="65"/>
    </row>
    <row r="82" spans="2:17" ht="16.149999999999999" customHeight="1" x14ac:dyDescent="0.2">
      <c r="B82" s="62" t="s">
        <v>1105</v>
      </c>
      <c r="C82" s="57"/>
      <c r="D82" s="192" t="s">
        <v>11</v>
      </c>
      <c r="E82" s="322">
        <f t="shared" si="12"/>
        <v>0</v>
      </c>
      <c r="F82" s="445"/>
      <c r="G82" s="332"/>
      <c r="H82" s="332"/>
      <c r="I82" s="332"/>
      <c r="J82" s="332"/>
      <c r="K82" s="332"/>
      <c r="L82" s="332"/>
      <c r="M82" s="332"/>
      <c r="N82" s="332"/>
      <c r="O82" s="332"/>
      <c r="P82" s="328" t="s">
        <v>1133</v>
      </c>
      <c r="Q82" s="65"/>
    </row>
    <row r="83" spans="2:17" ht="16.149999999999999" customHeight="1" x14ac:dyDescent="0.2">
      <c r="B83" s="62" t="s">
        <v>1107</v>
      </c>
      <c r="C83" s="57"/>
      <c r="D83" s="192" t="s">
        <v>11</v>
      </c>
      <c r="E83" s="322">
        <f t="shared" si="12"/>
        <v>0</v>
      </c>
      <c r="F83" s="445"/>
      <c r="G83" s="332"/>
      <c r="H83" s="332"/>
      <c r="I83" s="332"/>
      <c r="J83" s="332"/>
      <c r="K83" s="332"/>
      <c r="L83" s="332"/>
      <c r="M83" s="332"/>
      <c r="N83" s="332"/>
      <c r="O83" s="332"/>
      <c r="P83" s="328" t="s">
        <v>1134</v>
      </c>
      <c r="Q83" s="65"/>
    </row>
    <row r="84" spans="2:17" ht="16.149999999999999" customHeight="1" x14ac:dyDescent="0.2">
      <c r="B84" s="62" t="s">
        <v>1109</v>
      </c>
      <c r="C84" s="57"/>
      <c r="D84" s="192" t="s">
        <v>1</v>
      </c>
      <c r="E84" s="322">
        <f t="shared" si="12"/>
        <v>0</v>
      </c>
      <c r="F84" s="445"/>
      <c r="G84" s="332"/>
      <c r="H84" s="332"/>
      <c r="I84" s="332"/>
      <c r="J84" s="332"/>
      <c r="K84" s="332"/>
      <c r="L84" s="332"/>
      <c r="M84" s="332"/>
      <c r="N84" s="332"/>
      <c r="O84" s="332"/>
      <c r="P84" s="328" t="s">
        <v>1135</v>
      </c>
      <c r="Q84" s="65"/>
    </row>
    <row r="85" spans="2:17" ht="16.149999999999999" customHeight="1" x14ac:dyDescent="0.2">
      <c r="B85" s="62" t="s">
        <v>1111</v>
      </c>
      <c r="C85" s="57"/>
      <c r="D85" s="192" t="s">
        <v>1</v>
      </c>
      <c r="E85" s="322">
        <f t="shared" si="12"/>
        <v>0</v>
      </c>
      <c r="F85" s="445"/>
      <c r="G85" s="332"/>
      <c r="H85" s="332"/>
      <c r="I85" s="332"/>
      <c r="J85" s="332"/>
      <c r="K85" s="332"/>
      <c r="L85" s="332"/>
      <c r="M85" s="332"/>
      <c r="N85" s="332"/>
      <c r="O85" s="332"/>
      <c r="P85" s="328" t="s">
        <v>1136</v>
      </c>
      <c r="Q85" s="65"/>
    </row>
    <row r="86" spans="2:17" ht="16.149999999999999" customHeight="1" x14ac:dyDescent="0.2">
      <c r="B86" s="62" t="s">
        <v>1113</v>
      </c>
      <c r="C86" s="175" t="s">
        <v>68</v>
      </c>
      <c r="D86" s="192" t="s">
        <v>14</v>
      </c>
      <c r="E86" s="322">
        <f t="shared" si="12"/>
        <v>0</v>
      </c>
      <c r="F86" s="332"/>
      <c r="G86" s="332"/>
      <c r="H86" s="332"/>
      <c r="I86" s="332"/>
      <c r="J86" s="332"/>
      <c r="K86" s="332"/>
      <c r="L86" s="332"/>
      <c r="M86" s="332"/>
      <c r="N86" s="332"/>
      <c r="O86" s="332"/>
      <c r="P86" s="328" t="s">
        <v>1137</v>
      </c>
      <c r="Q86" s="65"/>
    </row>
    <row r="87" spans="2:17" ht="16.149999999999999" customHeight="1" x14ac:dyDescent="0.2">
      <c r="B87" s="62" t="s">
        <v>1115</v>
      </c>
      <c r="C87" s="57"/>
      <c r="D87" s="192" t="s">
        <v>14</v>
      </c>
      <c r="E87" s="322">
        <f>SUM(F87:O87)</f>
        <v>0</v>
      </c>
      <c r="F87" s="445"/>
      <c r="G87" s="445"/>
      <c r="H87" s="445"/>
      <c r="I87" s="445"/>
      <c r="J87" s="445"/>
      <c r="K87" s="445"/>
      <c r="L87" s="445"/>
      <c r="M87" s="445"/>
      <c r="N87" s="445"/>
      <c r="O87" s="445"/>
      <c r="P87" s="328" t="s">
        <v>1138</v>
      </c>
      <c r="Q87" s="65"/>
    </row>
    <row r="88" spans="2:17" ht="16.149999999999999" customHeight="1" x14ac:dyDescent="0.2">
      <c r="B88" s="58" t="s">
        <v>1117</v>
      </c>
      <c r="C88" s="6"/>
      <c r="D88" s="192" t="s">
        <v>14</v>
      </c>
      <c r="E88" s="322">
        <f t="shared" si="12"/>
        <v>0</v>
      </c>
      <c r="F88" s="332"/>
      <c r="G88" s="332"/>
      <c r="H88" s="332"/>
      <c r="I88" s="332"/>
      <c r="J88" s="332"/>
      <c r="K88" s="332"/>
      <c r="L88" s="332"/>
      <c r="M88" s="332"/>
      <c r="N88" s="332"/>
      <c r="O88" s="332"/>
      <c r="P88" s="328" t="s">
        <v>1139</v>
      </c>
      <c r="Q88" s="65"/>
    </row>
    <row r="89" spans="2:17" ht="16.149999999999999" customHeight="1" x14ac:dyDescent="0.2">
      <c r="B89" s="62" t="s">
        <v>1119</v>
      </c>
      <c r="C89" s="57"/>
      <c r="D89" s="192" t="s">
        <v>14</v>
      </c>
      <c r="E89" s="322">
        <f t="shared" si="12"/>
        <v>0</v>
      </c>
      <c r="F89" s="332"/>
      <c r="G89" s="332"/>
      <c r="H89" s="332"/>
      <c r="I89" s="332"/>
      <c r="J89" s="332"/>
      <c r="K89" s="332"/>
      <c r="L89" s="332"/>
      <c r="M89" s="332"/>
      <c r="N89" s="332"/>
      <c r="O89" s="332"/>
      <c r="P89" s="328" t="s">
        <v>1140</v>
      </c>
      <c r="Q89" s="65"/>
    </row>
    <row r="90" spans="2:17" ht="16.149999999999999" customHeight="1" x14ac:dyDescent="0.2">
      <c r="B90" s="62" t="s">
        <v>1121</v>
      </c>
      <c r="C90" s="57"/>
      <c r="D90" s="192" t="s">
        <v>1</v>
      </c>
      <c r="E90" s="322">
        <f t="shared" si="12"/>
        <v>0</v>
      </c>
      <c r="F90" s="332"/>
      <c r="G90" s="332"/>
      <c r="H90" s="332"/>
      <c r="I90" s="332"/>
      <c r="J90" s="332"/>
      <c r="K90" s="332"/>
      <c r="L90" s="332"/>
      <c r="M90" s="332"/>
      <c r="N90" s="332"/>
      <c r="O90" s="332"/>
      <c r="P90" s="328" t="s">
        <v>1141</v>
      </c>
      <c r="Q90" s="65"/>
    </row>
    <row r="91" spans="2:17" ht="16.149999999999999" customHeight="1" thickBot="1" x14ac:dyDescent="0.25">
      <c r="B91" s="62" t="s">
        <v>593</v>
      </c>
      <c r="C91" s="57"/>
      <c r="D91" s="192" t="s">
        <v>1</v>
      </c>
      <c r="E91" s="322">
        <f t="shared" si="12"/>
        <v>0</v>
      </c>
      <c r="F91" s="444"/>
      <c r="G91" s="444"/>
      <c r="H91" s="444"/>
      <c r="I91" s="444"/>
      <c r="J91" s="444"/>
      <c r="K91" s="444"/>
      <c r="L91" s="444"/>
      <c r="M91" s="444"/>
      <c r="N91" s="444"/>
      <c r="O91" s="444"/>
      <c r="P91" s="328" t="s">
        <v>1142</v>
      </c>
      <c r="Q91" s="65"/>
    </row>
    <row r="92" spans="2:17" ht="16.149999999999999" customHeight="1" x14ac:dyDescent="0.2">
      <c r="B92" s="60" t="s">
        <v>2411</v>
      </c>
      <c r="C92" s="57"/>
      <c r="D92" s="192" t="s">
        <v>11</v>
      </c>
      <c r="E92" s="323">
        <f>SUM(F92:O92)</f>
        <v>0</v>
      </c>
      <c r="F92" s="323">
        <f t="shared" ref="F92:O92" si="13">SUM(F77:F91)</f>
        <v>0</v>
      </c>
      <c r="G92" s="323">
        <f t="shared" si="13"/>
        <v>0</v>
      </c>
      <c r="H92" s="323">
        <f t="shared" si="13"/>
        <v>0</v>
      </c>
      <c r="I92" s="323">
        <f t="shared" si="13"/>
        <v>0</v>
      </c>
      <c r="J92" s="323">
        <f t="shared" si="13"/>
        <v>0</v>
      </c>
      <c r="K92" s="323">
        <f t="shared" si="13"/>
        <v>0</v>
      </c>
      <c r="L92" s="323">
        <f t="shared" si="13"/>
        <v>0</v>
      </c>
      <c r="M92" s="323">
        <f t="shared" si="13"/>
        <v>0</v>
      </c>
      <c r="N92" s="323">
        <f t="shared" si="13"/>
        <v>0</v>
      </c>
      <c r="O92" s="323">
        <f t="shared" si="13"/>
        <v>0</v>
      </c>
      <c r="P92" s="328" t="s">
        <v>1143</v>
      </c>
      <c r="Q92" s="65"/>
    </row>
    <row r="93" spans="2:17" ht="16.149999999999999" customHeight="1" thickBot="1" x14ac:dyDescent="0.25">
      <c r="B93" s="152"/>
      <c r="C93" s="67"/>
      <c r="D93" s="17"/>
      <c r="E93" s="3"/>
      <c r="F93" s="3"/>
      <c r="G93" s="3"/>
      <c r="H93" s="3"/>
      <c r="I93" s="3"/>
      <c r="J93" s="3"/>
      <c r="K93" s="3"/>
      <c r="L93" s="3"/>
      <c r="M93" s="3"/>
      <c r="N93" s="3"/>
      <c r="O93" s="3"/>
      <c r="P93" s="61"/>
      <c r="Q93" s="65"/>
    </row>
    <row r="94" spans="2:17" ht="16.149999999999999" customHeight="1" thickBot="1" x14ac:dyDescent="0.25">
      <c r="B94" s="73" t="s">
        <v>2412</v>
      </c>
      <c r="C94" s="69"/>
      <c r="D94" s="195" t="s">
        <v>11</v>
      </c>
      <c r="E94" s="323">
        <f>E73-E92</f>
        <v>0</v>
      </c>
      <c r="F94" s="323">
        <f t="shared" ref="F94:O94" si="14">F73-F92</f>
        <v>0</v>
      </c>
      <c r="G94" s="323">
        <f t="shared" si="14"/>
        <v>0</v>
      </c>
      <c r="H94" s="323">
        <f t="shared" si="14"/>
        <v>0</v>
      </c>
      <c r="I94" s="323">
        <f t="shared" si="14"/>
        <v>0</v>
      </c>
      <c r="J94" s="323">
        <f t="shared" si="14"/>
        <v>0</v>
      </c>
      <c r="K94" s="323">
        <f t="shared" si="14"/>
        <v>0</v>
      </c>
      <c r="L94" s="323">
        <f t="shared" si="14"/>
        <v>0</v>
      </c>
      <c r="M94" s="323">
        <f t="shared" si="14"/>
        <v>0</v>
      </c>
      <c r="N94" s="323">
        <f t="shared" si="14"/>
        <v>0</v>
      </c>
      <c r="O94" s="323">
        <f t="shared" si="14"/>
        <v>0</v>
      </c>
      <c r="P94" s="328" t="s">
        <v>1144</v>
      </c>
      <c r="Q94" s="65"/>
    </row>
    <row r="95" spans="2:17" ht="16.149999999999999" customHeight="1" thickTop="1" thickBot="1" x14ac:dyDescent="0.25">
      <c r="B95" s="71"/>
      <c r="C95" s="71"/>
      <c r="D95" s="71"/>
      <c r="E95" s="71"/>
      <c r="F95" s="71"/>
      <c r="G95" s="71"/>
      <c r="H95" s="71"/>
      <c r="I95" s="71"/>
      <c r="J95" s="71"/>
      <c r="K95" s="71"/>
      <c r="L95" s="71"/>
      <c r="M95" s="71"/>
      <c r="N95" s="71"/>
      <c r="O95" s="71"/>
      <c r="P95" s="336"/>
    </row>
    <row r="96" spans="2:17" ht="16.149999999999999" customHeight="1" thickTop="1" thickBot="1" x14ac:dyDescent="0.3">
      <c r="B96" s="45"/>
      <c r="C96" s="45"/>
      <c r="D96" s="45"/>
      <c r="E96" s="45"/>
      <c r="F96" s="377" t="s">
        <v>2338</v>
      </c>
      <c r="G96" s="378">
        <v>6</v>
      </c>
    </row>
    <row r="97" spans="2:8" ht="16.149999999999999" customHeight="1" thickTop="1" x14ac:dyDescent="0.25">
      <c r="B97" s="197" t="s">
        <v>366</v>
      </c>
      <c r="C97" s="6"/>
      <c r="D97" s="6"/>
      <c r="E97" s="326" t="s">
        <v>1157</v>
      </c>
      <c r="F97" s="326" t="s">
        <v>1158</v>
      </c>
      <c r="G97" s="325" t="s">
        <v>3</v>
      </c>
      <c r="H97" s="65"/>
    </row>
    <row r="98" spans="2:8" ht="62.7" customHeight="1" x14ac:dyDescent="0.25">
      <c r="B98" s="49"/>
      <c r="C98" s="6"/>
      <c r="D98" s="708" t="s">
        <v>72</v>
      </c>
      <c r="E98" s="31" t="s">
        <v>1159</v>
      </c>
      <c r="F98" s="31" t="s">
        <v>1160</v>
      </c>
      <c r="G98" s="50"/>
      <c r="H98" s="65"/>
    </row>
    <row r="99" spans="2:8" ht="16.149999999999999" customHeight="1" x14ac:dyDescent="0.25">
      <c r="B99" s="49"/>
      <c r="C99" s="6"/>
      <c r="D99" s="708"/>
      <c r="E99" s="31" t="s">
        <v>328</v>
      </c>
      <c r="F99" s="31" t="s">
        <v>328</v>
      </c>
      <c r="G99" s="50"/>
      <c r="H99" s="65"/>
    </row>
    <row r="100" spans="2:8" ht="16.149999999999999" customHeight="1" thickBot="1" x14ac:dyDescent="0.3">
      <c r="B100" s="51"/>
      <c r="C100" s="198" t="s">
        <v>68</v>
      </c>
      <c r="D100" s="709"/>
      <c r="E100" s="199" t="s">
        <v>1161</v>
      </c>
      <c r="F100" s="199" t="s">
        <v>1161</v>
      </c>
      <c r="G100" s="329" t="s">
        <v>4</v>
      </c>
      <c r="H100" s="65"/>
    </row>
    <row r="101" spans="2:8" ht="16.149999999999999" customHeight="1" x14ac:dyDescent="0.2">
      <c r="B101" s="63" t="s">
        <v>1162</v>
      </c>
      <c r="C101" s="6"/>
      <c r="D101" s="6"/>
      <c r="E101" s="3"/>
      <c r="F101" s="3"/>
      <c r="G101" s="61"/>
      <c r="H101" s="65"/>
    </row>
    <row r="102" spans="2:8" ht="16.149999999999999" customHeight="1" x14ac:dyDescent="0.2">
      <c r="B102" s="62" t="s">
        <v>1163</v>
      </c>
      <c r="C102" s="57"/>
      <c r="D102" s="192" t="s">
        <v>11</v>
      </c>
      <c r="E102" s="330"/>
      <c r="F102" s="330"/>
      <c r="G102" s="329" t="s">
        <v>1164</v>
      </c>
      <c r="H102" s="65"/>
    </row>
    <row r="103" spans="2:8" ht="16.149999999999999" customHeight="1" x14ac:dyDescent="0.2">
      <c r="B103" s="58" t="s">
        <v>1087</v>
      </c>
      <c r="C103" s="6"/>
      <c r="D103" s="192" t="s">
        <v>11</v>
      </c>
      <c r="E103" s="330"/>
      <c r="F103" s="330"/>
      <c r="G103" s="329" t="s">
        <v>1165</v>
      </c>
      <c r="H103" s="65"/>
    </row>
    <row r="104" spans="2:8" ht="16.149999999999999" customHeight="1" x14ac:dyDescent="0.2">
      <c r="B104" s="62" t="s">
        <v>1089</v>
      </c>
      <c r="C104" s="57"/>
      <c r="D104" s="192" t="s">
        <v>11</v>
      </c>
      <c r="E104" s="330"/>
      <c r="F104" s="330"/>
      <c r="G104" s="329" t="s">
        <v>1166</v>
      </c>
      <c r="H104" s="65"/>
    </row>
    <row r="105" spans="2:8" ht="16.149999999999999" customHeight="1" x14ac:dyDescent="0.2">
      <c r="B105" s="91" t="s">
        <v>1167</v>
      </c>
      <c r="C105" s="34"/>
      <c r="D105" s="16"/>
      <c r="E105" s="3"/>
      <c r="F105" s="3"/>
      <c r="G105" s="61"/>
      <c r="H105" s="65"/>
    </row>
    <row r="106" spans="2:8" ht="16.149999999999999" customHeight="1" x14ac:dyDescent="0.2">
      <c r="B106" s="62" t="s">
        <v>1083</v>
      </c>
      <c r="C106" s="57"/>
      <c r="D106" s="194" t="s">
        <v>11</v>
      </c>
      <c r="E106" s="330"/>
      <c r="F106" s="330"/>
      <c r="G106" s="329" t="s">
        <v>1168</v>
      </c>
      <c r="H106" s="65"/>
    </row>
    <row r="107" spans="2:8" ht="16.149999999999999" customHeight="1" x14ac:dyDescent="0.2">
      <c r="B107" s="62" t="s">
        <v>1084</v>
      </c>
      <c r="C107" s="57"/>
      <c r="D107" s="194" t="s">
        <v>11</v>
      </c>
      <c r="E107" s="330"/>
      <c r="F107" s="330"/>
      <c r="G107" s="329" t="s">
        <v>1169</v>
      </c>
      <c r="H107" s="65"/>
    </row>
    <row r="108" spans="2:8" ht="16.149999999999999" customHeight="1" x14ac:dyDescent="0.2">
      <c r="B108" s="62" t="s">
        <v>1085</v>
      </c>
      <c r="C108" s="57"/>
      <c r="D108" s="194" t="s">
        <v>11</v>
      </c>
      <c r="E108" s="330"/>
      <c r="F108" s="330"/>
      <c r="G108" s="329" t="s">
        <v>1170</v>
      </c>
      <c r="H108" s="65"/>
    </row>
    <row r="109" spans="2:8" ht="16.149999999999999" customHeight="1" x14ac:dyDescent="0.2">
      <c r="B109" s="62" t="s">
        <v>1156</v>
      </c>
      <c r="C109" s="57"/>
      <c r="D109" s="194" t="s">
        <v>11</v>
      </c>
      <c r="E109" s="330"/>
      <c r="F109" s="330"/>
      <c r="G109" s="329" t="s">
        <v>1171</v>
      </c>
      <c r="H109" s="65"/>
    </row>
    <row r="110" spans="2:8" ht="16.149999999999999" customHeight="1" thickBot="1" x14ac:dyDescent="0.25">
      <c r="B110" s="160" t="s">
        <v>1088</v>
      </c>
      <c r="C110" s="69"/>
      <c r="D110" s="195" t="s">
        <v>11</v>
      </c>
      <c r="E110" s="330"/>
      <c r="F110" s="330"/>
      <c r="G110" s="329" t="s">
        <v>1172</v>
      </c>
      <c r="H110" s="65"/>
    </row>
    <row r="111" spans="2:8" ht="16.149999999999999" customHeight="1" thickTop="1" x14ac:dyDescent="0.2">
      <c r="B111" s="71"/>
      <c r="C111" s="71"/>
      <c r="D111" s="71"/>
      <c r="E111" s="71"/>
      <c r="F111" s="71"/>
      <c r="G111" s="336"/>
    </row>
  </sheetData>
  <sheetProtection algorithmName="SHA-512" hashValue="QyRa1s9iVfs0L2S/HpvzPDhekmMI7tst96tTen5T26Qfp2WccDaG2/FvNFPD3fYGoo7UIvz6+hmk0NrXc56XKA==" saltValue="HsLjwGQxUo8QXMC1u0oy0A==" spinCount="100000" sheet="1" objects="1" scenarios="1"/>
  <mergeCells count="3">
    <mergeCell ref="D98:D100"/>
    <mergeCell ref="D6:D8"/>
    <mergeCell ref="D50:D52"/>
  </mergeCells>
  <dataValidations count="6">
    <dataValidation type="decimal" allowBlank="1" showInputMessage="1" showErrorMessage="1" errorTitle="Numeric values expected" error="Text cannot be entered in these cells. If you have no assets in a given category, please leave blank." sqref="E102:F104 E106:F110" xr:uid="{6948BD4D-F322-45CE-91E0-51E0DBA87F83}">
      <formula1>0</formula1>
      <formula2>500</formula2>
    </dataValidation>
    <dataValidation allowBlank="1" showInputMessage="1" showErrorMessage="1" promptTitle="Other (purchased)" prompt="This category is expected to contain CRC only (where treated as an intangible asset). All other intangibles should be allocated to a relevant category." sqref="N48 N4" xr:uid="{6479F69A-6D1F-4978-A8D9-ECB3C468D830}"/>
    <dataValidation allowBlank="1" showInputMessage="1" showErrorMessage="1" promptTitle="Economic lives" prompt="This note forms part of accounting policies. As such the figures disclosed here should be the full useful lives of assets and not the remaining useful lives. These lives are not expected to reduce year on year." sqref="C100" xr:uid="{84BE97DC-1829-477A-9544-4265637C44B4}"/>
    <dataValidation allowBlank="1" showInputMessage="1" showErrorMessage="1" promptTitle="Intangible assets' revaluations" prompt="This line can also be used to write out amortisation following a revaluation if it has not been taken through impairments._x000a_" sqref="C67 C86 C21 C38" xr:uid="{A89755AB-DD3F-45D9-8D25-5D2A3D3C165D}"/>
    <dataValidation type="decimal" operator="lessThanOrEqual" allowBlank="1" showErrorMessage="1" errorTitle="Must be negative" error="Transfer out of the charity must reduce accumulated amortisation" sqref="O33" xr:uid="{AAC3D320-9AA8-4835-B44B-A8A37B828BAE}">
      <formula1>0</formula1>
    </dataValidation>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33 C16 C81 C62" xr:uid="{8AC5FDE2-F6DF-4E3B-BB4C-84B5359688A5}"/>
  </dataValidations>
  <pageMargins left="0.7" right="0.7" top="0.75" bottom="0.75" header="0.3" footer="0.3"/>
  <pageSetup paperSize="9" scale="53" fitToHeight="0" orientation="landscape" r:id="rId1"/>
  <rowBreaks count="1" manualBreakCount="1">
    <brk id="47"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513B4-56F6-48B1-B7E1-F8B5D959E4EE}">
  <sheetPr codeName="Sheet72">
    <tabColor theme="2"/>
    <pageSetUpPr fitToPage="1"/>
  </sheetPr>
  <dimension ref="B1:P132"/>
  <sheetViews>
    <sheetView showGridLines="0" zoomScale="85" zoomScaleNormal="85" zoomScaleSheetLayoutView="85" workbookViewId="0">
      <pane xSplit="4" topLeftCell="E1" activePane="topRight" state="frozen"/>
      <selection activeCell="A2" sqref="A2"/>
      <selection pane="topRight" activeCell="A2" sqref="A2"/>
    </sheetView>
  </sheetViews>
  <sheetFormatPr defaultColWidth="13.25" defaultRowHeight="16.149999999999999" customHeight="1" x14ac:dyDescent="0.2"/>
  <cols>
    <col min="1" max="1" width="3" style="18" customWidth="1"/>
    <col min="2" max="2" width="62.25" style="18" customWidth="1"/>
    <col min="3" max="3" width="5.25" style="18" customWidth="1"/>
    <col min="4" max="4" width="9.25" style="18" customWidth="1"/>
    <col min="5" max="16384" width="13.25" style="18"/>
  </cols>
  <sheetData>
    <row r="1" spans="2:16" ht="18.7" customHeight="1" x14ac:dyDescent="0.25">
      <c r="B1" s="20" t="s">
        <v>2476</v>
      </c>
    </row>
    <row r="2" spans="2:16" ht="18.7" customHeight="1" x14ac:dyDescent="0.25">
      <c r="B2" s="20" t="s">
        <v>348</v>
      </c>
    </row>
    <row r="3" spans="2:16" ht="18.7" customHeight="1" thickBot="1" x14ac:dyDescent="0.25">
      <c r="B3" s="21" t="s">
        <v>405</v>
      </c>
    </row>
    <row r="4" spans="2:16" ht="16.149999999999999" customHeight="1" thickTop="1" thickBot="1" x14ac:dyDescent="0.3">
      <c r="B4" s="45"/>
      <c r="C4" s="45"/>
      <c r="D4" s="45"/>
      <c r="E4" s="45"/>
      <c r="F4" s="45"/>
      <c r="G4" s="45"/>
      <c r="H4" s="45"/>
      <c r="I4" s="45"/>
      <c r="J4" s="45"/>
      <c r="K4" s="45"/>
      <c r="L4" s="45"/>
      <c r="M4" s="45"/>
      <c r="N4" s="377" t="s">
        <v>2338</v>
      </c>
      <c r="O4" s="378">
        <v>1</v>
      </c>
    </row>
    <row r="5" spans="2:16" ht="16.149999999999999" customHeight="1" thickTop="1" x14ac:dyDescent="0.25">
      <c r="B5" s="453" t="s">
        <v>2389</v>
      </c>
      <c r="C5" s="6"/>
      <c r="D5" s="6"/>
      <c r="E5" s="326" t="s">
        <v>1173</v>
      </c>
      <c r="F5" s="326" t="s">
        <v>1174</v>
      </c>
      <c r="G5" s="326" t="s">
        <v>1175</v>
      </c>
      <c r="H5" s="326" t="s">
        <v>1176</v>
      </c>
      <c r="I5" s="326" t="s">
        <v>1177</v>
      </c>
      <c r="J5" s="326" t="s">
        <v>1178</v>
      </c>
      <c r="K5" s="326" t="s">
        <v>1179</v>
      </c>
      <c r="L5" s="326" t="s">
        <v>1180</v>
      </c>
      <c r="M5" s="326" t="s">
        <v>1181</v>
      </c>
      <c r="N5" s="326" t="s">
        <v>1182</v>
      </c>
      <c r="O5" s="325" t="s">
        <v>3</v>
      </c>
      <c r="P5" s="65"/>
    </row>
    <row r="6" spans="2:16" ht="54.35" x14ac:dyDescent="0.25">
      <c r="B6" s="454"/>
      <c r="C6" s="6"/>
      <c r="D6" s="708" t="s">
        <v>72</v>
      </c>
      <c r="E6" s="31" t="s">
        <v>5</v>
      </c>
      <c r="F6" s="31" t="s">
        <v>1183</v>
      </c>
      <c r="G6" s="31" t="s">
        <v>1184</v>
      </c>
      <c r="H6" s="31" t="s">
        <v>1185</v>
      </c>
      <c r="I6" s="31" t="s">
        <v>1186</v>
      </c>
      <c r="J6" s="31" t="s">
        <v>1187</v>
      </c>
      <c r="K6" s="31" t="s">
        <v>1188</v>
      </c>
      <c r="L6" s="31" t="s">
        <v>1163</v>
      </c>
      <c r="M6" s="31" t="s">
        <v>1189</v>
      </c>
      <c r="N6" s="78" t="s">
        <v>1190</v>
      </c>
      <c r="O6" s="50"/>
      <c r="P6" s="65"/>
    </row>
    <row r="7" spans="2:16" ht="16.149999999999999" customHeight="1" x14ac:dyDescent="0.25">
      <c r="B7" s="454"/>
      <c r="C7" s="6"/>
      <c r="D7" s="708"/>
      <c r="E7" s="31" t="s">
        <v>328</v>
      </c>
      <c r="F7" s="31" t="s">
        <v>328</v>
      </c>
      <c r="G7" s="31" t="s">
        <v>328</v>
      </c>
      <c r="H7" s="31" t="s">
        <v>328</v>
      </c>
      <c r="I7" s="31" t="s">
        <v>328</v>
      </c>
      <c r="J7" s="31" t="s">
        <v>328</v>
      </c>
      <c r="K7" s="31" t="s">
        <v>328</v>
      </c>
      <c r="L7" s="31" t="s">
        <v>328</v>
      </c>
      <c r="M7" s="31" t="s">
        <v>328</v>
      </c>
      <c r="N7" s="78" t="s">
        <v>328</v>
      </c>
      <c r="O7" s="50"/>
      <c r="P7" s="65"/>
    </row>
    <row r="8" spans="2:16" ht="16.149999999999999" customHeight="1" thickBot="1" x14ac:dyDescent="0.3">
      <c r="B8" s="455"/>
      <c r="C8" s="13"/>
      <c r="D8" s="709"/>
      <c r="E8" s="201" t="s">
        <v>424</v>
      </c>
      <c r="F8" s="201" t="s">
        <v>424</v>
      </c>
      <c r="G8" s="201" t="s">
        <v>424</v>
      </c>
      <c r="H8" s="201" t="s">
        <v>424</v>
      </c>
      <c r="I8" s="201" t="s">
        <v>424</v>
      </c>
      <c r="J8" s="201" t="s">
        <v>424</v>
      </c>
      <c r="K8" s="201" t="s">
        <v>424</v>
      </c>
      <c r="L8" s="201" t="s">
        <v>424</v>
      </c>
      <c r="M8" s="201" t="s">
        <v>424</v>
      </c>
      <c r="N8" s="202" t="s">
        <v>424</v>
      </c>
      <c r="O8" s="329" t="s">
        <v>4</v>
      </c>
      <c r="P8" s="65"/>
    </row>
    <row r="9" spans="2:16" ht="16.149999999999999" customHeight="1" x14ac:dyDescent="0.2">
      <c r="B9" s="456" t="s">
        <v>2390</v>
      </c>
      <c r="C9" s="54"/>
      <c r="D9" s="99" t="s">
        <v>11</v>
      </c>
      <c r="E9" s="322">
        <f>SUM(F9:N9)</f>
        <v>0</v>
      </c>
      <c r="F9" s="322">
        <f>F73</f>
        <v>0</v>
      </c>
      <c r="G9" s="322">
        <f t="shared" ref="G9:N9" si="0">G73</f>
        <v>0</v>
      </c>
      <c r="H9" s="322">
        <f t="shared" si="0"/>
        <v>0</v>
      </c>
      <c r="I9" s="322">
        <f t="shared" si="0"/>
        <v>0</v>
      </c>
      <c r="J9" s="322">
        <f t="shared" si="0"/>
        <v>0</v>
      </c>
      <c r="K9" s="322">
        <f t="shared" si="0"/>
        <v>0</v>
      </c>
      <c r="L9" s="322">
        <f t="shared" si="0"/>
        <v>0</v>
      </c>
      <c r="M9" s="322">
        <f t="shared" si="0"/>
        <v>0</v>
      </c>
      <c r="N9" s="322">
        <f t="shared" si="0"/>
        <v>0</v>
      </c>
      <c r="O9" s="329" t="s">
        <v>1191</v>
      </c>
      <c r="P9" s="65"/>
    </row>
    <row r="10" spans="2:16" ht="16.149999999999999" customHeight="1" x14ac:dyDescent="0.2">
      <c r="B10" s="115" t="s">
        <v>1095</v>
      </c>
      <c r="C10" s="57"/>
      <c r="D10" s="192" t="s">
        <v>11</v>
      </c>
      <c r="E10" s="322">
        <f>SUM(F10:N10)</f>
        <v>0</v>
      </c>
      <c r="F10" s="444"/>
      <c r="G10" s="444"/>
      <c r="H10" s="444"/>
      <c r="I10" s="444"/>
      <c r="J10" s="444"/>
      <c r="K10" s="444"/>
      <c r="L10" s="444"/>
      <c r="M10" s="444"/>
      <c r="N10" s="444"/>
      <c r="O10" s="329" t="s">
        <v>1194</v>
      </c>
      <c r="P10" s="65"/>
    </row>
    <row r="11" spans="2:16" ht="16.149999999999999" customHeight="1" x14ac:dyDescent="0.2">
      <c r="B11" s="93" t="s">
        <v>130</v>
      </c>
      <c r="C11" s="6"/>
      <c r="D11" s="192" t="s">
        <v>14</v>
      </c>
      <c r="E11" s="322">
        <f t="shared" ref="E11:E28" si="1">SUM(F11:N11)</f>
        <v>0</v>
      </c>
      <c r="F11" s="371"/>
      <c r="G11" s="371"/>
      <c r="H11" s="371"/>
      <c r="I11" s="371"/>
      <c r="J11" s="371"/>
      <c r="K11" s="371"/>
      <c r="L11" s="371"/>
      <c r="M11" s="371"/>
      <c r="N11" s="371"/>
      <c r="O11" s="329" t="s">
        <v>1195</v>
      </c>
      <c r="P11" s="65"/>
    </row>
    <row r="12" spans="2:16" ht="16.149999999999999" customHeight="1" x14ac:dyDescent="0.2">
      <c r="B12" s="401" t="s">
        <v>2440</v>
      </c>
      <c r="C12" s="175" t="s">
        <v>68</v>
      </c>
      <c r="D12" s="192" t="s">
        <v>11</v>
      </c>
      <c r="E12" s="322">
        <f t="shared" si="1"/>
        <v>0</v>
      </c>
      <c r="F12" s="371"/>
      <c r="G12" s="371"/>
      <c r="H12" s="371"/>
      <c r="I12" s="371"/>
      <c r="J12" s="371"/>
      <c r="K12" s="371"/>
      <c r="L12" s="371"/>
      <c r="M12" s="371"/>
      <c r="N12" s="371"/>
      <c r="O12" s="329" t="s">
        <v>1196</v>
      </c>
      <c r="P12" s="65"/>
    </row>
    <row r="13" spans="2:16" ht="16.149999999999999" customHeight="1" x14ac:dyDescent="0.2">
      <c r="B13" s="214" t="s">
        <v>2441</v>
      </c>
      <c r="C13" s="175" t="s">
        <v>68</v>
      </c>
      <c r="D13" s="192" t="s">
        <v>11</v>
      </c>
      <c r="E13" s="322">
        <f t="shared" si="1"/>
        <v>0</v>
      </c>
      <c r="F13" s="371"/>
      <c r="G13" s="371"/>
      <c r="H13" s="371"/>
      <c r="I13" s="371"/>
      <c r="J13" s="371"/>
      <c r="K13" s="371"/>
      <c r="L13" s="371"/>
      <c r="M13" s="371"/>
      <c r="N13" s="371"/>
      <c r="O13" s="329" t="s">
        <v>1197</v>
      </c>
      <c r="P13" s="65"/>
    </row>
    <row r="14" spans="2:16" ht="16.149999999999999" customHeight="1" x14ac:dyDescent="0.2">
      <c r="B14" s="93" t="s">
        <v>1100</v>
      </c>
      <c r="C14" s="6"/>
      <c r="D14" s="192" t="s">
        <v>11</v>
      </c>
      <c r="E14" s="322">
        <f t="shared" si="1"/>
        <v>0</v>
      </c>
      <c r="F14" s="371"/>
      <c r="G14" s="371"/>
      <c r="H14" s="371"/>
      <c r="I14" s="371"/>
      <c r="J14" s="371"/>
      <c r="K14" s="371"/>
      <c r="L14" s="371"/>
      <c r="M14" s="371"/>
      <c r="N14" s="371"/>
      <c r="O14" s="329" t="s">
        <v>1198</v>
      </c>
      <c r="P14" s="65"/>
    </row>
    <row r="15" spans="2:16" ht="16.149999999999999" customHeight="1" x14ac:dyDescent="0.2">
      <c r="B15" s="569" t="s">
        <v>2442</v>
      </c>
      <c r="C15" s="588"/>
      <c r="D15" s="192" t="s">
        <v>11</v>
      </c>
      <c r="E15" s="322">
        <f t="shared" si="1"/>
        <v>0</v>
      </c>
      <c r="F15" s="324"/>
      <c r="G15" s="324"/>
      <c r="H15" s="324"/>
      <c r="I15" s="324"/>
      <c r="J15" s="330"/>
      <c r="K15" s="324"/>
      <c r="L15" s="375"/>
      <c r="M15" s="324"/>
      <c r="N15" s="324"/>
      <c r="O15" s="329" t="s">
        <v>1199</v>
      </c>
      <c r="P15" s="65"/>
    </row>
    <row r="16" spans="2:16" ht="16.149999999999999" customHeight="1" x14ac:dyDescent="0.2">
      <c r="B16" s="589" t="s">
        <v>2443</v>
      </c>
      <c r="C16" s="588"/>
      <c r="D16" s="192" t="s">
        <v>11</v>
      </c>
      <c r="E16" s="322">
        <f t="shared" si="1"/>
        <v>0</v>
      </c>
      <c r="F16" s="324"/>
      <c r="G16" s="324"/>
      <c r="H16" s="324"/>
      <c r="I16" s="324"/>
      <c r="J16" s="362"/>
      <c r="K16" s="324"/>
      <c r="L16" s="371"/>
      <c r="M16" s="324"/>
      <c r="N16" s="324"/>
      <c r="O16" s="363" t="s">
        <v>2294</v>
      </c>
      <c r="P16" s="65"/>
    </row>
    <row r="17" spans="2:16" ht="16.149999999999999" customHeight="1" x14ac:dyDescent="0.2">
      <c r="B17" s="401" t="s">
        <v>412</v>
      </c>
      <c r="C17" s="59"/>
      <c r="D17" s="192" t="s">
        <v>11</v>
      </c>
      <c r="E17" s="322">
        <f t="shared" si="1"/>
        <v>0</v>
      </c>
      <c r="F17" s="371"/>
      <c r="G17" s="371"/>
      <c r="H17" s="371"/>
      <c r="I17" s="371"/>
      <c r="J17" s="371"/>
      <c r="K17" s="371"/>
      <c r="L17" s="371"/>
      <c r="M17" s="371"/>
      <c r="N17" s="371"/>
      <c r="O17" s="329" t="s">
        <v>1200</v>
      </c>
      <c r="P17" s="65"/>
    </row>
    <row r="18" spans="2:16" ht="28.2" customHeight="1" x14ac:dyDescent="0.2">
      <c r="B18" s="457" t="s">
        <v>1103</v>
      </c>
      <c r="C18" s="175" t="s">
        <v>68</v>
      </c>
      <c r="D18" s="192" t="s">
        <v>11</v>
      </c>
      <c r="E18" s="322">
        <f t="shared" si="1"/>
        <v>0</v>
      </c>
      <c r="F18" s="371"/>
      <c r="G18" s="371"/>
      <c r="H18" s="371"/>
      <c r="I18" s="371"/>
      <c r="J18" s="371"/>
      <c r="K18" s="371"/>
      <c r="L18" s="371"/>
      <c r="M18" s="371"/>
      <c r="N18" s="452">
        <f>-SUM(F18:M18)+N35</f>
        <v>0</v>
      </c>
      <c r="O18" s="329" t="s">
        <v>1201</v>
      </c>
      <c r="P18" s="65"/>
    </row>
    <row r="19" spans="2:16" ht="16.149999999999999" customHeight="1" x14ac:dyDescent="0.2">
      <c r="B19" s="115" t="s">
        <v>1105</v>
      </c>
      <c r="C19" s="57"/>
      <c r="D19" s="192" t="s">
        <v>1</v>
      </c>
      <c r="E19" s="322">
        <f t="shared" si="1"/>
        <v>0</v>
      </c>
      <c r="F19" s="371"/>
      <c r="G19" s="371"/>
      <c r="H19" s="371"/>
      <c r="I19" s="371"/>
      <c r="J19" s="371"/>
      <c r="K19" s="371"/>
      <c r="L19" s="371"/>
      <c r="M19" s="371"/>
      <c r="N19" s="371"/>
      <c r="O19" s="329" t="s">
        <v>1202</v>
      </c>
      <c r="P19" s="65"/>
    </row>
    <row r="20" spans="2:16" ht="16.149999999999999" customHeight="1" x14ac:dyDescent="0.2">
      <c r="B20" s="93" t="s">
        <v>1107</v>
      </c>
      <c r="C20" s="6"/>
      <c r="D20" s="192" t="s">
        <v>1</v>
      </c>
      <c r="E20" s="322">
        <f t="shared" si="1"/>
        <v>0</v>
      </c>
      <c r="F20" s="371"/>
      <c r="G20" s="371"/>
      <c r="H20" s="371"/>
      <c r="I20" s="371"/>
      <c r="J20" s="371"/>
      <c r="K20" s="371"/>
      <c r="L20" s="371"/>
      <c r="M20" s="371"/>
      <c r="N20" s="371"/>
      <c r="O20" s="329" t="s">
        <v>1203</v>
      </c>
      <c r="P20" s="65"/>
    </row>
    <row r="21" spans="2:16" ht="16.149999999999999" customHeight="1" x14ac:dyDescent="0.2">
      <c r="B21" s="115" t="s">
        <v>1109</v>
      </c>
      <c r="C21" s="57"/>
      <c r="D21" s="192" t="s">
        <v>11</v>
      </c>
      <c r="E21" s="322">
        <f t="shared" si="1"/>
        <v>0</v>
      </c>
      <c r="F21" s="371"/>
      <c r="G21" s="371"/>
      <c r="H21" s="371"/>
      <c r="I21" s="371"/>
      <c r="J21" s="371"/>
      <c r="K21" s="371"/>
      <c r="L21" s="371"/>
      <c r="M21" s="371"/>
      <c r="N21" s="371"/>
      <c r="O21" s="329" t="s">
        <v>1204</v>
      </c>
      <c r="P21" s="65"/>
    </row>
    <row r="22" spans="2:16" ht="16.149999999999999" customHeight="1" x14ac:dyDescent="0.2">
      <c r="B22" s="93" t="s">
        <v>1111</v>
      </c>
      <c r="C22" s="6"/>
      <c r="D22" s="192" t="s">
        <v>11</v>
      </c>
      <c r="E22" s="322">
        <f t="shared" si="1"/>
        <v>0</v>
      </c>
      <c r="F22" s="371"/>
      <c r="G22" s="371"/>
      <c r="H22" s="371"/>
      <c r="I22" s="371"/>
      <c r="J22" s="371"/>
      <c r="K22" s="371"/>
      <c r="L22" s="371"/>
      <c r="M22" s="371"/>
      <c r="N22" s="371"/>
      <c r="O22" s="329" t="s">
        <v>1205</v>
      </c>
      <c r="P22" s="65"/>
    </row>
    <row r="23" spans="2:16" ht="16.149999999999999" customHeight="1" x14ac:dyDescent="0.2">
      <c r="B23" s="458" t="s">
        <v>1113</v>
      </c>
      <c r="C23" s="175" t="s">
        <v>68</v>
      </c>
      <c r="D23" s="192" t="s">
        <v>14</v>
      </c>
      <c r="E23" s="322">
        <f t="shared" si="1"/>
        <v>0</v>
      </c>
      <c r="F23" s="371"/>
      <c r="G23" s="371"/>
      <c r="H23" s="371"/>
      <c r="I23" s="371"/>
      <c r="J23" s="371"/>
      <c r="K23" s="371"/>
      <c r="L23" s="371"/>
      <c r="M23" s="371"/>
      <c r="N23" s="371"/>
      <c r="O23" s="329" t="s">
        <v>1206</v>
      </c>
      <c r="P23" s="65"/>
    </row>
    <row r="24" spans="2:16" ht="16.149999999999999" customHeight="1" x14ac:dyDescent="0.2">
      <c r="B24" s="115" t="s">
        <v>1115</v>
      </c>
      <c r="C24" s="203"/>
      <c r="D24" s="192" t="s">
        <v>14</v>
      </c>
      <c r="E24" s="322">
        <f t="shared" si="1"/>
        <v>0</v>
      </c>
      <c r="F24" s="371"/>
      <c r="G24" s="371"/>
      <c r="H24" s="371"/>
      <c r="I24" s="371"/>
      <c r="J24" s="371"/>
      <c r="K24" s="371"/>
      <c r="L24" s="371"/>
      <c r="M24" s="371"/>
      <c r="N24" s="371"/>
      <c r="O24" s="329" t="s">
        <v>1207</v>
      </c>
      <c r="P24" s="65"/>
    </row>
    <row r="25" spans="2:16" ht="16.149999999999999" customHeight="1" x14ac:dyDescent="0.2">
      <c r="B25" s="459" t="s">
        <v>1117</v>
      </c>
      <c r="C25" s="98"/>
      <c r="D25" s="192" t="s">
        <v>14</v>
      </c>
      <c r="E25" s="322">
        <f t="shared" si="1"/>
        <v>0</v>
      </c>
      <c r="F25" s="330"/>
      <c r="G25" s="330"/>
      <c r="H25" s="330"/>
      <c r="I25" s="330"/>
      <c r="J25" s="330"/>
      <c r="K25" s="330"/>
      <c r="L25" s="330"/>
      <c r="M25" s="330"/>
      <c r="N25" s="330"/>
      <c r="O25" s="329" t="s">
        <v>1208</v>
      </c>
      <c r="P25" s="65"/>
    </row>
    <row r="26" spans="2:16" ht="16.149999999999999" customHeight="1" x14ac:dyDescent="0.2">
      <c r="B26" s="115" t="s">
        <v>1119</v>
      </c>
      <c r="C26" s="57"/>
      <c r="D26" s="192" t="s">
        <v>14</v>
      </c>
      <c r="E26" s="322">
        <f t="shared" si="1"/>
        <v>0</v>
      </c>
      <c r="F26" s="330"/>
      <c r="G26" s="330"/>
      <c r="H26" s="330"/>
      <c r="I26" s="330"/>
      <c r="J26" s="330"/>
      <c r="K26" s="330"/>
      <c r="L26" s="330"/>
      <c r="M26" s="330"/>
      <c r="N26" s="330"/>
      <c r="O26" s="329" t="s">
        <v>1209</v>
      </c>
      <c r="P26" s="65"/>
    </row>
    <row r="27" spans="2:16" ht="16.149999999999999" customHeight="1" x14ac:dyDescent="0.2">
      <c r="B27" s="115" t="s">
        <v>1121</v>
      </c>
      <c r="C27" s="57"/>
      <c r="D27" s="192" t="s">
        <v>1</v>
      </c>
      <c r="E27" s="322">
        <f t="shared" si="1"/>
        <v>0</v>
      </c>
      <c r="F27" s="330"/>
      <c r="G27" s="330"/>
      <c r="H27" s="330"/>
      <c r="I27" s="330"/>
      <c r="J27" s="330"/>
      <c r="K27" s="330"/>
      <c r="L27" s="330"/>
      <c r="M27" s="330"/>
      <c r="N27" s="330"/>
      <c r="O27" s="329" t="s">
        <v>1210</v>
      </c>
      <c r="P27" s="65"/>
    </row>
    <row r="28" spans="2:16" ht="16.149999999999999" customHeight="1" thickBot="1" x14ac:dyDescent="0.25">
      <c r="B28" s="115" t="s">
        <v>593</v>
      </c>
      <c r="C28" s="57"/>
      <c r="D28" s="192" t="s">
        <v>1</v>
      </c>
      <c r="E28" s="322">
        <f t="shared" si="1"/>
        <v>0</v>
      </c>
      <c r="F28" s="444"/>
      <c r="G28" s="444"/>
      <c r="H28" s="444"/>
      <c r="I28" s="444"/>
      <c r="J28" s="444"/>
      <c r="K28" s="444"/>
      <c r="L28" s="444"/>
      <c r="M28" s="444"/>
      <c r="N28" s="444"/>
      <c r="O28" s="329" t="s">
        <v>1211</v>
      </c>
      <c r="P28" s="65"/>
    </row>
    <row r="29" spans="2:16" ht="16.149999999999999" customHeight="1" x14ac:dyDescent="0.2">
      <c r="B29" s="460" t="s">
        <v>2391</v>
      </c>
      <c r="C29" s="57"/>
      <c r="D29" s="192" t="s">
        <v>11</v>
      </c>
      <c r="E29" s="323">
        <f>SUM(F29:N29)</f>
        <v>0</v>
      </c>
      <c r="F29" s="323">
        <f>SUM(F9:F28)</f>
        <v>0</v>
      </c>
      <c r="G29" s="323">
        <f t="shared" ref="G29:N29" si="2">SUM(G9:G28)</f>
        <v>0</v>
      </c>
      <c r="H29" s="323">
        <f t="shared" si="2"/>
        <v>0</v>
      </c>
      <c r="I29" s="323">
        <f t="shared" si="2"/>
        <v>0</v>
      </c>
      <c r="J29" s="323">
        <f t="shared" si="2"/>
        <v>0</v>
      </c>
      <c r="K29" s="323">
        <f t="shared" si="2"/>
        <v>0</v>
      </c>
      <c r="L29" s="323">
        <f t="shared" si="2"/>
        <v>0</v>
      </c>
      <c r="M29" s="323">
        <f t="shared" si="2"/>
        <v>0</v>
      </c>
      <c r="N29" s="323">
        <f t="shared" si="2"/>
        <v>0</v>
      </c>
      <c r="O29" s="329" t="s">
        <v>1212</v>
      </c>
      <c r="P29" s="65"/>
    </row>
    <row r="30" spans="2:16" ht="16.149999999999999" customHeight="1" x14ac:dyDescent="0.2">
      <c r="B30" s="461"/>
      <c r="C30" s="67"/>
      <c r="D30" s="16"/>
      <c r="E30" s="3"/>
      <c r="F30" s="3"/>
      <c r="G30" s="3"/>
      <c r="H30" s="3"/>
      <c r="I30" s="3"/>
      <c r="J30" s="3"/>
      <c r="K30" s="3"/>
      <c r="L30" s="3"/>
      <c r="M30" s="3"/>
      <c r="N30" s="3"/>
      <c r="O30" s="61"/>
      <c r="P30" s="65"/>
    </row>
    <row r="31" spans="2:16" ht="16.149999999999999" customHeight="1" x14ac:dyDescent="0.2">
      <c r="B31" s="460" t="s">
        <v>2392</v>
      </c>
      <c r="C31" s="57"/>
      <c r="D31" s="192" t="s">
        <v>11</v>
      </c>
      <c r="E31" s="322">
        <f>SUM(F31:N31)</f>
        <v>0</v>
      </c>
      <c r="F31" s="322">
        <f>F92</f>
        <v>0</v>
      </c>
      <c r="G31" s="322">
        <f t="shared" ref="G31:N31" si="3">G92</f>
        <v>0</v>
      </c>
      <c r="H31" s="322">
        <f t="shared" si="3"/>
        <v>0</v>
      </c>
      <c r="I31" s="322">
        <f t="shared" si="3"/>
        <v>0</v>
      </c>
      <c r="J31" s="322">
        <f t="shared" si="3"/>
        <v>0</v>
      </c>
      <c r="K31" s="322">
        <f t="shared" si="3"/>
        <v>0</v>
      </c>
      <c r="L31" s="322">
        <f t="shared" si="3"/>
        <v>0</v>
      </c>
      <c r="M31" s="322">
        <f t="shared" si="3"/>
        <v>0</v>
      </c>
      <c r="N31" s="322">
        <f t="shared" si="3"/>
        <v>0</v>
      </c>
      <c r="O31" s="329" t="s">
        <v>1213</v>
      </c>
      <c r="P31" s="65"/>
    </row>
    <row r="32" spans="2:16" ht="16.149999999999999" customHeight="1" x14ac:dyDescent="0.2">
      <c r="B32" s="115" t="s">
        <v>1095</v>
      </c>
      <c r="C32" s="57"/>
      <c r="D32" s="192" t="s">
        <v>11</v>
      </c>
      <c r="E32" s="322">
        <f>SUM(F32:N32)</f>
        <v>0</v>
      </c>
      <c r="F32" s="444"/>
      <c r="G32" s="444"/>
      <c r="H32" s="444"/>
      <c r="I32" s="444"/>
      <c r="J32" s="444"/>
      <c r="K32" s="444"/>
      <c r="L32" s="444"/>
      <c r="M32" s="444"/>
      <c r="N32" s="444"/>
      <c r="O32" s="329" t="s">
        <v>1216</v>
      </c>
      <c r="P32" s="65"/>
    </row>
    <row r="33" spans="2:16" ht="16.149999999999999" customHeight="1" x14ac:dyDescent="0.2">
      <c r="B33" s="115" t="s">
        <v>130</v>
      </c>
      <c r="C33" s="57"/>
      <c r="D33" s="192" t="s">
        <v>14</v>
      </c>
      <c r="E33" s="322">
        <f t="shared" ref="E33:E45" si="4">SUM(F33:N33)</f>
        <v>0</v>
      </c>
      <c r="F33" s="371"/>
      <c r="G33" s="371"/>
      <c r="H33" s="371"/>
      <c r="I33" s="371"/>
      <c r="J33" s="371"/>
      <c r="K33" s="371"/>
      <c r="L33" s="371"/>
      <c r="M33" s="371"/>
      <c r="N33" s="371"/>
      <c r="O33" s="329" t="s">
        <v>1217</v>
      </c>
      <c r="P33" s="65"/>
    </row>
    <row r="34" spans="2:16" ht="16.149999999999999" customHeight="1" x14ac:dyDescent="0.2">
      <c r="B34" s="115" t="s">
        <v>1130</v>
      </c>
      <c r="C34" s="57"/>
      <c r="D34" s="192" t="s">
        <v>11</v>
      </c>
      <c r="E34" s="322">
        <f t="shared" si="4"/>
        <v>0</v>
      </c>
      <c r="F34" s="324"/>
      <c r="G34" s="330"/>
      <c r="H34" s="330"/>
      <c r="I34" s="324"/>
      <c r="J34" s="330"/>
      <c r="K34" s="330"/>
      <c r="L34" s="330"/>
      <c r="M34" s="330"/>
      <c r="N34" s="371"/>
      <c r="O34" s="329" t="s">
        <v>1218</v>
      </c>
      <c r="P34" s="65"/>
    </row>
    <row r="35" spans="2:16" ht="27.35" customHeight="1" x14ac:dyDescent="0.2">
      <c r="B35" s="457" t="s">
        <v>1103</v>
      </c>
      <c r="C35" s="204" t="s">
        <v>68</v>
      </c>
      <c r="D35" s="205" t="s">
        <v>1</v>
      </c>
      <c r="E35" s="322">
        <f t="shared" si="4"/>
        <v>0</v>
      </c>
      <c r="F35" s="324"/>
      <c r="G35" s="324"/>
      <c r="H35" s="324"/>
      <c r="I35" s="324"/>
      <c r="J35" s="324"/>
      <c r="K35" s="324"/>
      <c r="L35" s="324"/>
      <c r="M35" s="324"/>
      <c r="N35" s="330"/>
      <c r="O35" s="329" t="s">
        <v>1219</v>
      </c>
      <c r="P35" s="65"/>
    </row>
    <row r="36" spans="2:16" ht="16.149999999999999" customHeight="1" x14ac:dyDescent="0.2">
      <c r="B36" s="93" t="s">
        <v>1105</v>
      </c>
      <c r="C36" s="6"/>
      <c r="D36" s="192" t="s">
        <v>11</v>
      </c>
      <c r="E36" s="322">
        <f t="shared" si="4"/>
        <v>0</v>
      </c>
      <c r="F36" s="330"/>
      <c r="G36" s="330"/>
      <c r="H36" s="330"/>
      <c r="I36" s="330"/>
      <c r="J36" s="330"/>
      <c r="K36" s="330"/>
      <c r="L36" s="330"/>
      <c r="M36" s="330"/>
      <c r="N36" s="330"/>
      <c r="O36" s="329" t="s">
        <v>1220</v>
      </c>
      <c r="P36" s="65"/>
    </row>
    <row r="37" spans="2:16" ht="16.149999999999999" customHeight="1" x14ac:dyDescent="0.2">
      <c r="B37" s="115" t="s">
        <v>1107</v>
      </c>
      <c r="C37" s="57"/>
      <c r="D37" s="192" t="s">
        <v>11</v>
      </c>
      <c r="E37" s="322">
        <f t="shared" si="4"/>
        <v>0</v>
      </c>
      <c r="F37" s="330"/>
      <c r="G37" s="330"/>
      <c r="H37" s="330"/>
      <c r="I37" s="330"/>
      <c r="J37" s="330"/>
      <c r="K37" s="330"/>
      <c r="L37" s="330"/>
      <c r="M37" s="330"/>
      <c r="N37" s="330"/>
      <c r="O37" s="329" t="s">
        <v>1221</v>
      </c>
      <c r="P37" s="65"/>
    </row>
    <row r="38" spans="2:16" ht="16.149999999999999" customHeight="1" x14ac:dyDescent="0.2">
      <c r="B38" s="93" t="s">
        <v>1109</v>
      </c>
      <c r="C38" s="6"/>
      <c r="D38" s="192" t="s">
        <v>1</v>
      </c>
      <c r="E38" s="322">
        <f t="shared" si="4"/>
        <v>0</v>
      </c>
      <c r="F38" s="330"/>
      <c r="G38" s="330"/>
      <c r="H38" s="330"/>
      <c r="I38" s="330"/>
      <c r="J38" s="330"/>
      <c r="K38" s="330"/>
      <c r="L38" s="330"/>
      <c r="M38" s="330"/>
      <c r="N38" s="330"/>
      <c r="O38" s="329" t="s">
        <v>1222</v>
      </c>
      <c r="P38" s="65"/>
    </row>
    <row r="39" spans="2:16" ht="16.149999999999999" customHeight="1" x14ac:dyDescent="0.2">
      <c r="B39" s="401" t="s">
        <v>1111</v>
      </c>
      <c r="C39" s="59"/>
      <c r="D39" s="192" t="s">
        <v>1</v>
      </c>
      <c r="E39" s="322">
        <f t="shared" si="4"/>
        <v>0</v>
      </c>
      <c r="F39" s="330"/>
      <c r="G39" s="330"/>
      <c r="H39" s="330"/>
      <c r="I39" s="330"/>
      <c r="J39" s="330"/>
      <c r="K39" s="330"/>
      <c r="L39" s="330"/>
      <c r="M39" s="330"/>
      <c r="N39" s="330"/>
      <c r="O39" s="329" t="s">
        <v>1223</v>
      </c>
      <c r="P39" s="65"/>
    </row>
    <row r="40" spans="2:16" ht="16.149999999999999" customHeight="1" x14ac:dyDescent="0.2">
      <c r="B40" s="458" t="s">
        <v>1113</v>
      </c>
      <c r="C40" s="175" t="s">
        <v>68</v>
      </c>
      <c r="D40" s="192" t="s">
        <v>14</v>
      </c>
      <c r="E40" s="322">
        <f t="shared" si="4"/>
        <v>0</v>
      </c>
      <c r="F40" s="330"/>
      <c r="G40" s="330"/>
      <c r="H40" s="330"/>
      <c r="I40" s="330"/>
      <c r="J40" s="330"/>
      <c r="K40" s="330"/>
      <c r="L40" s="330"/>
      <c r="M40" s="330"/>
      <c r="N40" s="330"/>
      <c r="O40" s="329" t="s">
        <v>1224</v>
      </c>
      <c r="P40" s="65"/>
    </row>
    <row r="41" spans="2:16" ht="16.149999999999999" customHeight="1" x14ac:dyDescent="0.2">
      <c r="B41" s="458" t="s">
        <v>1115</v>
      </c>
      <c r="C41" s="98"/>
      <c r="D41" s="192" t="s">
        <v>14</v>
      </c>
      <c r="E41" s="322">
        <f>SUM(F41:N41)</f>
        <v>0</v>
      </c>
      <c r="F41" s="371"/>
      <c r="G41" s="371"/>
      <c r="H41" s="371"/>
      <c r="I41" s="371"/>
      <c r="J41" s="371"/>
      <c r="K41" s="371"/>
      <c r="L41" s="371"/>
      <c r="M41" s="371"/>
      <c r="N41" s="371"/>
      <c r="O41" s="329" t="s">
        <v>1225</v>
      </c>
      <c r="P41" s="65"/>
    </row>
    <row r="42" spans="2:16" ht="16.149999999999999" customHeight="1" x14ac:dyDescent="0.2">
      <c r="B42" s="459" t="s">
        <v>1117</v>
      </c>
      <c r="C42" s="98"/>
      <c r="D42" s="192" t="s">
        <v>14</v>
      </c>
      <c r="E42" s="322">
        <f t="shared" si="4"/>
        <v>0</v>
      </c>
      <c r="F42" s="330"/>
      <c r="G42" s="330"/>
      <c r="H42" s="330"/>
      <c r="I42" s="330"/>
      <c r="J42" s="330"/>
      <c r="K42" s="330"/>
      <c r="L42" s="330"/>
      <c r="M42" s="330"/>
      <c r="N42" s="330"/>
      <c r="O42" s="329" t="s">
        <v>1226</v>
      </c>
      <c r="P42" s="65"/>
    </row>
    <row r="43" spans="2:16" ht="16.149999999999999" customHeight="1" x14ac:dyDescent="0.2">
      <c r="B43" s="115" t="s">
        <v>1119</v>
      </c>
      <c r="C43" s="57"/>
      <c r="D43" s="192" t="s">
        <v>14</v>
      </c>
      <c r="E43" s="322">
        <f t="shared" si="4"/>
        <v>0</v>
      </c>
      <c r="F43" s="330"/>
      <c r="G43" s="330"/>
      <c r="H43" s="330"/>
      <c r="I43" s="330"/>
      <c r="J43" s="330"/>
      <c r="K43" s="330"/>
      <c r="L43" s="330"/>
      <c r="M43" s="330"/>
      <c r="N43" s="330"/>
      <c r="O43" s="329" t="s">
        <v>1227</v>
      </c>
      <c r="P43" s="65"/>
    </row>
    <row r="44" spans="2:16" ht="16.149999999999999" customHeight="1" x14ac:dyDescent="0.2">
      <c r="B44" s="115" t="s">
        <v>1121</v>
      </c>
      <c r="C44" s="57"/>
      <c r="D44" s="192" t="s">
        <v>1</v>
      </c>
      <c r="E44" s="322">
        <f t="shared" si="4"/>
        <v>0</v>
      </c>
      <c r="F44" s="330"/>
      <c r="G44" s="330"/>
      <c r="H44" s="330"/>
      <c r="I44" s="330"/>
      <c r="J44" s="330"/>
      <c r="K44" s="330"/>
      <c r="L44" s="330"/>
      <c r="M44" s="330"/>
      <c r="N44" s="330"/>
      <c r="O44" s="329" t="s">
        <v>1228</v>
      </c>
      <c r="P44" s="65"/>
    </row>
    <row r="45" spans="2:16" ht="16.149999999999999" customHeight="1" thickBot="1" x14ac:dyDescent="0.25">
      <c r="B45" s="115" t="s">
        <v>593</v>
      </c>
      <c r="C45" s="57"/>
      <c r="D45" s="192" t="s">
        <v>1</v>
      </c>
      <c r="E45" s="322">
        <f t="shared" si="4"/>
        <v>0</v>
      </c>
      <c r="F45" s="444"/>
      <c r="G45" s="444"/>
      <c r="H45" s="444"/>
      <c r="I45" s="444"/>
      <c r="J45" s="444"/>
      <c r="K45" s="444"/>
      <c r="L45" s="444"/>
      <c r="M45" s="444"/>
      <c r="N45" s="444"/>
      <c r="O45" s="329" t="s">
        <v>1229</v>
      </c>
      <c r="P45" s="65"/>
    </row>
    <row r="46" spans="2:16" ht="16.149999999999999" customHeight="1" thickBot="1" x14ac:dyDescent="0.25">
      <c r="B46" s="410" t="s">
        <v>2393</v>
      </c>
      <c r="C46" s="69"/>
      <c r="D46" s="195" t="s">
        <v>11</v>
      </c>
      <c r="E46" s="323">
        <f>SUM(F46:N46)</f>
        <v>0</v>
      </c>
      <c r="F46" s="323">
        <f>SUM(F31:F45)</f>
        <v>0</v>
      </c>
      <c r="G46" s="323">
        <f t="shared" ref="G46:N46" si="5">SUM(G31:G45)</f>
        <v>0</v>
      </c>
      <c r="H46" s="323">
        <f t="shared" si="5"/>
        <v>0</v>
      </c>
      <c r="I46" s="323">
        <f t="shared" si="5"/>
        <v>0</v>
      </c>
      <c r="J46" s="323">
        <f t="shared" si="5"/>
        <v>0</v>
      </c>
      <c r="K46" s="323">
        <f t="shared" si="5"/>
        <v>0</v>
      </c>
      <c r="L46" s="323">
        <f t="shared" si="5"/>
        <v>0</v>
      </c>
      <c r="M46" s="323">
        <f t="shared" si="5"/>
        <v>0</v>
      </c>
      <c r="N46" s="323">
        <f t="shared" si="5"/>
        <v>0</v>
      </c>
      <c r="O46" s="348" t="s">
        <v>1230</v>
      </c>
      <c r="P46" s="65"/>
    </row>
    <row r="47" spans="2:16" ht="16.149999999999999" customHeight="1" thickTop="1" thickBot="1" x14ac:dyDescent="0.25">
      <c r="B47" s="413"/>
      <c r="C47" s="71"/>
      <c r="D47" s="71"/>
      <c r="E47" s="71"/>
      <c r="F47" s="71"/>
      <c r="G47" s="71"/>
      <c r="H47" s="71"/>
      <c r="I47" s="71"/>
      <c r="J47" s="71"/>
      <c r="K47" s="71"/>
      <c r="L47" s="71"/>
      <c r="M47" s="71"/>
      <c r="N47" s="71"/>
      <c r="O47" s="336"/>
    </row>
    <row r="48" spans="2:16" ht="16.149999999999999" customHeight="1" thickTop="1" thickBot="1" x14ac:dyDescent="0.3">
      <c r="B48" s="414"/>
      <c r="C48" s="45"/>
      <c r="D48" s="45"/>
      <c r="E48" s="45"/>
      <c r="F48" s="45"/>
      <c r="G48" s="45"/>
      <c r="H48" s="45"/>
      <c r="I48" s="45"/>
      <c r="J48" s="45"/>
      <c r="K48" s="45"/>
      <c r="L48" s="45"/>
      <c r="M48" s="45"/>
      <c r="N48" s="377" t="s">
        <v>2338</v>
      </c>
      <c r="O48" s="378">
        <v>3</v>
      </c>
    </row>
    <row r="49" spans="2:16" ht="16.149999999999999" customHeight="1" thickTop="1" x14ac:dyDescent="0.25">
      <c r="B49" s="453" t="s">
        <v>2394</v>
      </c>
      <c r="C49" s="6"/>
      <c r="D49" s="6"/>
      <c r="E49" s="327" t="s">
        <v>1231</v>
      </c>
      <c r="F49" s="327" t="s">
        <v>1232</v>
      </c>
      <c r="G49" s="327" t="s">
        <v>1233</v>
      </c>
      <c r="H49" s="327" t="s">
        <v>1234</v>
      </c>
      <c r="I49" s="327" t="s">
        <v>1235</v>
      </c>
      <c r="J49" s="327" t="s">
        <v>1236</v>
      </c>
      <c r="K49" s="327" t="s">
        <v>1237</v>
      </c>
      <c r="L49" s="327" t="s">
        <v>1238</v>
      </c>
      <c r="M49" s="327" t="s">
        <v>1239</v>
      </c>
      <c r="N49" s="327" t="s">
        <v>1240</v>
      </c>
      <c r="O49" s="325" t="s">
        <v>3</v>
      </c>
      <c r="P49" s="65"/>
    </row>
    <row r="50" spans="2:16" ht="54.35" x14ac:dyDescent="0.25">
      <c r="B50" s="454"/>
      <c r="C50" s="6"/>
      <c r="D50" s="708" t="s">
        <v>72</v>
      </c>
      <c r="E50" s="31" t="s">
        <v>5</v>
      </c>
      <c r="F50" s="31" t="s">
        <v>1183</v>
      </c>
      <c r="G50" s="31" t="s">
        <v>1184</v>
      </c>
      <c r="H50" s="31" t="s">
        <v>1185</v>
      </c>
      <c r="I50" s="31" t="s">
        <v>1186</v>
      </c>
      <c r="J50" s="31" t="s">
        <v>1187</v>
      </c>
      <c r="K50" s="31" t="s">
        <v>1188</v>
      </c>
      <c r="L50" s="31" t="s">
        <v>1163</v>
      </c>
      <c r="M50" s="31" t="s">
        <v>1189</v>
      </c>
      <c r="N50" s="78" t="s">
        <v>1190</v>
      </c>
      <c r="O50" s="50"/>
      <c r="P50" s="65"/>
    </row>
    <row r="51" spans="2:16" ht="16.149999999999999" customHeight="1" x14ac:dyDescent="0.25">
      <c r="B51" s="454"/>
      <c r="C51" s="6"/>
      <c r="D51" s="708"/>
      <c r="E51" s="31" t="s">
        <v>327</v>
      </c>
      <c r="F51" s="31" t="s">
        <v>327</v>
      </c>
      <c r="G51" s="31" t="s">
        <v>327</v>
      </c>
      <c r="H51" s="31" t="s">
        <v>327</v>
      </c>
      <c r="I51" s="31" t="s">
        <v>327</v>
      </c>
      <c r="J51" s="31" t="s">
        <v>327</v>
      </c>
      <c r="K51" s="31" t="s">
        <v>327</v>
      </c>
      <c r="L51" s="31" t="s">
        <v>327</v>
      </c>
      <c r="M51" s="31" t="s">
        <v>327</v>
      </c>
      <c r="N51" s="78" t="s">
        <v>327</v>
      </c>
      <c r="O51" s="50"/>
      <c r="P51" s="65"/>
    </row>
    <row r="52" spans="2:16" ht="16.149999999999999" customHeight="1" thickBot="1" x14ac:dyDescent="0.3">
      <c r="B52" s="455"/>
      <c r="C52" s="13"/>
      <c r="D52" s="709"/>
      <c r="E52" s="201" t="s">
        <v>424</v>
      </c>
      <c r="F52" s="201" t="s">
        <v>424</v>
      </c>
      <c r="G52" s="201" t="s">
        <v>424</v>
      </c>
      <c r="H52" s="201" t="s">
        <v>424</v>
      </c>
      <c r="I52" s="201" t="s">
        <v>424</v>
      </c>
      <c r="J52" s="201" t="s">
        <v>424</v>
      </c>
      <c r="K52" s="201" t="s">
        <v>424</v>
      </c>
      <c r="L52" s="201" t="s">
        <v>424</v>
      </c>
      <c r="M52" s="201" t="s">
        <v>424</v>
      </c>
      <c r="N52" s="202" t="s">
        <v>424</v>
      </c>
      <c r="O52" s="329" t="s">
        <v>4</v>
      </c>
      <c r="P52" s="65"/>
    </row>
    <row r="53" spans="2:16" ht="16.149999999999999" customHeight="1" x14ac:dyDescent="0.2">
      <c r="B53" s="456" t="s">
        <v>2395</v>
      </c>
      <c r="C53" s="54"/>
      <c r="D53" s="99" t="s">
        <v>11</v>
      </c>
      <c r="E53" s="322">
        <f>SUM(F53:N53)</f>
        <v>0</v>
      </c>
      <c r="F53" s="332"/>
      <c r="G53" s="332"/>
      <c r="H53" s="332"/>
      <c r="I53" s="332"/>
      <c r="J53" s="332"/>
      <c r="K53" s="332"/>
      <c r="L53" s="332"/>
      <c r="M53" s="332"/>
      <c r="N53" s="332"/>
      <c r="O53" s="329" t="s">
        <v>1191</v>
      </c>
      <c r="P53" s="65"/>
    </row>
    <row r="54" spans="2:16" ht="16.149999999999999" customHeight="1" thickBot="1" x14ac:dyDescent="0.25">
      <c r="B54" s="115" t="s">
        <v>546</v>
      </c>
      <c r="C54" s="57"/>
      <c r="D54" s="192" t="s">
        <v>14</v>
      </c>
      <c r="E54" s="322">
        <f>SUM(F54:N54)</f>
        <v>0</v>
      </c>
      <c r="F54" s="332"/>
      <c r="G54" s="332"/>
      <c r="H54" s="332"/>
      <c r="I54" s="332"/>
      <c r="J54" s="332"/>
      <c r="K54" s="332"/>
      <c r="L54" s="332"/>
      <c r="M54" s="332"/>
      <c r="N54" s="324"/>
      <c r="O54" s="329" t="s">
        <v>1192</v>
      </c>
      <c r="P54" s="65"/>
    </row>
    <row r="55" spans="2:16" ht="16.149999999999999" customHeight="1" x14ac:dyDescent="0.2">
      <c r="B55" s="460" t="s">
        <v>2396</v>
      </c>
      <c r="C55" s="57"/>
      <c r="D55" s="192" t="s">
        <v>11</v>
      </c>
      <c r="E55" s="323">
        <f>SUM(F55:N55)</f>
        <v>0</v>
      </c>
      <c r="F55" s="323">
        <f t="shared" ref="F55:N55" si="6">SUM(F53:F54)</f>
        <v>0</v>
      </c>
      <c r="G55" s="323">
        <f t="shared" si="6"/>
        <v>0</v>
      </c>
      <c r="H55" s="323">
        <f t="shared" si="6"/>
        <v>0</v>
      </c>
      <c r="I55" s="323">
        <f t="shared" si="6"/>
        <v>0</v>
      </c>
      <c r="J55" s="323">
        <f t="shared" si="6"/>
        <v>0</v>
      </c>
      <c r="K55" s="323">
        <f t="shared" si="6"/>
        <v>0</v>
      </c>
      <c r="L55" s="323">
        <f t="shared" si="6"/>
        <v>0</v>
      </c>
      <c r="M55" s="323">
        <f t="shared" si="6"/>
        <v>0</v>
      </c>
      <c r="N55" s="323">
        <f t="shared" si="6"/>
        <v>0</v>
      </c>
      <c r="O55" s="329" t="s">
        <v>1193</v>
      </c>
      <c r="P55" s="65"/>
    </row>
    <row r="56" spans="2:16" ht="16.149999999999999" customHeight="1" x14ac:dyDescent="0.2">
      <c r="B56" s="115" t="s">
        <v>1095</v>
      </c>
      <c r="C56" s="57"/>
      <c r="D56" s="192" t="s">
        <v>11</v>
      </c>
      <c r="E56" s="322">
        <f>SUM(F56:N56)</f>
        <v>0</v>
      </c>
      <c r="F56" s="444"/>
      <c r="G56" s="444"/>
      <c r="H56" s="444"/>
      <c r="I56" s="444"/>
      <c r="J56" s="444"/>
      <c r="K56" s="444"/>
      <c r="L56" s="444"/>
      <c r="M56" s="444"/>
      <c r="N56" s="444"/>
      <c r="O56" s="329" t="s">
        <v>1194</v>
      </c>
      <c r="P56" s="65"/>
    </row>
    <row r="57" spans="2:16" ht="16.149999999999999" customHeight="1" x14ac:dyDescent="0.2">
      <c r="B57" s="93" t="s">
        <v>130</v>
      </c>
      <c r="C57" s="6"/>
      <c r="D57" s="192" t="s">
        <v>14</v>
      </c>
      <c r="E57" s="322">
        <f t="shared" ref="E57:E72" si="7">SUM(F57:N57)</f>
        <v>0</v>
      </c>
      <c r="F57" s="332"/>
      <c r="G57" s="332"/>
      <c r="H57" s="332"/>
      <c r="I57" s="332"/>
      <c r="J57" s="332"/>
      <c r="K57" s="332"/>
      <c r="L57" s="332"/>
      <c r="M57" s="332"/>
      <c r="N57" s="332"/>
      <c r="O57" s="329" t="s">
        <v>1195</v>
      </c>
      <c r="P57" s="65"/>
    </row>
    <row r="58" spans="2:16" ht="16.149999999999999" customHeight="1" x14ac:dyDescent="0.2">
      <c r="B58" s="401" t="s">
        <v>2444</v>
      </c>
      <c r="C58" s="175" t="s">
        <v>68</v>
      </c>
      <c r="D58" s="192" t="s">
        <v>11</v>
      </c>
      <c r="E58" s="322">
        <f t="shared" si="7"/>
        <v>0</v>
      </c>
      <c r="F58" s="332"/>
      <c r="G58" s="332"/>
      <c r="H58" s="332"/>
      <c r="I58" s="332"/>
      <c r="J58" s="332"/>
      <c r="K58" s="332"/>
      <c r="L58" s="332"/>
      <c r="M58" s="332"/>
      <c r="N58" s="332"/>
      <c r="O58" s="329" t="s">
        <v>1196</v>
      </c>
      <c r="P58" s="65"/>
    </row>
    <row r="59" spans="2:16" ht="16.149999999999999" customHeight="1" x14ac:dyDescent="0.2">
      <c r="B59" s="115" t="s">
        <v>2441</v>
      </c>
      <c r="C59" s="175" t="s">
        <v>68</v>
      </c>
      <c r="D59" s="192" t="s">
        <v>11</v>
      </c>
      <c r="E59" s="322">
        <f t="shared" si="7"/>
        <v>0</v>
      </c>
      <c r="F59" s="332"/>
      <c r="G59" s="332"/>
      <c r="H59" s="332"/>
      <c r="I59" s="332"/>
      <c r="J59" s="332"/>
      <c r="K59" s="332"/>
      <c r="L59" s="332"/>
      <c r="M59" s="332"/>
      <c r="N59" s="332"/>
      <c r="O59" s="329" t="s">
        <v>1197</v>
      </c>
      <c r="P59" s="65"/>
    </row>
    <row r="60" spans="2:16" ht="16.149999999999999" customHeight="1" x14ac:dyDescent="0.2">
      <c r="B60" s="115" t="s">
        <v>1100</v>
      </c>
      <c r="C60" s="57"/>
      <c r="D60" s="192" t="s">
        <v>11</v>
      </c>
      <c r="E60" s="322">
        <f t="shared" si="7"/>
        <v>0</v>
      </c>
      <c r="F60" s="332"/>
      <c r="G60" s="332"/>
      <c r="H60" s="332"/>
      <c r="I60" s="332"/>
      <c r="J60" s="332"/>
      <c r="K60" s="332"/>
      <c r="L60" s="332"/>
      <c r="M60" s="332"/>
      <c r="N60" s="332"/>
      <c r="O60" s="329" t="s">
        <v>1198</v>
      </c>
      <c r="P60" s="65"/>
    </row>
    <row r="61" spans="2:16" ht="16.149999999999999" customHeight="1" x14ac:dyDescent="0.2">
      <c r="B61" s="115" t="s">
        <v>412</v>
      </c>
      <c r="C61" s="57"/>
      <c r="D61" s="192" t="s">
        <v>11</v>
      </c>
      <c r="E61" s="322">
        <f t="shared" si="7"/>
        <v>0</v>
      </c>
      <c r="F61" s="332"/>
      <c r="G61" s="332"/>
      <c r="H61" s="332"/>
      <c r="I61" s="332"/>
      <c r="J61" s="332"/>
      <c r="K61" s="332"/>
      <c r="L61" s="332"/>
      <c r="M61" s="332"/>
      <c r="N61" s="332"/>
      <c r="O61" s="329" t="s">
        <v>1200</v>
      </c>
      <c r="P61" s="65"/>
    </row>
    <row r="62" spans="2:16" ht="28.2" customHeight="1" x14ac:dyDescent="0.2">
      <c r="B62" s="457" t="s">
        <v>1103</v>
      </c>
      <c r="C62" s="175" t="s">
        <v>68</v>
      </c>
      <c r="D62" s="173" t="s">
        <v>11</v>
      </c>
      <c r="E62" s="322">
        <f t="shared" si="7"/>
        <v>0</v>
      </c>
      <c r="F62" s="332"/>
      <c r="G62" s="332"/>
      <c r="H62" s="332"/>
      <c r="I62" s="332"/>
      <c r="J62" s="332"/>
      <c r="K62" s="332"/>
      <c r="L62" s="332"/>
      <c r="M62" s="332"/>
      <c r="N62" s="321">
        <f>-SUM(F62:M62)+N81</f>
        <v>0</v>
      </c>
      <c r="O62" s="329" t="s">
        <v>1201</v>
      </c>
      <c r="P62" s="65"/>
    </row>
    <row r="63" spans="2:16" ht="16.149999999999999" customHeight="1" x14ac:dyDescent="0.2">
      <c r="B63" s="115" t="s">
        <v>1105</v>
      </c>
      <c r="C63" s="57"/>
      <c r="D63" s="192" t="s">
        <v>1</v>
      </c>
      <c r="E63" s="322">
        <f t="shared" si="7"/>
        <v>0</v>
      </c>
      <c r="F63" s="332"/>
      <c r="G63" s="332"/>
      <c r="H63" s="332"/>
      <c r="I63" s="332"/>
      <c r="J63" s="332"/>
      <c r="K63" s="332"/>
      <c r="L63" s="332"/>
      <c r="M63" s="332"/>
      <c r="N63" s="332"/>
      <c r="O63" s="329" t="s">
        <v>1202</v>
      </c>
      <c r="P63" s="65"/>
    </row>
    <row r="64" spans="2:16" ht="16.149999999999999" customHeight="1" x14ac:dyDescent="0.2">
      <c r="B64" s="115" t="s">
        <v>1107</v>
      </c>
      <c r="C64" s="57"/>
      <c r="D64" s="192" t="s">
        <v>1</v>
      </c>
      <c r="E64" s="322">
        <f t="shared" si="7"/>
        <v>0</v>
      </c>
      <c r="F64" s="332"/>
      <c r="G64" s="332"/>
      <c r="H64" s="332"/>
      <c r="I64" s="332"/>
      <c r="J64" s="332"/>
      <c r="K64" s="332"/>
      <c r="L64" s="332"/>
      <c r="M64" s="332"/>
      <c r="N64" s="332"/>
      <c r="O64" s="329" t="s">
        <v>1203</v>
      </c>
      <c r="P64" s="65"/>
    </row>
    <row r="65" spans="2:16" ht="16.149999999999999" customHeight="1" x14ac:dyDescent="0.2">
      <c r="B65" s="115" t="s">
        <v>1109</v>
      </c>
      <c r="C65" s="57"/>
      <c r="D65" s="192" t="s">
        <v>11</v>
      </c>
      <c r="E65" s="322">
        <f t="shared" si="7"/>
        <v>0</v>
      </c>
      <c r="F65" s="332"/>
      <c r="G65" s="332"/>
      <c r="H65" s="332"/>
      <c r="I65" s="332"/>
      <c r="J65" s="332"/>
      <c r="K65" s="332"/>
      <c r="L65" s="332"/>
      <c r="M65" s="332"/>
      <c r="N65" s="332"/>
      <c r="O65" s="329" t="s">
        <v>1204</v>
      </c>
      <c r="P65" s="65"/>
    </row>
    <row r="66" spans="2:16" ht="16.149999999999999" customHeight="1" x14ac:dyDescent="0.2">
      <c r="B66" s="93" t="s">
        <v>1111</v>
      </c>
      <c r="C66" s="6"/>
      <c r="D66" s="192" t="s">
        <v>11</v>
      </c>
      <c r="E66" s="322">
        <f t="shared" si="7"/>
        <v>0</v>
      </c>
      <c r="F66" s="332"/>
      <c r="G66" s="332"/>
      <c r="H66" s="332"/>
      <c r="I66" s="332"/>
      <c r="J66" s="332"/>
      <c r="K66" s="332"/>
      <c r="L66" s="332"/>
      <c r="M66" s="332"/>
      <c r="N66" s="332"/>
      <c r="O66" s="329" t="s">
        <v>1205</v>
      </c>
      <c r="P66" s="65"/>
    </row>
    <row r="67" spans="2:16" ht="16.149999999999999" customHeight="1" x14ac:dyDescent="0.2">
      <c r="B67" s="462" t="s">
        <v>1113</v>
      </c>
      <c r="C67" s="175" t="s">
        <v>68</v>
      </c>
      <c r="D67" s="192" t="s">
        <v>14</v>
      </c>
      <c r="E67" s="322">
        <f t="shared" si="7"/>
        <v>0</v>
      </c>
      <c r="F67" s="332"/>
      <c r="G67" s="332"/>
      <c r="H67" s="332"/>
      <c r="I67" s="332"/>
      <c r="J67" s="332"/>
      <c r="K67" s="332"/>
      <c r="L67" s="332"/>
      <c r="M67" s="332"/>
      <c r="N67" s="332"/>
      <c r="O67" s="329" t="s">
        <v>1206</v>
      </c>
      <c r="P67" s="65"/>
    </row>
    <row r="68" spans="2:16" ht="16.149999999999999" customHeight="1" x14ac:dyDescent="0.2">
      <c r="B68" s="401" t="s">
        <v>1115</v>
      </c>
      <c r="C68" s="98"/>
      <c r="D68" s="192" t="s">
        <v>14</v>
      </c>
      <c r="E68" s="322">
        <f t="shared" si="7"/>
        <v>0</v>
      </c>
      <c r="F68" s="445"/>
      <c r="G68" s="445"/>
      <c r="H68" s="445"/>
      <c r="I68" s="445"/>
      <c r="J68" s="445"/>
      <c r="K68" s="445"/>
      <c r="L68" s="445"/>
      <c r="M68" s="445"/>
      <c r="N68" s="445"/>
      <c r="O68" s="329" t="s">
        <v>1207</v>
      </c>
      <c r="P68" s="65"/>
    </row>
    <row r="69" spans="2:16" ht="16.149999999999999" customHeight="1" x14ac:dyDescent="0.2">
      <c r="B69" s="115" t="s">
        <v>1117</v>
      </c>
      <c r="C69" s="98"/>
      <c r="D69" s="194" t="s">
        <v>14</v>
      </c>
      <c r="E69" s="322">
        <f t="shared" si="7"/>
        <v>0</v>
      </c>
      <c r="F69" s="332"/>
      <c r="G69" s="332"/>
      <c r="H69" s="332"/>
      <c r="I69" s="332"/>
      <c r="J69" s="332"/>
      <c r="K69" s="332"/>
      <c r="L69" s="332"/>
      <c r="M69" s="332"/>
      <c r="N69" s="332"/>
      <c r="O69" s="329" t="s">
        <v>1208</v>
      </c>
      <c r="P69" s="65"/>
    </row>
    <row r="70" spans="2:16" ht="16.149999999999999" customHeight="1" x14ac:dyDescent="0.2">
      <c r="B70" s="115" t="s">
        <v>1119</v>
      </c>
      <c r="C70" s="57"/>
      <c r="D70" s="194" t="s">
        <v>14</v>
      </c>
      <c r="E70" s="322">
        <f t="shared" si="7"/>
        <v>0</v>
      </c>
      <c r="F70" s="332"/>
      <c r="G70" s="332"/>
      <c r="H70" s="332"/>
      <c r="I70" s="332"/>
      <c r="J70" s="332"/>
      <c r="K70" s="332"/>
      <c r="L70" s="332"/>
      <c r="M70" s="332"/>
      <c r="N70" s="332"/>
      <c r="O70" s="329" t="s">
        <v>1209</v>
      </c>
      <c r="P70" s="65"/>
    </row>
    <row r="71" spans="2:16" ht="16.149999999999999" customHeight="1" x14ac:dyDescent="0.2">
      <c r="B71" s="115" t="s">
        <v>1121</v>
      </c>
      <c r="C71" s="57"/>
      <c r="D71" s="194" t="s">
        <v>1</v>
      </c>
      <c r="E71" s="322">
        <f t="shared" si="7"/>
        <v>0</v>
      </c>
      <c r="F71" s="332"/>
      <c r="G71" s="332"/>
      <c r="H71" s="332"/>
      <c r="I71" s="332"/>
      <c r="J71" s="332"/>
      <c r="K71" s="332"/>
      <c r="L71" s="332"/>
      <c r="M71" s="332"/>
      <c r="N71" s="332"/>
      <c r="O71" s="329" t="s">
        <v>1210</v>
      </c>
      <c r="P71" s="65"/>
    </row>
    <row r="72" spans="2:16" ht="16.149999999999999" customHeight="1" thickBot="1" x14ac:dyDescent="0.25">
      <c r="B72" s="115" t="s">
        <v>593</v>
      </c>
      <c r="C72" s="57"/>
      <c r="D72" s="194" t="s">
        <v>1</v>
      </c>
      <c r="E72" s="322">
        <f t="shared" si="7"/>
        <v>0</v>
      </c>
      <c r="F72" s="444"/>
      <c r="G72" s="444"/>
      <c r="H72" s="444"/>
      <c r="I72" s="444"/>
      <c r="J72" s="444"/>
      <c r="K72" s="444"/>
      <c r="L72" s="444"/>
      <c r="M72" s="444"/>
      <c r="N72" s="444"/>
      <c r="O72" s="329" t="s">
        <v>1211</v>
      </c>
      <c r="P72" s="65"/>
    </row>
    <row r="73" spans="2:16" ht="16.149999999999999" customHeight="1" x14ac:dyDescent="0.2">
      <c r="B73" s="463" t="s">
        <v>2397</v>
      </c>
      <c r="C73" s="6"/>
      <c r="D73" s="194" t="s">
        <v>11</v>
      </c>
      <c r="E73" s="323">
        <f>SUM(F73:N73)</f>
        <v>0</v>
      </c>
      <c r="F73" s="323">
        <f t="shared" ref="F73:N73" si="8">SUM(F55:F72)</f>
        <v>0</v>
      </c>
      <c r="G73" s="323">
        <f t="shared" si="8"/>
        <v>0</v>
      </c>
      <c r="H73" s="323">
        <f t="shared" si="8"/>
        <v>0</v>
      </c>
      <c r="I73" s="323">
        <f t="shared" si="8"/>
        <v>0</v>
      </c>
      <c r="J73" s="323">
        <f t="shared" si="8"/>
        <v>0</v>
      </c>
      <c r="K73" s="323">
        <f t="shared" si="8"/>
        <v>0</v>
      </c>
      <c r="L73" s="323">
        <f t="shared" si="8"/>
        <v>0</v>
      </c>
      <c r="M73" s="323">
        <f t="shared" si="8"/>
        <v>0</v>
      </c>
      <c r="N73" s="323">
        <f t="shared" si="8"/>
        <v>0</v>
      </c>
      <c r="O73" s="329" t="s">
        <v>1212</v>
      </c>
      <c r="P73" s="65"/>
    </row>
    <row r="74" spans="2:16" ht="16.149999999999999" customHeight="1" x14ac:dyDescent="0.2">
      <c r="B74" s="461"/>
      <c r="C74" s="67"/>
      <c r="D74" s="16"/>
      <c r="E74" s="3"/>
      <c r="F74" s="3"/>
      <c r="G74" s="3"/>
      <c r="H74" s="3"/>
      <c r="I74" s="3"/>
      <c r="J74" s="3"/>
      <c r="K74" s="3"/>
      <c r="L74" s="3"/>
      <c r="M74" s="3"/>
      <c r="N74" s="3"/>
      <c r="O74" s="61"/>
      <c r="P74" s="65"/>
    </row>
    <row r="75" spans="2:16" ht="16.149999999999999" customHeight="1" x14ac:dyDescent="0.2">
      <c r="B75" s="460" t="s">
        <v>2398</v>
      </c>
      <c r="C75" s="57"/>
      <c r="D75" s="194" t="s">
        <v>11</v>
      </c>
      <c r="E75" s="322">
        <f>SUM(F75:N75)</f>
        <v>0</v>
      </c>
      <c r="F75" s="332"/>
      <c r="G75" s="332"/>
      <c r="H75" s="332"/>
      <c r="I75" s="332"/>
      <c r="J75" s="332"/>
      <c r="K75" s="332"/>
      <c r="L75" s="332"/>
      <c r="M75" s="332"/>
      <c r="N75" s="332"/>
      <c r="O75" s="329" t="s">
        <v>1213</v>
      </c>
      <c r="P75" s="65"/>
    </row>
    <row r="76" spans="2:16" ht="16.149999999999999" customHeight="1" thickBot="1" x14ac:dyDescent="0.25">
      <c r="B76" s="115" t="s">
        <v>546</v>
      </c>
      <c r="C76" s="57"/>
      <c r="D76" s="194" t="s">
        <v>14</v>
      </c>
      <c r="E76" s="322">
        <f>SUM(F76:N76)</f>
        <v>0</v>
      </c>
      <c r="F76" s="332"/>
      <c r="G76" s="332"/>
      <c r="H76" s="332"/>
      <c r="I76" s="332"/>
      <c r="J76" s="332"/>
      <c r="K76" s="332"/>
      <c r="L76" s="332"/>
      <c r="M76" s="332"/>
      <c r="N76" s="324"/>
      <c r="O76" s="329" t="s">
        <v>1214</v>
      </c>
      <c r="P76" s="65"/>
    </row>
    <row r="77" spans="2:16" ht="16.149999999999999" customHeight="1" x14ac:dyDescent="0.2">
      <c r="B77" s="460" t="s">
        <v>2399</v>
      </c>
      <c r="C77" s="57"/>
      <c r="D77" s="192" t="s">
        <v>11</v>
      </c>
      <c r="E77" s="323">
        <f>SUM(F77:N77)</f>
        <v>0</v>
      </c>
      <c r="F77" s="323">
        <f t="shared" ref="F77:N77" si="9">SUM(F75:F76)</f>
        <v>0</v>
      </c>
      <c r="G77" s="323">
        <f t="shared" si="9"/>
        <v>0</v>
      </c>
      <c r="H77" s="323">
        <f t="shared" si="9"/>
        <v>0</v>
      </c>
      <c r="I77" s="323">
        <f t="shared" si="9"/>
        <v>0</v>
      </c>
      <c r="J77" s="323">
        <f t="shared" si="9"/>
        <v>0</v>
      </c>
      <c r="K77" s="323">
        <f t="shared" si="9"/>
        <v>0</v>
      </c>
      <c r="L77" s="323">
        <f t="shared" si="9"/>
        <v>0</v>
      </c>
      <c r="M77" s="323">
        <f t="shared" si="9"/>
        <v>0</v>
      </c>
      <c r="N77" s="323">
        <f t="shared" si="9"/>
        <v>0</v>
      </c>
      <c r="O77" s="329" t="s">
        <v>1215</v>
      </c>
      <c r="P77" s="65"/>
    </row>
    <row r="78" spans="2:16" ht="16.149999999999999" customHeight="1" x14ac:dyDescent="0.2">
      <c r="B78" s="115" t="s">
        <v>1095</v>
      </c>
      <c r="C78" s="57"/>
      <c r="D78" s="192" t="s">
        <v>11</v>
      </c>
      <c r="E78" s="322">
        <f>SUM(F78:N78)</f>
        <v>0</v>
      </c>
      <c r="F78" s="444"/>
      <c r="G78" s="444"/>
      <c r="H78" s="444"/>
      <c r="I78" s="444"/>
      <c r="J78" s="444"/>
      <c r="K78" s="444"/>
      <c r="L78" s="444"/>
      <c r="M78" s="444"/>
      <c r="N78" s="444"/>
      <c r="O78" s="329" t="s">
        <v>1216</v>
      </c>
      <c r="P78" s="65"/>
    </row>
    <row r="79" spans="2:16" ht="16.149999999999999" customHeight="1" x14ac:dyDescent="0.2">
      <c r="B79" s="115" t="s">
        <v>130</v>
      </c>
      <c r="C79" s="57"/>
      <c r="D79" s="192" t="s">
        <v>14</v>
      </c>
      <c r="E79" s="322">
        <f t="shared" ref="E79:E91" si="10">SUM(F79:N79)</f>
        <v>0</v>
      </c>
      <c r="F79" s="332"/>
      <c r="G79" s="332"/>
      <c r="H79" s="332"/>
      <c r="I79" s="332"/>
      <c r="J79" s="332"/>
      <c r="K79" s="332"/>
      <c r="L79" s="332"/>
      <c r="M79" s="332"/>
      <c r="N79" s="332"/>
      <c r="O79" s="329" t="s">
        <v>1217</v>
      </c>
      <c r="P79" s="65"/>
    </row>
    <row r="80" spans="2:16" ht="16.149999999999999" customHeight="1" x14ac:dyDescent="0.2">
      <c r="B80" s="115" t="s">
        <v>1130</v>
      </c>
      <c r="C80" s="57"/>
      <c r="D80" s="192" t="s">
        <v>11</v>
      </c>
      <c r="E80" s="322">
        <f t="shared" si="10"/>
        <v>0</v>
      </c>
      <c r="F80" s="324"/>
      <c r="G80" s="332"/>
      <c r="H80" s="332"/>
      <c r="I80" s="324"/>
      <c r="J80" s="332"/>
      <c r="K80" s="332"/>
      <c r="L80" s="332"/>
      <c r="M80" s="332"/>
      <c r="N80" s="332"/>
      <c r="O80" s="329" t="s">
        <v>1218</v>
      </c>
      <c r="P80" s="65"/>
    </row>
    <row r="81" spans="2:16" ht="30.4" customHeight="1" x14ac:dyDescent="0.2">
      <c r="B81" s="457" t="s">
        <v>1103</v>
      </c>
      <c r="C81" s="175" t="s">
        <v>68</v>
      </c>
      <c r="D81" s="173" t="s">
        <v>1</v>
      </c>
      <c r="E81" s="322">
        <f t="shared" si="10"/>
        <v>0</v>
      </c>
      <c r="F81" s="324"/>
      <c r="G81" s="324"/>
      <c r="H81" s="324"/>
      <c r="I81" s="324"/>
      <c r="J81" s="324"/>
      <c r="K81" s="324"/>
      <c r="L81" s="324"/>
      <c r="M81" s="324"/>
      <c r="N81" s="332"/>
      <c r="O81" s="329" t="s">
        <v>1219</v>
      </c>
      <c r="P81" s="65"/>
    </row>
    <row r="82" spans="2:16" ht="16.149999999999999" customHeight="1" x14ac:dyDescent="0.2">
      <c r="B82" s="115" t="s">
        <v>1105</v>
      </c>
      <c r="C82" s="57"/>
      <c r="D82" s="192" t="s">
        <v>11</v>
      </c>
      <c r="E82" s="322">
        <f t="shared" si="10"/>
        <v>0</v>
      </c>
      <c r="F82" s="332"/>
      <c r="G82" s="332"/>
      <c r="H82" s="332"/>
      <c r="I82" s="332"/>
      <c r="J82" s="332"/>
      <c r="K82" s="332"/>
      <c r="L82" s="332"/>
      <c r="M82" s="332"/>
      <c r="N82" s="332"/>
      <c r="O82" s="329" t="s">
        <v>1220</v>
      </c>
      <c r="P82" s="65"/>
    </row>
    <row r="83" spans="2:16" ht="16.149999999999999" customHeight="1" x14ac:dyDescent="0.2">
      <c r="B83" s="93" t="s">
        <v>1107</v>
      </c>
      <c r="C83" s="6"/>
      <c r="D83" s="192" t="s">
        <v>11</v>
      </c>
      <c r="E83" s="322">
        <f t="shared" si="10"/>
        <v>0</v>
      </c>
      <c r="F83" s="332"/>
      <c r="G83" s="332"/>
      <c r="H83" s="332"/>
      <c r="I83" s="332"/>
      <c r="J83" s="332"/>
      <c r="K83" s="332"/>
      <c r="L83" s="332"/>
      <c r="M83" s="332"/>
      <c r="N83" s="332"/>
      <c r="O83" s="329" t="s">
        <v>1221</v>
      </c>
      <c r="P83" s="65"/>
    </row>
    <row r="84" spans="2:16" ht="16.149999999999999" customHeight="1" x14ac:dyDescent="0.2">
      <c r="B84" s="115" t="s">
        <v>1109</v>
      </c>
      <c r="C84" s="57"/>
      <c r="D84" s="192" t="s">
        <v>1</v>
      </c>
      <c r="E84" s="322">
        <f t="shared" si="10"/>
        <v>0</v>
      </c>
      <c r="F84" s="332"/>
      <c r="G84" s="332"/>
      <c r="H84" s="332"/>
      <c r="I84" s="332"/>
      <c r="J84" s="332"/>
      <c r="K84" s="332"/>
      <c r="L84" s="332"/>
      <c r="M84" s="332"/>
      <c r="N84" s="332"/>
      <c r="O84" s="329" t="s">
        <v>1222</v>
      </c>
      <c r="P84" s="65"/>
    </row>
    <row r="85" spans="2:16" ht="16.149999999999999" customHeight="1" x14ac:dyDescent="0.2">
      <c r="B85" s="93" t="s">
        <v>1111</v>
      </c>
      <c r="C85" s="6"/>
      <c r="D85" s="192" t="s">
        <v>1</v>
      </c>
      <c r="E85" s="322">
        <f t="shared" si="10"/>
        <v>0</v>
      </c>
      <c r="F85" s="332"/>
      <c r="G85" s="332"/>
      <c r="H85" s="332"/>
      <c r="I85" s="332"/>
      <c r="J85" s="332"/>
      <c r="K85" s="332"/>
      <c r="L85" s="332"/>
      <c r="M85" s="332"/>
      <c r="N85" s="332"/>
      <c r="O85" s="329" t="s">
        <v>1223</v>
      </c>
      <c r="P85" s="65"/>
    </row>
    <row r="86" spans="2:16" ht="16.149999999999999" customHeight="1" x14ac:dyDescent="0.2">
      <c r="B86" s="462" t="s">
        <v>1113</v>
      </c>
      <c r="C86" s="175" t="s">
        <v>68</v>
      </c>
      <c r="D86" s="192" t="s">
        <v>14</v>
      </c>
      <c r="E86" s="322">
        <f t="shared" si="10"/>
        <v>0</v>
      </c>
      <c r="F86" s="332"/>
      <c r="G86" s="332"/>
      <c r="H86" s="332"/>
      <c r="I86" s="332"/>
      <c r="J86" s="332"/>
      <c r="K86" s="332"/>
      <c r="L86" s="332"/>
      <c r="M86" s="332"/>
      <c r="N86" s="332"/>
      <c r="O86" s="329" t="s">
        <v>1224</v>
      </c>
      <c r="P86" s="65"/>
    </row>
    <row r="87" spans="2:16" ht="16.149999999999999" customHeight="1" x14ac:dyDescent="0.2">
      <c r="B87" s="401" t="s">
        <v>1115</v>
      </c>
      <c r="C87" s="98"/>
      <c r="D87" s="192" t="s">
        <v>14</v>
      </c>
      <c r="E87" s="322">
        <f>SUM(F87:N87)</f>
        <v>0</v>
      </c>
      <c r="F87" s="445"/>
      <c r="G87" s="445"/>
      <c r="H87" s="445"/>
      <c r="I87" s="445"/>
      <c r="J87" s="445"/>
      <c r="K87" s="445"/>
      <c r="L87" s="445"/>
      <c r="M87" s="445"/>
      <c r="N87" s="445"/>
      <c r="O87" s="329" t="s">
        <v>1225</v>
      </c>
      <c r="P87" s="65"/>
    </row>
    <row r="88" spans="2:16" ht="16.149999999999999" customHeight="1" x14ac:dyDescent="0.2">
      <c r="B88" s="115" t="s">
        <v>1117</v>
      </c>
      <c r="C88" s="98"/>
      <c r="D88" s="194" t="s">
        <v>14</v>
      </c>
      <c r="E88" s="322">
        <f t="shared" si="10"/>
        <v>0</v>
      </c>
      <c r="F88" s="332"/>
      <c r="G88" s="332"/>
      <c r="H88" s="332"/>
      <c r="I88" s="332"/>
      <c r="J88" s="332"/>
      <c r="K88" s="332"/>
      <c r="L88" s="332"/>
      <c r="M88" s="332"/>
      <c r="N88" s="332"/>
      <c r="O88" s="329" t="s">
        <v>1226</v>
      </c>
      <c r="P88" s="65"/>
    </row>
    <row r="89" spans="2:16" ht="16.149999999999999" customHeight="1" x14ac:dyDescent="0.2">
      <c r="B89" s="115" t="s">
        <v>1119</v>
      </c>
      <c r="C89" s="57"/>
      <c r="D89" s="194" t="s">
        <v>14</v>
      </c>
      <c r="E89" s="322">
        <f t="shared" si="10"/>
        <v>0</v>
      </c>
      <c r="F89" s="332"/>
      <c r="G89" s="332"/>
      <c r="H89" s="332"/>
      <c r="I89" s="332"/>
      <c r="J89" s="332"/>
      <c r="K89" s="332"/>
      <c r="L89" s="332"/>
      <c r="M89" s="332"/>
      <c r="N89" s="332"/>
      <c r="O89" s="329" t="s">
        <v>1227</v>
      </c>
      <c r="P89" s="65"/>
    </row>
    <row r="90" spans="2:16" ht="16.149999999999999" customHeight="1" x14ac:dyDescent="0.2">
      <c r="B90" s="115" t="s">
        <v>1121</v>
      </c>
      <c r="C90" s="57"/>
      <c r="D90" s="194" t="s">
        <v>1</v>
      </c>
      <c r="E90" s="322">
        <f t="shared" si="10"/>
        <v>0</v>
      </c>
      <c r="F90" s="332"/>
      <c r="G90" s="332"/>
      <c r="H90" s="332"/>
      <c r="I90" s="332"/>
      <c r="J90" s="332"/>
      <c r="K90" s="332"/>
      <c r="L90" s="332"/>
      <c r="M90" s="332"/>
      <c r="N90" s="332"/>
      <c r="O90" s="329" t="s">
        <v>1228</v>
      </c>
      <c r="P90" s="65"/>
    </row>
    <row r="91" spans="2:16" ht="16.149999999999999" customHeight="1" thickBot="1" x14ac:dyDescent="0.25">
      <c r="B91" s="115" t="s">
        <v>593</v>
      </c>
      <c r="C91" s="57"/>
      <c r="D91" s="194" t="s">
        <v>1</v>
      </c>
      <c r="E91" s="322">
        <f t="shared" si="10"/>
        <v>0</v>
      </c>
      <c r="F91" s="444"/>
      <c r="G91" s="444"/>
      <c r="H91" s="444"/>
      <c r="I91" s="444"/>
      <c r="J91" s="444"/>
      <c r="K91" s="444"/>
      <c r="L91" s="444"/>
      <c r="M91" s="444"/>
      <c r="N91" s="444"/>
      <c r="O91" s="329" t="s">
        <v>1229</v>
      </c>
      <c r="P91" s="65"/>
    </row>
    <row r="92" spans="2:16" ht="16.149999999999999" customHeight="1" thickBot="1" x14ac:dyDescent="0.25">
      <c r="B92" s="410" t="s">
        <v>2400</v>
      </c>
      <c r="C92" s="69"/>
      <c r="D92" s="195" t="s">
        <v>11</v>
      </c>
      <c r="E92" s="323">
        <f>SUM(F92:N92)</f>
        <v>0</v>
      </c>
      <c r="F92" s="323">
        <f t="shared" ref="F92:N92" si="11">SUM(F77:F91)</f>
        <v>0</v>
      </c>
      <c r="G92" s="323">
        <f t="shared" si="11"/>
        <v>0</v>
      </c>
      <c r="H92" s="323">
        <f t="shared" si="11"/>
        <v>0</v>
      </c>
      <c r="I92" s="323">
        <f t="shared" si="11"/>
        <v>0</v>
      </c>
      <c r="J92" s="323">
        <f t="shared" si="11"/>
        <v>0</v>
      </c>
      <c r="K92" s="323">
        <f t="shared" si="11"/>
        <v>0</v>
      </c>
      <c r="L92" s="323">
        <f t="shared" si="11"/>
        <v>0</v>
      </c>
      <c r="M92" s="323">
        <f t="shared" si="11"/>
        <v>0</v>
      </c>
      <c r="N92" s="323">
        <f t="shared" si="11"/>
        <v>0</v>
      </c>
      <c r="O92" s="348" t="s">
        <v>1230</v>
      </c>
      <c r="P92" s="65"/>
    </row>
    <row r="93" spans="2:16" ht="16.149999999999999" customHeight="1" thickTop="1" thickBot="1" x14ac:dyDescent="0.25">
      <c r="B93" s="413"/>
      <c r="C93" s="71"/>
      <c r="D93" s="71"/>
      <c r="E93" s="71"/>
      <c r="F93" s="71"/>
      <c r="G93" s="71"/>
      <c r="H93" s="71"/>
      <c r="I93" s="71"/>
      <c r="J93" s="71"/>
      <c r="K93" s="71"/>
      <c r="L93" s="71"/>
      <c r="M93" s="71"/>
      <c r="N93" s="71"/>
      <c r="O93" s="336"/>
    </row>
    <row r="94" spans="2:16" ht="16.149999999999999" customHeight="1" thickTop="1" thickBot="1" x14ac:dyDescent="0.3">
      <c r="B94" s="414"/>
      <c r="C94" s="45"/>
      <c r="D94" s="45"/>
      <c r="E94" s="45"/>
      <c r="F94" s="45"/>
      <c r="G94" s="45"/>
      <c r="H94" s="45"/>
      <c r="I94" s="45"/>
      <c r="J94" s="45"/>
      <c r="K94" s="45"/>
      <c r="L94" s="45"/>
      <c r="M94" s="45"/>
      <c r="N94" s="377" t="s">
        <v>2338</v>
      </c>
      <c r="O94" s="378">
        <v>4</v>
      </c>
    </row>
    <row r="95" spans="2:16" ht="16.149999999999999" customHeight="1" thickTop="1" x14ac:dyDescent="0.25">
      <c r="B95" s="415" t="s">
        <v>2401</v>
      </c>
      <c r="C95" s="48"/>
      <c r="D95" s="48"/>
      <c r="E95" s="326" t="s">
        <v>1173</v>
      </c>
      <c r="F95" s="326" t="s">
        <v>1174</v>
      </c>
      <c r="G95" s="326" t="s">
        <v>1175</v>
      </c>
      <c r="H95" s="326" t="s">
        <v>1176</v>
      </c>
      <c r="I95" s="326" t="s">
        <v>1177</v>
      </c>
      <c r="J95" s="326" t="s">
        <v>1178</v>
      </c>
      <c r="K95" s="326" t="s">
        <v>1179</v>
      </c>
      <c r="L95" s="326" t="s">
        <v>1180</v>
      </c>
      <c r="M95" s="326" t="s">
        <v>1181</v>
      </c>
      <c r="N95" s="326" t="s">
        <v>1182</v>
      </c>
      <c r="O95" s="325" t="s">
        <v>3</v>
      </c>
      <c r="P95" s="65"/>
    </row>
    <row r="96" spans="2:16" ht="54.35" x14ac:dyDescent="0.25">
      <c r="B96" s="454"/>
      <c r="C96" s="6"/>
      <c r="D96" s="708" t="s">
        <v>72</v>
      </c>
      <c r="E96" s="31" t="s">
        <v>5</v>
      </c>
      <c r="F96" s="31" t="s">
        <v>1183</v>
      </c>
      <c r="G96" s="31" t="s">
        <v>1184</v>
      </c>
      <c r="H96" s="31" t="s">
        <v>1185</v>
      </c>
      <c r="I96" s="31" t="s">
        <v>1186</v>
      </c>
      <c r="J96" s="31" t="s">
        <v>1187</v>
      </c>
      <c r="K96" s="31" t="s">
        <v>1188</v>
      </c>
      <c r="L96" s="31" t="s">
        <v>1163</v>
      </c>
      <c r="M96" s="31" t="s">
        <v>1189</v>
      </c>
      <c r="N96" s="78" t="s">
        <v>1190</v>
      </c>
      <c r="O96" s="50"/>
      <c r="P96" s="65"/>
    </row>
    <row r="97" spans="2:16" ht="16.149999999999999" customHeight="1" x14ac:dyDescent="0.25">
      <c r="B97" s="454"/>
      <c r="C97" s="6"/>
      <c r="D97" s="708"/>
      <c r="E97" s="31" t="s">
        <v>328</v>
      </c>
      <c r="F97" s="31" t="s">
        <v>328</v>
      </c>
      <c r="G97" s="31" t="s">
        <v>328</v>
      </c>
      <c r="H97" s="31" t="s">
        <v>328</v>
      </c>
      <c r="I97" s="31" t="s">
        <v>328</v>
      </c>
      <c r="J97" s="31" t="s">
        <v>328</v>
      </c>
      <c r="K97" s="31" t="s">
        <v>328</v>
      </c>
      <c r="L97" s="31" t="s">
        <v>328</v>
      </c>
      <c r="M97" s="31" t="s">
        <v>328</v>
      </c>
      <c r="N97" s="78" t="s">
        <v>328</v>
      </c>
      <c r="O97" s="50"/>
      <c r="P97" s="65"/>
    </row>
    <row r="98" spans="2:16" ht="16.149999999999999" customHeight="1" thickBot="1" x14ac:dyDescent="0.3">
      <c r="B98" s="455"/>
      <c r="C98" s="13"/>
      <c r="D98" s="709"/>
      <c r="E98" s="201" t="s">
        <v>424</v>
      </c>
      <c r="F98" s="201" t="s">
        <v>424</v>
      </c>
      <c r="G98" s="201" t="s">
        <v>424</v>
      </c>
      <c r="H98" s="201" t="s">
        <v>424</v>
      </c>
      <c r="I98" s="201" t="s">
        <v>424</v>
      </c>
      <c r="J98" s="201" t="s">
        <v>424</v>
      </c>
      <c r="K98" s="201" t="s">
        <v>424</v>
      </c>
      <c r="L98" s="201" t="s">
        <v>424</v>
      </c>
      <c r="M98" s="201" t="s">
        <v>424</v>
      </c>
      <c r="N98" s="202" t="s">
        <v>424</v>
      </c>
      <c r="O98" s="329" t="s">
        <v>4</v>
      </c>
      <c r="P98" s="65"/>
    </row>
    <row r="99" spans="2:16" ht="16.149999999999999" customHeight="1" x14ac:dyDescent="0.2">
      <c r="B99" s="464" t="s">
        <v>1241</v>
      </c>
      <c r="C99" s="54"/>
      <c r="D99" s="192" t="s">
        <v>11</v>
      </c>
      <c r="E99" s="322">
        <f>SUM(F99:N99)</f>
        <v>0</v>
      </c>
      <c r="F99" s="322">
        <f>F105-SUM(F100:F104)</f>
        <v>0</v>
      </c>
      <c r="G99" s="322">
        <f t="shared" ref="G99:M99" si="12">G105-SUM(G100:G104)</f>
        <v>0</v>
      </c>
      <c r="H99" s="322">
        <f t="shared" si="12"/>
        <v>0</v>
      </c>
      <c r="I99" s="322">
        <f t="shared" si="12"/>
        <v>0</v>
      </c>
      <c r="J99" s="322">
        <f>J105-SUM(J100:J104)</f>
        <v>0</v>
      </c>
      <c r="K99" s="322">
        <f>K105-SUM(K100:K104)</f>
        <v>0</v>
      </c>
      <c r="L99" s="322">
        <f t="shared" si="12"/>
        <v>0</v>
      </c>
      <c r="M99" s="322">
        <f t="shared" si="12"/>
        <v>0</v>
      </c>
      <c r="N99" s="322">
        <f>N105-SUM(N100:N104)</f>
        <v>0</v>
      </c>
      <c r="O99" s="329" t="s">
        <v>1242</v>
      </c>
      <c r="P99" s="65"/>
    </row>
    <row r="100" spans="2:16" ht="16.149999999999999" customHeight="1" x14ac:dyDescent="0.2">
      <c r="B100" s="459" t="s">
        <v>1243</v>
      </c>
      <c r="C100" s="98"/>
      <c r="D100" s="192" t="s">
        <v>11</v>
      </c>
      <c r="E100" s="322">
        <f t="shared" ref="E100:E104" si="13">SUM(F100:N100)</f>
        <v>0</v>
      </c>
      <c r="F100" s="330"/>
      <c r="G100" s="330"/>
      <c r="H100" s="330"/>
      <c r="I100" s="330"/>
      <c r="J100" s="330"/>
      <c r="K100" s="330"/>
      <c r="L100" s="330"/>
      <c r="M100" s="330"/>
      <c r="N100" s="330"/>
      <c r="O100" s="329" t="s">
        <v>1244</v>
      </c>
      <c r="P100" s="65"/>
    </row>
    <row r="101" spans="2:16" ht="16.149999999999999" customHeight="1" x14ac:dyDescent="0.2">
      <c r="B101" s="459" t="s">
        <v>1245</v>
      </c>
      <c r="C101" s="98"/>
      <c r="D101" s="192" t="s">
        <v>11</v>
      </c>
      <c r="E101" s="322">
        <f t="shared" si="13"/>
        <v>0</v>
      </c>
      <c r="F101" s="330"/>
      <c r="G101" s="330"/>
      <c r="H101" s="330"/>
      <c r="I101" s="330"/>
      <c r="J101" s="330"/>
      <c r="K101" s="330"/>
      <c r="L101" s="330"/>
      <c r="M101" s="330"/>
      <c r="N101" s="330"/>
      <c r="O101" s="329" t="s">
        <v>1246</v>
      </c>
      <c r="P101" s="65"/>
    </row>
    <row r="102" spans="2:16" ht="16.149999999999999" customHeight="1" x14ac:dyDescent="0.2">
      <c r="B102" s="459" t="s">
        <v>1247</v>
      </c>
      <c r="C102" s="98"/>
      <c r="D102" s="192" t="s">
        <v>11</v>
      </c>
      <c r="E102" s="322">
        <f t="shared" si="13"/>
        <v>0</v>
      </c>
      <c r="F102" s="330"/>
      <c r="G102" s="330"/>
      <c r="H102" s="330"/>
      <c r="I102" s="330"/>
      <c r="J102" s="330"/>
      <c r="K102" s="330"/>
      <c r="L102" s="330"/>
      <c r="M102" s="330"/>
      <c r="N102" s="330"/>
      <c r="O102" s="329" t="s">
        <v>1248</v>
      </c>
      <c r="P102" s="65"/>
    </row>
    <row r="103" spans="2:16" ht="16.149999999999999" customHeight="1" x14ac:dyDescent="0.2">
      <c r="B103" s="459" t="s">
        <v>2445</v>
      </c>
      <c r="C103" s="98"/>
      <c r="D103" s="192" t="s">
        <v>11</v>
      </c>
      <c r="E103" s="322">
        <f t="shared" si="13"/>
        <v>0</v>
      </c>
      <c r="F103" s="330"/>
      <c r="G103" s="330"/>
      <c r="H103" s="330"/>
      <c r="I103" s="330"/>
      <c r="J103" s="330"/>
      <c r="K103" s="330"/>
      <c r="L103" s="330"/>
      <c r="M103" s="330"/>
      <c r="N103" s="330"/>
      <c r="O103" s="329" t="s">
        <v>1249</v>
      </c>
      <c r="P103" s="65"/>
    </row>
    <row r="104" spans="2:16" ht="16.149999999999999" customHeight="1" thickBot="1" x14ac:dyDescent="0.25">
      <c r="B104" s="590" t="s">
        <v>2295</v>
      </c>
      <c r="C104" s="591"/>
      <c r="D104" s="192" t="s">
        <v>11</v>
      </c>
      <c r="E104" s="322">
        <f t="shared" si="13"/>
        <v>0</v>
      </c>
      <c r="F104" s="324"/>
      <c r="G104" s="324"/>
      <c r="H104" s="324"/>
      <c r="I104" s="324"/>
      <c r="J104" s="330"/>
      <c r="K104" s="324"/>
      <c r="L104" s="371"/>
      <c r="M104" s="324"/>
      <c r="N104" s="324"/>
      <c r="O104" s="329" t="s">
        <v>1250</v>
      </c>
      <c r="P104" s="65"/>
    </row>
    <row r="105" spans="2:16" ht="16.149999999999999" customHeight="1" thickBot="1" x14ac:dyDescent="0.25">
      <c r="B105" s="410" t="s">
        <v>2402</v>
      </c>
      <c r="C105" s="69"/>
      <c r="D105" s="195" t="s">
        <v>11</v>
      </c>
      <c r="E105" s="323">
        <f>SUM(F105:N105)</f>
        <v>0</v>
      </c>
      <c r="F105" s="323">
        <f>F29-F46</f>
        <v>0</v>
      </c>
      <c r="G105" s="323">
        <f t="shared" ref="G105:N105" si="14">G29-G46</f>
        <v>0</v>
      </c>
      <c r="H105" s="323">
        <f t="shared" si="14"/>
        <v>0</v>
      </c>
      <c r="I105" s="323">
        <f t="shared" si="14"/>
        <v>0</v>
      </c>
      <c r="J105" s="323">
        <f t="shared" si="14"/>
        <v>0</v>
      </c>
      <c r="K105" s="323">
        <f t="shared" si="14"/>
        <v>0</v>
      </c>
      <c r="L105" s="323">
        <f t="shared" si="14"/>
        <v>0</v>
      </c>
      <c r="M105" s="323">
        <f t="shared" si="14"/>
        <v>0</v>
      </c>
      <c r="N105" s="323">
        <f t="shared" si="14"/>
        <v>0</v>
      </c>
      <c r="O105" s="329" t="s">
        <v>1251</v>
      </c>
      <c r="P105" s="65"/>
    </row>
    <row r="106" spans="2:16" ht="16.149999999999999" customHeight="1" thickTop="1" thickBot="1" x14ac:dyDescent="0.25">
      <c r="B106" s="413"/>
      <c r="C106" s="71"/>
      <c r="D106" s="71"/>
      <c r="E106" s="71"/>
      <c r="F106" s="71"/>
      <c r="G106" s="71"/>
      <c r="H106" s="71"/>
      <c r="I106" s="71"/>
      <c r="J106" s="71"/>
      <c r="K106" s="71"/>
      <c r="L106" s="71"/>
      <c r="M106" s="71"/>
      <c r="N106" s="71"/>
      <c r="O106" s="336"/>
    </row>
    <row r="107" spans="2:16" ht="16.149999999999999" customHeight="1" thickTop="1" thickBot="1" x14ac:dyDescent="0.3">
      <c r="B107" s="414"/>
      <c r="C107" s="45"/>
      <c r="D107" s="45"/>
      <c r="E107" s="45"/>
      <c r="F107" s="45"/>
      <c r="G107" s="45"/>
      <c r="H107" s="45"/>
      <c r="I107" s="45"/>
      <c r="J107" s="45"/>
      <c r="K107" s="45"/>
      <c r="L107" s="45"/>
      <c r="M107" s="45"/>
      <c r="N107" s="377" t="s">
        <v>2338</v>
      </c>
      <c r="O107" s="378">
        <v>5</v>
      </c>
    </row>
    <row r="108" spans="2:16" ht="16.149999999999999" customHeight="1" thickTop="1" x14ac:dyDescent="0.25">
      <c r="B108" s="415" t="s">
        <v>2403</v>
      </c>
      <c r="C108" s="48"/>
      <c r="D108" s="48"/>
      <c r="E108" s="327" t="s">
        <v>1231</v>
      </c>
      <c r="F108" s="327" t="s">
        <v>1232</v>
      </c>
      <c r="G108" s="327" t="s">
        <v>1233</v>
      </c>
      <c r="H108" s="327" t="s">
        <v>1234</v>
      </c>
      <c r="I108" s="327" t="s">
        <v>1235</v>
      </c>
      <c r="J108" s="327" t="s">
        <v>1236</v>
      </c>
      <c r="K108" s="327" t="s">
        <v>1237</v>
      </c>
      <c r="L108" s="327" t="s">
        <v>1238</v>
      </c>
      <c r="M108" s="327" t="s">
        <v>1239</v>
      </c>
      <c r="N108" s="327" t="s">
        <v>1240</v>
      </c>
      <c r="O108" s="325" t="s">
        <v>3</v>
      </c>
      <c r="P108" s="65"/>
    </row>
    <row r="109" spans="2:16" ht="54.35" x14ac:dyDescent="0.25">
      <c r="B109" s="454"/>
      <c r="C109" s="6"/>
      <c r="D109" s="708" t="s">
        <v>72</v>
      </c>
      <c r="E109" s="31" t="s">
        <v>5</v>
      </c>
      <c r="F109" s="31" t="s">
        <v>1183</v>
      </c>
      <c r="G109" s="31" t="s">
        <v>1184</v>
      </c>
      <c r="H109" s="31" t="s">
        <v>1185</v>
      </c>
      <c r="I109" s="31" t="s">
        <v>1186</v>
      </c>
      <c r="J109" s="31" t="s">
        <v>1187</v>
      </c>
      <c r="K109" s="31" t="s">
        <v>1188</v>
      </c>
      <c r="L109" s="31" t="s">
        <v>1163</v>
      </c>
      <c r="M109" s="31" t="s">
        <v>1189</v>
      </c>
      <c r="N109" s="78" t="s">
        <v>1190</v>
      </c>
      <c r="O109" s="50"/>
      <c r="P109" s="65"/>
    </row>
    <row r="110" spans="2:16" ht="16.149999999999999" customHeight="1" x14ac:dyDescent="0.25">
      <c r="B110" s="454"/>
      <c r="C110" s="6"/>
      <c r="D110" s="708"/>
      <c r="E110" s="31" t="s">
        <v>327</v>
      </c>
      <c r="F110" s="31" t="s">
        <v>327</v>
      </c>
      <c r="G110" s="31" t="s">
        <v>327</v>
      </c>
      <c r="H110" s="31" t="s">
        <v>327</v>
      </c>
      <c r="I110" s="31" t="s">
        <v>327</v>
      </c>
      <c r="J110" s="31" t="s">
        <v>327</v>
      </c>
      <c r="K110" s="31" t="s">
        <v>327</v>
      </c>
      <c r="L110" s="31" t="s">
        <v>327</v>
      </c>
      <c r="M110" s="31" t="s">
        <v>327</v>
      </c>
      <c r="N110" s="78" t="s">
        <v>327</v>
      </c>
      <c r="O110" s="50"/>
      <c r="P110" s="65"/>
    </row>
    <row r="111" spans="2:16" ht="16.149999999999999" customHeight="1" thickBot="1" x14ac:dyDescent="0.3">
      <c r="B111" s="455"/>
      <c r="C111" s="13"/>
      <c r="D111" s="709"/>
      <c r="E111" s="201" t="s">
        <v>424</v>
      </c>
      <c r="F111" s="201" t="s">
        <v>424</v>
      </c>
      <c r="G111" s="201" t="s">
        <v>424</v>
      </c>
      <c r="H111" s="201" t="s">
        <v>424</v>
      </c>
      <c r="I111" s="201" t="s">
        <v>424</v>
      </c>
      <c r="J111" s="201" t="s">
        <v>424</v>
      </c>
      <c r="K111" s="201" t="s">
        <v>424</v>
      </c>
      <c r="L111" s="201" t="s">
        <v>424</v>
      </c>
      <c r="M111" s="201" t="s">
        <v>424</v>
      </c>
      <c r="N111" s="202" t="s">
        <v>424</v>
      </c>
      <c r="O111" s="329" t="s">
        <v>4</v>
      </c>
      <c r="P111" s="65"/>
    </row>
    <row r="112" spans="2:16" ht="16.149999999999999" customHeight="1" x14ac:dyDescent="0.2">
      <c r="B112" s="93" t="s">
        <v>1241</v>
      </c>
      <c r="C112" s="6"/>
      <c r="D112" s="192" t="s">
        <v>11</v>
      </c>
      <c r="E112" s="322">
        <f>SUM(F112:N112)</f>
        <v>0</v>
      </c>
      <c r="F112" s="322">
        <f>F117-SUM(F113:F116)</f>
        <v>0</v>
      </c>
      <c r="G112" s="322">
        <f t="shared" ref="G112:N112" si="15">G117-SUM(G113:G116)</f>
        <v>0</v>
      </c>
      <c r="H112" s="322">
        <f t="shared" si="15"/>
        <v>0</v>
      </c>
      <c r="I112" s="322">
        <f t="shared" si="15"/>
        <v>0</v>
      </c>
      <c r="J112" s="322">
        <f t="shared" si="15"/>
        <v>0</v>
      </c>
      <c r="K112" s="322">
        <f t="shared" si="15"/>
        <v>0</v>
      </c>
      <c r="L112" s="322">
        <f t="shared" si="15"/>
        <v>0</v>
      </c>
      <c r="M112" s="322">
        <f t="shared" si="15"/>
        <v>0</v>
      </c>
      <c r="N112" s="322">
        <f t="shared" si="15"/>
        <v>0</v>
      </c>
      <c r="O112" s="329" t="s">
        <v>1242</v>
      </c>
      <c r="P112" s="65"/>
    </row>
    <row r="113" spans="2:16" ht="16.149999999999999" customHeight="1" x14ac:dyDescent="0.2">
      <c r="B113" s="115" t="s">
        <v>1243</v>
      </c>
      <c r="C113" s="57"/>
      <c r="D113" s="192" t="s">
        <v>11</v>
      </c>
      <c r="E113" s="322">
        <f t="shared" ref="E113:E116" si="16">SUM(F113:N113)</f>
        <v>0</v>
      </c>
      <c r="F113" s="332"/>
      <c r="G113" s="332"/>
      <c r="H113" s="332"/>
      <c r="I113" s="332"/>
      <c r="J113" s="332"/>
      <c r="K113" s="332"/>
      <c r="L113" s="332"/>
      <c r="M113" s="332"/>
      <c r="N113" s="332"/>
      <c r="O113" s="329" t="s">
        <v>1244</v>
      </c>
      <c r="P113" s="65"/>
    </row>
    <row r="114" spans="2:16" ht="16.149999999999999" customHeight="1" x14ac:dyDescent="0.2">
      <c r="B114" s="115" t="s">
        <v>1245</v>
      </c>
      <c r="C114" s="57"/>
      <c r="D114" s="192" t="s">
        <v>11</v>
      </c>
      <c r="E114" s="322">
        <f t="shared" si="16"/>
        <v>0</v>
      </c>
      <c r="F114" s="332"/>
      <c r="G114" s="332"/>
      <c r="H114" s="332"/>
      <c r="I114" s="332"/>
      <c r="J114" s="332"/>
      <c r="K114" s="332"/>
      <c r="L114" s="332"/>
      <c r="M114" s="332"/>
      <c r="N114" s="332"/>
      <c r="O114" s="329" t="s">
        <v>1246</v>
      </c>
      <c r="P114" s="65"/>
    </row>
    <row r="115" spans="2:16" ht="16.149999999999999" customHeight="1" x14ac:dyDescent="0.2">
      <c r="B115" s="115" t="s">
        <v>1247</v>
      </c>
      <c r="C115" s="57"/>
      <c r="D115" s="192" t="s">
        <v>11</v>
      </c>
      <c r="E115" s="322">
        <f t="shared" si="16"/>
        <v>0</v>
      </c>
      <c r="F115" s="332"/>
      <c r="G115" s="332"/>
      <c r="H115" s="332"/>
      <c r="I115" s="332"/>
      <c r="J115" s="332"/>
      <c r="K115" s="332"/>
      <c r="L115" s="332"/>
      <c r="M115" s="332"/>
      <c r="N115" s="332"/>
      <c r="O115" s="329" t="s">
        <v>1248</v>
      </c>
      <c r="P115" s="65"/>
    </row>
    <row r="116" spans="2:16" ht="16.149999999999999" customHeight="1" thickBot="1" x14ac:dyDescent="0.25">
      <c r="B116" s="115" t="s">
        <v>2445</v>
      </c>
      <c r="C116" s="57"/>
      <c r="D116" s="192" t="s">
        <v>11</v>
      </c>
      <c r="E116" s="322">
        <f t="shared" si="16"/>
        <v>0</v>
      </c>
      <c r="F116" s="332"/>
      <c r="G116" s="332"/>
      <c r="H116" s="332"/>
      <c r="I116" s="332"/>
      <c r="J116" s="332"/>
      <c r="K116" s="332"/>
      <c r="L116" s="332"/>
      <c r="M116" s="332"/>
      <c r="N116" s="332"/>
      <c r="O116" s="329" t="s">
        <v>1249</v>
      </c>
      <c r="P116" s="65"/>
    </row>
    <row r="117" spans="2:16" ht="16.149999999999999" customHeight="1" thickBot="1" x14ac:dyDescent="0.25">
      <c r="B117" s="410" t="s">
        <v>2404</v>
      </c>
      <c r="C117" s="69"/>
      <c r="D117" s="195" t="s">
        <v>11</v>
      </c>
      <c r="E117" s="323">
        <f>SUM(F117:N117)</f>
        <v>0</v>
      </c>
      <c r="F117" s="323">
        <f>F73-F92</f>
        <v>0</v>
      </c>
      <c r="G117" s="323">
        <f t="shared" ref="G117:N117" si="17">G73-G92</f>
        <v>0</v>
      </c>
      <c r="H117" s="323">
        <f t="shared" si="17"/>
        <v>0</v>
      </c>
      <c r="I117" s="323">
        <f t="shared" si="17"/>
        <v>0</v>
      </c>
      <c r="J117" s="323">
        <f t="shared" si="17"/>
        <v>0</v>
      </c>
      <c r="K117" s="323">
        <f t="shared" si="17"/>
        <v>0</v>
      </c>
      <c r="L117" s="323">
        <f t="shared" si="17"/>
        <v>0</v>
      </c>
      <c r="M117" s="323">
        <f t="shared" si="17"/>
        <v>0</v>
      </c>
      <c r="N117" s="323">
        <f t="shared" si="17"/>
        <v>0</v>
      </c>
      <c r="O117" s="329" t="s">
        <v>1251</v>
      </c>
      <c r="P117" s="65"/>
    </row>
    <row r="118" spans="2:16" ht="16.149999999999999" customHeight="1" thickTop="1" x14ac:dyDescent="0.2">
      <c r="B118" s="413"/>
      <c r="C118" s="71"/>
      <c r="D118" s="71"/>
      <c r="E118" s="71"/>
      <c r="F118" s="71"/>
      <c r="G118" s="71"/>
      <c r="H118" s="71"/>
      <c r="I118" s="71"/>
      <c r="J118" s="71"/>
      <c r="K118" s="71"/>
      <c r="L118" s="71"/>
      <c r="M118" s="71"/>
      <c r="N118" s="71"/>
      <c r="O118" s="336"/>
    </row>
    <row r="119" spans="2:16" ht="16.149999999999999" customHeight="1" thickBot="1" x14ac:dyDescent="0.25">
      <c r="B119" s="26"/>
    </row>
    <row r="120" spans="2:16" ht="16.149999999999999" customHeight="1" thickTop="1" thickBot="1" x14ac:dyDescent="0.3">
      <c r="B120" s="414"/>
      <c r="C120" s="45"/>
      <c r="D120" s="45"/>
      <c r="E120" s="45"/>
      <c r="F120" s="377" t="s">
        <v>2338</v>
      </c>
      <c r="G120" s="378">
        <v>10</v>
      </c>
    </row>
    <row r="121" spans="2:16" ht="16.149999999999999" customHeight="1" thickTop="1" x14ac:dyDescent="0.25">
      <c r="B121" s="453" t="s">
        <v>367</v>
      </c>
      <c r="C121" s="6"/>
      <c r="D121" s="6"/>
      <c r="E121" s="326" t="s">
        <v>1253</v>
      </c>
      <c r="F121" s="326" t="s">
        <v>1254</v>
      </c>
      <c r="G121" s="325" t="s">
        <v>3</v>
      </c>
      <c r="H121" s="65"/>
    </row>
    <row r="122" spans="2:16" ht="52.5" customHeight="1" x14ac:dyDescent="0.25">
      <c r="B122" s="454"/>
      <c r="C122" s="6"/>
      <c r="D122" s="708" t="s">
        <v>72</v>
      </c>
      <c r="E122" s="31" t="s">
        <v>1159</v>
      </c>
      <c r="F122" s="31" t="s">
        <v>1160</v>
      </c>
      <c r="G122" s="50"/>
      <c r="H122" s="65"/>
    </row>
    <row r="123" spans="2:16" ht="16.149999999999999" customHeight="1" thickBot="1" x14ac:dyDescent="0.3">
      <c r="B123" s="455"/>
      <c r="C123" s="13"/>
      <c r="D123" s="709"/>
      <c r="E123" s="201" t="s">
        <v>1161</v>
      </c>
      <c r="F123" s="201" t="s">
        <v>1161</v>
      </c>
      <c r="G123" s="329" t="s">
        <v>4</v>
      </c>
      <c r="H123" s="65"/>
    </row>
    <row r="124" spans="2:16" ht="16.149999999999999" customHeight="1" x14ac:dyDescent="0.2">
      <c r="B124" s="465" t="s">
        <v>1183</v>
      </c>
      <c r="C124" s="98"/>
      <c r="D124" s="192" t="s">
        <v>11</v>
      </c>
      <c r="E124" s="330"/>
      <c r="F124" s="330"/>
      <c r="G124" s="329" t="s">
        <v>1255</v>
      </c>
      <c r="H124" s="65"/>
    </row>
    <row r="125" spans="2:16" ht="16.149999999999999" customHeight="1" x14ac:dyDescent="0.2">
      <c r="B125" s="466" t="s">
        <v>1184</v>
      </c>
      <c r="C125" s="98"/>
      <c r="D125" s="192" t="s">
        <v>11</v>
      </c>
      <c r="E125" s="330"/>
      <c r="F125" s="330"/>
      <c r="G125" s="329" t="s">
        <v>1256</v>
      </c>
      <c r="H125" s="65"/>
    </row>
    <row r="126" spans="2:16" ht="16.149999999999999" customHeight="1" x14ac:dyDescent="0.2">
      <c r="B126" s="466" t="s">
        <v>1185</v>
      </c>
      <c r="C126" s="98"/>
      <c r="D126" s="192" t="s">
        <v>11</v>
      </c>
      <c r="E126" s="330"/>
      <c r="F126" s="330"/>
      <c r="G126" s="329" t="s">
        <v>1257</v>
      </c>
      <c r="H126" s="65"/>
    </row>
    <row r="127" spans="2:16" ht="16.149999999999999" customHeight="1" x14ac:dyDescent="0.2">
      <c r="B127" s="466" t="s">
        <v>1187</v>
      </c>
      <c r="C127" s="98"/>
      <c r="D127" s="192" t="s">
        <v>11</v>
      </c>
      <c r="E127" s="330"/>
      <c r="F127" s="330"/>
      <c r="G127" s="329" t="s">
        <v>1258</v>
      </c>
      <c r="H127" s="65"/>
    </row>
    <row r="128" spans="2:16" ht="16.149999999999999" customHeight="1" x14ac:dyDescent="0.2">
      <c r="B128" s="467" t="s">
        <v>1188</v>
      </c>
      <c r="C128" s="6"/>
      <c r="D128" s="192" t="s">
        <v>11</v>
      </c>
      <c r="E128" s="330"/>
      <c r="F128" s="330"/>
      <c r="G128" s="329" t="s">
        <v>1259</v>
      </c>
      <c r="H128" s="65"/>
    </row>
    <row r="129" spans="2:8" ht="16.149999999999999" customHeight="1" x14ac:dyDescent="0.2">
      <c r="B129" s="156" t="s">
        <v>1163</v>
      </c>
      <c r="C129" s="87"/>
      <c r="D129" s="192" t="s">
        <v>11</v>
      </c>
      <c r="E129" s="330"/>
      <c r="F129" s="330"/>
      <c r="G129" s="329" t="s">
        <v>1260</v>
      </c>
      <c r="H129" s="65"/>
    </row>
    <row r="130" spans="2:8" ht="16.149999999999999" customHeight="1" thickBot="1" x14ac:dyDescent="0.25">
      <c r="B130" s="468" t="s">
        <v>1189</v>
      </c>
      <c r="C130" s="69"/>
      <c r="D130" s="195" t="s">
        <v>11</v>
      </c>
      <c r="E130" s="330"/>
      <c r="F130" s="330"/>
      <c r="G130" s="329" t="s">
        <v>1261</v>
      </c>
      <c r="H130" s="65"/>
    </row>
    <row r="131" spans="2:8" ht="16.149999999999999" customHeight="1" thickTop="1" x14ac:dyDescent="0.2">
      <c r="B131" s="413"/>
      <c r="C131" s="71"/>
      <c r="D131" s="71"/>
      <c r="E131" s="71"/>
      <c r="F131" s="71"/>
      <c r="G131" s="336"/>
    </row>
    <row r="132" spans="2:8" ht="16.149999999999999" customHeight="1" x14ac:dyDescent="0.2">
      <c r="B132" s="26"/>
    </row>
  </sheetData>
  <sheetProtection algorithmName="SHA-512" hashValue="SisXzZwWqYUz5/0ky0sPLWop8PAyxaUOHH+Cqs+VxmfvwgVvsReVl8+g43PiYenzBSRNrhoGeNdI2m5eDvFEuw==" saltValue="oN/McQhEMC6mQ551hsxUEg==" spinCount="100000" sheet="1" objects="1" scenarios="1"/>
  <mergeCells count="5">
    <mergeCell ref="D6:D8"/>
    <mergeCell ref="D50:D52"/>
    <mergeCell ref="D96:D98"/>
    <mergeCell ref="D109:D111"/>
    <mergeCell ref="D122:D123"/>
  </mergeCells>
  <phoneticPr fontId="34" type="noConversion"/>
  <dataValidations count="6">
    <dataValidation allowBlank="1" showInputMessage="1" showErrorMessage="1" promptTitle="Leased/IFRIC 12 additions" prompt="Leased/IFRIC 12 additions should relate to finance leases and initial PFI/LIFT/Other service concession assets only. Lifecycle additions are 'purchased' from the UP. They do not increase the balance sheet obligation." sqref="C13 C59" xr:uid="{76A6CFB9-9F7A-4A3D-8657-C79697DFA06D}"/>
    <dataValidation type="decimal" operator="greaterThanOrEqual" allowBlank="1" showInputMessage="1" showErrorMessage="1" errorTitle="Numeric values expected" error="Text cannot be entered into these cells. If you have no assets in a given category, please leave blank." sqref="E124:F130" xr:uid="{8042DB63-E3D5-44EB-9D0C-6F498F291EF8}">
      <formula1>0</formula1>
    </dataValidation>
    <dataValidation allowBlank="1" showInputMessage="1" showErrorMessage="1" promptTitle="Purchased additions" prompt="Purchased additions should include any capital lifecycle additions (whether from UP in year or from utilisation of prepayment). They are not leased additions as they do not increase the lease liability." sqref="C12 C58" xr:uid="{C8F2E06B-74B8-4FED-AB3D-B39EE93C1CDC}"/>
    <dataValidation allowBlank="1" showInputMessage="1" showErrorMessage="1" promptTitle="PPE revaluations" prompt="This line can also be used to write out depreciation following a revaluation if it has not been taken through impairments._x000a_" sqref="C67 C23 C40 C86" xr:uid="{4B06A8BD-DFF7-4D20-8EB5-7211DAB12B43}"/>
    <dataValidation allowBlank="1" showErrorMessage="1" sqref="C123:C124" xr:uid="{D4BA617D-B31B-48AC-86D2-F7E5040FBD07}"/>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18 C35 C62 C81" xr:uid="{1F31C9F3-54F8-4CF0-A42C-0186247DCCF9}"/>
  </dataValidations>
  <pageMargins left="0.7" right="0.7" top="0.75" bottom="0.75" header="0.3" footer="0.3"/>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27169-F996-4B71-BEC2-3A5C1A155337}">
  <sheetPr codeName="Sheet74">
    <tabColor theme="2"/>
    <pageSetUpPr fitToPage="1"/>
  </sheetPr>
  <dimension ref="B1:J81"/>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3.25" style="18" customWidth="1"/>
    <col min="2" max="2" width="62.25" style="18" customWidth="1"/>
    <col min="3" max="3" width="5.25" style="18" customWidth="1"/>
    <col min="4" max="4" width="9.25" style="18" customWidth="1"/>
    <col min="5" max="10" width="13.25" style="18" customWidth="1"/>
    <col min="11" max="12" width="40.25" style="18" customWidth="1"/>
    <col min="13" max="13" width="22" style="18" customWidth="1"/>
    <col min="14" max="14" width="13.25" style="18" customWidth="1"/>
    <col min="15" max="15" width="22.125" style="18" customWidth="1"/>
    <col min="16" max="32" width="13.25" style="18" customWidth="1"/>
    <col min="33" max="16384" width="9.25" style="18"/>
  </cols>
  <sheetData>
    <row r="1" spans="2:10" ht="18.7" customHeight="1" x14ac:dyDescent="0.25">
      <c r="B1" s="20" t="s">
        <v>2476</v>
      </c>
    </row>
    <row r="2" spans="2:10" ht="18.7" customHeight="1" x14ac:dyDescent="0.25">
      <c r="B2" s="20" t="s">
        <v>342</v>
      </c>
    </row>
    <row r="3" spans="2:10" ht="18.7" customHeight="1" thickBot="1" x14ac:dyDescent="0.25">
      <c r="B3" s="21" t="s">
        <v>405</v>
      </c>
    </row>
    <row r="4" spans="2:10" ht="16.149999999999999" customHeight="1" thickTop="1" thickBot="1" x14ac:dyDescent="0.3">
      <c r="B4" s="45"/>
      <c r="C4" s="45"/>
      <c r="D4" s="45"/>
      <c r="E4" s="45"/>
      <c r="F4" s="45"/>
      <c r="G4" s="45"/>
      <c r="H4" s="377" t="s">
        <v>2338</v>
      </c>
      <c r="I4" s="378">
        <v>1</v>
      </c>
    </row>
    <row r="5" spans="2:10" ht="16.149999999999999" customHeight="1" thickTop="1" x14ac:dyDescent="0.2">
      <c r="B5" s="63" t="s">
        <v>2537</v>
      </c>
      <c r="C5" s="6"/>
      <c r="D5" s="6"/>
      <c r="E5" s="326" t="s">
        <v>1263</v>
      </c>
      <c r="F5" s="326" t="s">
        <v>1264</v>
      </c>
      <c r="G5" s="327" t="s">
        <v>1265</v>
      </c>
      <c r="H5" s="327" t="s">
        <v>1266</v>
      </c>
      <c r="I5" s="325" t="s">
        <v>3</v>
      </c>
      <c r="J5" s="65"/>
    </row>
    <row r="6" spans="2:10" ht="54.35" x14ac:dyDescent="0.25">
      <c r="B6" s="49"/>
      <c r="C6" s="6"/>
      <c r="D6" s="708" t="s">
        <v>72</v>
      </c>
      <c r="E6" s="31" t="s">
        <v>1267</v>
      </c>
      <c r="F6" s="78" t="s">
        <v>1268</v>
      </c>
      <c r="G6" s="31" t="s">
        <v>1267</v>
      </c>
      <c r="H6" s="78" t="s">
        <v>1268</v>
      </c>
      <c r="I6" s="50"/>
      <c r="J6" s="65"/>
    </row>
    <row r="7" spans="2:10" ht="16.149999999999999" customHeight="1" x14ac:dyDescent="0.25">
      <c r="B7" s="49"/>
      <c r="C7" s="6"/>
      <c r="D7" s="708"/>
      <c r="E7" s="32" t="s">
        <v>328</v>
      </c>
      <c r="F7" s="80" t="s">
        <v>328</v>
      </c>
      <c r="G7" s="32" t="s">
        <v>327</v>
      </c>
      <c r="H7" s="80" t="s">
        <v>327</v>
      </c>
      <c r="I7" s="50"/>
      <c r="J7" s="65"/>
    </row>
    <row r="8" spans="2:10" ht="16.149999999999999" customHeight="1" thickBot="1" x14ac:dyDescent="0.3">
      <c r="B8" s="51"/>
      <c r="C8" s="13"/>
      <c r="D8" s="709"/>
      <c r="E8" s="206" t="s">
        <v>424</v>
      </c>
      <c r="F8" s="207" t="s">
        <v>424</v>
      </c>
      <c r="G8" s="52" t="s">
        <v>424</v>
      </c>
      <c r="H8" s="83" t="s">
        <v>424</v>
      </c>
      <c r="I8" s="329" t="s">
        <v>4</v>
      </c>
      <c r="J8" s="65"/>
    </row>
    <row r="9" spans="2:10" ht="16.149999999999999" customHeight="1" x14ac:dyDescent="0.2">
      <c r="B9" s="403" t="s">
        <v>2424</v>
      </c>
      <c r="C9" s="592"/>
      <c r="D9" s="209" t="s">
        <v>11</v>
      </c>
      <c r="E9" s="321">
        <f>G21</f>
        <v>0</v>
      </c>
      <c r="F9" s="321">
        <f>H21</f>
        <v>0</v>
      </c>
      <c r="G9" s="332"/>
      <c r="H9" s="445"/>
      <c r="I9" s="329" t="s">
        <v>1269</v>
      </c>
      <c r="J9" s="65"/>
    </row>
    <row r="10" spans="2:10" ht="16.149999999999999" customHeight="1" thickBot="1" x14ac:dyDescent="0.25">
      <c r="B10" s="93" t="s">
        <v>483</v>
      </c>
      <c r="C10" s="1"/>
      <c r="D10" s="209" t="s">
        <v>14</v>
      </c>
      <c r="E10" s="324"/>
      <c r="F10" s="324"/>
      <c r="G10" s="332"/>
      <c r="H10" s="324"/>
      <c r="I10" s="329" t="s">
        <v>1270</v>
      </c>
      <c r="J10" s="65"/>
    </row>
    <row r="11" spans="2:10" ht="16.149999999999999" customHeight="1" x14ac:dyDescent="0.2">
      <c r="B11" s="593" t="s">
        <v>2425</v>
      </c>
      <c r="C11" s="423"/>
      <c r="D11" s="173" t="s">
        <v>11</v>
      </c>
      <c r="E11" s="323">
        <f>SUM(E9:E10)</f>
        <v>0</v>
      </c>
      <c r="F11" s="323">
        <f>SUM(F9:F10)</f>
        <v>0</v>
      </c>
      <c r="G11" s="323">
        <f>SUM(G9:G10)</f>
        <v>0</v>
      </c>
      <c r="H11" s="323">
        <f>SUM(H9:H10)</f>
        <v>0</v>
      </c>
      <c r="I11" s="329" t="s">
        <v>1271</v>
      </c>
      <c r="J11" s="65"/>
    </row>
    <row r="12" spans="2:10" ht="16.149999999999999" customHeight="1" x14ac:dyDescent="0.2">
      <c r="B12" s="407" t="s">
        <v>1095</v>
      </c>
      <c r="C12" s="423"/>
      <c r="D12" s="173" t="s">
        <v>11</v>
      </c>
      <c r="E12" s="444"/>
      <c r="F12" s="444"/>
      <c r="G12" s="444"/>
      <c r="H12" s="444"/>
      <c r="I12" s="329" t="s">
        <v>1272</v>
      </c>
      <c r="J12" s="65"/>
    </row>
    <row r="13" spans="2:10" ht="16.149999999999999" customHeight="1" x14ac:dyDescent="0.2">
      <c r="B13" s="93" t="s">
        <v>130</v>
      </c>
      <c r="C13" s="1"/>
      <c r="D13" s="173" t="s">
        <v>11</v>
      </c>
      <c r="E13" s="330"/>
      <c r="F13" s="330"/>
      <c r="G13" s="332"/>
      <c r="H13" s="332"/>
      <c r="I13" s="329" t="s">
        <v>1273</v>
      </c>
      <c r="J13" s="65"/>
    </row>
    <row r="14" spans="2:10" ht="16.149999999999999" customHeight="1" x14ac:dyDescent="0.2">
      <c r="B14" s="407" t="s">
        <v>1274</v>
      </c>
      <c r="C14" s="423"/>
      <c r="D14" s="173" t="s">
        <v>11</v>
      </c>
      <c r="E14" s="330"/>
      <c r="F14" s="330"/>
      <c r="G14" s="332"/>
      <c r="H14" s="332"/>
      <c r="I14" s="329" t="s">
        <v>1275</v>
      </c>
      <c r="J14" s="65"/>
    </row>
    <row r="15" spans="2:10" ht="16.149999999999999" customHeight="1" x14ac:dyDescent="0.2">
      <c r="B15" s="93" t="s">
        <v>2485</v>
      </c>
      <c r="C15" s="1"/>
      <c r="D15" s="173" t="s">
        <v>11</v>
      </c>
      <c r="E15" s="330"/>
      <c r="F15" s="330"/>
      <c r="G15" s="332"/>
      <c r="H15" s="332"/>
      <c r="I15" s="329" t="s">
        <v>1276</v>
      </c>
      <c r="J15" s="65"/>
    </row>
    <row r="16" spans="2:10" ht="16.149999999999999" customHeight="1" x14ac:dyDescent="0.2">
      <c r="B16" s="407" t="s">
        <v>2486</v>
      </c>
      <c r="C16" s="423"/>
      <c r="D16" s="209" t="s">
        <v>1</v>
      </c>
      <c r="E16" s="330"/>
      <c r="F16" s="330"/>
      <c r="G16" s="332"/>
      <c r="H16" s="332"/>
      <c r="I16" s="329" t="s">
        <v>1277</v>
      </c>
      <c r="J16" s="65"/>
    </row>
    <row r="17" spans="2:10" ht="16.149999999999999" customHeight="1" x14ac:dyDescent="0.2">
      <c r="B17" s="407" t="s">
        <v>1278</v>
      </c>
      <c r="C17" s="423"/>
      <c r="D17" s="209" t="s">
        <v>14</v>
      </c>
      <c r="E17" s="330"/>
      <c r="F17" s="330"/>
      <c r="G17" s="332"/>
      <c r="H17" s="332"/>
      <c r="I17" s="329" t="s">
        <v>1279</v>
      </c>
      <c r="J17" s="65"/>
    </row>
    <row r="18" spans="2:10" ht="16.149999999999999" customHeight="1" x14ac:dyDescent="0.2">
      <c r="B18" s="407" t="s">
        <v>1119</v>
      </c>
      <c r="C18" s="423"/>
      <c r="D18" s="209" t="s">
        <v>14</v>
      </c>
      <c r="E18" s="330"/>
      <c r="F18" s="330"/>
      <c r="G18" s="332"/>
      <c r="H18" s="332"/>
      <c r="I18" s="329" t="s">
        <v>1280</v>
      </c>
      <c r="J18" s="65"/>
    </row>
    <row r="19" spans="2:10" ht="16.149999999999999" customHeight="1" x14ac:dyDescent="0.2">
      <c r="B19" s="407" t="s">
        <v>133</v>
      </c>
      <c r="C19" s="423"/>
      <c r="D19" s="173" t="s">
        <v>1</v>
      </c>
      <c r="E19" s="330"/>
      <c r="F19" s="330"/>
      <c r="G19" s="332"/>
      <c r="H19" s="332"/>
      <c r="I19" s="329" t="s">
        <v>1281</v>
      </c>
      <c r="J19" s="65"/>
    </row>
    <row r="20" spans="2:10" ht="16.149999999999999" customHeight="1" thickBot="1" x14ac:dyDescent="0.25">
      <c r="B20" s="407" t="s">
        <v>593</v>
      </c>
      <c r="C20" s="423"/>
      <c r="D20" s="173" t="s">
        <v>1</v>
      </c>
      <c r="E20" s="444"/>
      <c r="F20" s="444"/>
      <c r="G20" s="444"/>
      <c r="H20" s="444"/>
      <c r="I20" s="329" t="s">
        <v>1282</v>
      </c>
      <c r="J20" s="65"/>
    </row>
    <row r="21" spans="2:10" ht="16.149999999999999" customHeight="1" thickBot="1" x14ac:dyDescent="0.25">
      <c r="B21" s="463" t="s">
        <v>2426</v>
      </c>
      <c r="C21" s="1"/>
      <c r="D21" s="183" t="s">
        <v>11</v>
      </c>
      <c r="E21" s="323">
        <f>SUM(E11:E20)</f>
        <v>0</v>
      </c>
      <c r="F21" s="323">
        <f>SUM(F11:F20)</f>
        <v>0</v>
      </c>
      <c r="G21" s="323">
        <f>SUM(G11:G20)</f>
        <v>0</v>
      </c>
      <c r="H21" s="323">
        <f>SUM(H11:H20)</f>
        <v>0</v>
      </c>
      <c r="I21" s="348" t="s">
        <v>1283</v>
      </c>
      <c r="J21" s="65"/>
    </row>
    <row r="22" spans="2:10" ht="16.149999999999999" customHeight="1" thickTop="1" x14ac:dyDescent="0.2">
      <c r="B22" s="594"/>
      <c r="C22" s="413"/>
      <c r="D22" s="71"/>
      <c r="E22" s="71"/>
      <c r="F22" s="71"/>
      <c r="G22" s="71"/>
      <c r="H22" s="71"/>
      <c r="I22" s="336"/>
    </row>
    <row r="23" spans="2:10" ht="16.149999999999999" customHeight="1" x14ac:dyDescent="0.2">
      <c r="B23" s="536"/>
      <c r="C23" s="26"/>
    </row>
    <row r="24" spans="2:10" ht="16.149999999999999" customHeight="1" thickBot="1" x14ac:dyDescent="0.25">
      <c r="B24" s="26"/>
      <c r="C24" s="26"/>
    </row>
    <row r="25" spans="2:10" ht="16.149999999999999" customHeight="1" thickTop="1" thickBot="1" x14ac:dyDescent="0.3">
      <c r="B25" s="414"/>
      <c r="C25" s="414"/>
      <c r="D25" s="45"/>
      <c r="E25" s="45"/>
      <c r="F25" s="184" t="s">
        <v>68</v>
      </c>
      <c r="G25" s="45"/>
      <c r="H25" s="377" t="s">
        <v>2338</v>
      </c>
      <c r="I25" s="378">
        <v>2</v>
      </c>
    </row>
    <row r="26" spans="2:10" ht="16.149999999999999" customHeight="1" thickTop="1" x14ac:dyDescent="0.2">
      <c r="B26" s="463" t="s">
        <v>2487</v>
      </c>
      <c r="C26" s="1"/>
      <c r="D26" s="6"/>
      <c r="E26" s="326" t="s">
        <v>1284</v>
      </c>
      <c r="F26" s="326" t="s">
        <v>1285</v>
      </c>
      <c r="G26" s="327" t="s">
        <v>1286</v>
      </c>
      <c r="H26" s="327" t="s">
        <v>1287</v>
      </c>
      <c r="I26" s="325" t="s">
        <v>3</v>
      </c>
      <c r="J26" s="65"/>
    </row>
    <row r="27" spans="2:10" ht="16.149999999999999" customHeight="1" x14ac:dyDescent="0.25">
      <c r="B27" s="454"/>
      <c r="C27" s="1"/>
      <c r="D27" s="708"/>
      <c r="E27" s="32" t="s">
        <v>328</v>
      </c>
      <c r="F27" s="32" t="s">
        <v>328</v>
      </c>
      <c r="G27" s="32" t="s">
        <v>327</v>
      </c>
      <c r="H27" s="32" t="s">
        <v>327</v>
      </c>
      <c r="I27" s="50"/>
      <c r="J27" s="65"/>
    </row>
    <row r="28" spans="2:10" ht="16.149999999999999" customHeight="1" thickBot="1" x14ac:dyDescent="0.3">
      <c r="B28" s="455"/>
      <c r="C28" s="501"/>
      <c r="D28" s="709"/>
      <c r="E28" s="33" t="s">
        <v>424</v>
      </c>
      <c r="F28" s="33" t="s">
        <v>424</v>
      </c>
      <c r="G28" s="33" t="s">
        <v>424</v>
      </c>
      <c r="H28" s="33" t="s">
        <v>424</v>
      </c>
      <c r="I28" s="329" t="s">
        <v>4</v>
      </c>
      <c r="J28" s="65"/>
    </row>
    <row r="29" spans="2:10" ht="16.149999999999999" customHeight="1" x14ac:dyDescent="0.2">
      <c r="B29" s="403" t="s">
        <v>2424</v>
      </c>
      <c r="C29" s="592"/>
      <c r="D29" s="209" t="s">
        <v>11</v>
      </c>
      <c r="E29" s="321">
        <f>G44</f>
        <v>0</v>
      </c>
      <c r="F29" s="321">
        <f>H44</f>
        <v>0</v>
      </c>
      <c r="G29" s="332"/>
      <c r="H29" s="332"/>
      <c r="I29" s="329" t="s">
        <v>1288</v>
      </c>
      <c r="J29" s="65"/>
    </row>
    <row r="30" spans="2:10" ht="16.149999999999999" customHeight="1" thickBot="1" x14ac:dyDescent="0.25">
      <c r="B30" s="407" t="s">
        <v>483</v>
      </c>
      <c r="C30" s="423"/>
      <c r="D30" s="209" t="s">
        <v>14</v>
      </c>
      <c r="E30" s="324"/>
      <c r="F30" s="324"/>
      <c r="G30" s="332"/>
      <c r="H30" s="332"/>
      <c r="I30" s="329" t="s">
        <v>1289</v>
      </c>
      <c r="J30" s="65"/>
    </row>
    <row r="31" spans="2:10" ht="16.149999999999999" customHeight="1" x14ac:dyDescent="0.2">
      <c r="B31" s="593" t="s">
        <v>2425</v>
      </c>
      <c r="C31" s="423"/>
      <c r="D31" s="209" t="s">
        <v>11</v>
      </c>
      <c r="E31" s="323">
        <f>SUM(E29:E30)</f>
        <v>0</v>
      </c>
      <c r="F31" s="323">
        <f>SUM(F29:F30)</f>
        <v>0</v>
      </c>
      <c r="G31" s="323">
        <f>SUM(G29:G30)</f>
        <v>0</v>
      </c>
      <c r="H31" s="323">
        <f>SUM(H29:H30)</f>
        <v>0</v>
      </c>
      <c r="I31" s="329" t="s">
        <v>1290</v>
      </c>
      <c r="J31" s="65"/>
    </row>
    <row r="32" spans="2:10" ht="16.149999999999999" customHeight="1" x14ac:dyDescent="0.2">
      <c r="B32" s="93" t="s">
        <v>1095</v>
      </c>
      <c r="C32" s="1"/>
      <c r="D32" s="209" t="s">
        <v>11</v>
      </c>
      <c r="E32" s="444"/>
      <c r="F32" s="444"/>
      <c r="G32" s="444"/>
      <c r="H32" s="444"/>
      <c r="I32" s="329" t="s">
        <v>1291</v>
      </c>
      <c r="J32" s="65"/>
    </row>
    <row r="33" spans="2:10" ht="16.149999999999999" customHeight="1" x14ac:dyDescent="0.2">
      <c r="B33" s="407" t="s">
        <v>130</v>
      </c>
      <c r="C33" s="423"/>
      <c r="D33" s="209" t="s">
        <v>11</v>
      </c>
      <c r="E33" s="330"/>
      <c r="F33" s="330"/>
      <c r="G33" s="332"/>
      <c r="H33" s="332"/>
      <c r="I33" s="329" t="s">
        <v>1292</v>
      </c>
      <c r="J33" s="65"/>
    </row>
    <row r="34" spans="2:10" ht="16.149999999999999" customHeight="1" x14ac:dyDescent="0.2">
      <c r="B34" s="407" t="s">
        <v>1274</v>
      </c>
      <c r="C34" s="423"/>
      <c r="D34" s="209" t="s">
        <v>11</v>
      </c>
      <c r="E34" s="330"/>
      <c r="F34" s="330"/>
      <c r="G34" s="332"/>
      <c r="H34" s="332"/>
      <c r="I34" s="329" t="s">
        <v>1293</v>
      </c>
      <c r="J34" s="65"/>
    </row>
    <row r="35" spans="2:10" ht="16.149999999999999" customHeight="1" x14ac:dyDescent="0.2">
      <c r="B35" s="407" t="s">
        <v>1294</v>
      </c>
      <c r="C35" s="423"/>
      <c r="D35" s="209" t="s">
        <v>14</v>
      </c>
      <c r="E35" s="330"/>
      <c r="F35" s="330"/>
      <c r="G35" s="332"/>
      <c r="H35" s="332"/>
      <c r="I35" s="329" t="s">
        <v>1295</v>
      </c>
      <c r="J35" s="65"/>
    </row>
    <row r="36" spans="2:10" ht="16.149999999999999" customHeight="1" x14ac:dyDescent="0.2">
      <c r="B36" s="407" t="s">
        <v>1051</v>
      </c>
      <c r="C36" s="423"/>
      <c r="D36" s="209" t="s">
        <v>1</v>
      </c>
      <c r="E36" s="330"/>
      <c r="F36" s="330"/>
      <c r="G36" s="332"/>
      <c r="H36" s="332"/>
      <c r="I36" s="329" t="s">
        <v>1296</v>
      </c>
      <c r="J36" s="65"/>
    </row>
    <row r="37" spans="2:10" ht="16.149999999999999" customHeight="1" x14ac:dyDescent="0.2">
      <c r="B37" s="407" t="s">
        <v>1297</v>
      </c>
      <c r="C37" s="423"/>
      <c r="D37" s="173" t="s">
        <v>11</v>
      </c>
      <c r="E37" s="330"/>
      <c r="F37" s="330"/>
      <c r="G37" s="332"/>
      <c r="H37" s="332"/>
      <c r="I37" s="329" t="s">
        <v>1298</v>
      </c>
      <c r="J37" s="65"/>
    </row>
    <row r="38" spans="2:10" ht="16.149999999999999" customHeight="1" x14ac:dyDescent="0.2">
      <c r="B38" s="407" t="s">
        <v>1119</v>
      </c>
      <c r="C38" s="423"/>
      <c r="D38" s="209" t="s">
        <v>14</v>
      </c>
      <c r="E38" s="330"/>
      <c r="F38" s="330"/>
      <c r="G38" s="332"/>
      <c r="H38" s="332"/>
      <c r="I38" s="329" t="s">
        <v>1299</v>
      </c>
      <c r="J38" s="65"/>
    </row>
    <row r="39" spans="2:10" ht="16.149999999999999" customHeight="1" x14ac:dyDescent="0.2">
      <c r="B39" s="407" t="s">
        <v>1300</v>
      </c>
      <c r="C39" s="423"/>
      <c r="D39" s="209" t="s">
        <v>1</v>
      </c>
      <c r="E39" s="330"/>
      <c r="F39" s="330"/>
      <c r="G39" s="332"/>
      <c r="H39" s="332"/>
      <c r="I39" s="329" t="s">
        <v>1301</v>
      </c>
      <c r="J39" s="65"/>
    </row>
    <row r="40" spans="2:10" ht="16.149999999999999" customHeight="1" x14ac:dyDescent="0.2">
      <c r="B40" s="407" t="s">
        <v>133</v>
      </c>
      <c r="C40" s="595" t="s">
        <v>68</v>
      </c>
      <c r="D40" s="173" t="s">
        <v>1</v>
      </c>
      <c r="E40" s="330"/>
      <c r="F40" s="330"/>
      <c r="G40" s="332"/>
      <c r="H40" s="332"/>
      <c r="I40" s="329" t="s">
        <v>1302</v>
      </c>
      <c r="J40" s="65"/>
    </row>
    <row r="41" spans="2:10" ht="25.85" x14ac:dyDescent="0.2">
      <c r="B41" s="405" t="s">
        <v>1303</v>
      </c>
      <c r="C41" s="1"/>
      <c r="D41" s="209" t="s">
        <v>14</v>
      </c>
      <c r="E41" s="330"/>
      <c r="F41" s="330"/>
      <c r="G41" s="332"/>
      <c r="H41" s="332"/>
      <c r="I41" s="329" t="s">
        <v>1304</v>
      </c>
      <c r="J41" s="65"/>
    </row>
    <row r="42" spans="2:10" ht="16.149999999999999" customHeight="1" x14ac:dyDescent="0.2">
      <c r="B42" s="407" t="s">
        <v>2488</v>
      </c>
      <c r="C42" s="423"/>
      <c r="D42" s="209" t="s">
        <v>14</v>
      </c>
      <c r="E42" s="324"/>
      <c r="F42" s="324"/>
      <c r="G42" s="324"/>
      <c r="H42" s="324"/>
      <c r="I42" s="329" t="s">
        <v>1305</v>
      </c>
      <c r="J42" s="65"/>
    </row>
    <row r="43" spans="2:10" ht="16.149999999999999" customHeight="1" thickBot="1" x14ac:dyDescent="0.25">
      <c r="B43" s="407" t="s">
        <v>593</v>
      </c>
      <c r="C43" s="423"/>
      <c r="D43" s="173" t="s">
        <v>1</v>
      </c>
      <c r="E43" s="444"/>
      <c r="F43" s="444"/>
      <c r="G43" s="444"/>
      <c r="H43" s="444"/>
      <c r="I43" s="329" t="s">
        <v>1306</v>
      </c>
      <c r="J43" s="65"/>
    </row>
    <row r="44" spans="2:10" ht="16.149999999999999" customHeight="1" thickBot="1" x14ac:dyDescent="0.25">
      <c r="B44" s="410" t="s">
        <v>2426</v>
      </c>
      <c r="C44" s="411"/>
      <c r="D44" s="212" t="s">
        <v>11</v>
      </c>
      <c r="E44" s="323">
        <f>SUM(E31:E43)</f>
        <v>0</v>
      </c>
      <c r="F44" s="323">
        <f>SUM(F31:F43)</f>
        <v>0</v>
      </c>
      <c r="G44" s="323">
        <f>SUM(G31:G43)</f>
        <v>0</v>
      </c>
      <c r="H44" s="323">
        <f>SUM(H31:H43)</f>
        <v>0</v>
      </c>
      <c r="I44" s="329" t="s">
        <v>1307</v>
      </c>
      <c r="J44" s="65"/>
    </row>
    <row r="45" spans="2:10" ht="16.149999999999999" customHeight="1" thickTop="1" thickBot="1" x14ac:dyDescent="0.25">
      <c r="B45" s="413"/>
      <c r="C45" s="413"/>
      <c r="D45" s="71"/>
      <c r="E45" s="71"/>
      <c r="F45" s="71"/>
      <c r="G45" s="71"/>
      <c r="H45" s="71"/>
      <c r="I45" s="336"/>
    </row>
    <row r="46" spans="2:10" ht="16.149999999999999" customHeight="1" thickTop="1" thickBot="1" x14ac:dyDescent="0.3">
      <c r="B46" s="414"/>
      <c r="C46" s="414"/>
      <c r="D46" s="45"/>
      <c r="E46" s="45"/>
      <c r="F46" s="45"/>
      <c r="G46" s="45"/>
      <c r="H46" s="377" t="s">
        <v>2338</v>
      </c>
      <c r="I46" s="378">
        <v>3</v>
      </c>
    </row>
    <row r="47" spans="2:10" ht="16.149999999999999" customHeight="1" thickTop="1" x14ac:dyDescent="0.2">
      <c r="B47" s="596" t="s">
        <v>2489</v>
      </c>
      <c r="C47" s="416"/>
      <c r="D47" s="48"/>
      <c r="E47" s="326" t="s">
        <v>1263</v>
      </c>
      <c r="F47" s="326" t="s">
        <v>1264</v>
      </c>
      <c r="G47" s="327" t="s">
        <v>1265</v>
      </c>
      <c r="H47" s="327" t="s">
        <v>1266</v>
      </c>
      <c r="I47" s="325" t="s">
        <v>3</v>
      </c>
      <c r="J47" s="65"/>
    </row>
    <row r="48" spans="2:10" ht="54.35" x14ac:dyDescent="0.25">
      <c r="B48" s="733"/>
      <c r="C48" s="734"/>
      <c r="D48" s="708" t="s">
        <v>72</v>
      </c>
      <c r="E48" s="31" t="s">
        <v>1309</v>
      </c>
      <c r="F48" s="78" t="s">
        <v>1308</v>
      </c>
      <c r="G48" s="31" t="s">
        <v>1309</v>
      </c>
      <c r="H48" s="78" t="s">
        <v>1308</v>
      </c>
      <c r="I48" s="50"/>
      <c r="J48" s="65"/>
    </row>
    <row r="49" spans="2:10" ht="16.149999999999999" customHeight="1" x14ac:dyDescent="0.25">
      <c r="B49" s="733"/>
      <c r="C49" s="734"/>
      <c r="D49" s="708"/>
      <c r="E49" s="32" t="s">
        <v>328</v>
      </c>
      <c r="F49" s="80" t="s">
        <v>328</v>
      </c>
      <c r="G49" s="32" t="s">
        <v>327</v>
      </c>
      <c r="H49" s="80" t="s">
        <v>327</v>
      </c>
      <c r="I49" s="50"/>
      <c r="J49" s="65"/>
    </row>
    <row r="50" spans="2:10" ht="16.149999999999999" customHeight="1" thickBot="1" x14ac:dyDescent="0.3">
      <c r="B50" s="735"/>
      <c r="C50" s="736"/>
      <c r="D50" s="709"/>
      <c r="E50" s="33" t="s">
        <v>424</v>
      </c>
      <c r="F50" s="124" t="s">
        <v>424</v>
      </c>
      <c r="G50" s="33" t="s">
        <v>424</v>
      </c>
      <c r="H50" s="124" t="s">
        <v>424</v>
      </c>
      <c r="I50" s="329" t="s">
        <v>4</v>
      </c>
      <c r="J50" s="65"/>
    </row>
    <row r="51" spans="2:10" ht="16.149999999999999" customHeight="1" x14ac:dyDescent="0.2">
      <c r="B51" s="597" t="s">
        <v>2424</v>
      </c>
      <c r="C51" s="598"/>
      <c r="D51" s="209" t="s">
        <v>11</v>
      </c>
      <c r="E51" s="321">
        <f>G68</f>
        <v>0</v>
      </c>
      <c r="F51" s="321">
        <f>H68</f>
        <v>0</v>
      </c>
      <c r="G51" s="332"/>
      <c r="H51" s="332"/>
      <c r="I51" s="329" t="s">
        <v>1310</v>
      </c>
      <c r="J51" s="65"/>
    </row>
    <row r="52" spans="2:10" ht="16.149999999999999" customHeight="1" thickBot="1" x14ac:dyDescent="0.25">
      <c r="B52" s="115" t="s">
        <v>483</v>
      </c>
      <c r="C52" s="491"/>
      <c r="D52" s="209" t="s">
        <v>14</v>
      </c>
      <c r="E52" s="324"/>
      <c r="F52" s="324"/>
      <c r="G52" s="332"/>
      <c r="H52" s="324"/>
      <c r="I52" s="329" t="s">
        <v>1311</v>
      </c>
      <c r="J52" s="65"/>
    </row>
    <row r="53" spans="2:10" ht="16.149999999999999" customHeight="1" x14ac:dyDescent="0.2">
      <c r="B53" s="460" t="s">
        <v>2425</v>
      </c>
      <c r="C53" s="491"/>
      <c r="D53" s="209" t="s">
        <v>11</v>
      </c>
      <c r="E53" s="323">
        <f>SUM(E51:E52)</f>
        <v>0</v>
      </c>
      <c r="F53" s="323">
        <f>SUM(F51:F52)</f>
        <v>0</v>
      </c>
      <c r="G53" s="323">
        <f>SUM(G51:G52)</f>
        <v>0</v>
      </c>
      <c r="H53" s="323">
        <f>SUM(H51:H52)</f>
        <v>0</v>
      </c>
      <c r="I53" s="329" t="s">
        <v>1312</v>
      </c>
      <c r="J53" s="65"/>
    </row>
    <row r="54" spans="2:10" ht="16.149999999999999" customHeight="1" x14ac:dyDescent="0.2">
      <c r="B54" s="115" t="s">
        <v>1095</v>
      </c>
      <c r="C54" s="491"/>
      <c r="D54" s="209" t="s">
        <v>11</v>
      </c>
      <c r="E54" s="444"/>
      <c r="F54" s="444"/>
      <c r="G54" s="444"/>
      <c r="H54" s="444"/>
      <c r="I54" s="329" t="s">
        <v>1313</v>
      </c>
      <c r="J54" s="65"/>
    </row>
    <row r="55" spans="2:10" ht="16.149999999999999" customHeight="1" x14ac:dyDescent="0.2">
      <c r="B55" s="115" t="s">
        <v>130</v>
      </c>
      <c r="C55" s="491"/>
      <c r="D55" s="209" t="s">
        <v>11</v>
      </c>
      <c r="E55" s="330"/>
      <c r="F55" s="330"/>
      <c r="G55" s="332"/>
      <c r="H55" s="332"/>
      <c r="I55" s="329" t="s">
        <v>1314</v>
      </c>
      <c r="J55" s="65"/>
    </row>
    <row r="56" spans="2:10" ht="16.149999999999999" customHeight="1" x14ac:dyDescent="0.2">
      <c r="B56" s="115" t="s">
        <v>1274</v>
      </c>
      <c r="C56" s="491"/>
      <c r="D56" s="209" t="s">
        <v>11</v>
      </c>
      <c r="E56" s="330"/>
      <c r="F56" s="330"/>
      <c r="G56" s="332"/>
      <c r="H56" s="332"/>
      <c r="I56" s="329" t="s">
        <v>1315</v>
      </c>
      <c r="J56" s="65"/>
    </row>
    <row r="57" spans="2:10" ht="16.149999999999999" customHeight="1" x14ac:dyDescent="0.2">
      <c r="B57" s="115" t="s">
        <v>1316</v>
      </c>
      <c r="C57" s="491"/>
      <c r="D57" s="209" t="s">
        <v>11</v>
      </c>
      <c r="E57" s="330"/>
      <c r="F57" s="330"/>
      <c r="G57" s="332"/>
      <c r="H57" s="332"/>
      <c r="I57" s="329" t="s">
        <v>1317</v>
      </c>
      <c r="J57" s="65"/>
    </row>
    <row r="58" spans="2:10" ht="16.149999999999999" customHeight="1" x14ac:dyDescent="0.2">
      <c r="B58" s="115" t="s">
        <v>1318</v>
      </c>
      <c r="C58" s="491"/>
      <c r="D58" s="173" t="s">
        <v>1</v>
      </c>
      <c r="E58" s="330"/>
      <c r="F58" s="330"/>
      <c r="G58" s="332"/>
      <c r="H58" s="332"/>
      <c r="I58" s="329" t="s">
        <v>1319</v>
      </c>
      <c r="J58" s="65"/>
    </row>
    <row r="59" spans="2:10" ht="25.85" x14ac:dyDescent="0.2">
      <c r="B59" s="214" t="s">
        <v>2490</v>
      </c>
      <c r="C59" s="491"/>
      <c r="D59" s="209" t="s">
        <v>14</v>
      </c>
      <c r="E59" s="330"/>
      <c r="F59" s="330"/>
      <c r="G59" s="332"/>
      <c r="H59" s="332"/>
      <c r="I59" s="329" t="s">
        <v>1320</v>
      </c>
      <c r="J59" s="65"/>
    </row>
    <row r="60" spans="2:10" ht="25.85" x14ac:dyDescent="0.2">
      <c r="B60" s="214" t="s">
        <v>2491</v>
      </c>
      <c r="C60" s="491"/>
      <c r="D60" s="209" t="s">
        <v>14</v>
      </c>
      <c r="E60" s="330"/>
      <c r="F60" s="330"/>
      <c r="G60" s="332"/>
      <c r="H60" s="332"/>
      <c r="I60" s="329" t="s">
        <v>1321</v>
      </c>
      <c r="J60" s="65"/>
    </row>
    <row r="61" spans="2:10" ht="16.149999999999999" customHeight="1" x14ac:dyDescent="0.2">
      <c r="B61" s="115" t="s">
        <v>419</v>
      </c>
      <c r="C61" s="595" t="s">
        <v>68</v>
      </c>
      <c r="D61" s="173" t="s">
        <v>425</v>
      </c>
      <c r="E61" s="330"/>
      <c r="F61" s="330"/>
      <c r="G61" s="332"/>
      <c r="H61" s="332"/>
      <c r="I61" s="329" t="s">
        <v>1322</v>
      </c>
      <c r="J61" s="65"/>
    </row>
    <row r="62" spans="2:10" ht="28.9" customHeight="1" x14ac:dyDescent="0.2">
      <c r="B62" s="214" t="s">
        <v>420</v>
      </c>
      <c r="C62" s="595" t="s">
        <v>68</v>
      </c>
      <c r="D62" s="209" t="s">
        <v>425</v>
      </c>
      <c r="E62" s="330"/>
      <c r="F62" s="330"/>
      <c r="G62" s="332"/>
      <c r="H62" s="332"/>
      <c r="I62" s="329" t="s">
        <v>1323</v>
      </c>
      <c r="J62" s="65"/>
    </row>
    <row r="63" spans="2:10" ht="16.149999999999999" customHeight="1" x14ac:dyDescent="0.2">
      <c r="B63" s="115" t="s">
        <v>1119</v>
      </c>
      <c r="C63" s="491"/>
      <c r="D63" s="209" t="s">
        <v>14</v>
      </c>
      <c r="E63" s="330"/>
      <c r="F63" s="330"/>
      <c r="G63" s="332"/>
      <c r="H63" s="332"/>
      <c r="I63" s="329" t="s">
        <v>1324</v>
      </c>
      <c r="J63" s="65"/>
    </row>
    <row r="64" spans="2:10" ht="25.85" x14ac:dyDescent="0.2">
      <c r="B64" s="214" t="s">
        <v>2492</v>
      </c>
      <c r="C64" s="491"/>
      <c r="D64" s="173" t="s">
        <v>14</v>
      </c>
      <c r="E64" s="330"/>
      <c r="F64" s="330"/>
      <c r="G64" s="332"/>
      <c r="H64" s="332"/>
      <c r="I64" s="329" t="s">
        <v>1325</v>
      </c>
      <c r="J64" s="65"/>
    </row>
    <row r="65" spans="2:10" ht="16.149999999999999" customHeight="1" x14ac:dyDescent="0.2">
      <c r="B65" s="93" t="s">
        <v>1326</v>
      </c>
      <c r="C65" s="305"/>
      <c r="D65" s="173" t="s">
        <v>1</v>
      </c>
      <c r="E65" s="330"/>
      <c r="F65" s="330"/>
      <c r="G65" s="332"/>
      <c r="H65" s="332"/>
      <c r="I65" s="329" t="s">
        <v>1327</v>
      </c>
      <c r="J65" s="65"/>
    </row>
    <row r="66" spans="2:10" ht="16.149999999999999" customHeight="1" x14ac:dyDescent="0.2">
      <c r="B66" s="458" t="s">
        <v>133</v>
      </c>
      <c r="C66" s="595" t="s">
        <v>68</v>
      </c>
      <c r="D66" s="173" t="s">
        <v>1</v>
      </c>
      <c r="E66" s="330"/>
      <c r="F66" s="330"/>
      <c r="G66" s="332"/>
      <c r="H66" s="332"/>
      <c r="I66" s="329" t="s">
        <v>1328</v>
      </c>
      <c r="J66" s="65"/>
    </row>
    <row r="67" spans="2:10" ht="16.149999999999999" customHeight="1" thickBot="1" x14ac:dyDescent="0.25">
      <c r="B67" s="459" t="s">
        <v>593</v>
      </c>
      <c r="C67" s="599"/>
      <c r="D67" s="173" t="s">
        <v>1</v>
      </c>
      <c r="E67" s="444"/>
      <c r="F67" s="444"/>
      <c r="G67" s="444"/>
      <c r="H67" s="444"/>
      <c r="I67" s="329" t="s">
        <v>1329</v>
      </c>
      <c r="J67" s="65"/>
    </row>
    <row r="68" spans="2:10" ht="16.149999999999999" customHeight="1" thickBot="1" x14ac:dyDescent="0.25">
      <c r="B68" s="463" t="s">
        <v>2426</v>
      </c>
      <c r="C68" s="1"/>
      <c r="D68" s="209" t="s">
        <v>11</v>
      </c>
      <c r="E68" s="323">
        <f>SUM(E53:E67)</f>
        <v>0</v>
      </c>
      <c r="F68" s="323">
        <f>SUM(F53:F67)</f>
        <v>0</v>
      </c>
      <c r="G68" s="323">
        <f>SUM(G53:G67)</f>
        <v>0</v>
      </c>
      <c r="H68" s="323">
        <f>SUM(H53:H67)</f>
        <v>0</v>
      </c>
      <c r="I68" s="329" t="s">
        <v>1330</v>
      </c>
      <c r="J68" s="65"/>
    </row>
    <row r="69" spans="2:10" ht="16.149999999999999" customHeight="1" thickTop="1" x14ac:dyDescent="0.2">
      <c r="B69" s="413"/>
      <c r="C69" s="413"/>
      <c r="D69" s="71"/>
      <c r="E69" s="71"/>
      <c r="F69" s="71"/>
      <c r="G69" s="71"/>
      <c r="H69" s="71"/>
      <c r="I69" s="336"/>
    </row>
    <row r="70" spans="2:10" ht="16.149999999999999" customHeight="1" thickBot="1" x14ac:dyDescent="0.25">
      <c r="B70" s="600"/>
      <c r="C70" s="26"/>
    </row>
    <row r="71" spans="2:10" ht="16.149999999999999" customHeight="1" thickTop="1" thickBot="1" x14ac:dyDescent="0.3">
      <c r="B71" s="414"/>
      <c r="C71" s="414"/>
      <c r="D71" s="45"/>
      <c r="E71" s="45"/>
      <c r="F71" s="45"/>
      <c r="G71" s="45"/>
      <c r="H71" s="377" t="s">
        <v>2338</v>
      </c>
      <c r="I71" s="378">
        <v>4</v>
      </c>
    </row>
    <row r="72" spans="2:10" ht="16.149999999999999" customHeight="1" thickTop="1" x14ac:dyDescent="0.2">
      <c r="B72" s="463" t="s">
        <v>2493</v>
      </c>
      <c r="C72" s="1"/>
      <c r="D72" s="6"/>
      <c r="E72" s="326" t="s">
        <v>1263</v>
      </c>
      <c r="F72" s="326" t="s">
        <v>1264</v>
      </c>
      <c r="G72" s="327" t="s">
        <v>1265</v>
      </c>
      <c r="H72" s="327" t="s">
        <v>1266</v>
      </c>
      <c r="I72" s="325" t="s">
        <v>3</v>
      </c>
      <c r="J72" s="65"/>
    </row>
    <row r="73" spans="2:10" ht="54.35" x14ac:dyDescent="0.25">
      <c r="B73" s="454"/>
      <c r="C73" s="1"/>
      <c r="D73" s="708" t="s">
        <v>72</v>
      </c>
      <c r="E73" s="31" t="s">
        <v>1309</v>
      </c>
      <c r="F73" s="78" t="s">
        <v>1308</v>
      </c>
      <c r="G73" s="31" t="s">
        <v>1309</v>
      </c>
      <c r="H73" s="78" t="s">
        <v>1308</v>
      </c>
      <c r="I73" s="50"/>
      <c r="J73" s="65"/>
    </row>
    <row r="74" spans="2:10" ht="16.149999999999999" customHeight="1" x14ac:dyDescent="0.25">
      <c r="B74" s="454"/>
      <c r="C74" s="1"/>
      <c r="D74" s="708"/>
      <c r="E74" s="32" t="s">
        <v>2340</v>
      </c>
      <c r="F74" s="80" t="s">
        <v>2340</v>
      </c>
      <c r="G74" s="32" t="s">
        <v>2341</v>
      </c>
      <c r="H74" s="80" t="s">
        <v>2341</v>
      </c>
      <c r="I74" s="50"/>
      <c r="J74" s="65"/>
    </row>
    <row r="75" spans="2:10" ht="16.149999999999999" customHeight="1" thickBot="1" x14ac:dyDescent="0.3">
      <c r="B75" s="455"/>
      <c r="C75" s="501"/>
      <c r="D75" s="709"/>
      <c r="E75" s="33" t="s">
        <v>424</v>
      </c>
      <c r="F75" s="124" t="s">
        <v>424</v>
      </c>
      <c r="G75" s="33" t="s">
        <v>424</v>
      </c>
      <c r="H75" s="124" t="s">
        <v>424</v>
      </c>
      <c r="I75" s="329" t="s">
        <v>4</v>
      </c>
      <c r="J75" s="65"/>
    </row>
    <row r="76" spans="2:10" ht="28.2" customHeight="1" x14ac:dyDescent="0.2">
      <c r="B76" s="447" t="s">
        <v>1331</v>
      </c>
      <c r="C76" s="502"/>
      <c r="D76" s="209" t="s">
        <v>11</v>
      </c>
      <c r="E76" s="321">
        <f>-E65</f>
        <v>0</v>
      </c>
      <c r="F76" s="321">
        <f t="shared" ref="F76:H76" si="0">-F65</f>
        <v>0</v>
      </c>
      <c r="G76" s="321">
        <f t="shared" si="0"/>
        <v>0</v>
      </c>
      <c r="H76" s="321">
        <f t="shared" si="0"/>
        <v>0</v>
      </c>
      <c r="I76" s="329" t="s">
        <v>1332</v>
      </c>
      <c r="J76" s="65"/>
    </row>
    <row r="77" spans="2:10" ht="15.65" customHeight="1" x14ac:dyDescent="0.2">
      <c r="B77" s="156" t="s">
        <v>1333</v>
      </c>
      <c r="C77" s="491"/>
      <c r="D77" s="209" t="s">
        <v>11</v>
      </c>
      <c r="E77" s="330"/>
      <c r="F77" s="330"/>
      <c r="G77" s="332"/>
      <c r="H77" s="332"/>
      <c r="I77" s="329" t="s">
        <v>1334</v>
      </c>
      <c r="J77" s="65"/>
    </row>
    <row r="78" spans="2:10" ht="16.149999999999999" customHeight="1" thickBot="1" x14ac:dyDescent="0.25">
      <c r="B78" s="156" t="s">
        <v>1335</v>
      </c>
      <c r="C78" s="491"/>
      <c r="D78" s="209" t="s">
        <v>11</v>
      </c>
      <c r="E78" s="330"/>
      <c r="F78" s="330"/>
      <c r="G78" s="332"/>
      <c r="H78" s="332"/>
      <c r="I78" s="329" t="s">
        <v>1336</v>
      </c>
      <c r="J78" s="65"/>
    </row>
    <row r="79" spans="2:10" ht="16.149999999999999" customHeight="1" thickBot="1" x14ac:dyDescent="0.25">
      <c r="B79" s="523" t="s">
        <v>2427</v>
      </c>
      <c r="C79" s="520"/>
      <c r="D79" s="182" t="s">
        <v>11</v>
      </c>
      <c r="E79" s="323">
        <f>SUM(E76:E78)</f>
        <v>0</v>
      </c>
      <c r="F79" s="323">
        <f>SUM(F76:F78)</f>
        <v>0</v>
      </c>
      <c r="G79" s="323">
        <f>SUM(G76:G78)</f>
        <v>0</v>
      </c>
      <c r="H79" s="323">
        <f>SUM(H76:H78)</f>
        <v>0</v>
      </c>
      <c r="I79" s="329" t="s">
        <v>1337</v>
      </c>
      <c r="J79" s="65"/>
    </row>
    <row r="80" spans="2:10" ht="16.149999999999999" customHeight="1" thickTop="1" x14ac:dyDescent="0.2">
      <c r="B80" s="413"/>
      <c r="C80" s="413"/>
      <c r="D80" s="216"/>
      <c r="E80" s="216"/>
      <c r="F80" s="216"/>
      <c r="G80" s="216"/>
      <c r="H80" s="216"/>
      <c r="I80" s="336"/>
      <c r="J80" s="217"/>
    </row>
    <row r="81" spans="2:3" ht="16.149999999999999" customHeight="1" x14ac:dyDescent="0.2">
      <c r="B81" s="26"/>
      <c r="C81" s="26"/>
    </row>
  </sheetData>
  <sheetProtection algorithmName="SHA-512" hashValue="4ThVv27K0+SVzRGU/MDvsIfdz4qurhRLhci2FoTFoe7N5WOBVsBqWL4gkijx5FRIVgvY2vZx3gJsj3Fi4saGlw==" saltValue="zqLWjwUB3q+j1gX65NCCMw==" spinCount="100000" sheet="1" objects="1" scenarios="1"/>
  <mergeCells count="5">
    <mergeCell ref="D6:D8"/>
    <mergeCell ref="D27:D28"/>
    <mergeCell ref="B48:C50"/>
    <mergeCell ref="D48:D50"/>
    <mergeCell ref="D73:D75"/>
  </mergeCells>
  <dataValidations count="5">
    <dataValidation allowBlank="1" showInputMessage="1" showErrorMessage="1" promptTitle="Stage 1 &amp; 2 credit losses" prompt="12 month expected credit losses (stage 1) or lifetime expected losses on financial assets that are not yet credit-impaired (stage 2) should be recorded in this row." sqref="C61" xr:uid="{6B85F3A5-E225-4290-B2DA-7A697CA9D59B}"/>
    <dataValidation allowBlank="1" showInputMessage="1" showErrorMessage="1" promptTitle="Impairments" prompt="Once there is observable evidence that a financial asset is credit impaired, any existing stage 1 and 2 credit loss allowances should be reversed and a stage 3 impairment recognised. These impairments should be entered on TAC12." sqref="C62" xr:uid="{E1D5D7B6-6D6D-479B-9438-D082B42E8C6D}"/>
    <dataValidation allowBlank="1" showInputMessage="1" showErrorMessage="1" promptTitle="Associates/JVs DHSC group bodies" prompt="This column currently relates to investments in Wiltshire Health and Care LLP only." sqref="F25" xr:uid="{14826B82-5860-430E-B5B6-2925FA509AC1}"/>
    <dataValidation allowBlank="1" showInputMessage="1" showErrorMessage="1" promptTitle="Disposals - Investments" prompt="Includes repayments received against loans recorded in investments" sqref="C66" xr:uid="{0E88FE31-781F-4EB2-9B0E-20C4E140F0F5}"/>
    <dataValidation allowBlank="1" showInputMessage="1" showErrorMessage="1" promptTitle="Disposals - JVs / associates" prompt="Disposals should include the repayments received against any loans made to JVs and associates." sqref="C40" xr:uid="{B08D2B32-E37D-4E36-AAAC-14D8D9B96D62}"/>
  </dataValidations>
  <pageMargins left="0.25" right="0.25" top="0.75" bottom="0.75" header="0.3" footer="0.3"/>
  <pageSetup paperSize="9" scale="48"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AE99E-B5D9-452B-8FF9-D1F30E04F5AE}">
  <sheetPr codeName="Sheet75">
    <tabColor theme="2"/>
    <pageSetUpPr fitToPage="1"/>
  </sheetPr>
  <dimension ref="B1:T48"/>
  <sheetViews>
    <sheetView showGridLines="0" zoomScale="85" zoomScaleNormal="85" zoomScaleSheetLayoutView="85" workbookViewId="0">
      <pane xSplit="4" topLeftCell="E1" activePane="topRight" state="frozen"/>
      <selection activeCell="A2" sqref="A2"/>
      <selection pane="topRight" activeCell="A2" sqref="A2"/>
    </sheetView>
  </sheetViews>
  <sheetFormatPr defaultColWidth="9.25" defaultRowHeight="16.149999999999999" customHeight="1" x14ac:dyDescent="0.2"/>
  <cols>
    <col min="1" max="1" width="2.75" style="18" customWidth="1"/>
    <col min="2" max="2" width="62.25" style="18" customWidth="1"/>
    <col min="3" max="3" width="5.25" style="18" customWidth="1"/>
    <col min="4" max="4" width="9.25" style="18" customWidth="1"/>
    <col min="5" max="40" width="13.25" style="18" customWidth="1"/>
    <col min="41" max="16384" width="9.25" style="18"/>
  </cols>
  <sheetData>
    <row r="1" spans="2:20" ht="18.7" customHeight="1" x14ac:dyDescent="0.25">
      <c r="B1" s="20" t="s">
        <v>2476</v>
      </c>
    </row>
    <row r="2" spans="2:20" ht="18.7" customHeight="1" x14ac:dyDescent="0.25">
      <c r="B2" s="20" t="s">
        <v>2284</v>
      </c>
    </row>
    <row r="3" spans="2:20" ht="18.7" customHeight="1" thickBot="1" x14ac:dyDescent="0.25">
      <c r="B3" s="21" t="s">
        <v>405</v>
      </c>
    </row>
    <row r="4" spans="2:20" ht="16.149999999999999" customHeight="1" thickTop="1" thickBot="1" x14ac:dyDescent="0.3">
      <c r="B4" s="45"/>
      <c r="C4" s="45"/>
      <c r="D4" s="45"/>
      <c r="E4" s="45"/>
      <c r="F4" s="45"/>
      <c r="G4" s="45"/>
      <c r="H4" s="45"/>
      <c r="I4" s="45"/>
      <c r="J4" s="45"/>
      <c r="K4" s="45"/>
      <c r="L4" s="45"/>
      <c r="M4" s="45"/>
      <c r="N4" s="45"/>
      <c r="O4" s="45"/>
      <c r="P4" s="45"/>
      <c r="Q4" s="45"/>
      <c r="R4" s="377" t="s">
        <v>2338</v>
      </c>
      <c r="S4" s="378">
        <v>1</v>
      </c>
    </row>
    <row r="5" spans="2:20" ht="16.149999999999999" customHeight="1" thickTop="1" x14ac:dyDescent="0.2">
      <c r="B5" s="737" t="s">
        <v>2429</v>
      </c>
      <c r="C5" s="48"/>
      <c r="D5" s="48"/>
      <c r="E5" s="326" t="s">
        <v>1338</v>
      </c>
      <c r="F5" s="326" t="s">
        <v>1339</v>
      </c>
      <c r="G5" s="326" t="s">
        <v>1340</v>
      </c>
      <c r="H5" s="326" t="s">
        <v>1341</v>
      </c>
      <c r="I5" s="326" t="s">
        <v>1342</v>
      </c>
      <c r="J5" s="326" t="s">
        <v>1343</v>
      </c>
      <c r="K5" s="326" t="s">
        <v>1344</v>
      </c>
      <c r="L5" s="326" t="s">
        <v>1345</v>
      </c>
      <c r="M5" s="326" t="s">
        <v>1346</v>
      </c>
      <c r="N5" s="326" t="s">
        <v>1347</v>
      </c>
      <c r="O5" s="326" t="s">
        <v>1348</v>
      </c>
      <c r="P5" s="326" t="s">
        <v>1349</v>
      </c>
      <c r="Q5" s="326" t="s">
        <v>1350</v>
      </c>
      <c r="R5" s="326" t="s">
        <v>1351</v>
      </c>
      <c r="S5" s="325" t="s">
        <v>3</v>
      </c>
      <c r="T5" s="65"/>
    </row>
    <row r="6" spans="2:20" ht="53.7" customHeight="1" x14ac:dyDescent="0.25">
      <c r="B6" s="738"/>
      <c r="C6" s="6"/>
      <c r="D6" s="708" t="s">
        <v>72</v>
      </c>
      <c r="E6" s="31" t="s">
        <v>1252</v>
      </c>
      <c r="F6" s="31" t="s">
        <v>25</v>
      </c>
      <c r="G6" s="31" t="s">
        <v>1352</v>
      </c>
      <c r="H6" s="31" t="s">
        <v>1353</v>
      </c>
      <c r="I6" s="31" t="s">
        <v>1354</v>
      </c>
      <c r="J6" s="31" t="s">
        <v>1355</v>
      </c>
      <c r="K6" s="31" t="s">
        <v>1356</v>
      </c>
      <c r="L6" s="31" t="s">
        <v>1357</v>
      </c>
      <c r="M6" s="31" t="s">
        <v>1358</v>
      </c>
      <c r="N6" s="31" t="s">
        <v>1359</v>
      </c>
      <c r="O6" s="31" t="s">
        <v>1360</v>
      </c>
      <c r="P6" s="31" t="s">
        <v>1361</v>
      </c>
      <c r="Q6" s="31" t="s">
        <v>323</v>
      </c>
      <c r="R6" s="78" t="s">
        <v>1362</v>
      </c>
      <c r="S6" s="50"/>
      <c r="T6" s="65"/>
    </row>
    <row r="7" spans="2:20" ht="16.149999999999999" customHeight="1" x14ac:dyDescent="0.25">
      <c r="B7" s="49"/>
      <c r="C7" s="6"/>
      <c r="D7" s="708"/>
      <c r="E7" s="32" t="s">
        <v>328</v>
      </c>
      <c r="F7" s="32" t="s">
        <v>328</v>
      </c>
      <c r="G7" s="32" t="s">
        <v>328</v>
      </c>
      <c r="H7" s="32" t="s">
        <v>328</v>
      </c>
      <c r="I7" s="32" t="s">
        <v>328</v>
      </c>
      <c r="J7" s="32" t="s">
        <v>328</v>
      </c>
      <c r="K7" s="32" t="s">
        <v>328</v>
      </c>
      <c r="L7" s="32" t="s">
        <v>328</v>
      </c>
      <c r="M7" s="32" t="s">
        <v>328</v>
      </c>
      <c r="N7" s="32" t="s">
        <v>328</v>
      </c>
      <c r="O7" s="32" t="s">
        <v>328</v>
      </c>
      <c r="P7" s="32" t="s">
        <v>328</v>
      </c>
      <c r="Q7" s="32" t="s">
        <v>328</v>
      </c>
      <c r="R7" s="80" t="s">
        <v>328</v>
      </c>
      <c r="S7" s="50"/>
      <c r="T7" s="65"/>
    </row>
    <row r="8" spans="2:20" ht="16.149999999999999" customHeight="1" thickBot="1" x14ac:dyDescent="0.3">
      <c r="B8" s="51"/>
      <c r="C8" s="13"/>
      <c r="D8" s="709"/>
      <c r="E8" s="33" t="s">
        <v>424</v>
      </c>
      <c r="F8" s="33" t="s">
        <v>424</v>
      </c>
      <c r="G8" s="33" t="s">
        <v>424</v>
      </c>
      <c r="H8" s="33" t="s">
        <v>424</v>
      </c>
      <c r="I8" s="33" t="s">
        <v>424</v>
      </c>
      <c r="J8" s="33" t="s">
        <v>424</v>
      </c>
      <c r="K8" s="33" t="s">
        <v>424</v>
      </c>
      <c r="L8" s="33" t="s">
        <v>424</v>
      </c>
      <c r="M8" s="33" t="s">
        <v>424</v>
      </c>
      <c r="N8" s="33" t="s">
        <v>424</v>
      </c>
      <c r="O8" s="33" t="s">
        <v>424</v>
      </c>
      <c r="P8" s="33" t="s">
        <v>424</v>
      </c>
      <c r="Q8" s="33" t="s">
        <v>424</v>
      </c>
      <c r="R8" s="124" t="s">
        <v>424</v>
      </c>
      <c r="S8" s="329" t="s">
        <v>4</v>
      </c>
      <c r="T8" s="65"/>
    </row>
    <row r="9" spans="2:20" ht="27.2" x14ac:dyDescent="0.2">
      <c r="B9" s="219" t="s">
        <v>2430</v>
      </c>
      <c r="C9" s="423"/>
      <c r="D9" s="209" t="s">
        <v>11</v>
      </c>
      <c r="E9" s="322">
        <f>SUM(F9:R9)</f>
        <v>0</v>
      </c>
      <c r="F9" s="322">
        <f>F36</f>
        <v>0</v>
      </c>
      <c r="G9" s="322">
        <f t="shared" ref="G9:R9" si="0">G36</f>
        <v>0</v>
      </c>
      <c r="H9" s="322">
        <f t="shared" si="0"/>
        <v>0</v>
      </c>
      <c r="I9" s="322">
        <f t="shared" si="0"/>
        <v>0</v>
      </c>
      <c r="J9" s="322">
        <f t="shared" si="0"/>
        <v>0</v>
      </c>
      <c r="K9" s="322">
        <f t="shared" si="0"/>
        <v>0</v>
      </c>
      <c r="L9" s="322">
        <f t="shared" si="0"/>
        <v>0</v>
      </c>
      <c r="M9" s="322">
        <f t="shared" si="0"/>
        <v>0</v>
      </c>
      <c r="N9" s="322">
        <f t="shared" si="0"/>
        <v>0</v>
      </c>
      <c r="O9" s="322">
        <f t="shared" si="0"/>
        <v>0</v>
      </c>
      <c r="P9" s="322">
        <f t="shared" si="0"/>
        <v>0</v>
      </c>
      <c r="Q9" s="322">
        <f t="shared" si="0"/>
        <v>0</v>
      </c>
      <c r="R9" s="322">
        <f t="shared" si="0"/>
        <v>0</v>
      </c>
      <c r="S9" s="329" t="s">
        <v>1363</v>
      </c>
      <c r="T9" s="65"/>
    </row>
    <row r="10" spans="2:20" ht="16.149999999999999" customHeight="1" x14ac:dyDescent="0.2">
      <c r="B10" s="221" t="s">
        <v>1095</v>
      </c>
      <c r="C10" s="423"/>
      <c r="D10" s="209" t="s">
        <v>11</v>
      </c>
      <c r="E10" s="322">
        <f t="shared" ref="E10:E15" si="1">SUM(F10:R10)</f>
        <v>0</v>
      </c>
      <c r="F10" s="444"/>
      <c r="G10" s="444"/>
      <c r="H10" s="444"/>
      <c r="I10" s="444"/>
      <c r="J10" s="444"/>
      <c r="K10" s="444"/>
      <c r="L10" s="444"/>
      <c r="M10" s="444"/>
      <c r="N10" s="444"/>
      <c r="O10" s="444"/>
      <c r="P10" s="444"/>
      <c r="Q10" s="444"/>
      <c r="R10" s="444"/>
      <c r="S10" s="329" t="s">
        <v>1366</v>
      </c>
      <c r="T10" s="65"/>
    </row>
    <row r="11" spans="2:20" ht="16.149999999999999" customHeight="1" x14ac:dyDescent="0.2">
      <c r="B11" s="221" t="s">
        <v>130</v>
      </c>
      <c r="C11" s="423"/>
      <c r="D11" s="173" t="s">
        <v>14</v>
      </c>
      <c r="E11" s="322">
        <f t="shared" si="1"/>
        <v>0</v>
      </c>
      <c r="F11" s="371"/>
      <c r="G11" s="371"/>
      <c r="H11" s="371"/>
      <c r="I11" s="371"/>
      <c r="J11" s="371"/>
      <c r="K11" s="371"/>
      <c r="L11" s="371"/>
      <c r="M11" s="371"/>
      <c r="N11" s="371"/>
      <c r="O11" s="371"/>
      <c r="P11" s="371"/>
      <c r="Q11" s="371"/>
      <c r="R11" s="371"/>
      <c r="S11" s="329" t="s">
        <v>1367</v>
      </c>
      <c r="T11" s="65"/>
    </row>
    <row r="12" spans="2:20" ht="16.149999999999999" customHeight="1" x14ac:dyDescent="0.2">
      <c r="B12" s="221" t="s">
        <v>1368</v>
      </c>
      <c r="C12" s="423"/>
      <c r="D12" s="209" t="s">
        <v>11</v>
      </c>
      <c r="E12" s="322">
        <f t="shared" si="1"/>
        <v>0</v>
      </c>
      <c r="F12" s="443">
        <f>-'TAC13 Intangibles'!E24+'TAC13 Intangibles'!E41-F16</f>
        <v>0</v>
      </c>
      <c r="G12" s="443">
        <f>-'TAC14 PPE'!F26+'TAC14 PPE'!F43-G16</f>
        <v>0</v>
      </c>
      <c r="H12" s="443">
        <f>-'TAC14 PPE'!G26+'TAC14 PPE'!G43-H16</f>
        <v>0</v>
      </c>
      <c r="I12" s="443">
        <f>-'TAC14 PPE'!H26+'TAC14 PPE'!H43-I16</f>
        <v>0</v>
      </c>
      <c r="J12" s="443">
        <f>-'TAC14 PPE'!I26+'TAC14 PPE'!I43-J16</f>
        <v>0</v>
      </c>
      <c r="K12" s="443">
        <f>-'TAC14 PPE'!J26+'TAC14 PPE'!J43-K16</f>
        <v>0</v>
      </c>
      <c r="L12" s="443">
        <f>-'TAC14 PPE'!K26+'TAC14 PPE'!K43-L16</f>
        <v>0</v>
      </c>
      <c r="M12" s="443">
        <f>-'TAC14 PPE'!L26+'TAC14 PPE'!L43-M16</f>
        <v>0</v>
      </c>
      <c r="N12" s="443">
        <f>-'TAC14 PPE'!M26+'TAC14 PPE'!M43-N16</f>
        <v>0</v>
      </c>
      <c r="O12" s="443">
        <f>-'TAC15 Investments &amp; groups'!E18-O16</f>
        <v>0</v>
      </c>
      <c r="P12" s="443">
        <f>-SUM('TAC15 Investments &amp; groups'!E38:F38)-P16</f>
        <v>0</v>
      </c>
      <c r="Q12" s="443">
        <f>-'TAC15 Investments &amp; groups'!E63-Q16</f>
        <v>0</v>
      </c>
      <c r="R12" s="443">
        <f>-'TAC13 Intangibles'!O24+'TAC13 Intangibles'!O41-'TAC14 PPE'!N26+'TAC14 PPE'!N43-'TAC15 Investments &amp; groups'!F18-'TAC15 Investments &amp; groups'!F63-'TAC16 AHFS'!R16</f>
        <v>0</v>
      </c>
      <c r="S12" s="329" t="s">
        <v>1369</v>
      </c>
      <c r="T12" s="65"/>
    </row>
    <row r="13" spans="2:20" ht="16.149999999999999" customHeight="1" x14ac:dyDescent="0.2">
      <c r="B13" s="221" t="s">
        <v>1370</v>
      </c>
      <c r="C13" s="423"/>
      <c r="D13" s="173" t="s">
        <v>1</v>
      </c>
      <c r="E13" s="322">
        <f t="shared" si="1"/>
        <v>0</v>
      </c>
      <c r="F13" s="330"/>
      <c r="G13" s="330"/>
      <c r="H13" s="330"/>
      <c r="I13" s="330"/>
      <c r="J13" s="330"/>
      <c r="K13" s="330"/>
      <c r="L13" s="330"/>
      <c r="M13" s="330"/>
      <c r="N13" s="330"/>
      <c r="O13" s="330"/>
      <c r="P13" s="330"/>
      <c r="Q13" s="330"/>
      <c r="R13" s="330"/>
      <c r="S13" s="329" t="s">
        <v>1371</v>
      </c>
      <c r="T13" s="65"/>
    </row>
    <row r="14" spans="2:20" ht="16.149999999999999" customHeight="1" x14ac:dyDescent="0.2">
      <c r="B14" s="221" t="s">
        <v>1372</v>
      </c>
      <c r="C14" s="423"/>
      <c r="D14" s="173" t="s">
        <v>1</v>
      </c>
      <c r="E14" s="322">
        <f t="shared" si="1"/>
        <v>0</v>
      </c>
      <c r="F14" s="330"/>
      <c r="G14" s="330"/>
      <c r="H14" s="330"/>
      <c r="I14" s="330"/>
      <c r="J14" s="330"/>
      <c r="K14" s="330"/>
      <c r="L14" s="330"/>
      <c r="M14" s="330"/>
      <c r="N14" s="330"/>
      <c r="O14" s="330"/>
      <c r="P14" s="330"/>
      <c r="Q14" s="330"/>
      <c r="R14" s="330"/>
      <c r="S14" s="329" t="s">
        <v>1373</v>
      </c>
      <c r="T14" s="65"/>
    </row>
    <row r="15" spans="2:20" ht="16.149999999999999" customHeight="1" x14ac:dyDescent="0.2">
      <c r="B15" s="221" t="s">
        <v>1374</v>
      </c>
      <c r="C15" s="423"/>
      <c r="D15" s="209" t="s">
        <v>11</v>
      </c>
      <c r="E15" s="322">
        <f t="shared" si="1"/>
        <v>0</v>
      </c>
      <c r="F15" s="330"/>
      <c r="G15" s="330"/>
      <c r="H15" s="330"/>
      <c r="I15" s="330"/>
      <c r="J15" s="330"/>
      <c r="K15" s="330"/>
      <c r="L15" s="330"/>
      <c r="M15" s="330"/>
      <c r="N15" s="330"/>
      <c r="O15" s="330"/>
      <c r="P15" s="330"/>
      <c r="Q15" s="330"/>
      <c r="R15" s="330"/>
      <c r="S15" s="329" t="s">
        <v>1375</v>
      </c>
      <c r="T15" s="65"/>
    </row>
    <row r="16" spans="2:20" ht="28.9" customHeight="1" x14ac:dyDescent="0.2">
      <c r="B16" s="222" t="s">
        <v>1376</v>
      </c>
      <c r="C16" s="423"/>
      <c r="D16" s="173" t="s">
        <v>1</v>
      </c>
      <c r="E16" s="322">
        <f>SUM(F16:R16)</f>
        <v>0</v>
      </c>
      <c r="F16" s="330"/>
      <c r="G16" s="330"/>
      <c r="H16" s="330"/>
      <c r="I16" s="330"/>
      <c r="J16" s="330"/>
      <c r="K16" s="330"/>
      <c r="L16" s="330"/>
      <c r="M16" s="330"/>
      <c r="N16" s="330"/>
      <c r="O16" s="330"/>
      <c r="P16" s="330"/>
      <c r="Q16" s="330"/>
      <c r="R16" s="330"/>
      <c r="S16" s="329" t="s">
        <v>1377</v>
      </c>
      <c r="T16" s="65"/>
    </row>
    <row r="17" spans="2:20" ht="16.149999999999999" customHeight="1" thickBot="1" x14ac:dyDescent="0.25">
      <c r="B17" s="222" t="s">
        <v>593</v>
      </c>
      <c r="C17" s="423"/>
      <c r="D17" s="173" t="s">
        <v>1</v>
      </c>
      <c r="E17" s="322">
        <f>SUM(F17:R17)</f>
        <v>0</v>
      </c>
      <c r="F17" s="444"/>
      <c r="G17" s="444"/>
      <c r="H17" s="444"/>
      <c r="I17" s="444"/>
      <c r="J17" s="444"/>
      <c r="K17" s="444"/>
      <c r="L17" s="444"/>
      <c r="M17" s="444"/>
      <c r="N17" s="444"/>
      <c r="O17" s="444"/>
      <c r="P17" s="444"/>
      <c r="Q17" s="444"/>
      <c r="R17" s="444"/>
      <c r="S17" s="329" t="s">
        <v>1378</v>
      </c>
      <c r="T17" s="65"/>
    </row>
    <row r="18" spans="2:20" ht="27.85" thickBot="1" x14ac:dyDescent="0.25">
      <c r="B18" s="223" t="s">
        <v>2431</v>
      </c>
      <c r="C18" s="69"/>
      <c r="D18" s="212" t="s">
        <v>11</v>
      </c>
      <c r="E18" s="323">
        <f>SUM(F18:R18)</f>
        <v>0</v>
      </c>
      <c r="F18" s="323">
        <f>SUM(F9:F17)</f>
        <v>0</v>
      </c>
      <c r="G18" s="323">
        <f t="shared" ref="G18:R18" si="2">SUM(G9:G17)</f>
        <v>0</v>
      </c>
      <c r="H18" s="323">
        <f t="shared" si="2"/>
        <v>0</v>
      </c>
      <c r="I18" s="323">
        <f t="shared" si="2"/>
        <v>0</v>
      </c>
      <c r="J18" s="323">
        <f t="shared" si="2"/>
        <v>0</v>
      </c>
      <c r="K18" s="323">
        <f t="shared" si="2"/>
        <v>0</v>
      </c>
      <c r="L18" s="323">
        <f t="shared" si="2"/>
        <v>0</v>
      </c>
      <c r="M18" s="323">
        <f t="shared" si="2"/>
        <v>0</v>
      </c>
      <c r="N18" s="323">
        <f t="shared" si="2"/>
        <v>0</v>
      </c>
      <c r="O18" s="323">
        <f t="shared" si="2"/>
        <v>0</v>
      </c>
      <c r="P18" s="323">
        <f t="shared" si="2"/>
        <v>0</v>
      </c>
      <c r="Q18" s="323">
        <f t="shared" si="2"/>
        <v>0</v>
      </c>
      <c r="R18" s="323">
        <f t="shared" si="2"/>
        <v>0</v>
      </c>
      <c r="S18" s="348" t="s">
        <v>1379</v>
      </c>
      <c r="T18" s="65"/>
    </row>
    <row r="19" spans="2:20" ht="16.149999999999999" customHeight="1" thickTop="1" thickBot="1" x14ac:dyDescent="0.25">
      <c r="B19" s="71"/>
      <c r="C19" s="71"/>
      <c r="D19" s="71"/>
      <c r="E19" s="71"/>
      <c r="F19" s="71"/>
      <c r="G19" s="71"/>
      <c r="H19" s="71"/>
      <c r="I19" s="71"/>
      <c r="J19" s="71"/>
      <c r="K19" s="71"/>
      <c r="L19" s="71"/>
      <c r="M19" s="71"/>
      <c r="N19" s="71"/>
      <c r="O19" s="71"/>
      <c r="P19" s="71"/>
      <c r="Q19" s="71"/>
      <c r="R19" s="71"/>
      <c r="S19" s="336"/>
    </row>
    <row r="20" spans="2:20" ht="16.149999999999999" customHeight="1" thickTop="1" thickBot="1" x14ac:dyDescent="0.3">
      <c r="B20" s="45"/>
      <c r="C20" s="45"/>
      <c r="D20" s="45"/>
      <c r="E20" s="45"/>
      <c r="F20" s="45"/>
      <c r="G20" s="45"/>
      <c r="H20" s="45"/>
      <c r="I20" s="45"/>
      <c r="J20" s="45"/>
      <c r="K20" s="45"/>
      <c r="L20" s="45"/>
      <c r="M20" s="45"/>
      <c r="N20" s="45"/>
      <c r="O20" s="45"/>
      <c r="P20" s="45"/>
      <c r="Q20" s="45"/>
      <c r="R20" s="377" t="s">
        <v>2338</v>
      </c>
      <c r="S20" s="378">
        <v>3</v>
      </c>
    </row>
    <row r="21" spans="2:20" ht="16.149999999999999" customHeight="1" thickTop="1" x14ac:dyDescent="0.2">
      <c r="B21" s="737" t="s">
        <v>2432</v>
      </c>
      <c r="C21" s="48"/>
      <c r="D21" s="48"/>
      <c r="E21" s="327" t="s">
        <v>1380</v>
      </c>
      <c r="F21" s="349" t="s">
        <v>1381</v>
      </c>
      <c r="G21" s="327" t="s">
        <v>1382</v>
      </c>
      <c r="H21" s="327" t="s">
        <v>1383</v>
      </c>
      <c r="I21" s="327" t="s">
        <v>1384</v>
      </c>
      <c r="J21" s="327" t="s">
        <v>1385</v>
      </c>
      <c r="K21" s="327" t="s">
        <v>1386</v>
      </c>
      <c r="L21" s="327" t="s">
        <v>1387</v>
      </c>
      <c r="M21" s="327" t="s">
        <v>1388</v>
      </c>
      <c r="N21" s="327" t="s">
        <v>1389</v>
      </c>
      <c r="O21" s="327" t="s">
        <v>1390</v>
      </c>
      <c r="P21" s="327" t="s">
        <v>1391</v>
      </c>
      <c r="Q21" s="327" t="s">
        <v>1392</v>
      </c>
      <c r="R21" s="327" t="s">
        <v>1393</v>
      </c>
      <c r="S21" s="325" t="s">
        <v>3</v>
      </c>
      <c r="T21" s="65"/>
    </row>
    <row r="22" spans="2:20" ht="54.7" customHeight="1" x14ac:dyDescent="0.25">
      <c r="B22" s="738"/>
      <c r="C22" s="6"/>
      <c r="D22" s="708" t="s">
        <v>72</v>
      </c>
      <c r="E22" s="31" t="s">
        <v>1252</v>
      </c>
      <c r="F22" s="31" t="s">
        <v>25</v>
      </c>
      <c r="G22" s="31" t="s">
        <v>1352</v>
      </c>
      <c r="H22" s="31" t="s">
        <v>1353</v>
      </c>
      <c r="I22" s="31" t="s">
        <v>1354</v>
      </c>
      <c r="J22" s="31" t="s">
        <v>1355</v>
      </c>
      <c r="K22" s="31" t="s">
        <v>1356</v>
      </c>
      <c r="L22" s="31" t="s">
        <v>1357</v>
      </c>
      <c r="M22" s="31" t="s">
        <v>1358</v>
      </c>
      <c r="N22" s="31" t="s">
        <v>1359</v>
      </c>
      <c r="O22" s="31" t="s">
        <v>1360</v>
      </c>
      <c r="P22" s="31" t="s">
        <v>1361</v>
      </c>
      <c r="Q22" s="31" t="s">
        <v>323</v>
      </c>
      <c r="R22" s="78" t="s">
        <v>1362</v>
      </c>
      <c r="S22" s="50"/>
      <c r="T22" s="65"/>
    </row>
    <row r="23" spans="2:20" ht="16.149999999999999" customHeight="1" x14ac:dyDescent="0.25">
      <c r="B23" s="49"/>
      <c r="C23" s="6"/>
      <c r="D23" s="708"/>
      <c r="E23" s="32" t="s">
        <v>327</v>
      </c>
      <c r="F23" s="32" t="s">
        <v>327</v>
      </c>
      <c r="G23" s="32" t="s">
        <v>327</v>
      </c>
      <c r="H23" s="32" t="s">
        <v>327</v>
      </c>
      <c r="I23" s="32" t="s">
        <v>327</v>
      </c>
      <c r="J23" s="32" t="s">
        <v>327</v>
      </c>
      <c r="K23" s="32" t="s">
        <v>327</v>
      </c>
      <c r="L23" s="32" t="s">
        <v>327</v>
      </c>
      <c r="M23" s="32" t="s">
        <v>327</v>
      </c>
      <c r="N23" s="32" t="s">
        <v>327</v>
      </c>
      <c r="O23" s="32" t="s">
        <v>327</v>
      </c>
      <c r="P23" s="32" t="s">
        <v>327</v>
      </c>
      <c r="Q23" s="32" t="s">
        <v>327</v>
      </c>
      <c r="R23" s="80" t="s">
        <v>327</v>
      </c>
      <c r="S23" s="50"/>
      <c r="T23" s="65"/>
    </row>
    <row r="24" spans="2:20" ht="16.149999999999999" customHeight="1" thickBot="1" x14ac:dyDescent="0.3">
      <c r="B24" s="51"/>
      <c r="C24" s="13"/>
      <c r="D24" s="709"/>
      <c r="E24" s="33" t="s">
        <v>424</v>
      </c>
      <c r="F24" s="33" t="s">
        <v>424</v>
      </c>
      <c r="G24" s="33" t="s">
        <v>424</v>
      </c>
      <c r="H24" s="33" t="s">
        <v>424</v>
      </c>
      <c r="I24" s="33" t="s">
        <v>424</v>
      </c>
      <c r="J24" s="33" t="s">
        <v>424</v>
      </c>
      <c r="K24" s="33" t="s">
        <v>424</v>
      </c>
      <c r="L24" s="33" t="s">
        <v>424</v>
      </c>
      <c r="M24" s="33" t="s">
        <v>424</v>
      </c>
      <c r="N24" s="33" t="s">
        <v>424</v>
      </c>
      <c r="O24" s="33" t="s">
        <v>424</v>
      </c>
      <c r="P24" s="33" t="s">
        <v>424</v>
      </c>
      <c r="Q24" s="33" t="s">
        <v>424</v>
      </c>
      <c r="R24" s="124" t="s">
        <v>424</v>
      </c>
      <c r="S24" s="329" t="s">
        <v>4</v>
      </c>
      <c r="T24" s="65"/>
    </row>
    <row r="25" spans="2:20" ht="27.2" x14ac:dyDescent="0.2">
      <c r="B25" s="219" t="s">
        <v>2433</v>
      </c>
      <c r="C25" s="423"/>
      <c r="D25" s="209" t="s">
        <v>11</v>
      </c>
      <c r="E25" s="322">
        <f>SUM(F25:R25)</f>
        <v>0</v>
      </c>
      <c r="F25" s="332"/>
      <c r="G25" s="332"/>
      <c r="H25" s="332"/>
      <c r="I25" s="332"/>
      <c r="J25" s="332"/>
      <c r="K25" s="332"/>
      <c r="L25" s="332"/>
      <c r="M25" s="332"/>
      <c r="N25" s="332"/>
      <c r="O25" s="332"/>
      <c r="P25" s="332"/>
      <c r="Q25" s="332"/>
      <c r="R25" s="332"/>
      <c r="S25" s="329" t="s">
        <v>1363</v>
      </c>
      <c r="T25" s="65"/>
    </row>
    <row r="26" spans="2:20" ht="16.149999999999999" customHeight="1" thickBot="1" x14ac:dyDescent="0.25">
      <c r="B26" s="220" t="s">
        <v>546</v>
      </c>
      <c r="C26" s="423"/>
      <c r="D26" s="173" t="s">
        <v>14</v>
      </c>
      <c r="E26" s="322">
        <f>SUM(F26:R26)</f>
        <v>0</v>
      </c>
      <c r="F26" s="332"/>
      <c r="G26" s="332"/>
      <c r="H26" s="332"/>
      <c r="I26" s="332"/>
      <c r="J26" s="332"/>
      <c r="K26" s="332"/>
      <c r="L26" s="332"/>
      <c r="M26" s="332"/>
      <c r="N26" s="332"/>
      <c r="O26" s="332"/>
      <c r="P26" s="332"/>
      <c r="Q26" s="332"/>
      <c r="R26" s="324"/>
      <c r="S26" s="329" t="s">
        <v>1364</v>
      </c>
      <c r="T26" s="65"/>
    </row>
    <row r="27" spans="2:20" ht="27.2" x14ac:dyDescent="0.2">
      <c r="B27" s="224" t="s">
        <v>2434</v>
      </c>
      <c r="C27" s="423"/>
      <c r="D27" s="173" t="s">
        <v>11</v>
      </c>
      <c r="E27" s="323">
        <f>SUM(F27:R27)</f>
        <v>0</v>
      </c>
      <c r="F27" s="323">
        <f t="shared" ref="F27:R27" si="3">SUM(F25:F26)</f>
        <v>0</v>
      </c>
      <c r="G27" s="323">
        <f t="shared" si="3"/>
        <v>0</v>
      </c>
      <c r="H27" s="323">
        <f t="shared" si="3"/>
        <v>0</v>
      </c>
      <c r="I27" s="323">
        <f t="shared" si="3"/>
        <v>0</v>
      </c>
      <c r="J27" s="323">
        <f t="shared" si="3"/>
        <v>0</v>
      </c>
      <c r="K27" s="323">
        <f t="shared" si="3"/>
        <v>0</v>
      </c>
      <c r="L27" s="323">
        <f t="shared" si="3"/>
        <v>0</v>
      </c>
      <c r="M27" s="323">
        <f t="shared" si="3"/>
        <v>0</v>
      </c>
      <c r="N27" s="323">
        <f t="shared" si="3"/>
        <v>0</v>
      </c>
      <c r="O27" s="323">
        <f t="shared" si="3"/>
        <v>0</v>
      </c>
      <c r="P27" s="323">
        <f t="shared" si="3"/>
        <v>0</v>
      </c>
      <c r="Q27" s="323">
        <f t="shared" si="3"/>
        <v>0</v>
      </c>
      <c r="R27" s="323">
        <f t="shared" si="3"/>
        <v>0</v>
      </c>
      <c r="S27" s="329" t="s">
        <v>1365</v>
      </c>
      <c r="T27" s="65"/>
    </row>
    <row r="28" spans="2:20" ht="16.149999999999999" customHeight="1" x14ac:dyDescent="0.2">
      <c r="B28" s="148" t="s">
        <v>1095</v>
      </c>
      <c r="C28" s="423"/>
      <c r="D28" s="209" t="s">
        <v>11</v>
      </c>
      <c r="E28" s="322">
        <f t="shared" ref="E28:E32" si="4">SUM(F28:R28)</f>
        <v>0</v>
      </c>
      <c r="F28" s="444"/>
      <c r="G28" s="444"/>
      <c r="H28" s="444"/>
      <c r="I28" s="444"/>
      <c r="J28" s="444"/>
      <c r="K28" s="444"/>
      <c r="L28" s="444"/>
      <c r="M28" s="444"/>
      <c r="N28" s="444"/>
      <c r="O28" s="444"/>
      <c r="P28" s="444"/>
      <c r="Q28" s="444"/>
      <c r="R28" s="444"/>
      <c r="S28" s="329" t="s">
        <v>1366</v>
      </c>
      <c r="T28" s="65"/>
    </row>
    <row r="29" spans="2:20" ht="16.149999999999999" customHeight="1" x14ac:dyDescent="0.2">
      <c r="B29" s="58" t="s">
        <v>130</v>
      </c>
      <c r="C29" s="423"/>
      <c r="D29" s="173" t="s">
        <v>14</v>
      </c>
      <c r="E29" s="322">
        <f t="shared" si="4"/>
        <v>0</v>
      </c>
      <c r="F29" s="332"/>
      <c r="G29" s="332"/>
      <c r="H29" s="332"/>
      <c r="I29" s="332"/>
      <c r="J29" s="332"/>
      <c r="K29" s="332"/>
      <c r="L29" s="332"/>
      <c r="M29" s="332"/>
      <c r="N29" s="332"/>
      <c r="O29" s="332"/>
      <c r="P29" s="332"/>
      <c r="Q29" s="332"/>
      <c r="R29" s="332"/>
      <c r="S29" s="329" t="s">
        <v>1367</v>
      </c>
      <c r="T29" s="65"/>
    </row>
    <row r="30" spans="2:20" ht="16.149999999999999" customHeight="1" x14ac:dyDescent="0.2">
      <c r="B30" s="148" t="s">
        <v>1368</v>
      </c>
      <c r="C30" s="423"/>
      <c r="D30" s="209" t="s">
        <v>11</v>
      </c>
      <c r="E30" s="322">
        <f t="shared" si="4"/>
        <v>0</v>
      </c>
      <c r="F30" s="321">
        <f>-'TAC13 Intangibles'!E70+'TAC13 Intangibles'!E89-F34</f>
        <v>0</v>
      </c>
      <c r="G30" s="443">
        <f>-'TAC14 PPE'!F70+'TAC14 PPE'!F89-G34</f>
        <v>0</v>
      </c>
      <c r="H30" s="443">
        <f>-'TAC14 PPE'!G70+'TAC14 PPE'!G89-H34</f>
        <v>0</v>
      </c>
      <c r="I30" s="443">
        <f>-'TAC14 PPE'!H70+'TAC14 PPE'!H89-I34</f>
        <v>0</v>
      </c>
      <c r="J30" s="443">
        <f>-'TAC14 PPE'!I70+'TAC14 PPE'!I89-J34</f>
        <v>0</v>
      </c>
      <c r="K30" s="443">
        <f>-'TAC14 PPE'!J70+'TAC14 PPE'!J89-K34</f>
        <v>0</v>
      </c>
      <c r="L30" s="443">
        <f>-'TAC14 PPE'!K70+'TAC14 PPE'!K89-L34</f>
        <v>0</v>
      </c>
      <c r="M30" s="443">
        <f>-'TAC14 PPE'!L70+'TAC14 PPE'!L89-M34</f>
        <v>0</v>
      </c>
      <c r="N30" s="443">
        <f>-'TAC14 PPE'!M70+'TAC14 PPE'!M89-N34</f>
        <v>0</v>
      </c>
      <c r="O30" s="443">
        <f>-'TAC15 Investments &amp; groups'!G18-O34</f>
        <v>0</v>
      </c>
      <c r="P30" s="443">
        <f>-SUM('TAC15 Investments &amp; groups'!G38:H38)-P34</f>
        <v>0</v>
      </c>
      <c r="Q30" s="321">
        <f>-'TAC15 Investments &amp; groups'!G63-Q34</f>
        <v>0</v>
      </c>
      <c r="R30" s="321">
        <f>-'TAC13 Intangibles'!O70+'TAC13 Intangibles'!O89-'TAC14 PPE'!N70+'TAC14 PPE'!N89-'TAC15 Investments &amp; groups'!H18-'TAC15 Investments &amp; groups'!H63-'TAC16 AHFS'!R34</f>
        <v>0</v>
      </c>
      <c r="S30" s="329" t="s">
        <v>1369</v>
      </c>
      <c r="T30" s="65"/>
    </row>
    <row r="31" spans="2:20" ht="16.149999999999999" customHeight="1" x14ac:dyDescent="0.2">
      <c r="B31" s="58" t="s">
        <v>1370</v>
      </c>
      <c r="C31" s="423"/>
      <c r="D31" s="173" t="s">
        <v>1</v>
      </c>
      <c r="E31" s="322">
        <f t="shared" si="4"/>
        <v>0</v>
      </c>
      <c r="F31" s="332"/>
      <c r="G31" s="332"/>
      <c r="H31" s="332"/>
      <c r="I31" s="332"/>
      <c r="J31" s="332"/>
      <c r="K31" s="332"/>
      <c r="L31" s="332"/>
      <c r="M31" s="332"/>
      <c r="N31" s="332"/>
      <c r="O31" s="332"/>
      <c r="P31" s="332"/>
      <c r="Q31" s="332"/>
      <c r="R31" s="332"/>
      <c r="S31" s="329" t="s">
        <v>1371</v>
      </c>
      <c r="T31" s="65"/>
    </row>
    <row r="32" spans="2:20" ht="16.149999999999999" customHeight="1" x14ac:dyDescent="0.2">
      <c r="B32" s="148" t="s">
        <v>1372</v>
      </c>
      <c r="C32" s="423"/>
      <c r="D32" s="173" t="s">
        <v>1</v>
      </c>
      <c r="E32" s="322">
        <f t="shared" si="4"/>
        <v>0</v>
      </c>
      <c r="F32" s="332"/>
      <c r="G32" s="332"/>
      <c r="H32" s="332"/>
      <c r="I32" s="332"/>
      <c r="J32" s="332"/>
      <c r="K32" s="332"/>
      <c r="L32" s="332"/>
      <c r="M32" s="332"/>
      <c r="N32" s="332"/>
      <c r="O32" s="332"/>
      <c r="P32" s="332"/>
      <c r="Q32" s="332"/>
      <c r="R32" s="332"/>
      <c r="S32" s="329" t="s">
        <v>1373</v>
      </c>
      <c r="T32" s="65"/>
    </row>
    <row r="33" spans="2:20" ht="16.149999999999999" customHeight="1" x14ac:dyDescent="0.2">
      <c r="B33" s="58" t="s">
        <v>1374</v>
      </c>
      <c r="C33" s="423"/>
      <c r="D33" s="209" t="s">
        <v>11</v>
      </c>
      <c r="E33" s="322">
        <f>SUM(F33:R33)</f>
        <v>0</v>
      </c>
      <c r="F33" s="332"/>
      <c r="G33" s="332"/>
      <c r="H33" s="332"/>
      <c r="I33" s="332"/>
      <c r="J33" s="332"/>
      <c r="K33" s="332"/>
      <c r="L33" s="332"/>
      <c r="M33" s="332"/>
      <c r="N33" s="332"/>
      <c r="O33" s="332"/>
      <c r="P33" s="332"/>
      <c r="Q33" s="332"/>
      <c r="R33" s="332"/>
      <c r="S33" s="329" t="s">
        <v>1375</v>
      </c>
      <c r="T33" s="65"/>
    </row>
    <row r="34" spans="2:20" ht="25.85" x14ac:dyDescent="0.2">
      <c r="B34" s="220" t="s">
        <v>1376</v>
      </c>
      <c r="C34" s="423"/>
      <c r="D34" s="173" t="s">
        <v>1</v>
      </c>
      <c r="E34" s="322">
        <f>SUM(F34:R34)</f>
        <v>0</v>
      </c>
      <c r="F34" s="332"/>
      <c r="G34" s="332"/>
      <c r="H34" s="332"/>
      <c r="I34" s="332"/>
      <c r="J34" s="332"/>
      <c r="K34" s="332"/>
      <c r="L34" s="332"/>
      <c r="M34" s="332"/>
      <c r="N34" s="332"/>
      <c r="O34" s="332"/>
      <c r="P34" s="332"/>
      <c r="Q34" s="332"/>
      <c r="R34" s="332"/>
      <c r="S34" s="329" t="s">
        <v>1377</v>
      </c>
      <c r="T34" s="65"/>
    </row>
    <row r="35" spans="2:20" ht="16.149999999999999" customHeight="1" thickBot="1" x14ac:dyDescent="0.25">
      <c r="B35" s="220" t="s">
        <v>593</v>
      </c>
      <c r="C35" s="423"/>
      <c r="D35" s="173" t="s">
        <v>1</v>
      </c>
      <c r="E35" s="322">
        <f>SUM(F35:R35)</f>
        <v>0</v>
      </c>
      <c r="F35" s="444"/>
      <c r="G35" s="444"/>
      <c r="H35" s="444"/>
      <c r="I35" s="444"/>
      <c r="J35" s="444"/>
      <c r="K35" s="444"/>
      <c r="L35" s="444"/>
      <c r="M35" s="444"/>
      <c r="N35" s="444"/>
      <c r="O35" s="444"/>
      <c r="P35" s="444"/>
      <c r="Q35" s="444"/>
      <c r="R35" s="444"/>
      <c r="S35" s="329" t="s">
        <v>1378</v>
      </c>
      <c r="T35" s="65"/>
    </row>
    <row r="36" spans="2:20" ht="27.85" thickBot="1" x14ac:dyDescent="0.25">
      <c r="B36" s="149" t="s">
        <v>2435</v>
      </c>
      <c r="C36" s="69"/>
      <c r="D36" s="212" t="s">
        <v>11</v>
      </c>
      <c r="E36" s="323">
        <f>SUM(F36:R36)</f>
        <v>0</v>
      </c>
      <c r="F36" s="323">
        <f t="shared" ref="F36:Q36" si="5">SUM(F27:F35)</f>
        <v>0</v>
      </c>
      <c r="G36" s="323">
        <f t="shared" si="5"/>
        <v>0</v>
      </c>
      <c r="H36" s="323">
        <f t="shared" si="5"/>
        <v>0</v>
      </c>
      <c r="I36" s="323">
        <f t="shared" si="5"/>
        <v>0</v>
      </c>
      <c r="J36" s="323">
        <f t="shared" si="5"/>
        <v>0</v>
      </c>
      <c r="K36" s="323">
        <f t="shared" si="5"/>
        <v>0</v>
      </c>
      <c r="L36" s="323">
        <f t="shared" si="5"/>
        <v>0</v>
      </c>
      <c r="M36" s="323">
        <f t="shared" si="5"/>
        <v>0</v>
      </c>
      <c r="N36" s="323">
        <f t="shared" si="5"/>
        <v>0</v>
      </c>
      <c r="O36" s="323">
        <f t="shared" si="5"/>
        <v>0</v>
      </c>
      <c r="P36" s="323">
        <f t="shared" si="5"/>
        <v>0</v>
      </c>
      <c r="Q36" s="323">
        <f t="shared" si="5"/>
        <v>0</v>
      </c>
      <c r="R36" s="323">
        <f>SUM(R27:R35)</f>
        <v>0</v>
      </c>
      <c r="S36" s="348" t="s">
        <v>1379</v>
      </c>
      <c r="T36" s="65"/>
    </row>
    <row r="37" spans="2:20" ht="16.149999999999999" customHeight="1" thickTop="1" thickBot="1" x14ac:dyDescent="0.25">
      <c r="B37" s="71"/>
      <c r="C37" s="71"/>
      <c r="D37" s="71"/>
      <c r="E37" s="71"/>
      <c r="F37" s="71"/>
      <c r="G37" s="71"/>
      <c r="H37" s="71"/>
      <c r="I37" s="71"/>
      <c r="J37" s="71"/>
      <c r="K37" s="71"/>
      <c r="L37" s="71"/>
      <c r="M37" s="71"/>
      <c r="N37" s="71"/>
      <c r="O37" s="71"/>
      <c r="P37" s="71"/>
      <c r="Q37" s="71"/>
      <c r="R37" s="71"/>
      <c r="S37" s="336"/>
    </row>
    <row r="38" spans="2:20" ht="16.149999999999999" customHeight="1" thickTop="1" thickBot="1" x14ac:dyDescent="0.3">
      <c r="B38" s="45"/>
      <c r="C38" s="45"/>
      <c r="D38" s="45"/>
      <c r="E38" s="45"/>
      <c r="F38" s="377" t="s">
        <v>2338</v>
      </c>
      <c r="G38" s="378">
        <v>4</v>
      </c>
    </row>
    <row r="39" spans="2:20" ht="16.149999999999999" customHeight="1" thickTop="1" x14ac:dyDescent="0.2">
      <c r="B39" s="737" t="s">
        <v>368</v>
      </c>
      <c r="C39" s="48"/>
      <c r="D39" s="48"/>
      <c r="E39" s="326" t="s">
        <v>1338</v>
      </c>
      <c r="F39" s="327" t="s">
        <v>1380</v>
      </c>
      <c r="G39" s="325" t="s">
        <v>3</v>
      </c>
      <c r="H39" s="65"/>
    </row>
    <row r="40" spans="2:20" ht="16.149999999999999" customHeight="1" x14ac:dyDescent="0.25">
      <c r="B40" s="738"/>
      <c r="C40" s="6"/>
      <c r="D40" s="708" t="s">
        <v>72</v>
      </c>
      <c r="E40" s="31" t="s">
        <v>1252</v>
      </c>
      <c r="F40" s="31" t="s">
        <v>5</v>
      </c>
      <c r="G40" s="50"/>
      <c r="H40" s="65"/>
    </row>
    <row r="41" spans="2:20" ht="16.149999999999999" customHeight="1" x14ac:dyDescent="0.25">
      <c r="B41" s="49"/>
      <c r="C41" s="6"/>
      <c r="D41" s="708"/>
      <c r="E41" s="32" t="s">
        <v>328</v>
      </c>
      <c r="F41" s="32" t="s">
        <v>327</v>
      </c>
      <c r="G41" s="50"/>
      <c r="H41" s="65"/>
    </row>
    <row r="42" spans="2:20" ht="16.149999999999999" customHeight="1" thickBot="1" x14ac:dyDescent="0.3">
      <c r="B42" s="51"/>
      <c r="C42" s="13"/>
      <c r="D42" s="709"/>
      <c r="E42" s="33" t="s">
        <v>424</v>
      </c>
      <c r="F42" s="33" t="s">
        <v>424</v>
      </c>
      <c r="G42" s="329" t="s">
        <v>4</v>
      </c>
      <c r="H42" s="65"/>
    </row>
    <row r="43" spans="2:20" ht="16.149999999999999" customHeight="1" x14ac:dyDescent="0.2">
      <c r="B43" s="63" t="s">
        <v>1394</v>
      </c>
      <c r="C43" s="423"/>
      <c r="D43" s="6"/>
      <c r="E43" s="3"/>
      <c r="F43" s="3"/>
      <c r="G43" s="61"/>
      <c r="H43" s="65"/>
    </row>
    <row r="44" spans="2:20" ht="16.149999999999999" customHeight="1" x14ac:dyDescent="0.2">
      <c r="B44" s="221" t="s">
        <v>20</v>
      </c>
      <c r="C44" s="423"/>
      <c r="D44" s="173" t="s">
        <v>11</v>
      </c>
      <c r="E44" s="330"/>
      <c r="F44" s="332"/>
      <c r="G44" s="329" t="s">
        <v>1395</v>
      </c>
      <c r="H44" s="65"/>
    </row>
    <row r="45" spans="2:20" ht="16.149999999999999" customHeight="1" x14ac:dyDescent="0.2">
      <c r="B45" s="221" t="s">
        <v>503</v>
      </c>
      <c r="C45" s="423"/>
      <c r="D45" s="209" t="s">
        <v>11</v>
      </c>
      <c r="E45" s="330"/>
      <c r="F45" s="332"/>
      <c r="G45" s="329" t="s">
        <v>1396</v>
      </c>
      <c r="H45" s="65"/>
    </row>
    <row r="46" spans="2:20" ht="16.149999999999999" customHeight="1" thickBot="1" x14ac:dyDescent="0.25">
      <c r="B46" s="221" t="s">
        <v>2</v>
      </c>
      <c r="C46" s="423"/>
      <c r="D46" s="209" t="s">
        <v>11</v>
      </c>
      <c r="E46" s="330"/>
      <c r="F46" s="332"/>
      <c r="G46" s="329" t="s">
        <v>1397</v>
      </c>
      <c r="H46" s="65"/>
    </row>
    <row r="47" spans="2:20" ht="16.149999999999999" customHeight="1" thickBot="1" x14ac:dyDescent="0.25">
      <c r="B47" s="225" t="s">
        <v>5</v>
      </c>
      <c r="C47" s="69"/>
      <c r="D47" s="212" t="s">
        <v>11</v>
      </c>
      <c r="E47" s="323">
        <f>SUM(E44:E46)</f>
        <v>0</v>
      </c>
      <c r="F47" s="323">
        <f>SUM(F44:F46)</f>
        <v>0</v>
      </c>
      <c r="G47" s="329" t="s">
        <v>1398</v>
      </c>
      <c r="H47" s="65"/>
    </row>
    <row r="48" spans="2:20" ht="16.149999999999999" customHeight="1" thickTop="1" x14ac:dyDescent="0.2">
      <c r="B48" s="71"/>
      <c r="C48" s="71"/>
      <c r="D48" s="71"/>
      <c r="E48" s="71"/>
      <c r="F48" s="71"/>
      <c r="G48" s="336"/>
    </row>
  </sheetData>
  <sheetProtection algorithmName="SHA-512" hashValue="gyn00mVZMSHkkEJhDKPV9Bmr7lUfYzeAq1Y1iN/Nlm4xsPvi2nQUqOFeXJ3JcUS3bGUJ7wnALbi4Fk49v9S6dw==" saltValue="rWfY/rHNAq7KUUFpGrRJ2A==" spinCount="100000" sheet="1" objects="1" scenarios="1"/>
  <mergeCells count="6">
    <mergeCell ref="B39:B40"/>
    <mergeCell ref="D40:D42"/>
    <mergeCell ref="B5:B6"/>
    <mergeCell ref="D6:D8"/>
    <mergeCell ref="B21:B22"/>
    <mergeCell ref="D22:D24"/>
  </mergeCells>
  <pageMargins left="0.7" right="0.7" top="0.75" bottom="0.75" header="0.3" footer="0.3"/>
  <pageSetup paperSize="9" scale="4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DDCC3-0956-47AD-928A-EFB814C62073}">
  <sheetPr codeName="Sheet76">
    <tabColor theme="2"/>
    <pageSetUpPr fitToPage="1"/>
  </sheetPr>
  <dimension ref="B1:N50"/>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5.375" style="18" customWidth="1"/>
    <col min="2" max="2" width="62.25" style="18" customWidth="1"/>
    <col min="3" max="3" width="5.25" style="18" customWidth="1"/>
    <col min="4" max="4" width="9.25" style="18" customWidth="1"/>
    <col min="5" max="6" width="13.25" style="18" customWidth="1"/>
    <col min="7" max="8" width="15.25" style="18" customWidth="1"/>
    <col min="9" max="10" width="13.25" style="18" customWidth="1"/>
    <col min="11" max="11" width="14.25" style="18" customWidth="1"/>
    <col min="12" max="40" width="13.25" style="18" customWidth="1"/>
    <col min="41" max="16384" width="9.25" style="18"/>
  </cols>
  <sheetData>
    <row r="1" spans="2:14" ht="18.7" customHeight="1" x14ac:dyDescent="0.25">
      <c r="B1" s="20" t="s">
        <v>2476</v>
      </c>
    </row>
    <row r="2" spans="2:14" ht="18.7" customHeight="1" x14ac:dyDescent="0.25">
      <c r="B2" s="20" t="s">
        <v>2285</v>
      </c>
    </row>
    <row r="3" spans="2:14" ht="18.7" customHeight="1" thickBot="1" x14ac:dyDescent="0.25">
      <c r="B3" s="21" t="s">
        <v>405</v>
      </c>
    </row>
    <row r="4" spans="2:14" ht="16.149999999999999" customHeight="1" thickTop="1" thickBot="1" x14ac:dyDescent="0.3">
      <c r="B4" s="45"/>
      <c r="C4" s="45"/>
      <c r="D4" s="45"/>
      <c r="E4" s="45"/>
      <c r="F4" s="45"/>
      <c r="G4" s="45"/>
      <c r="H4" s="45"/>
      <c r="I4" s="45"/>
      <c r="J4" s="45"/>
      <c r="K4" s="45"/>
      <c r="L4" s="377" t="s">
        <v>2338</v>
      </c>
      <c r="M4" s="378">
        <v>1</v>
      </c>
    </row>
    <row r="5" spans="2:14" ht="16.149999999999999" customHeight="1" thickTop="1" x14ac:dyDescent="0.25">
      <c r="B5" s="197" t="s">
        <v>2383</v>
      </c>
      <c r="C5" s="6"/>
      <c r="D5" s="6"/>
      <c r="E5" s="326" t="s">
        <v>1399</v>
      </c>
      <c r="F5" s="326" t="s">
        <v>1400</v>
      </c>
      <c r="G5" s="326" t="s">
        <v>1401</v>
      </c>
      <c r="H5" s="326" t="s">
        <v>1402</v>
      </c>
      <c r="I5" s="326" t="s">
        <v>1403</v>
      </c>
      <c r="J5" s="326" t="s">
        <v>1404</v>
      </c>
      <c r="K5" s="326" t="s">
        <v>1405</v>
      </c>
      <c r="L5" s="326" t="s">
        <v>1406</v>
      </c>
      <c r="M5" s="325" t="s">
        <v>3</v>
      </c>
      <c r="N5" s="65"/>
    </row>
    <row r="6" spans="2:14" ht="54.35" x14ac:dyDescent="0.25">
      <c r="B6" s="49"/>
      <c r="C6" s="6"/>
      <c r="D6" s="708" t="s">
        <v>72</v>
      </c>
      <c r="E6" s="31" t="s">
        <v>5</v>
      </c>
      <c r="F6" s="31" t="s">
        <v>1407</v>
      </c>
      <c r="G6" s="31" t="s">
        <v>1408</v>
      </c>
      <c r="H6" s="780" t="s">
        <v>2321</v>
      </c>
      <c r="I6" s="31" t="s">
        <v>1409</v>
      </c>
      <c r="J6" s="31" t="s">
        <v>1410</v>
      </c>
      <c r="K6" s="31" t="s">
        <v>2</v>
      </c>
      <c r="L6" s="78" t="s">
        <v>1411</v>
      </c>
      <c r="M6" s="50"/>
      <c r="N6" s="65"/>
    </row>
    <row r="7" spans="2:14" ht="16.149999999999999" customHeight="1" x14ac:dyDescent="0.25">
      <c r="B7" s="454"/>
      <c r="C7" s="6"/>
      <c r="D7" s="708"/>
      <c r="E7" s="32" t="s">
        <v>328</v>
      </c>
      <c r="F7" s="32" t="s">
        <v>328</v>
      </c>
      <c r="G7" s="32" t="s">
        <v>328</v>
      </c>
      <c r="H7" s="781" t="s">
        <v>328</v>
      </c>
      <c r="I7" s="32" t="s">
        <v>328</v>
      </c>
      <c r="J7" s="32" t="s">
        <v>328</v>
      </c>
      <c r="K7" s="32" t="s">
        <v>328</v>
      </c>
      <c r="L7" s="80" t="s">
        <v>328</v>
      </c>
      <c r="M7" s="50"/>
      <c r="N7" s="65"/>
    </row>
    <row r="8" spans="2:14" ht="16.149999999999999" customHeight="1" thickBot="1" x14ac:dyDescent="0.3">
      <c r="B8" s="455"/>
      <c r="C8" s="13"/>
      <c r="D8" s="709"/>
      <c r="E8" s="33" t="s">
        <v>424</v>
      </c>
      <c r="F8" s="33" t="s">
        <v>424</v>
      </c>
      <c r="G8" s="33" t="s">
        <v>424</v>
      </c>
      <c r="H8" s="782" t="s">
        <v>424</v>
      </c>
      <c r="I8" s="33" t="s">
        <v>424</v>
      </c>
      <c r="J8" s="33" t="s">
        <v>424</v>
      </c>
      <c r="K8" s="33" t="s">
        <v>424</v>
      </c>
      <c r="L8" s="124" t="s">
        <v>424</v>
      </c>
      <c r="M8" s="329" t="s">
        <v>4</v>
      </c>
      <c r="N8" s="65"/>
    </row>
    <row r="9" spans="2:14" ht="16.149999999999999" customHeight="1" x14ac:dyDescent="0.2">
      <c r="B9" s="403" t="s">
        <v>2384</v>
      </c>
      <c r="C9" s="147"/>
      <c r="D9" s="209" t="s">
        <v>11</v>
      </c>
      <c r="E9" s="322">
        <f t="shared" ref="E9:E22" si="0">SUM(F9:L9)</f>
        <v>0</v>
      </c>
      <c r="F9" s="443">
        <f>F45</f>
        <v>0</v>
      </c>
      <c r="G9" s="443">
        <f t="shared" ref="G9:L9" si="1">G45</f>
        <v>0</v>
      </c>
      <c r="H9" s="443">
        <f t="shared" si="1"/>
        <v>0</v>
      </c>
      <c r="I9" s="443">
        <f t="shared" si="1"/>
        <v>0</v>
      </c>
      <c r="J9" s="443">
        <f t="shared" si="1"/>
        <v>0</v>
      </c>
      <c r="K9" s="443">
        <f t="shared" si="1"/>
        <v>0</v>
      </c>
      <c r="L9" s="443">
        <f t="shared" si="1"/>
        <v>0</v>
      </c>
      <c r="M9" s="329" t="s">
        <v>1412</v>
      </c>
      <c r="N9" s="65"/>
    </row>
    <row r="10" spans="2:14" ht="16.149999999999999" customHeight="1" x14ac:dyDescent="0.2">
      <c r="B10" s="407" t="s">
        <v>1095</v>
      </c>
      <c r="C10" s="129"/>
      <c r="D10" s="173" t="s">
        <v>11</v>
      </c>
      <c r="E10" s="322">
        <f t="shared" si="0"/>
        <v>0</v>
      </c>
      <c r="F10" s="444"/>
      <c r="G10" s="444"/>
      <c r="H10" s="444"/>
      <c r="I10" s="444"/>
      <c r="J10" s="444"/>
      <c r="K10" s="444"/>
      <c r="L10" s="444"/>
      <c r="M10" s="329" t="s">
        <v>1415</v>
      </c>
      <c r="N10" s="65"/>
    </row>
    <row r="11" spans="2:14" ht="16.149999999999999" customHeight="1" x14ac:dyDescent="0.2">
      <c r="B11" s="407" t="s">
        <v>130</v>
      </c>
      <c r="C11" s="129"/>
      <c r="D11" s="173" t="s">
        <v>14</v>
      </c>
      <c r="E11" s="322">
        <f t="shared" si="0"/>
        <v>0</v>
      </c>
      <c r="F11" s="371"/>
      <c r="G11" s="371"/>
      <c r="H11" s="371"/>
      <c r="I11" s="371"/>
      <c r="J11" s="371"/>
      <c r="K11" s="371"/>
      <c r="L11" s="371"/>
      <c r="M11" s="329" t="s">
        <v>1416</v>
      </c>
      <c r="N11" s="65"/>
    </row>
    <row r="12" spans="2:14" ht="16.149999999999999" customHeight="1" x14ac:dyDescent="0.2">
      <c r="B12" s="437" t="s">
        <v>2308</v>
      </c>
      <c r="C12" s="215"/>
      <c r="D12" s="173" t="s">
        <v>11</v>
      </c>
      <c r="E12" s="322">
        <f t="shared" si="0"/>
        <v>0</v>
      </c>
      <c r="F12" s="330"/>
      <c r="G12" s="330"/>
      <c r="H12" s="369"/>
      <c r="I12" s="330"/>
      <c r="J12" s="330"/>
      <c r="K12" s="330"/>
      <c r="L12" s="324"/>
      <c r="M12" s="329" t="s">
        <v>1417</v>
      </c>
      <c r="N12" s="65"/>
    </row>
    <row r="13" spans="2:14" ht="16.149999999999999" customHeight="1" x14ac:dyDescent="0.2">
      <c r="B13" s="569" t="s">
        <v>2336</v>
      </c>
      <c r="C13" s="175" t="s">
        <v>68</v>
      </c>
      <c r="D13" s="173" t="s">
        <v>11</v>
      </c>
      <c r="E13" s="322">
        <f t="shared" si="0"/>
        <v>0</v>
      </c>
      <c r="F13" s="369"/>
      <c r="G13" s="369"/>
      <c r="H13" s="330"/>
      <c r="I13" s="369"/>
      <c r="J13" s="369"/>
      <c r="K13" s="369"/>
      <c r="L13" s="369"/>
      <c r="M13" s="370" t="s">
        <v>2310</v>
      </c>
      <c r="N13" s="65"/>
    </row>
    <row r="14" spans="2:14" ht="16.149999999999999" customHeight="1" x14ac:dyDescent="0.2">
      <c r="B14" s="569" t="s">
        <v>2309</v>
      </c>
      <c r="C14" s="175" t="s">
        <v>68</v>
      </c>
      <c r="D14" s="173" t="s">
        <v>11</v>
      </c>
      <c r="E14" s="322">
        <f t="shared" si="0"/>
        <v>0</v>
      </c>
      <c r="F14" s="369"/>
      <c r="G14" s="369"/>
      <c r="H14" s="330"/>
      <c r="I14" s="369"/>
      <c r="J14" s="369"/>
      <c r="K14" s="369"/>
      <c r="L14" s="369"/>
      <c r="M14" s="329" t="s">
        <v>2311</v>
      </c>
      <c r="N14" s="65"/>
    </row>
    <row r="15" spans="2:14" ht="27.35" customHeight="1" x14ac:dyDescent="0.2">
      <c r="B15" s="568" t="s">
        <v>2494</v>
      </c>
      <c r="C15" s="175" t="s">
        <v>68</v>
      </c>
      <c r="D15" s="173" t="s">
        <v>11</v>
      </c>
      <c r="E15" s="322">
        <f t="shared" si="0"/>
        <v>0</v>
      </c>
      <c r="F15" s="369"/>
      <c r="G15" s="369"/>
      <c r="H15" s="369"/>
      <c r="I15" s="369"/>
      <c r="J15" s="369"/>
      <c r="K15" s="369"/>
      <c r="L15" s="369"/>
      <c r="M15" s="370" t="s">
        <v>2312</v>
      </c>
      <c r="N15" s="65"/>
    </row>
    <row r="16" spans="2:14" ht="16.149999999999999" customHeight="1" x14ac:dyDescent="0.2">
      <c r="B16" s="601" t="s">
        <v>2495</v>
      </c>
      <c r="C16" s="175" t="s">
        <v>68</v>
      </c>
      <c r="D16" s="173" t="s">
        <v>1</v>
      </c>
      <c r="E16" s="322">
        <f t="shared" si="0"/>
        <v>0</v>
      </c>
      <c r="F16" s="330"/>
      <c r="G16" s="330"/>
      <c r="H16" s="330"/>
      <c r="I16" s="330"/>
      <c r="J16" s="330"/>
      <c r="K16" s="330"/>
      <c r="L16" s="324"/>
      <c r="M16" s="329" t="s">
        <v>1418</v>
      </c>
      <c r="N16" s="65"/>
    </row>
    <row r="17" spans="2:14" ht="16.149999999999999" customHeight="1" x14ac:dyDescent="0.2">
      <c r="B17" s="304" t="s">
        <v>1441</v>
      </c>
      <c r="C17" s="128"/>
      <c r="D17" s="205" t="s">
        <v>1</v>
      </c>
      <c r="E17" s="322">
        <f t="shared" si="0"/>
        <v>0</v>
      </c>
      <c r="F17" s="330"/>
      <c r="G17" s="330"/>
      <c r="H17" s="330"/>
      <c r="I17" s="330"/>
      <c r="J17" s="330"/>
      <c r="K17" s="330"/>
      <c r="L17" s="324"/>
      <c r="M17" s="329" t="s">
        <v>1419</v>
      </c>
      <c r="N17" s="65"/>
    </row>
    <row r="18" spans="2:14" ht="16.149999999999999" customHeight="1" x14ac:dyDescent="0.2">
      <c r="B18" s="407" t="s">
        <v>1420</v>
      </c>
      <c r="C18" s="129"/>
      <c r="D18" s="173" t="s">
        <v>11</v>
      </c>
      <c r="E18" s="322">
        <f t="shared" si="0"/>
        <v>0</v>
      </c>
      <c r="F18" s="330"/>
      <c r="G18" s="330"/>
      <c r="H18" s="324"/>
      <c r="I18" s="330"/>
      <c r="J18" s="330"/>
      <c r="K18" s="330"/>
      <c r="L18" s="324"/>
      <c r="M18" s="329" t="s">
        <v>1421</v>
      </c>
      <c r="N18" s="65"/>
    </row>
    <row r="19" spans="2:14" ht="25.85" x14ac:dyDescent="0.2">
      <c r="B19" s="93" t="s">
        <v>1422</v>
      </c>
      <c r="C19" s="6"/>
      <c r="D19" s="228" t="s">
        <v>1423</v>
      </c>
      <c r="E19" s="322">
        <f t="shared" si="0"/>
        <v>0</v>
      </c>
      <c r="F19" s="330"/>
      <c r="G19" s="330"/>
      <c r="H19" s="324"/>
      <c r="I19" s="321">
        <f>-SUM(F19:G19,J19:K19)</f>
        <v>0</v>
      </c>
      <c r="J19" s="330"/>
      <c r="K19" s="330"/>
      <c r="L19" s="324"/>
      <c r="M19" s="329" t="s">
        <v>1424</v>
      </c>
      <c r="N19" s="65"/>
    </row>
    <row r="20" spans="2:14" ht="16.149999999999999" customHeight="1" x14ac:dyDescent="0.2">
      <c r="B20" s="602" t="s">
        <v>1425</v>
      </c>
      <c r="C20" s="229"/>
      <c r="D20" s="173" t="s">
        <v>14</v>
      </c>
      <c r="E20" s="322">
        <f t="shared" si="0"/>
        <v>0</v>
      </c>
      <c r="F20" s="324"/>
      <c r="G20" s="324"/>
      <c r="H20" s="324"/>
      <c r="I20" s="324"/>
      <c r="J20" s="324"/>
      <c r="K20" s="324"/>
      <c r="L20" s="371"/>
      <c r="M20" s="329" t="s">
        <v>1426</v>
      </c>
      <c r="N20" s="65"/>
    </row>
    <row r="21" spans="2:14" ht="16.149999999999999" customHeight="1" thickBot="1" x14ac:dyDescent="0.25">
      <c r="B21" s="304" t="s">
        <v>593</v>
      </c>
      <c r="C21" s="128"/>
      <c r="D21" s="205" t="s">
        <v>1</v>
      </c>
      <c r="E21" s="322">
        <f t="shared" si="0"/>
        <v>0</v>
      </c>
      <c r="F21" s="444"/>
      <c r="G21" s="444"/>
      <c r="H21" s="444"/>
      <c r="I21" s="444"/>
      <c r="J21" s="444"/>
      <c r="K21" s="444"/>
      <c r="L21" s="444"/>
      <c r="M21" s="329" t="s">
        <v>1427</v>
      </c>
      <c r="N21" s="65"/>
    </row>
    <row r="22" spans="2:14" ht="16.149999999999999" customHeight="1" x14ac:dyDescent="0.2">
      <c r="B22" s="593" t="s">
        <v>2385</v>
      </c>
      <c r="C22" s="129"/>
      <c r="D22" s="173" t="s">
        <v>11</v>
      </c>
      <c r="E22" s="323">
        <f t="shared" si="0"/>
        <v>0</v>
      </c>
      <c r="F22" s="323">
        <f>SUM(F9:F21)</f>
        <v>0</v>
      </c>
      <c r="G22" s="323">
        <f t="shared" ref="G22:L22" si="2">SUM(G9:G21)</f>
        <v>0</v>
      </c>
      <c r="H22" s="323">
        <f t="shared" si="2"/>
        <v>0</v>
      </c>
      <c r="I22" s="323">
        <f t="shared" si="2"/>
        <v>0</v>
      </c>
      <c r="J22" s="323">
        <f t="shared" si="2"/>
        <v>0</v>
      </c>
      <c r="K22" s="323">
        <f t="shared" si="2"/>
        <v>0</v>
      </c>
      <c r="L22" s="323">
        <f t="shared" si="2"/>
        <v>0</v>
      </c>
      <c r="M22" s="329" t="s">
        <v>1428</v>
      </c>
      <c r="N22" s="65"/>
    </row>
    <row r="23" spans="2:14" ht="16.149999999999999" customHeight="1" x14ac:dyDescent="0.2">
      <c r="B23" s="463" t="s">
        <v>66</v>
      </c>
      <c r="C23" s="6"/>
      <c r="D23" s="6"/>
      <c r="E23" s="3"/>
      <c r="F23" s="3"/>
      <c r="G23" s="3"/>
      <c r="H23" s="3"/>
      <c r="I23" s="3"/>
      <c r="J23" s="3"/>
      <c r="K23" s="3"/>
      <c r="L23" s="3"/>
      <c r="M23" s="61"/>
      <c r="N23" s="65"/>
    </row>
    <row r="24" spans="2:14" ht="16.149999999999999" customHeight="1" x14ac:dyDescent="0.2">
      <c r="B24" s="407" t="s">
        <v>1429</v>
      </c>
      <c r="C24" s="129"/>
      <c r="D24" s="173" t="s">
        <v>11</v>
      </c>
      <c r="E24" s="322">
        <f>SUM(F24:L24)</f>
        <v>0</v>
      </c>
      <c r="F24" s="321">
        <f t="shared" ref="F24:L24" si="3">F22-F25</f>
        <v>0</v>
      </c>
      <c r="G24" s="321">
        <f t="shared" si="3"/>
        <v>0</v>
      </c>
      <c r="H24" s="321">
        <f t="shared" si="3"/>
        <v>0</v>
      </c>
      <c r="I24" s="321">
        <f t="shared" si="3"/>
        <v>0</v>
      </c>
      <c r="J24" s="321">
        <f t="shared" si="3"/>
        <v>0</v>
      </c>
      <c r="K24" s="321">
        <f t="shared" si="3"/>
        <v>0</v>
      </c>
      <c r="L24" s="321">
        <f t="shared" si="3"/>
        <v>0</v>
      </c>
      <c r="M24" s="329" t="s">
        <v>1430</v>
      </c>
      <c r="N24" s="65"/>
    </row>
    <row r="25" spans="2:14" ht="16.149999999999999" customHeight="1" thickBot="1" x14ac:dyDescent="0.25">
      <c r="B25" s="512" t="s">
        <v>1431</v>
      </c>
      <c r="C25" s="69"/>
      <c r="D25" s="172" t="s">
        <v>11</v>
      </c>
      <c r="E25" s="322">
        <f>SUM(F25:L25)</f>
        <v>0</v>
      </c>
      <c r="F25" s="330"/>
      <c r="G25" s="330"/>
      <c r="H25" s="330"/>
      <c r="I25" s="330"/>
      <c r="J25" s="330"/>
      <c r="K25" s="330"/>
      <c r="L25" s="330"/>
      <c r="M25" s="348" t="s">
        <v>1432</v>
      </c>
      <c r="N25" s="65"/>
    </row>
    <row r="26" spans="2:14" ht="16.149999999999999" customHeight="1" thickTop="1" x14ac:dyDescent="0.2">
      <c r="B26" s="413"/>
      <c r="C26" s="71"/>
      <c r="D26" s="71"/>
      <c r="E26" s="71"/>
      <c r="F26" s="71"/>
      <c r="G26" s="71"/>
      <c r="H26" s="71"/>
      <c r="I26" s="71"/>
      <c r="J26" s="71"/>
      <c r="K26" s="71"/>
      <c r="L26" s="71"/>
      <c r="M26" s="336"/>
    </row>
    <row r="27" spans="2:14" ht="16.149999999999999" customHeight="1" thickBot="1" x14ac:dyDescent="0.25">
      <c r="B27" s="536"/>
    </row>
    <row r="28" spans="2:14" ht="16.149999999999999" customHeight="1" thickTop="1" thickBot="1" x14ac:dyDescent="0.3">
      <c r="B28" s="603"/>
      <c r="C28" s="38"/>
      <c r="D28" s="38"/>
      <c r="E28" s="38"/>
      <c r="F28" s="38"/>
      <c r="G28" s="38"/>
      <c r="H28" s="38"/>
      <c r="L28" s="382" t="s">
        <v>2338</v>
      </c>
      <c r="M28" s="383">
        <v>3</v>
      </c>
    </row>
    <row r="29" spans="2:14" ht="16.149999999999999" customHeight="1" thickTop="1" x14ac:dyDescent="0.25">
      <c r="B29" s="604" t="s">
        <v>2386</v>
      </c>
      <c r="C29" s="41"/>
      <c r="D29" s="41"/>
      <c r="E29" s="327" t="s">
        <v>1433</v>
      </c>
      <c r="F29" s="327" t="s">
        <v>1434</v>
      </c>
      <c r="G29" s="327" t="s">
        <v>1435</v>
      </c>
      <c r="H29" s="327" t="s">
        <v>1436</v>
      </c>
      <c r="I29" s="327" t="s">
        <v>1437</v>
      </c>
      <c r="J29" s="327" t="s">
        <v>1438</v>
      </c>
      <c r="K29" s="327" t="s">
        <v>1439</v>
      </c>
      <c r="L29" s="327" t="s">
        <v>1440</v>
      </c>
      <c r="M29" s="325" t="s">
        <v>3</v>
      </c>
      <c r="N29" s="30"/>
    </row>
    <row r="30" spans="2:14" ht="54.35" x14ac:dyDescent="0.25">
      <c r="B30" s="605"/>
      <c r="C30" s="6"/>
      <c r="D30" s="708" t="s">
        <v>72</v>
      </c>
      <c r="E30" s="31" t="s">
        <v>5</v>
      </c>
      <c r="F30" s="31" t="s">
        <v>1407</v>
      </c>
      <c r="G30" s="31" t="s">
        <v>1408</v>
      </c>
      <c r="H30" s="780" t="s">
        <v>2321</v>
      </c>
      <c r="I30" s="31" t="s">
        <v>1409</v>
      </c>
      <c r="J30" s="31" t="s">
        <v>1410</v>
      </c>
      <c r="K30" s="31" t="s">
        <v>2</v>
      </c>
      <c r="L30" s="78" t="s">
        <v>1411</v>
      </c>
      <c r="M30" s="42"/>
      <c r="N30" s="30"/>
    </row>
    <row r="31" spans="2:14" ht="16.149999999999999" customHeight="1" x14ac:dyDescent="0.25">
      <c r="B31" s="605"/>
      <c r="C31" s="6"/>
      <c r="D31" s="708"/>
      <c r="E31" s="32" t="s">
        <v>327</v>
      </c>
      <c r="F31" s="32" t="s">
        <v>327</v>
      </c>
      <c r="G31" s="32" t="s">
        <v>327</v>
      </c>
      <c r="H31" s="781" t="s">
        <v>327</v>
      </c>
      <c r="I31" s="32" t="s">
        <v>327</v>
      </c>
      <c r="J31" s="32" t="s">
        <v>327</v>
      </c>
      <c r="K31" s="32" t="s">
        <v>327</v>
      </c>
      <c r="L31" s="80" t="s">
        <v>327</v>
      </c>
      <c r="M31" s="42"/>
      <c r="N31" s="30"/>
    </row>
    <row r="32" spans="2:14" ht="16.149999999999999" customHeight="1" thickBot="1" x14ac:dyDescent="0.3">
      <c r="B32" s="606"/>
      <c r="C32" s="13"/>
      <c r="D32" s="709"/>
      <c r="E32" s="33" t="s">
        <v>424</v>
      </c>
      <c r="F32" s="33" t="s">
        <v>424</v>
      </c>
      <c r="G32" s="33" t="s">
        <v>424</v>
      </c>
      <c r="H32" s="782" t="s">
        <v>424</v>
      </c>
      <c r="I32" s="33" t="s">
        <v>424</v>
      </c>
      <c r="J32" s="33" t="s">
        <v>424</v>
      </c>
      <c r="K32" s="33" t="s">
        <v>424</v>
      </c>
      <c r="L32" s="124" t="s">
        <v>424</v>
      </c>
      <c r="M32" s="329" t="s">
        <v>4</v>
      </c>
      <c r="N32" s="30"/>
    </row>
    <row r="33" spans="2:14" ht="16.149999999999999" customHeight="1" x14ac:dyDescent="0.2">
      <c r="B33" s="607" t="s">
        <v>2387</v>
      </c>
      <c r="C33" s="147"/>
      <c r="D33" s="209" t="s">
        <v>11</v>
      </c>
      <c r="E33" s="322">
        <f t="shared" ref="E33:E45" si="4">SUM(F33:L33)</f>
        <v>0</v>
      </c>
      <c r="F33" s="332"/>
      <c r="G33" s="332"/>
      <c r="H33" s="324"/>
      <c r="I33" s="332"/>
      <c r="J33" s="332"/>
      <c r="K33" s="332"/>
      <c r="L33" s="445"/>
      <c r="M33" s="329" t="s">
        <v>1412</v>
      </c>
      <c r="N33" s="30"/>
    </row>
    <row r="34" spans="2:14" ht="16.149999999999999" customHeight="1" thickBot="1" x14ac:dyDescent="0.25">
      <c r="B34" s="608" t="s">
        <v>546</v>
      </c>
      <c r="C34" s="128"/>
      <c r="D34" s="173" t="s">
        <v>14</v>
      </c>
      <c r="E34" s="322">
        <f t="shared" si="4"/>
        <v>0</v>
      </c>
      <c r="F34" s="332"/>
      <c r="G34" s="332"/>
      <c r="H34" s="324"/>
      <c r="I34" s="332"/>
      <c r="J34" s="332"/>
      <c r="K34" s="332"/>
      <c r="L34" s="324"/>
      <c r="M34" s="329" t="s">
        <v>1413</v>
      </c>
      <c r="N34" s="30"/>
    </row>
    <row r="35" spans="2:14" ht="16.149999999999999" customHeight="1" x14ac:dyDescent="0.2">
      <c r="B35" s="609" t="s">
        <v>2388</v>
      </c>
      <c r="C35" s="129"/>
      <c r="D35" s="173" t="s">
        <v>11</v>
      </c>
      <c r="E35" s="323">
        <f t="shared" si="4"/>
        <v>0</v>
      </c>
      <c r="F35" s="323">
        <f t="shared" ref="F35:L35" si="5">SUM(F33:F34)</f>
        <v>0</v>
      </c>
      <c r="G35" s="323">
        <f t="shared" si="5"/>
        <v>0</v>
      </c>
      <c r="H35" s="323">
        <f t="shared" si="5"/>
        <v>0</v>
      </c>
      <c r="I35" s="323">
        <f t="shared" si="5"/>
        <v>0</v>
      </c>
      <c r="J35" s="323">
        <f t="shared" si="5"/>
        <v>0</v>
      </c>
      <c r="K35" s="323">
        <f t="shared" si="5"/>
        <v>0</v>
      </c>
      <c r="L35" s="323">
        <f t="shared" si="5"/>
        <v>0</v>
      </c>
      <c r="M35" s="329" t="s">
        <v>1414</v>
      </c>
      <c r="N35" s="30"/>
    </row>
    <row r="36" spans="2:14" ht="16.149999999999999" customHeight="1" x14ac:dyDescent="0.2">
      <c r="B36" s="610" t="s">
        <v>1095</v>
      </c>
      <c r="C36" s="6"/>
      <c r="D36" s="173" t="s">
        <v>11</v>
      </c>
      <c r="E36" s="322">
        <f t="shared" si="4"/>
        <v>0</v>
      </c>
      <c r="F36" s="444"/>
      <c r="G36" s="444"/>
      <c r="H36" s="444"/>
      <c r="I36" s="444"/>
      <c r="J36" s="444"/>
      <c r="K36" s="444"/>
      <c r="L36" s="444"/>
      <c r="M36" s="329" t="s">
        <v>1415</v>
      </c>
      <c r="N36" s="30"/>
    </row>
    <row r="37" spans="2:14" ht="16.149999999999999" customHeight="1" x14ac:dyDescent="0.2">
      <c r="B37" s="611" t="s">
        <v>130</v>
      </c>
      <c r="C37" s="129"/>
      <c r="D37" s="173" t="s">
        <v>14</v>
      </c>
      <c r="E37" s="322">
        <f t="shared" si="4"/>
        <v>0</v>
      </c>
      <c r="F37" s="332"/>
      <c r="G37" s="332"/>
      <c r="H37" s="324"/>
      <c r="I37" s="332"/>
      <c r="J37" s="332"/>
      <c r="K37" s="332"/>
      <c r="L37" s="445"/>
      <c r="M37" s="329" t="s">
        <v>1416</v>
      </c>
      <c r="N37" s="30"/>
    </row>
    <row r="38" spans="2:14" ht="16.149999999999999" customHeight="1" x14ac:dyDescent="0.2">
      <c r="B38" s="610" t="s">
        <v>1274</v>
      </c>
      <c r="C38" s="6"/>
      <c r="D38" s="173" t="s">
        <v>11</v>
      </c>
      <c r="E38" s="322">
        <f t="shared" si="4"/>
        <v>0</v>
      </c>
      <c r="F38" s="332"/>
      <c r="G38" s="332"/>
      <c r="H38" s="324"/>
      <c r="I38" s="332"/>
      <c r="J38" s="332"/>
      <c r="K38" s="332"/>
      <c r="L38" s="324"/>
      <c r="M38" s="329" t="s">
        <v>1417</v>
      </c>
      <c r="N38" s="30"/>
    </row>
    <row r="39" spans="2:14" ht="16.149999999999999" customHeight="1" x14ac:dyDescent="0.2">
      <c r="B39" s="612" t="s">
        <v>2495</v>
      </c>
      <c r="C39" s="175" t="s">
        <v>68</v>
      </c>
      <c r="D39" s="173" t="s">
        <v>1</v>
      </c>
      <c r="E39" s="322">
        <f t="shared" si="4"/>
        <v>0</v>
      </c>
      <c r="F39" s="332"/>
      <c r="G39" s="332"/>
      <c r="H39" s="324"/>
      <c r="I39" s="332"/>
      <c r="J39" s="332"/>
      <c r="K39" s="332"/>
      <c r="L39" s="324"/>
      <c r="M39" s="329" t="s">
        <v>1418</v>
      </c>
      <c r="N39" s="30"/>
    </row>
    <row r="40" spans="2:14" ht="16.149999999999999" customHeight="1" x14ac:dyDescent="0.2">
      <c r="B40" s="608" t="s">
        <v>1441</v>
      </c>
      <c r="C40" s="128"/>
      <c r="D40" s="173" t="s">
        <v>1</v>
      </c>
      <c r="E40" s="322">
        <f t="shared" si="4"/>
        <v>0</v>
      </c>
      <c r="F40" s="332"/>
      <c r="G40" s="332"/>
      <c r="H40" s="324"/>
      <c r="I40" s="332"/>
      <c r="J40" s="332"/>
      <c r="K40" s="332"/>
      <c r="L40" s="324"/>
      <c r="M40" s="329" t="s">
        <v>1419</v>
      </c>
      <c r="N40" s="30"/>
    </row>
    <row r="41" spans="2:14" ht="16.149999999999999" customHeight="1" x14ac:dyDescent="0.2">
      <c r="B41" s="608" t="s">
        <v>1420</v>
      </c>
      <c r="C41" s="128"/>
      <c r="D41" s="173" t="s">
        <v>11</v>
      </c>
      <c r="E41" s="322">
        <f t="shared" si="4"/>
        <v>0</v>
      </c>
      <c r="F41" s="332"/>
      <c r="G41" s="332"/>
      <c r="H41" s="324"/>
      <c r="I41" s="332"/>
      <c r="J41" s="332"/>
      <c r="K41" s="332"/>
      <c r="L41" s="324"/>
      <c r="M41" s="329" t="s">
        <v>1421</v>
      </c>
      <c r="N41" s="30"/>
    </row>
    <row r="42" spans="2:14" ht="25.85" x14ac:dyDescent="0.2">
      <c r="B42" s="610" t="s">
        <v>1422</v>
      </c>
      <c r="C42" s="6"/>
      <c r="D42" s="228" t="s">
        <v>1423</v>
      </c>
      <c r="E42" s="322">
        <f t="shared" si="4"/>
        <v>0</v>
      </c>
      <c r="F42" s="332"/>
      <c r="G42" s="332"/>
      <c r="H42" s="324"/>
      <c r="I42" s="321">
        <f>-SUM(F42:G42,J42:K42)</f>
        <v>0</v>
      </c>
      <c r="J42" s="332"/>
      <c r="K42" s="332"/>
      <c r="L42" s="324"/>
      <c r="M42" s="329" t="s">
        <v>1424</v>
      </c>
      <c r="N42" s="30"/>
    </row>
    <row r="43" spans="2:14" ht="16.149999999999999" customHeight="1" x14ac:dyDescent="0.2">
      <c r="B43" s="613" t="s">
        <v>1442</v>
      </c>
      <c r="C43" s="229"/>
      <c r="D43" s="173" t="s">
        <v>14</v>
      </c>
      <c r="E43" s="322">
        <f t="shared" si="4"/>
        <v>0</v>
      </c>
      <c r="F43" s="324"/>
      <c r="G43" s="324"/>
      <c r="H43" s="324"/>
      <c r="I43" s="324"/>
      <c r="J43" s="324"/>
      <c r="K43" s="324"/>
      <c r="L43" s="445"/>
      <c r="M43" s="329" t="s">
        <v>1426</v>
      </c>
      <c r="N43" s="30"/>
    </row>
    <row r="44" spans="2:14" ht="16.149999999999999" customHeight="1" thickBot="1" x14ac:dyDescent="0.25">
      <c r="B44" s="611" t="s">
        <v>593</v>
      </c>
      <c r="C44" s="128"/>
      <c r="D44" s="173" t="s">
        <v>1</v>
      </c>
      <c r="E44" s="322">
        <f t="shared" si="4"/>
        <v>0</v>
      </c>
      <c r="F44" s="444"/>
      <c r="G44" s="444"/>
      <c r="H44" s="444"/>
      <c r="I44" s="444"/>
      <c r="J44" s="444"/>
      <c r="K44" s="444"/>
      <c r="L44" s="444"/>
      <c r="M44" s="329" t="s">
        <v>1427</v>
      </c>
      <c r="N44" s="30"/>
    </row>
    <row r="45" spans="2:14" ht="16.149999999999999" customHeight="1" x14ac:dyDescent="0.2">
      <c r="B45" s="614" t="s">
        <v>2374</v>
      </c>
      <c r="C45" s="128"/>
      <c r="D45" s="173" t="s">
        <v>11</v>
      </c>
      <c r="E45" s="323">
        <f t="shared" si="4"/>
        <v>0</v>
      </c>
      <c r="F45" s="323">
        <f t="shared" ref="F45:L45" si="6">SUM(F35:F44)</f>
        <v>0</v>
      </c>
      <c r="G45" s="323">
        <f t="shared" si="6"/>
        <v>0</v>
      </c>
      <c r="H45" s="323">
        <f t="shared" si="6"/>
        <v>0</v>
      </c>
      <c r="I45" s="323">
        <f t="shared" si="6"/>
        <v>0</v>
      </c>
      <c r="J45" s="323">
        <f t="shared" si="6"/>
        <v>0</v>
      </c>
      <c r="K45" s="323">
        <f t="shared" si="6"/>
        <v>0</v>
      </c>
      <c r="L45" s="323">
        <f t="shared" si="6"/>
        <v>0</v>
      </c>
      <c r="M45" s="329" t="s">
        <v>1428</v>
      </c>
      <c r="N45" s="30"/>
    </row>
    <row r="46" spans="2:14" ht="16.149999999999999" customHeight="1" x14ac:dyDescent="0.2">
      <c r="B46" s="615" t="s">
        <v>66</v>
      </c>
      <c r="C46" s="6"/>
      <c r="D46" s="6"/>
      <c r="E46" s="3"/>
      <c r="F46" s="3"/>
      <c r="G46" s="3"/>
      <c r="H46" s="3"/>
      <c r="I46" s="3"/>
      <c r="J46" s="3"/>
      <c r="K46" s="3"/>
      <c r="L46" s="3"/>
      <c r="M46" s="86"/>
      <c r="N46" s="30"/>
    </row>
    <row r="47" spans="2:14" ht="16.149999999999999" customHeight="1" x14ac:dyDescent="0.2">
      <c r="B47" s="611" t="s">
        <v>1429</v>
      </c>
      <c r="C47" s="129"/>
      <c r="D47" s="173" t="s">
        <v>11</v>
      </c>
      <c r="E47" s="322">
        <f>SUM(F47:L47)</f>
        <v>0</v>
      </c>
      <c r="F47" s="321">
        <f>F45-F48</f>
        <v>0</v>
      </c>
      <c r="G47" s="321">
        <f t="shared" ref="G47:L47" si="7">G45-G48</f>
        <v>0</v>
      </c>
      <c r="H47" s="321">
        <f t="shared" si="7"/>
        <v>0</v>
      </c>
      <c r="I47" s="321">
        <f t="shared" si="7"/>
        <v>0</v>
      </c>
      <c r="J47" s="321">
        <f t="shared" si="7"/>
        <v>0</v>
      </c>
      <c r="K47" s="321">
        <f t="shared" si="7"/>
        <v>0</v>
      </c>
      <c r="L47" s="321">
        <f t="shared" si="7"/>
        <v>0</v>
      </c>
      <c r="M47" s="329" t="s">
        <v>1430</v>
      </c>
      <c r="N47" s="30"/>
    </row>
    <row r="48" spans="2:14" ht="16.149999999999999" customHeight="1" thickBot="1" x14ac:dyDescent="0.25">
      <c r="B48" s="616" t="s">
        <v>1431</v>
      </c>
      <c r="C48" s="43"/>
      <c r="D48" s="218" t="s">
        <v>11</v>
      </c>
      <c r="E48" s="322">
        <f>SUM(F48:L48)</f>
        <v>0</v>
      </c>
      <c r="F48" s="332"/>
      <c r="G48" s="332"/>
      <c r="H48" s="324"/>
      <c r="I48" s="332"/>
      <c r="J48" s="332"/>
      <c r="K48" s="332"/>
      <c r="L48" s="332"/>
      <c r="M48" s="348" t="s">
        <v>1432</v>
      </c>
      <c r="N48" s="30"/>
    </row>
    <row r="49" spans="2:13" ht="16.149999999999999" customHeight="1" thickTop="1" x14ac:dyDescent="0.2">
      <c r="B49" s="617"/>
      <c r="C49" s="37"/>
      <c r="D49" s="37"/>
      <c r="E49" s="37"/>
      <c r="F49" s="37"/>
      <c r="G49" s="37"/>
      <c r="H49" s="37"/>
      <c r="I49" s="37"/>
      <c r="J49" s="37"/>
      <c r="K49" s="37"/>
      <c r="L49" s="37"/>
      <c r="M49" s="337"/>
    </row>
    <row r="50" spans="2:13" ht="16.149999999999999" customHeight="1" x14ac:dyDescent="0.2">
      <c r="B50" s="618"/>
    </row>
  </sheetData>
  <sheetProtection algorithmName="SHA-512" hashValue="zgNRex6+CxX5vPZ1sLPzGbfEn6n+JJSDeib6OK26dXebFvhLCz+su+YY5m06GFTvEL6zL7K7n6JskL2SzKkFsA==" saltValue="hTn3FqF3Y7IAF2EdrF4tqw==" spinCount="100000" sheet="1" objects="1" scenarios="1"/>
  <mergeCells count="2">
    <mergeCell ref="D6:D8"/>
    <mergeCell ref="D30:D32"/>
  </mergeCells>
  <phoneticPr fontId="34" type="noConversion"/>
  <dataValidations count="5">
    <dataValidation allowBlank="1" showInputMessage="1" showErrorMessage="1" promptTitle="Inventories consumed" prompt="Inventories consumed should be entered negative, as a reduction in the inventories balance." sqref="C16 C39" xr:uid="{8081945E-D9B2-4C30-8E22-DC4B349059DF}"/>
    <dataValidation allowBlank="1" showInputMessage="1" showErrorMessage="1" promptTitle="Donation from NHS providers" prompt="Please provide a breakdown by provider in Table 19A below to facilitate eliminations in the consolidated provider and consolidated FT accounts." sqref="C14:C15" xr:uid="{383D4F6E-CDBB-4CCA-AE52-31B06A3B3CB7}"/>
    <dataValidation allowBlank="1" showInputMessage="1" showErrorMessage="1" promptTitle="Donations directly from DHSC" prompt="In this row providers should recognise the inventories issued to the trust as per DHSC outbound stock statements." sqref="C13" xr:uid="{E1B167D0-46CC-446B-B67C-2D98C94AB968}"/>
    <dataValidation type="decimal" operator="greaterThanOrEqual" allowBlank="1" showInputMessage="1" showErrorMessage="1" errorTitle="Values must be positive" error="Please enter a positive number for inventory additions" sqref="H13:H15" xr:uid="{E9F13BDB-FC03-41C9-B65D-52068FAADD72}">
      <formula1>0</formula1>
    </dataValidation>
    <dataValidation type="decimal" operator="lessThanOrEqual" allowBlank="1" showInputMessage="1" showErrorMessage="1" errorTitle="Value must be negative" error="Please enter a negative number" sqref="H16:H17" xr:uid="{A5320EFF-8670-467A-B975-3926A3BA4AF3}">
      <formula1>0</formula1>
    </dataValidation>
  </dataValidations>
  <pageMargins left="0.7" right="0.7" top="0.75" bottom="0.75" header="0.3" footer="0.3"/>
  <pageSetup paperSize="9" scale="5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08994-52AE-4B52-A877-C4B55E268B0F}">
  <sheetPr codeName="Sheet77">
    <tabColor theme="2"/>
    <pageSetUpPr fitToPage="1"/>
  </sheetPr>
  <dimension ref="B1:N162"/>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9.25" defaultRowHeight="16.149999999999999" customHeight="1" x14ac:dyDescent="0.2"/>
  <cols>
    <col min="1" max="1" width="3.75" style="18" customWidth="1"/>
    <col min="2" max="2" width="62.25" style="18" customWidth="1"/>
    <col min="3" max="3" width="5.25" style="18" customWidth="1"/>
    <col min="4" max="4" width="9.25" style="18" customWidth="1"/>
    <col min="5" max="39" width="13.25" style="18" customWidth="1"/>
    <col min="40" max="16384" width="9.25" style="18"/>
  </cols>
  <sheetData>
    <row r="1" spans="2:8" ht="18.7" customHeight="1" x14ac:dyDescent="0.25">
      <c r="B1" s="20" t="s">
        <v>2476</v>
      </c>
    </row>
    <row r="2" spans="2:8" ht="18.7" customHeight="1" x14ac:dyDescent="0.25">
      <c r="B2" s="20" t="s">
        <v>2286</v>
      </c>
    </row>
    <row r="3" spans="2:8" ht="18.7" customHeight="1" thickBot="1" x14ac:dyDescent="0.25">
      <c r="B3" s="21" t="s">
        <v>405</v>
      </c>
    </row>
    <row r="4" spans="2:8" ht="16.149999999999999" customHeight="1" thickTop="1" thickBot="1" x14ac:dyDescent="0.3">
      <c r="B4" s="45"/>
      <c r="C4" s="45"/>
      <c r="D4" s="45"/>
      <c r="E4" s="45"/>
      <c r="F4" s="377" t="s">
        <v>2338</v>
      </c>
      <c r="G4" s="378">
        <v>1</v>
      </c>
    </row>
    <row r="5" spans="2:8" ht="16.149999999999999" customHeight="1" thickTop="1" x14ac:dyDescent="0.2">
      <c r="B5" s="131" t="s">
        <v>369</v>
      </c>
      <c r="C5" s="48"/>
      <c r="D5" s="48"/>
      <c r="E5" s="326" t="s">
        <v>1443</v>
      </c>
      <c r="F5" s="327" t="s">
        <v>1444</v>
      </c>
      <c r="G5" s="325" t="s">
        <v>3</v>
      </c>
      <c r="H5" s="65"/>
    </row>
    <row r="6" spans="2:8" ht="16.149999999999999" customHeight="1" x14ac:dyDescent="0.25">
      <c r="B6" s="49"/>
      <c r="C6" s="6"/>
      <c r="D6" s="708"/>
      <c r="E6" s="32" t="s">
        <v>2340</v>
      </c>
      <c r="F6" s="12" t="s">
        <v>2341</v>
      </c>
      <c r="G6" s="50"/>
      <c r="H6" s="65"/>
    </row>
    <row r="7" spans="2:8" ht="16.149999999999999" customHeight="1" thickBot="1" x14ac:dyDescent="0.3">
      <c r="B7" s="51"/>
      <c r="C7" s="13"/>
      <c r="D7" s="709"/>
      <c r="E7" s="52" t="s">
        <v>424</v>
      </c>
      <c r="F7" s="334" t="s">
        <v>424</v>
      </c>
      <c r="G7" s="329" t="s">
        <v>4</v>
      </c>
      <c r="H7" s="65"/>
    </row>
    <row r="8" spans="2:8" ht="16.149999999999999" customHeight="1" x14ac:dyDescent="0.2">
      <c r="B8" s="208" t="s">
        <v>39</v>
      </c>
      <c r="C8" s="232"/>
      <c r="D8" s="6"/>
      <c r="E8" s="3"/>
      <c r="F8" s="4"/>
      <c r="G8" s="61"/>
      <c r="H8" s="65"/>
    </row>
    <row r="9" spans="2:8" ht="16.149999999999999" customHeight="1" x14ac:dyDescent="0.2">
      <c r="B9" s="407" t="s">
        <v>2496</v>
      </c>
      <c r="C9" s="619" t="s">
        <v>68</v>
      </c>
      <c r="D9" s="205" t="s">
        <v>11</v>
      </c>
      <c r="E9" s="371"/>
      <c r="F9" s="446"/>
      <c r="G9" s="329" t="s">
        <v>1445</v>
      </c>
      <c r="H9" s="65"/>
    </row>
    <row r="10" spans="2:8" ht="16.149999999999999" customHeight="1" x14ac:dyDescent="0.2">
      <c r="B10" s="407" t="s">
        <v>2497</v>
      </c>
      <c r="C10" s="595" t="s">
        <v>68</v>
      </c>
      <c r="D10" s="173" t="s">
        <v>11</v>
      </c>
      <c r="E10" s="371"/>
      <c r="F10" s="446"/>
      <c r="G10" s="329" t="s">
        <v>1446</v>
      </c>
      <c r="H10" s="65"/>
    </row>
    <row r="11" spans="2:8" ht="16.149999999999999" customHeight="1" x14ac:dyDescent="0.2">
      <c r="B11" s="407" t="s">
        <v>1447</v>
      </c>
      <c r="C11" s="595" t="s">
        <v>68</v>
      </c>
      <c r="D11" s="173" t="s">
        <v>11</v>
      </c>
      <c r="E11" s="371"/>
      <c r="F11" s="446"/>
      <c r="G11" s="329" t="s">
        <v>1448</v>
      </c>
      <c r="H11" s="65"/>
    </row>
    <row r="12" spans="2:8" ht="16.149999999999999" customHeight="1" x14ac:dyDescent="0.2">
      <c r="B12" s="407" t="s">
        <v>1449</v>
      </c>
      <c r="C12" s="595" t="s">
        <v>68</v>
      </c>
      <c r="D12" s="173" t="s">
        <v>11</v>
      </c>
      <c r="E12" s="371"/>
      <c r="F12" s="446"/>
      <c r="G12" s="329" t="s">
        <v>1450</v>
      </c>
      <c r="H12" s="65"/>
    </row>
    <row r="13" spans="2:8" ht="16.149999999999999" customHeight="1" x14ac:dyDescent="0.2">
      <c r="B13" s="407" t="s">
        <v>2498</v>
      </c>
      <c r="C13" s="423"/>
      <c r="D13" s="173" t="s">
        <v>1</v>
      </c>
      <c r="E13" s="371"/>
      <c r="F13" s="446"/>
      <c r="G13" s="329" t="s">
        <v>1451</v>
      </c>
      <c r="H13" s="65"/>
    </row>
    <row r="14" spans="2:8" ht="16.149999999999999" customHeight="1" x14ac:dyDescent="0.2">
      <c r="B14" s="93" t="s">
        <v>2499</v>
      </c>
      <c r="C14" s="423"/>
      <c r="D14" s="173" t="s">
        <v>1</v>
      </c>
      <c r="E14" s="371"/>
      <c r="F14" s="446"/>
      <c r="G14" s="329" t="s">
        <v>1452</v>
      </c>
      <c r="H14" s="65"/>
    </row>
    <row r="15" spans="2:8" ht="16.149999999999999" customHeight="1" x14ac:dyDescent="0.2">
      <c r="B15" s="407" t="s">
        <v>1453</v>
      </c>
      <c r="C15" s="423"/>
      <c r="D15" s="173" t="s">
        <v>11</v>
      </c>
      <c r="E15" s="371"/>
      <c r="F15" s="446"/>
      <c r="G15" s="329" t="s">
        <v>1454</v>
      </c>
      <c r="H15" s="65"/>
    </row>
    <row r="16" spans="2:8" ht="16.149999999999999" customHeight="1" x14ac:dyDescent="0.2">
      <c r="B16" s="407" t="s">
        <v>1455</v>
      </c>
      <c r="C16" s="423"/>
      <c r="D16" s="173" t="s">
        <v>11</v>
      </c>
      <c r="E16" s="371"/>
      <c r="F16" s="446"/>
      <c r="G16" s="329" t="s">
        <v>1456</v>
      </c>
      <c r="H16" s="65"/>
    </row>
    <row r="17" spans="2:8" ht="16.149999999999999" customHeight="1" x14ac:dyDescent="0.2">
      <c r="B17" s="93" t="s">
        <v>1457</v>
      </c>
      <c r="C17" s="1"/>
      <c r="D17" s="173" t="s">
        <v>11</v>
      </c>
      <c r="E17" s="371"/>
      <c r="F17" s="446"/>
      <c r="G17" s="329" t="s">
        <v>1458</v>
      </c>
      <c r="H17" s="65"/>
    </row>
    <row r="18" spans="2:8" ht="16.149999999999999" customHeight="1" x14ac:dyDescent="0.2">
      <c r="B18" s="407" t="s">
        <v>1459</v>
      </c>
      <c r="C18" s="423"/>
      <c r="D18" s="173" t="s">
        <v>11</v>
      </c>
      <c r="E18" s="371"/>
      <c r="F18" s="446"/>
      <c r="G18" s="329" t="s">
        <v>1460</v>
      </c>
      <c r="H18" s="65"/>
    </row>
    <row r="19" spans="2:8" ht="16.149999999999999" customHeight="1" x14ac:dyDescent="0.2">
      <c r="B19" s="407" t="s">
        <v>1461</v>
      </c>
      <c r="C19" s="423"/>
      <c r="D19" s="173" t="s">
        <v>11</v>
      </c>
      <c r="E19" s="371"/>
      <c r="F19" s="446"/>
      <c r="G19" s="329" t="s">
        <v>1462</v>
      </c>
      <c r="H19" s="65"/>
    </row>
    <row r="20" spans="2:8" ht="16.149999999999999" customHeight="1" x14ac:dyDescent="0.2">
      <c r="B20" s="93" t="s">
        <v>1463</v>
      </c>
      <c r="C20" s="1"/>
      <c r="D20" s="205" t="s">
        <v>11</v>
      </c>
      <c r="E20" s="371"/>
      <c r="F20" s="446"/>
      <c r="G20" s="329" t="s">
        <v>1464</v>
      </c>
      <c r="H20" s="65"/>
    </row>
    <row r="21" spans="2:8" ht="16.149999999999999" customHeight="1" x14ac:dyDescent="0.2">
      <c r="B21" s="620" t="s">
        <v>1465</v>
      </c>
      <c r="C21" s="595" t="s">
        <v>68</v>
      </c>
      <c r="D21" s="173" t="s">
        <v>11</v>
      </c>
      <c r="E21" s="371"/>
      <c r="F21" s="446"/>
      <c r="G21" s="329" t="s">
        <v>1466</v>
      </c>
      <c r="H21" s="65"/>
    </row>
    <row r="22" spans="2:8" ht="16.149999999999999" customHeight="1" x14ac:dyDescent="0.2">
      <c r="B22" s="407" t="s">
        <v>1467</v>
      </c>
      <c r="C22" s="1"/>
      <c r="D22" s="173" t="s">
        <v>11</v>
      </c>
      <c r="E22" s="371"/>
      <c r="F22" s="446"/>
      <c r="G22" s="329" t="s">
        <v>1468</v>
      </c>
      <c r="H22" s="65"/>
    </row>
    <row r="23" spans="2:8" ht="16.149999999999999" customHeight="1" x14ac:dyDescent="0.2">
      <c r="B23" s="601" t="s">
        <v>422</v>
      </c>
      <c r="C23" s="595" t="s">
        <v>68</v>
      </c>
      <c r="D23" s="173" t="s">
        <v>11</v>
      </c>
      <c r="E23" s="371"/>
      <c r="F23" s="446"/>
      <c r="G23" s="329" t="s">
        <v>1469</v>
      </c>
      <c r="H23" s="65"/>
    </row>
    <row r="24" spans="2:8" ht="16.149999999999999" customHeight="1" x14ac:dyDescent="0.2">
      <c r="B24" s="93" t="s">
        <v>1470</v>
      </c>
      <c r="C24" s="423"/>
      <c r="D24" s="173" t="s">
        <v>11</v>
      </c>
      <c r="E24" s="371"/>
      <c r="F24" s="446"/>
      <c r="G24" s="329" t="s">
        <v>1471</v>
      </c>
      <c r="H24" s="65"/>
    </row>
    <row r="25" spans="2:8" ht="16.149999999999999" customHeight="1" x14ac:dyDescent="0.2">
      <c r="B25" s="407" t="s">
        <v>1472</v>
      </c>
      <c r="C25" s="1"/>
      <c r="D25" s="173" t="s">
        <v>11</v>
      </c>
      <c r="E25" s="371"/>
      <c r="F25" s="446"/>
      <c r="G25" s="329" t="s">
        <v>1473</v>
      </c>
      <c r="H25" s="65"/>
    </row>
    <row r="26" spans="2:8" ht="16.149999999999999" customHeight="1" x14ac:dyDescent="0.2">
      <c r="B26" s="407" t="s">
        <v>1474</v>
      </c>
      <c r="C26" s="595" t="s">
        <v>68</v>
      </c>
      <c r="D26" s="173" t="s">
        <v>11</v>
      </c>
      <c r="E26" s="371"/>
      <c r="F26" s="446"/>
      <c r="G26" s="329" t="s">
        <v>1475</v>
      </c>
      <c r="H26" s="65"/>
    </row>
    <row r="27" spans="2:8" ht="16.149999999999999" customHeight="1" x14ac:dyDescent="0.2">
      <c r="B27" s="407" t="s">
        <v>1476</v>
      </c>
      <c r="C27" s="621" t="s">
        <v>68</v>
      </c>
      <c r="D27" s="173" t="s">
        <v>11</v>
      </c>
      <c r="E27" s="371"/>
      <c r="F27" s="446"/>
      <c r="G27" s="329" t="s">
        <v>1477</v>
      </c>
      <c r="H27" s="65"/>
    </row>
    <row r="28" spans="2:8" ht="16.149999999999999" customHeight="1" thickBot="1" x14ac:dyDescent="0.25">
      <c r="B28" s="622" t="s">
        <v>1478</v>
      </c>
      <c r="C28" s="595" t="s">
        <v>68</v>
      </c>
      <c r="D28" s="173" t="s">
        <v>11</v>
      </c>
      <c r="E28" s="371"/>
      <c r="F28" s="446"/>
      <c r="G28" s="329" t="s">
        <v>1479</v>
      </c>
      <c r="H28" s="65"/>
    </row>
    <row r="29" spans="2:8" ht="16.149999999999999" customHeight="1" x14ac:dyDescent="0.2">
      <c r="B29" s="593" t="s">
        <v>1480</v>
      </c>
      <c r="C29" s="423"/>
      <c r="D29" s="173" t="s">
        <v>11</v>
      </c>
      <c r="E29" s="323">
        <f>SUM(E8:E28)</f>
        <v>0</v>
      </c>
      <c r="F29" s="323">
        <f>SUM(F8:F28)</f>
        <v>0</v>
      </c>
      <c r="G29" s="329" t="s">
        <v>1481</v>
      </c>
      <c r="H29" s="65"/>
    </row>
    <row r="30" spans="2:8" ht="16.149999999999999" customHeight="1" x14ac:dyDescent="0.2">
      <c r="B30" s="593" t="s">
        <v>40</v>
      </c>
      <c r="C30" s="623"/>
      <c r="D30" s="6"/>
      <c r="E30" s="3"/>
      <c r="F30" s="3"/>
      <c r="G30" s="61"/>
      <c r="H30" s="65"/>
    </row>
    <row r="31" spans="2:8" ht="16.149999999999999" customHeight="1" x14ac:dyDescent="0.2">
      <c r="B31" s="407" t="s">
        <v>2496</v>
      </c>
      <c r="C31" s="595" t="s">
        <v>68</v>
      </c>
      <c r="D31" s="173" t="s">
        <v>11</v>
      </c>
      <c r="E31" s="371"/>
      <c r="F31" s="446"/>
      <c r="G31" s="329" t="s">
        <v>1482</v>
      </c>
      <c r="H31" s="65"/>
    </row>
    <row r="32" spans="2:8" ht="16.149999999999999" customHeight="1" x14ac:dyDescent="0.2">
      <c r="B32" s="407" t="s">
        <v>2497</v>
      </c>
      <c r="C32" s="595" t="s">
        <v>68</v>
      </c>
      <c r="D32" s="173" t="s">
        <v>11</v>
      </c>
      <c r="E32" s="371"/>
      <c r="F32" s="446"/>
      <c r="G32" s="329" t="s">
        <v>1483</v>
      </c>
      <c r="H32" s="65"/>
    </row>
    <row r="33" spans="2:8" ht="16.149999999999999" customHeight="1" x14ac:dyDescent="0.2">
      <c r="B33" s="407" t="s">
        <v>1447</v>
      </c>
      <c r="C33" s="595" t="s">
        <v>68</v>
      </c>
      <c r="D33" s="173" t="s">
        <v>11</v>
      </c>
      <c r="E33" s="371"/>
      <c r="F33" s="446"/>
      <c r="G33" s="329" t="s">
        <v>1484</v>
      </c>
      <c r="H33" s="65"/>
    </row>
    <row r="34" spans="2:8" ht="16.149999999999999" customHeight="1" x14ac:dyDescent="0.2">
      <c r="B34" s="407" t="s">
        <v>1449</v>
      </c>
      <c r="C34" s="595" t="s">
        <v>68</v>
      </c>
      <c r="D34" s="173" t="s">
        <v>11</v>
      </c>
      <c r="E34" s="371"/>
      <c r="F34" s="446"/>
      <c r="G34" s="329" t="s">
        <v>1485</v>
      </c>
      <c r="H34" s="65"/>
    </row>
    <row r="35" spans="2:8" ht="16.149999999999999" customHeight="1" x14ac:dyDescent="0.2">
      <c r="B35" s="407" t="s">
        <v>2498</v>
      </c>
      <c r="C35" s="423"/>
      <c r="D35" s="173" t="s">
        <v>1</v>
      </c>
      <c r="E35" s="371"/>
      <c r="F35" s="446"/>
      <c r="G35" s="329" t="s">
        <v>1486</v>
      </c>
      <c r="H35" s="65"/>
    </row>
    <row r="36" spans="2:8" ht="16.149999999999999" customHeight="1" x14ac:dyDescent="0.2">
      <c r="B36" s="93" t="s">
        <v>2499</v>
      </c>
      <c r="C36" s="423"/>
      <c r="D36" s="173" t="s">
        <v>1</v>
      </c>
      <c r="E36" s="371"/>
      <c r="F36" s="446"/>
      <c r="G36" s="329" t="s">
        <v>1487</v>
      </c>
      <c r="H36" s="65"/>
    </row>
    <row r="37" spans="2:8" ht="16.149999999999999" customHeight="1" x14ac:dyDescent="0.2">
      <c r="B37" s="407" t="s">
        <v>1453</v>
      </c>
      <c r="C37" s="423"/>
      <c r="D37" s="173" t="s">
        <v>11</v>
      </c>
      <c r="E37" s="371"/>
      <c r="F37" s="446"/>
      <c r="G37" s="329" t="s">
        <v>1488</v>
      </c>
      <c r="H37" s="65"/>
    </row>
    <row r="38" spans="2:8" ht="16.149999999999999" customHeight="1" x14ac:dyDescent="0.2">
      <c r="B38" s="407" t="s">
        <v>1455</v>
      </c>
      <c r="C38" s="423"/>
      <c r="D38" s="173" t="s">
        <v>11</v>
      </c>
      <c r="E38" s="371"/>
      <c r="F38" s="446"/>
      <c r="G38" s="329" t="s">
        <v>1489</v>
      </c>
      <c r="H38" s="65"/>
    </row>
    <row r="39" spans="2:8" ht="16.149999999999999" customHeight="1" x14ac:dyDescent="0.2">
      <c r="B39" s="93" t="s">
        <v>1457</v>
      </c>
      <c r="C39" s="1"/>
      <c r="D39" s="173" t="s">
        <v>11</v>
      </c>
      <c r="E39" s="371"/>
      <c r="F39" s="446"/>
      <c r="G39" s="329" t="s">
        <v>1490</v>
      </c>
      <c r="H39" s="65"/>
    </row>
    <row r="40" spans="2:8" ht="16.149999999999999" customHeight="1" x14ac:dyDescent="0.2">
      <c r="B40" s="624" t="s">
        <v>1459</v>
      </c>
      <c r="C40" s="625"/>
      <c r="D40" s="173" t="s">
        <v>11</v>
      </c>
      <c r="E40" s="371"/>
      <c r="F40" s="446"/>
      <c r="G40" s="329" t="s">
        <v>1491</v>
      </c>
      <c r="H40" s="65"/>
    </row>
    <row r="41" spans="2:8" ht="16.149999999999999" customHeight="1" x14ac:dyDescent="0.2">
      <c r="B41" s="407" t="s">
        <v>1461</v>
      </c>
      <c r="C41" s="423"/>
      <c r="D41" s="173" t="s">
        <v>11</v>
      </c>
      <c r="E41" s="371"/>
      <c r="F41" s="446"/>
      <c r="G41" s="329" t="s">
        <v>1492</v>
      </c>
      <c r="H41" s="65"/>
    </row>
    <row r="42" spans="2:8" ht="16.149999999999999" customHeight="1" x14ac:dyDescent="0.2">
      <c r="B42" s="93" t="s">
        <v>1463</v>
      </c>
      <c r="C42" s="1"/>
      <c r="D42" s="173" t="s">
        <v>11</v>
      </c>
      <c r="E42" s="371"/>
      <c r="F42" s="446"/>
      <c r="G42" s="329" t="s">
        <v>1493</v>
      </c>
      <c r="H42" s="65"/>
    </row>
    <row r="43" spans="2:8" ht="16.149999999999999" customHeight="1" x14ac:dyDescent="0.2">
      <c r="B43" s="601" t="s">
        <v>1465</v>
      </c>
      <c r="C43" s="595" t="s">
        <v>68</v>
      </c>
      <c r="D43" s="173" t="s">
        <v>11</v>
      </c>
      <c r="E43" s="371"/>
      <c r="F43" s="446"/>
      <c r="G43" s="329" t="s">
        <v>1494</v>
      </c>
      <c r="H43" s="65"/>
    </row>
    <row r="44" spans="2:8" ht="16.149999999999999" customHeight="1" x14ac:dyDescent="0.2">
      <c r="B44" s="304" t="s">
        <v>1467</v>
      </c>
      <c r="C44" s="305"/>
      <c r="D44" s="205" t="s">
        <v>11</v>
      </c>
      <c r="E44" s="371"/>
      <c r="F44" s="446"/>
      <c r="G44" s="329" t="s">
        <v>1495</v>
      </c>
      <c r="H44" s="65"/>
    </row>
    <row r="45" spans="2:8" ht="16.149999999999999" customHeight="1" x14ac:dyDescent="0.2">
      <c r="B45" s="93" t="s">
        <v>1470</v>
      </c>
      <c r="C45" s="1"/>
      <c r="D45" s="173" t="s">
        <v>11</v>
      </c>
      <c r="E45" s="371"/>
      <c r="F45" s="446"/>
      <c r="G45" s="329" t="s">
        <v>1496</v>
      </c>
      <c r="H45" s="65"/>
    </row>
    <row r="46" spans="2:8" ht="16.149999999999999" customHeight="1" x14ac:dyDescent="0.2">
      <c r="B46" s="407" t="s">
        <v>1472</v>
      </c>
      <c r="C46" s="423"/>
      <c r="D46" s="173" t="s">
        <v>11</v>
      </c>
      <c r="E46" s="371"/>
      <c r="F46" s="446"/>
      <c r="G46" s="329" t="s">
        <v>1497</v>
      </c>
      <c r="H46" s="65"/>
    </row>
    <row r="47" spans="2:8" ht="16.149999999999999" customHeight="1" x14ac:dyDescent="0.2">
      <c r="B47" s="407" t="s">
        <v>1474</v>
      </c>
      <c r="C47" s="595" t="s">
        <v>68</v>
      </c>
      <c r="D47" s="173"/>
      <c r="E47" s="371"/>
      <c r="F47" s="446"/>
      <c r="G47" s="329" t="s">
        <v>1498</v>
      </c>
      <c r="H47" s="65"/>
    </row>
    <row r="48" spans="2:8" ht="16.149999999999999" customHeight="1" x14ac:dyDescent="0.2">
      <c r="B48" s="407" t="s">
        <v>1476</v>
      </c>
      <c r="C48" s="595" t="s">
        <v>68</v>
      </c>
      <c r="D48" s="173" t="s">
        <v>11</v>
      </c>
      <c r="E48" s="371"/>
      <c r="F48" s="446"/>
      <c r="G48" s="329" t="s">
        <v>1499</v>
      </c>
      <c r="H48" s="65"/>
    </row>
    <row r="49" spans="2:9" ht="16.149999999999999" customHeight="1" thickBot="1" x14ac:dyDescent="0.25">
      <c r="B49" s="622" t="s">
        <v>1478</v>
      </c>
      <c r="C49" s="595" t="s">
        <v>68</v>
      </c>
      <c r="D49" s="173" t="s">
        <v>11</v>
      </c>
      <c r="E49" s="371"/>
      <c r="F49" s="446"/>
      <c r="G49" s="329" t="s">
        <v>1500</v>
      </c>
      <c r="H49" s="65"/>
    </row>
    <row r="50" spans="2:9" ht="16.149999999999999" customHeight="1" x14ac:dyDescent="0.2">
      <c r="B50" s="593" t="s">
        <v>1501</v>
      </c>
      <c r="C50" s="423"/>
      <c r="D50" s="173" t="s">
        <v>11</v>
      </c>
      <c r="E50" s="323">
        <f>SUM(E31:E49)</f>
        <v>0</v>
      </c>
      <c r="F50" s="323">
        <f>SUM(F31:F49)</f>
        <v>0</v>
      </c>
      <c r="G50" s="329" t="s">
        <v>1502</v>
      </c>
      <c r="H50" s="65"/>
    </row>
    <row r="51" spans="2:9" ht="16.149999999999999" customHeight="1" thickBot="1" x14ac:dyDescent="0.25">
      <c r="B51" s="626"/>
      <c r="C51" s="627"/>
      <c r="D51" s="76"/>
      <c r="E51" s="7"/>
      <c r="F51" s="7"/>
      <c r="G51" s="15"/>
      <c r="H51" s="65"/>
    </row>
    <row r="52" spans="2:9" ht="16.149999999999999" customHeight="1" x14ac:dyDescent="0.2">
      <c r="B52" s="626" t="s">
        <v>421</v>
      </c>
      <c r="C52" s="627"/>
      <c r="D52" s="173" t="s">
        <v>11</v>
      </c>
      <c r="E52" s="323">
        <f>E50+E29</f>
        <v>0</v>
      </c>
      <c r="F52" s="323">
        <f>F50+F29</f>
        <v>0</v>
      </c>
      <c r="G52" s="329" t="s">
        <v>1503</v>
      </c>
      <c r="H52" s="65"/>
    </row>
    <row r="53" spans="2:9" ht="20.25" customHeight="1" x14ac:dyDescent="0.2">
      <c r="B53" s="628" t="s">
        <v>1504</v>
      </c>
      <c r="C53" s="627"/>
      <c r="D53" s="6"/>
      <c r="E53" s="3"/>
      <c r="F53" s="338"/>
      <c r="G53" s="61"/>
      <c r="H53" s="65"/>
    </row>
    <row r="54" spans="2:9" ht="16.149999999999999" customHeight="1" x14ac:dyDescent="0.2">
      <c r="B54" s="629" t="s">
        <v>39</v>
      </c>
      <c r="C54" s="305"/>
      <c r="D54" s="173" t="s">
        <v>11</v>
      </c>
      <c r="E54" s="371"/>
      <c r="F54" s="446"/>
      <c r="G54" s="329" t="s">
        <v>1505</v>
      </c>
      <c r="H54" s="65"/>
    </row>
    <row r="55" spans="2:9" ht="16.149999999999999" customHeight="1" thickBot="1" x14ac:dyDescent="0.25">
      <c r="B55" s="630" t="s">
        <v>40</v>
      </c>
      <c r="C55" s="411"/>
      <c r="D55" s="235" t="s">
        <v>11</v>
      </c>
      <c r="E55" s="371"/>
      <c r="F55" s="446"/>
      <c r="G55" s="335" t="s">
        <v>1506</v>
      </c>
      <c r="H55" s="65"/>
    </row>
    <row r="56" spans="2:9" ht="16.149999999999999" customHeight="1" thickTop="1" x14ac:dyDescent="0.2">
      <c r="B56" s="413"/>
      <c r="C56" s="413"/>
      <c r="D56" s="71"/>
      <c r="E56" s="71"/>
      <c r="F56" s="71"/>
      <c r="G56" s="71"/>
    </row>
    <row r="57" spans="2:9" ht="16.149999999999999" customHeight="1" thickBot="1" x14ac:dyDescent="0.25">
      <c r="B57" s="26"/>
      <c r="C57" s="26"/>
    </row>
    <row r="58" spans="2:9" ht="16.149999999999999" customHeight="1" thickTop="1" thickBot="1" x14ac:dyDescent="0.3">
      <c r="B58" s="414"/>
      <c r="C58" s="414"/>
      <c r="D58" s="45"/>
      <c r="E58" s="45"/>
      <c r="F58" s="45"/>
      <c r="G58" s="377" t="s">
        <v>2338</v>
      </c>
      <c r="H58" s="378">
        <v>2</v>
      </c>
    </row>
    <row r="59" spans="2:9" ht="16.149999999999999" customHeight="1" thickTop="1" x14ac:dyDescent="0.25">
      <c r="B59" s="415" t="s">
        <v>2376</v>
      </c>
      <c r="C59" s="631"/>
      <c r="D59" s="48"/>
      <c r="E59" s="326" t="s">
        <v>1443</v>
      </c>
      <c r="F59" s="326" t="s">
        <v>1507</v>
      </c>
      <c r="G59" s="326" t="s">
        <v>1508</v>
      </c>
      <c r="H59" s="325" t="s">
        <v>3</v>
      </c>
      <c r="I59" s="65"/>
    </row>
    <row r="60" spans="2:9" ht="54.35" x14ac:dyDescent="0.25">
      <c r="B60" s="733"/>
      <c r="C60" s="734"/>
      <c r="D60" s="236"/>
      <c r="E60" s="31" t="s">
        <v>5</v>
      </c>
      <c r="F60" s="31" t="s">
        <v>1509</v>
      </c>
      <c r="G60" s="783" t="s">
        <v>1510</v>
      </c>
      <c r="H60" s="787"/>
      <c r="I60" s="65"/>
    </row>
    <row r="61" spans="2:9" ht="16.149999999999999" customHeight="1" x14ac:dyDescent="0.25">
      <c r="B61" s="733"/>
      <c r="C61" s="734"/>
      <c r="D61" s="708" t="s">
        <v>72</v>
      </c>
      <c r="E61" s="32" t="s">
        <v>328</v>
      </c>
      <c r="F61" s="32" t="s">
        <v>328</v>
      </c>
      <c r="G61" s="12" t="s">
        <v>328</v>
      </c>
      <c r="H61" s="50"/>
      <c r="I61" s="65"/>
    </row>
    <row r="62" spans="2:9" ht="16.149999999999999" customHeight="1" thickBot="1" x14ac:dyDescent="0.3">
      <c r="B62" s="735"/>
      <c r="C62" s="736"/>
      <c r="D62" s="709"/>
      <c r="E62" s="52" t="s">
        <v>424</v>
      </c>
      <c r="F62" s="52" t="s">
        <v>424</v>
      </c>
      <c r="G62" s="364" t="s">
        <v>424</v>
      </c>
      <c r="H62" s="677" t="s">
        <v>4</v>
      </c>
      <c r="I62" s="237"/>
    </row>
    <row r="63" spans="2:9" ht="16.149999999999999" customHeight="1" x14ac:dyDescent="0.2">
      <c r="B63" s="632" t="s">
        <v>2377</v>
      </c>
      <c r="C63" s="491"/>
      <c r="D63" s="173" t="s">
        <v>11</v>
      </c>
      <c r="E63" s="322">
        <f>SUM(F63:G63)</f>
        <v>0</v>
      </c>
      <c r="F63" s="322">
        <f>F94</f>
        <v>0</v>
      </c>
      <c r="G63" s="784">
        <f>G94</f>
        <v>0</v>
      </c>
      <c r="H63" s="677" t="s">
        <v>1511</v>
      </c>
      <c r="I63" s="65"/>
    </row>
    <row r="64" spans="2:9" ht="16.149999999999999" customHeight="1" x14ac:dyDescent="0.2">
      <c r="B64" s="115" t="s">
        <v>1095</v>
      </c>
      <c r="C64" s="491"/>
      <c r="D64" s="173" t="s">
        <v>14</v>
      </c>
      <c r="E64" s="322">
        <f t="shared" ref="E64:E72" si="0">SUM(F64:G64)</f>
        <v>0</v>
      </c>
      <c r="F64" s="444"/>
      <c r="G64" s="785"/>
      <c r="H64" s="677" t="s">
        <v>1514</v>
      </c>
      <c r="I64" s="65"/>
    </row>
    <row r="65" spans="2:9" ht="16.149999999999999" customHeight="1" x14ac:dyDescent="0.2">
      <c r="B65" s="93" t="s">
        <v>1515</v>
      </c>
      <c r="C65" s="633"/>
      <c r="D65" s="205" t="s">
        <v>14</v>
      </c>
      <c r="E65" s="322">
        <f t="shared" si="0"/>
        <v>0</v>
      </c>
      <c r="F65" s="330"/>
      <c r="G65" s="769"/>
      <c r="H65" s="677" t="s">
        <v>1516</v>
      </c>
      <c r="I65" s="65"/>
    </row>
    <row r="66" spans="2:9" ht="16.149999999999999" customHeight="1" x14ac:dyDescent="0.2">
      <c r="B66" s="458" t="s">
        <v>1517</v>
      </c>
      <c r="C66" s="406" t="s">
        <v>68</v>
      </c>
      <c r="D66" s="239" t="s">
        <v>11</v>
      </c>
      <c r="E66" s="322">
        <f t="shared" si="0"/>
        <v>0</v>
      </c>
      <c r="F66" s="330"/>
      <c r="G66" s="769"/>
      <c r="H66" s="677" t="s">
        <v>1518</v>
      </c>
      <c r="I66" s="65"/>
    </row>
    <row r="67" spans="2:9" ht="16.149999999999999" customHeight="1" x14ac:dyDescent="0.2">
      <c r="B67" s="458" t="s">
        <v>1519</v>
      </c>
      <c r="C67" s="406" t="s">
        <v>68</v>
      </c>
      <c r="D67" s="239" t="s">
        <v>14</v>
      </c>
      <c r="E67" s="322">
        <f>SUM(F67:G67)</f>
        <v>0</v>
      </c>
      <c r="F67" s="330"/>
      <c r="G67" s="769"/>
      <c r="H67" s="677" t="s">
        <v>1520</v>
      </c>
      <c r="I67" s="65"/>
    </row>
    <row r="68" spans="2:9" ht="16.149999999999999" customHeight="1" x14ac:dyDescent="0.2">
      <c r="B68" s="524" t="s">
        <v>1521</v>
      </c>
      <c r="C68" s="406" t="s">
        <v>68</v>
      </c>
      <c r="D68" s="239" t="s">
        <v>1</v>
      </c>
      <c r="E68" s="322">
        <f>SUM(F68:G68)</f>
        <v>0</v>
      </c>
      <c r="F68" s="330"/>
      <c r="G68" s="769"/>
      <c r="H68" s="677" t="s">
        <v>1522</v>
      </c>
      <c r="I68" s="65"/>
    </row>
    <row r="69" spans="2:9" ht="16.149999999999999" customHeight="1" x14ac:dyDescent="0.2">
      <c r="B69" s="458" t="s">
        <v>1523</v>
      </c>
      <c r="C69" s="406" t="s">
        <v>68</v>
      </c>
      <c r="D69" s="239" t="s">
        <v>1</v>
      </c>
      <c r="E69" s="322">
        <f t="shared" si="0"/>
        <v>0</v>
      </c>
      <c r="F69" s="330"/>
      <c r="G69" s="769"/>
      <c r="H69" s="677" t="s">
        <v>1524</v>
      </c>
      <c r="I69" s="65"/>
    </row>
    <row r="70" spans="2:9" ht="16.149999999999999" customHeight="1" x14ac:dyDescent="0.2">
      <c r="B70" s="458" t="s">
        <v>1525</v>
      </c>
      <c r="C70" s="406" t="s">
        <v>68</v>
      </c>
      <c r="D70" s="239" t="s">
        <v>14</v>
      </c>
      <c r="E70" s="322">
        <f>SUM(F70:G70)</f>
        <v>0</v>
      </c>
      <c r="F70" s="330"/>
      <c r="G70" s="769"/>
      <c r="H70" s="677" t="s">
        <v>1526</v>
      </c>
      <c r="I70" s="65"/>
    </row>
    <row r="71" spans="2:9" ht="16.149999999999999" customHeight="1" x14ac:dyDescent="0.2">
      <c r="B71" s="93" t="s">
        <v>2500</v>
      </c>
      <c r="C71" s="634"/>
      <c r="D71" s="239" t="s">
        <v>14</v>
      </c>
      <c r="E71" s="322">
        <f t="shared" si="0"/>
        <v>0</v>
      </c>
      <c r="F71" s="330"/>
      <c r="G71" s="769"/>
      <c r="H71" s="677" t="s">
        <v>1527</v>
      </c>
      <c r="I71" s="65"/>
    </row>
    <row r="72" spans="2:9" ht="16.149999999999999" customHeight="1" thickBot="1" x14ac:dyDescent="0.25">
      <c r="B72" s="115" t="s">
        <v>593</v>
      </c>
      <c r="C72" s="491"/>
      <c r="D72" s="239" t="s">
        <v>14</v>
      </c>
      <c r="E72" s="322">
        <f t="shared" si="0"/>
        <v>0</v>
      </c>
      <c r="F72" s="444"/>
      <c r="G72" s="785"/>
      <c r="H72" s="677" t="s">
        <v>1528</v>
      </c>
      <c r="I72" s="65"/>
    </row>
    <row r="73" spans="2:9" ht="16.149999999999999" customHeight="1" x14ac:dyDescent="0.2">
      <c r="B73" s="460" t="s">
        <v>2378</v>
      </c>
      <c r="C73" s="491"/>
      <c r="D73" s="239" t="s">
        <v>11</v>
      </c>
      <c r="E73" s="323">
        <f>SUM(F73:G73)</f>
        <v>0</v>
      </c>
      <c r="F73" s="323">
        <f>SUM(F63:F72)</f>
        <v>0</v>
      </c>
      <c r="G73" s="530">
        <f>SUM(G63:G72)</f>
        <v>0</v>
      </c>
      <c r="H73" s="677" t="s">
        <v>1529</v>
      </c>
      <c r="I73" s="65"/>
    </row>
    <row r="74" spans="2:9" ht="16.149999999999999" customHeight="1" x14ac:dyDescent="0.2">
      <c r="B74" s="460"/>
      <c r="C74" s="508"/>
      <c r="D74" s="3"/>
      <c r="E74" s="3"/>
      <c r="F74" s="3"/>
      <c r="G74" s="338"/>
      <c r="H74" s="788"/>
      <c r="I74" s="65"/>
    </row>
    <row r="75" spans="2:9" ht="16.149999999999999" customHeight="1" thickBot="1" x14ac:dyDescent="0.25">
      <c r="B75" s="410" t="s">
        <v>1530</v>
      </c>
      <c r="C75" s="635"/>
      <c r="D75" s="183" t="s">
        <v>11</v>
      </c>
      <c r="E75" s="322">
        <f>SUM(F75:G75)</f>
        <v>0</v>
      </c>
      <c r="F75" s="321">
        <f>SUM(F66:F68)+SUM(F70:F71)</f>
        <v>0</v>
      </c>
      <c r="G75" s="786">
        <f t="shared" ref="G75" si="1">SUM(G66:G68)+SUM(G70:G71)</f>
        <v>0</v>
      </c>
      <c r="H75" s="353" t="s">
        <v>1531</v>
      </c>
      <c r="I75" s="65"/>
    </row>
    <row r="76" spans="2:9" ht="16.149999999999999" customHeight="1" thickTop="1" thickBot="1" x14ac:dyDescent="0.25">
      <c r="B76" s="413"/>
      <c r="C76" s="413"/>
      <c r="D76" s="71"/>
      <c r="E76" s="71"/>
      <c r="F76" s="242"/>
      <c r="G76" s="242"/>
      <c r="H76" s="242"/>
      <c r="I76" s="379"/>
    </row>
    <row r="77" spans="2:9" ht="16.149999999999999" customHeight="1" thickTop="1" thickBot="1" x14ac:dyDescent="0.3">
      <c r="B77" s="414"/>
      <c r="C77" s="414"/>
      <c r="D77" s="45"/>
      <c r="E77" s="45"/>
      <c r="F77" s="45"/>
      <c r="G77" s="377" t="s">
        <v>2338</v>
      </c>
      <c r="H77" s="378">
        <v>3</v>
      </c>
    </row>
    <row r="78" spans="2:9" ht="16.149999999999999" customHeight="1" thickTop="1" x14ac:dyDescent="0.25">
      <c r="B78" s="415" t="s">
        <v>2379</v>
      </c>
      <c r="C78" s="631"/>
      <c r="D78" s="48"/>
      <c r="E78" s="327" t="s">
        <v>1444</v>
      </c>
      <c r="F78" s="327" t="s">
        <v>1532</v>
      </c>
      <c r="G78" s="327" t="s">
        <v>1533</v>
      </c>
      <c r="H78" s="325" t="s">
        <v>3</v>
      </c>
      <c r="I78" s="65"/>
    </row>
    <row r="79" spans="2:9" ht="54.35" x14ac:dyDescent="0.25">
      <c r="B79" s="733"/>
      <c r="C79" s="734"/>
      <c r="D79" s="236"/>
      <c r="E79" s="31" t="s">
        <v>5</v>
      </c>
      <c r="F79" s="31" t="s">
        <v>1509</v>
      </c>
      <c r="G79" s="31" t="s">
        <v>1510</v>
      </c>
      <c r="H79" s="6"/>
      <c r="I79" s="65"/>
    </row>
    <row r="80" spans="2:9" ht="16.149999999999999" customHeight="1" x14ac:dyDescent="0.25">
      <c r="B80" s="733"/>
      <c r="C80" s="734"/>
      <c r="D80" s="708" t="s">
        <v>72</v>
      </c>
      <c r="E80" s="32" t="s">
        <v>327</v>
      </c>
      <c r="F80" s="32" t="s">
        <v>327</v>
      </c>
      <c r="G80" s="32" t="s">
        <v>327</v>
      </c>
      <c r="H80" s="6"/>
      <c r="I80" s="65"/>
    </row>
    <row r="81" spans="2:14" ht="16.149999999999999" customHeight="1" thickBot="1" x14ac:dyDescent="0.3">
      <c r="B81" s="735"/>
      <c r="C81" s="736"/>
      <c r="D81" s="709"/>
      <c r="E81" s="52" t="s">
        <v>424</v>
      </c>
      <c r="F81" s="52" t="s">
        <v>424</v>
      </c>
      <c r="G81" s="52" t="s">
        <v>424</v>
      </c>
      <c r="H81" s="329" t="s">
        <v>4</v>
      </c>
      <c r="I81" s="237"/>
    </row>
    <row r="82" spans="2:14" ht="13.6" x14ac:dyDescent="0.2">
      <c r="B82" s="632" t="s">
        <v>2380</v>
      </c>
      <c r="C82" s="636"/>
      <c r="D82" s="239" t="s">
        <v>11</v>
      </c>
      <c r="E82" s="322">
        <f>SUM(F82:G82)</f>
        <v>0</v>
      </c>
      <c r="F82" s="332"/>
      <c r="G82" s="332"/>
      <c r="H82" s="329" t="s">
        <v>1511</v>
      </c>
      <c r="I82" s="65"/>
    </row>
    <row r="83" spans="2:14" ht="16.149999999999999" customHeight="1" thickBot="1" x14ac:dyDescent="0.25">
      <c r="B83" s="115" t="s">
        <v>483</v>
      </c>
      <c r="C83" s="489"/>
      <c r="D83" s="239" t="s">
        <v>14</v>
      </c>
      <c r="E83" s="322">
        <f>SUM(F83:G83)</f>
        <v>0</v>
      </c>
      <c r="F83" s="332"/>
      <c r="G83" s="332"/>
      <c r="H83" s="329" t="s">
        <v>1512</v>
      </c>
      <c r="I83" s="65"/>
    </row>
    <row r="84" spans="2:14" ht="16.149999999999999" customHeight="1" x14ac:dyDescent="0.2">
      <c r="B84" s="460" t="s">
        <v>2381</v>
      </c>
      <c r="C84" s="491"/>
      <c r="D84" s="239" t="s">
        <v>11</v>
      </c>
      <c r="E84" s="323">
        <f>SUM(F84:G84)</f>
        <v>0</v>
      </c>
      <c r="F84" s="323">
        <f>SUM(F82:F83)</f>
        <v>0</v>
      </c>
      <c r="G84" s="323">
        <f>SUM(G82:G83)</f>
        <v>0</v>
      </c>
      <c r="H84" s="329" t="s">
        <v>1513</v>
      </c>
      <c r="I84" s="65"/>
    </row>
    <row r="85" spans="2:14" ht="16.149999999999999" customHeight="1" x14ac:dyDescent="0.2">
      <c r="B85" s="115" t="s">
        <v>1095</v>
      </c>
      <c r="C85" s="491"/>
      <c r="D85" s="239" t="s">
        <v>14</v>
      </c>
      <c r="E85" s="322">
        <f t="shared" ref="E85:E86" si="2">SUM(F85:G85)</f>
        <v>0</v>
      </c>
      <c r="F85" s="444"/>
      <c r="G85" s="444"/>
      <c r="H85" s="329" t="s">
        <v>1514</v>
      </c>
      <c r="I85" s="65"/>
    </row>
    <row r="86" spans="2:14" ht="16.149999999999999" customHeight="1" x14ac:dyDescent="0.2">
      <c r="B86" s="93" t="s">
        <v>1515</v>
      </c>
      <c r="C86" s="633"/>
      <c r="D86" s="239" t="s">
        <v>14</v>
      </c>
      <c r="E86" s="322">
        <f t="shared" si="2"/>
        <v>0</v>
      </c>
      <c r="F86" s="332"/>
      <c r="G86" s="332"/>
      <c r="H86" s="329" t="s">
        <v>1516</v>
      </c>
      <c r="I86" s="65"/>
    </row>
    <row r="87" spans="2:14" ht="16.149999999999999" customHeight="1" x14ac:dyDescent="0.2">
      <c r="B87" s="458" t="s">
        <v>1517</v>
      </c>
      <c r="C87" s="406" t="s">
        <v>68</v>
      </c>
      <c r="D87" s="239" t="s">
        <v>11</v>
      </c>
      <c r="E87" s="322">
        <f t="shared" ref="E87" si="3">SUM(F87:G87)</f>
        <v>0</v>
      </c>
      <c r="F87" s="332"/>
      <c r="G87" s="332"/>
      <c r="H87" s="329" t="s">
        <v>1518</v>
      </c>
      <c r="I87" s="65"/>
    </row>
    <row r="88" spans="2:14" ht="15.65" customHeight="1" x14ac:dyDescent="0.2">
      <c r="B88" s="458" t="s">
        <v>1519</v>
      </c>
      <c r="C88" s="406" t="s">
        <v>68</v>
      </c>
      <c r="D88" s="239" t="s">
        <v>14</v>
      </c>
      <c r="E88" s="322">
        <f>SUM(F88:G88)</f>
        <v>0</v>
      </c>
      <c r="F88" s="332"/>
      <c r="G88" s="332"/>
      <c r="H88" s="329" t="s">
        <v>1520</v>
      </c>
      <c r="I88" s="65"/>
    </row>
    <row r="89" spans="2:14" ht="16.5" customHeight="1" x14ac:dyDescent="0.2">
      <c r="B89" s="524" t="s">
        <v>1521</v>
      </c>
      <c r="C89" s="406" t="s">
        <v>68</v>
      </c>
      <c r="D89" s="239" t="s">
        <v>1</v>
      </c>
      <c r="E89" s="322">
        <f>SUM(F89:G89)</f>
        <v>0</v>
      </c>
      <c r="F89" s="332"/>
      <c r="G89" s="332"/>
      <c r="H89" s="329" t="s">
        <v>1522</v>
      </c>
      <c r="I89" s="65"/>
    </row>
    <row r="90" spans="2:14" ht="16.149999999999999" customHeight="1" x14ac:dyDescent="0.2">
      <c r="B90" s="458" t="s">
        <v>1523</v>
      </c>
      <c r="C90" s="406" t="s">
        <v>68</v>
      </c>
      <c r="D90" s="239" t="s">
        <v>1</v>
      </c>
      <c r="E90" s="322">
        <f t="shared" ref="E90" si="4">SUM(F90:G90)</f>
        <v>0</v>
      </c>
      <c r="F90" s="332"/>
      <c r="G90" s="332"/>
      <c r="H90" s="329" t="s">
        <v>1524</v>
      </c>
      <c r="I90" s="65"/>
    </row>
    <row r="91" spans="2:14" ht="16.149999999999999" customHeight="1" x14ac:dyDescent="0.2">
      <c r="B91" s="458" t="s">
        <v>1525</v>
      </c>
      <c r="C91" s="406" t="s">
        <v>68</v>
      </c>
      <c r="D91" s="239" t="s">
        <v>14</v>
      </c>
      <c r="E91" s="322">
        <f>SUM(F91:G91)</f>
        <v>0</v>
      </c>
      <c r="F91" s="332"/>
      <c r="G91" s="332"/>
      <c r="H91" s="329" t="s">
        <v>1526</v>
      </c>
      <c r="I91" s="65"/>
    </row>
    <row r="92" spans="2:14" ht="16.149999999999999" customHeight="1" x14ac:dyDescent="0.2">
      <c r="B92" s="93" t="s">
        <v>1534</v>
      </c>
      <c r="C92" s="634"/>
      <c r="D92" s="239" t="s">
        <v>14</v>
      </c>
      <c r="E92" s="322">
        <f t="shared" ref="E92:E93" si="5">SUM(F92:G92)</f>
        <v>0</v>
      </c>
      <c r="F92" s="332"/>
      <c r="G92" s="332"/>
      <c r="H92" s="329" t="s">
        <v>1527</v>
      </c>
      <c r="I92" s="65"/>
      <c r="N92" s="24"/>
    </row>
    <row r="93" spans="2:14" ht="16.149999999999999" customHeight="1" thickBot="1" x14ac:dyDescent="0.25">
      <c r="B93" s="115" t="s">
        <v>593</v>
      </c>
      <c r="C93" s="491"/>
      <c r="D93" s="239" t="s">
        <v>14</v>
      </c>
      <c r="E93" s="322">
        <f t="shared" si="5"/>
        <v>0</v>
      </c>
      <c r="F93" s="444"/>
      <c r="G93" s="444"/>
      <c r="H93" s="329" t="s">
        <v>1528</v>
      </c>
      <c r="I93" s="65"/>
    </row>
    <row r="94" spans="2:14" ht="16.149999999999999" customHeight="1" x14ac:dyDescent="0.2">
      <c r="B94" s="460" t="s">
        <v>2382</v>
      </c>
      <c r="C94" s="491"/>
      <c r="D94" s="239" t="s">
        <v>11</v>
      </c>
      <c r="E94" s="323">
        <f>SUM(F94:G94)</f>
        <v>0</v>
      </c>
      <c r="F94" s="323">
        <f>SUM(F84:F93)</f>
        <v>0</v>
      </c>
      <c r="G94" s="323">
        <f>SUM(G84:G93)</f>
        <v>0</v>
      </c>
      <c r="H94" s="329" t="s">
        <v>1529</v>
      </c>
      <c r="I94" s="65"/>
    </row>
    <row r="95" spans="2:14" ht="16.149999999999999" customHeight="1" x14ac:dyDescent="0.2">
      <c r="B95" s="460"/>
      <c r="C95" s="508"/>
      <c r="D95" s="3"/>
      <c r="E95" s="3"/>
      <c r="F95" s="3"/>
      <c r="G95" s="3"/>
      <c r="H95" s="240"/>
      <c r="I95" s="65"/>
    </row>
    <row r="96" spans="2:14" ht="16.149999999999999" customHeight="1" thickBot="1" x14ac:dyDescent="0.25">
      <c r="B96" s="410" t="s">
        <v>1530</v>
      </c>
      <c r="C96" s="635"/>
      <c r="D96" s="183" t="s">
        <v>11</v>
      </c>
      <c r="E96" s="322">
        <f>SUM(F96:G96)</f>
        <v>0</v>
      </c>
      <c r="F96" s="321">
        <f>SUM(F87:F89)+SUM(F91:F92)</f>
        <v>0</v>
      </c>
      <c r="G96" s="321">
        <f t="shared" ref="G96" si="6">SUM(G87:G89)+SUM(G91:G92)</f>
        <v>0</v>
      </c>
      <c r="H96" s="329" t="s">
        <v>1531</v>
      </c>
      <c r="I96" s="65"/>
    </row>
    <row r="97" spans="2:8" ht="16.149999999999999" customHeight="1" thickTop="1" x14ac:dyDescent="0.2">
      <c r="B97" s="413"/>
      <c r="C97" s="413"/>
      <c r="D97" s="71"/>
      <c r="E97" s="71"/>
      <c r="F97" s="242"/>
      <c r="G97" s="242"/>
      <c r="H97" s="336"/>
    </row>
    <row r="98" spans="2:8" ht="16.149999999999999" customHeight="1" thickBot="1" x14ac:dyDescent="0.25">
      <c r="B98" s="26"/>
      <c r="C98" s="26"/>
    </row>
    <row r="99" spans="2:8" ht="16.149999999999999" customHeight="1" thickTop="1" thickBot="1" x14ac:dyDescent="0.3">
      <c r="B99" s="414"/>
      <c r="C99" s="414"/>
      <c r="D99" s="45"/>
      <c r="E99" s="45"/>
      <c r="F99" s="377" t="s">
        <v>2338</v>
      </c>
      <c r="G99" s="378">
        <v>4</v>
      </c>
    </row>
    <row r="100" spans="2:8" ht="16.149999999999999" customHeight="1" thickTop="1" x14ac:dyDescent="0.2">
      <c r="B100" s="440" t="s">
        <v>370</v>
      </c>
      <c r="C100" s="416"/>
      <c r="D100" s="48"/>
      <c r="E100" s="326" t="s">
        <v>1443</v>
      </c>
      <c r="F100" s="327" t="s">
        <v>1444</v>
      </c>
      <c r="G100" s="325" t="s">
        <v>3</v>
      </c>
      <c r="H100" s="65"/>
    </row>
    <row r="101" spans="2:8" ht="16.149999999999999" customHeight="1" x14ac:dyDescent="0.25">
      <c r="B101" s="454"/>
      <c r="C101" s="1"/>
      <c r="D101" s="708"/>
      <c r="E101" s="32" t="s">
        <v>2340</v>
      </c>
      <c r="F101" s="32" t="s">
        <v>2341</v>
      </c>
      <c r="G101" s="50"/>
      <c r="H101" s="65"/>
    </row>
    <row r="102" spans="2:8" ht="16.149999999999999" customHeight="1" thickBot="1" x14ac:dyDescent="0.3">
      <c r="B102" s="455"/>
      <c r="C102" s="501"/>
      <c r="D102" s="709"/>
      <c r="E102" s="52" t="s">
        <v>424</v>
      </c>
      <c r="F102" s="52" t="s">
        <v>424</v>
      </c>
      <c r="G102" s="329" t="s">
        <v>4</v>
      </c>
      <c r="H102" s="65"/>
    </row>
    <row r="103" spans="2:8" ht="16.149999999999999" customHeight="1" x14ac:dyDescent="0.2">
      <c r="B103" s="597" t="s">
        <v>39</v>
      </c>
      <c r="C103" s="637"/>
      <c r="D103" s="6"/>
      <c r="E103" s="3"/>
      <c r="F103" s="3"/>
      <c r="G103" s="61"/>
      <c r="H103" s="65"/>
    </row>
    <row r="104" spans="2:8" ht="16.149999999999999" customHeight="1" x14ac:dyDescent="0.2">
      <c r="B104" s="115" t="s">
        <v>17</v>
      </c>
      <c r="C104" s="406" t="s">
        <v>68</v>
      </c>
      <c r="D104" s="239" t="s">
        <v>11</v>
      </c>
      <c r="E104" s="330"/>
      <c r="F104" s="332"/>
      <c r="G104" s="329" t="s">
        <v>1535</v>
      </c>
      <c r="H104" s="65"/>
    </row>
    <row r="105" spans="2:8" ht="16.149999999999999" customHeight="1" thickBot="1" x14ac:dyDescent="0.25">
      <c r="B105" s="115" t="s">
        <v>1536</v>
      </c>
      <c r="C105" s="491"/>
      <c r="D105" s="239" t="s">
        <v>11</v>
      </c>
      <c r="E105" s="324"/>
      <c r="F105" s="324"/>
      <c r="G105" s="329" t="s">
        <v>1537</v>
      </c>
      <c r="H105" s="65"/>
    </row>
    <row r="106" spans="2:8" ht="16.149999999999999" customHeight="1" x14ac:dyDescent="0.2">
      <c r="B106" s="460" t="s">
        <v>1538</v>
      </c>
      <c r="C106" s="491"/>
      <c r="D106" s="239" t="s">
        <v>11</v>
      </c>
      <c r="E106" s="323">
        <f>SUM(E104:E105)</f>
        <v>0</v>
      </c>
      <c r="F106" s="323">
        <f>SUM(F104:F105)</f>
        <v>0</v>
      </c>
      <c r="G106" s="329" t="s">
        <v>1539</v>
      </c>
      <c r="H106" s="65"/>
    </row>
    <row r="107" spans="2:8" ht="16.149999999999999" customHeight="1" x14ac:dyDescent="0.2">
      <c r="B107" s="463" t="s">
        <v>40</v>
      </c>
      <c r="C107" s="1"/>
      <c r="D107" s="6"/>
      <c r="E107" s="3"/>
      <c r="F107" s="3"/>
      <c r="G107" s="61"/>
      <c r="H107" s="65"/>
    </row>
    <row r="108" spans="2:8" ht="16.149999999999999" customHeight="1" x14ac:dyDescent="0.2">
      <c r="B108" s="458" t="s">
        <v>1540</v>
      </c>
      <c r="C108" s="406" t="s">
        <v>68</v>
      </c>
      <c r="D108" s="239" t="s">
        <v>11</v>
      </c>
      <c r="E108" s="321">
        <f>IF('TAC26 Pension'!E50&gt;0,'TAC26 Pension'!E50,0)</f>
        <v>0</v>
      </c>
      <c r="F108" s="321">
        <f>IF('TAC26 Pension'!F50&gt;0,'TAC26 Pension'!F50,0)</f>
        <v>0</v>
      </c>
      <c r="G108" s="329" t="s">
        <v>1541</v>
      </c>
      <c r="H108" s="65"/>
    </row>
    <row r="109" spans="2:8" ht="16.149999999999999" customHeight="1" thickBot="1" x14ac:dyDescent="0.25">
      <c r="B109" s="459" t="s">
        <v>17</v>
      </c>
      <c r="C109" s="489"/>
      <c r="D109" s="239" t="s">
        <v>11</v>
      </c>
      <c r="E109" s="330"/>
      <c r="F109" s="332"/>
      <c r="G109" s="329" t="s">
        <v>1542</v>
      </c>
      <c r="H109" s="65"/>
    </row>
    <row r="110" spans="2:8" ht="16.149999999999999" customHeight="1" thickBot="1" x14ac:dyDescent="0.25">
      <c r="B110" s="410" t="s">
        <v>1543</v>
      </c>
      <c r="C110" s="411"/>
      <c r="D110" s="172" t="s">
        <v>11</v>
      </c>
      <c r="E110" s="323">
        <f>SUM(E108:E109)</f>
        <v>0</v>
      </c>
      <c r="F110" s="323">
        <f>SUM(F108:F109)</f>
        <v>0</v>
      </c>
      <c r="G110" s="329" t="s">
        <v>1544</v>
      </c>
      <c r="H110" s="65"/>
    </row>
    <row r="111" spans="2:8" ht="16.149999999999999" customHeight="1" thickTop="1" x14ac:dyDescent="0.2">
      <c r="B111" s="413"/>
      <c r="C111" s="413"/>
      <c r="D111" s="71"/>
      <c r="E111" s="71"/>
      <c r="F111" s="71"/>
      <c r="G111" s="336"/>
    </row>
    <row r="112" spans="2:8" ht="16.149999999999999" customHeight="1" thickBot="1" x14ac:dyDescent="0.25">
      <c r="B112" s="536"/>
      <c r="C112" s="26"/>
    </row>
    <row r="113" spans="2:8" ht="16.149999999999999" customHeight="1" thickTop="1" thickBot="1" x14ac:dyDescent="0.3">
      <c r="B113" s="414"/>
      <c r="C113" s="414"/>
      <c r="D113" s="45"/>
      <c r="E113" s="45"/>
      <c r="F113" s="377" t="s">
        <v>2338</v>
      </c>
      <c r="G113" s="378">
        <v>5</v>
      </c>
    </row>
    <row r="114" spans="2:8" ht="16.149999999999999" customHeight="1" thickTop="1" x14ac:dyDescent="0.2">
      <c r="B114" s="440" t="s">
        <v>371</v>
      </c>
      <c r="C114" s="416"/>
      <c r="D114" s="48"/>
      <c r="E114" s="326" t="s">
        <v>1443</v>
      </c>
      <c r="F114" s="327" t="s">
        <v>1444</v>
      </c>
      <c r="G114" s="325" t="s">
        <v>3</v>
      </c>
      <c r="H114" s="65"/>
    </row>
    <row r="115" spans="2:8" ht="13.6" x14ac:dyDescent="0.25">
      <c r="B115" s="499"/>
      <c r="C115" s="1"/>
      <c r="D115" s="708" t="s">
        <v>72</v>
      </c>
      <c r="E115" s="31" t="s">
        <v>5</v>
      </c>
      <c r="F115" s="31" t="s">
        <v>5</v>
      </c>
      <c r="G115" s="50"/>
      <c r="H115" s="65"/>
    </row>
    <row r="116" spans="2:8" ht="16.149999999999999" customHeight="1" x14ac:dyDescent="0.25">
      <c r="B116" s="454"/>
      <c r="C116" s="1"/>
      <c r="D116" s="708"/>
      <c r="E116" s="32" t="s">
        <v>2340</v>
      </c>
      <c r="F116" s="32" t="s">
        <v>2341</v>
      </c>
      <c r="G116" s="50"/>
      <c r="H116" s="65"/>
    </row>
    <row r="117" spans="2:8" ht="16.149999999999999" customHeight="1" thickBot="1" x14ac:dyDescent="0.3">
      <c r="B117" s="455"/>
      <c r="C117" s="501"/>
      <c r="D117" s="709"/>
      <c r="E117" s="52" t="s">
        <v>424</v>
      </c>
      <c r="F117" s="52" t="s">
        <v>424</v>
      </c>
      <c r="G117" s="329" t="s">
        <v>4</v>
      </c>
      <c r="H117" s="65"/>
    </row>
    <row r="118" spans="2:8" ht="16.149999999999999" customHeight="1" x14ac:dyDescent="0.2">
      <c r="B118" s="456" t="s">
        <v>2501</v>
      </c>
      <c r="C118" s="502"/>
      <c r="D118" s="239" t="s">
        <v>11</v>
      </c>
      <c r="E118" s="451">
        <f>SUM(E120:E122)</f>
        <v>0</v>
      </c>
      <c r="F118" s="451">
        <f>SUM(F120:F122)</f>
        <v>0</v>
      </c>
      <c r="G118" s="329" t="s">
        <v>1545</v>
      </c>
      <c r="H118" s="65"/>
    </row>
    <row r="119" spans="2:8" ht="16.149999999999999" customHeight="1" x14ac:dyDescent="0.2">
      <c r="B119" s="638" t="s">
        <v>1546</v>
      </c>
      <c r="C119" s="508"/>
      <c r="D119" s="6"/>
      <c r="E119" s="3"/>
      <c r="F119" s="3"/>
      <c r="G119" s="61"/>
      <c r="H119" s="65"/>
    </row>
    <row r="120" spans="2:8" ht="16.149999999999999" customHeight="1" x14ac:dyDescent="0.2">
      <c r="B120" s="115" t="s">
        <v>413</v>
      </c>
      <c r="C120" s="491"/>
      <c r="D120" s="239" t="s">
        <v>11</v>
      </c>
      <c r="E120" s="371"/>
      <c r="F120" s="446"/>
      <c r="G120" s="329" t="s">
        <v>1547</v>
      </c>
      <c r="H120" s="65"/>
    </row>
    <row r="121" spans="2:8" ht="16.149999999999999" customHeight="1" x14ac:dyDescent="0.2">
      <c r="B121" s="115" t="s">
        <v>414</v>
      </c>
      <c r="C121" s="508"/>
      <c r="D121" s="239" t="s">
        <v>11</v>
      </c>
      <c r="E121" s="371"/>
      <c r="F121" s="446"/>
      <c r="G121" s="329" t="s">
        <v>1548</v>
      </c>
      <c r="H121" s="65"/>
    </row>
    <row r="122" spans="2:8" ht="16.149999999999999" customHeight="1" x14ac:dyDescent="0.2">
      <c r="B122" s="115" t="s">
        <v>415</v>
      </c>
      <c r="C122" s="491"/>
      <c r="D122" s="239" t="s">
        <v>11</v>
      </c>
      <c r="E122" s="371"/>
      <c r="F122" s="446"/>
      <c r="G122" s="329" t="s">
        <v>1549</v>
      </c>
      <c r="H122" s="65"/>
    </row>
    <row r="123" spans="2:8" ht="16.149999999999999" customHeight="1" x14ac:dyDescent="0.2">
      <c r="B123" s="115" t="s">
        <v>1550</v>
      </c>
      <c r="C123" s="491"/>
      <c r="D123" s="239" t="s">
        <v>1</v>
      </c>
      <c r="E123" s="371"/>
      <c r="F123" s="446"/>
      <c r="G123" s="329" t="s">
        <v>1551</v>
      </c>
      <c r="H123" s="65"/>
    </row>
    <row r="124" spans="2:8" ht="16.149999999999999" customHeight="1" thickBot="1" x14ac:dyDescent="0.25">
      <c r="B124" s="115" t="s">
        <v>1552</v>
      </c>
      <c r="C124" s="491"/>
      <c r="D124" s="239" t="s">
        <v>1</v>
      </c>
      <c r="E124" s="371"/>
      <c r="F124" s="446"/>
      <c r="G124" s="329" t="s">
        <v>1553</v>
      </c>
      <c r="H124" s="65"/>
    </row>
    <row r="125" spans="2:8" ht="16.149999999999999" customHeight="1" x14ac:dyDescent="0.2">
      <c r="B125" s="460" t="s">
        <v>2502</v>
      </c>
      <c r="C125" s="491"/>
      <c r="D125" s="239" t="s">
        <v>11</v>
      </c>
      <c r="E125" s="368">
        <f>E118+SUM(E123:E124)</f>
        <v>0</v>
      </c>
      <c r="F125" s="368">
        <f>F118+SUM(F123:F124)</f>
        <v>0</v>
      </c>
      <c r="G125" s="329" t="s">
        <v>1554</v>
      </c>
      <c r="H125" s="65"/>
    </row>
    <row r="126" spans="2:8" ht="16.149999999999999" customHeight="1" x14ac:dyDescent="0.2">
      <c r="B126" s="638" t="s">
        <v>1546</v>
      </c>
      <c r="C126" s="508"/>
      <c r="D126" s="6"/>
      <c r="E126" s="3"/>
      <c r="F126" s="3"/>
      <c r="G126" s="61"/>
      <c r="H126" s="65"/>
    </row>
    <row r="127" spans="2:8" ht="16.149999999999999" customHeight="1" x14ac:dyDescent="0.2">
      <c r="B127" s="115" t="s">
        <v>413</v>
      </c>
      <c r="C127" s="491"/>
      <c r="D127" s="239" t="s">
        <v>11</v>
      </c>
      <c r="E127" s="443">
        <f>E125-SUM(E128:E129)</f>
        <v>0</v>
      </c>
      <c r="F127" s="443">
        <f>F125-SUM(F128:F129)</f>
        <v>0</v>
      </c>
      <c r="G127" s="329" t="s">
        <v>1555</v>
      </c>
      <c r="H127" s="65"/>
    </row>
    <row r="128" spans="2:8" ht="16.149999999999999" customHeight="1" x14ac:dyDescent="0.2">
      <c r="B128" s="115" t="s">
        <v>414</v>
      </c>
      <c r="C128" s="491"/>
      <c r="D128" s="239" t="s">
        <v>11</v>
      </c>
      <c r="E128" s="371"/>
      <c r="F128" s="446"/>
      <c r="G128" s="329" t="s">
        <v>1556</v>
      </c>
      <c r="H128" s="65"/>
    </row>
    <row r="129" spans="2:8" ht="16.149999999999999" customHeight="1" x14ac:dyDescent="0.2">
      <c r="B129" s="115" t="s">
        <v>415</v>
      </c>
      <c r="C129" s="491"/>
      <c r="D129" s="239" t="s">
        <v>11</v>
      </c>
      <c r="E129" s="371"/>
      <c r="F129" s="446"/>
      <c r="G129" s="329" t="s">
        <v>1557</v>
      </c>
      <c r="H129" s="65"/>
    </row>
    <row r="130" spans="2:8" ht="16.149999999999999" customHeight="1" x14ac:dyDescent="0.2">
      <c r="B130" s="115"/>
      <c r="C130" s="508"/>
      <c r="D130" s="6"/>
      <c r="E130" s="3"/>
      <c r="F130" s="3"/>
      <c r="G130" s="61"/>
      <c r="H130" s="65"/>
    </row>
    <row r="131" spans="2:8" ht="16.149999999999999" customHeight="1" x14ac:dyDescent="0.2">
      <c r="B131" s="460" t="s">
        <v>2503</v>
      </c>
      <c r="C131" s="491"/>
      <c r="D131" s="239" t="s">
        <v>11</v>
      </c>
      <c r="E131" s="451">
        <f>SUM(E133:E135)</f>
        <v>0</v>
      </c>
      <c r="F131" s="451">
        <f>SUM(F133:F135)</f>
        <v>0</v>
      </c>
      <c r="G131" s="329" t="s">
        <v>1558</v>
      </c>
      <c r="H131" s="65"/>
    </row>
    <row r="132" spans="2:8" ht="16.149999999999999" customHeight="1" x14ac:dyDescent="0.2">
      <c r="B132" s="638" t="s">
        <v>1546</v>
      </c>
      <c r="C132" s="508"/>
      <c r="D132" s="6"/>
      <c r="E132" s="3"/>
      <c r="F132" s="3"/>
      <c r="G132" s="61"/>
      <c r="H132" s="65"/>
    </row>
    <row r="133" spans="2:8" ht="16.149999999999999" customHeight="1" x14ac:dyDescent="0.2">
      <c r="B133" s="115" t="s">
        <v>413</v>
      </c>
      <c r="C133" s="491"/>
      <c r="D133" s="239" t="s">
        <v>11</v>
      </c>
      <c r="E133" s="371"/>
      <c r="F133" s="446"/>
      <c r="G133" s="329" t="s">
        <v>1559</v>
      </c>
      <c r="H133" s="65"/>
    </row>
    <row r="134" spans="2:8" ht="16.149999999999999" customHeight="1" x14ac:dyDescent="0.2">
      <c r="B134" s="115" t="s">
        <v>414</v>
      </c>
      <c r="C134" s="491"/>
      <c r="D134" s="239" t="s">
        <v>11</v>
      </c>
      <c r="E134" s="371"/>
      <c r="F134" s="446"/>
      <c r="G134" s="329" t="s">
        <v>1560</v>
      </c>
      <c r="H134" s="65"/>
    </row>
    <row r="135" spans="2:8" ht="16.149999999999999" customHeight="1" x14ac:dyDescent="0.2">
      <c r="B135" s="115" t="s">
        <v>415</v>
      </c>
      <c r="C135" s="491"/>
      <c r="D135" s="239" t="s">
        <v>11</v>
      </c>
      <c r="E135" s="371"/>
      <c r="F135" s="446"/>
      <c r="G135" s="329" t="s">
        <v>1561</v>
      </c>
      <c r="H135" s="65"/>
    </row>
    <row r="136" spans="2:8" ht="16.149999999999999" customHeight="1" x14ac:dyDescent="0.2">
      <c r="B136" s="115" t="s">
        <v>1550</v>
      </c>
      <c r="C136" s="491"/>
      <c r="D136" s="239" t="s">
        <v>1</v>
      </c>
      <c r="E136" s="371"/>
      <c r="F136" s="446"/>
      <c r="G136" s="329" t="s">
        <v>1562</v>
      </c>
      <c r="H136" s="65"/>
    </row>
    <row r="137" spans="2:8" ht="16.149999999999999" customHeight="1" thickBot="1" x14ac:dyDescent="0.25">
      <c r="B137" s="115" t="s">
        <v>1552</v>
      </c>
      <c r="C137" s="508"/>
      <c r="D137" s="239" t="s">
        <v>1</v>
      </c>
      <c r="E137" s="371"/>
      <c r="F137" s="446"/>
      <c r="G137" s="329" t="s">
        <v>1563</v>
      </c>
      <c r="H137" s="65"/>
    </row>
    <row r="138" spans="2:8" ht="16.149999999999999" customHeight="1" x14ac:dyDescent="0.2">
      <c r="B138" s="460" t="s">
        <v>2504</v>
      </c>
      <c r="C138" s="491"/>
      <c r="D138" s="239" t="s">
        <v>11</v>
      </c>
      <c r="E138" s="368">
        <f>E131+SUM(E136:E137)</f>
        <v>0</v>
      </c>
      <c r="F138" s="368">
        <f>F131+SUM(F136:F137)</f>
        <v>0</v>
      </c>
      <c r="G138" s="329" t="s">
        <v>1564</v>
      </c>
      <c r="H138" s="65"/>
    </row>
    <row r="139" spans="2:8" ht="16.149999999999999" customHeight="1" x14ac:dyDescent="0.2">
      <c r="B139" s="638" t="s">
        <v>1546</v>
      </c>
      <c r="C139" s="508"/>
      <c r="D139" s="6"/>
      <c r="E139" s="3"/>
      <c r="F139" s="3"/>
      <c r="G139" s="61"/>
      <c r="H139" s="65"/>
    </row>
    <row r="140" spans="2:8" ht="16.149999999999999" customHeight="1" x14ac:dyDescent="0.2">
      <c r="B140" s="115" t="s">
        <v>413</v>
      </c>
      <c r="C140" s="491"/>
      <c r="D140" s="239" t="s">
        <v>11</v>
      </c>
      <c r="E140" s="443">
        <f>E138-SUM(E141:E142)</f>
        <v>0</v>
      </c>
      <c r="F140" s="443">
        <f>F138-SUM(F141:F142)</f>
        <v>0</v>
      </c>
      <c r="G140" s="329" t="s">
        <v>1565</v>
      </c>
      <c r="H140" s="65"/>
    </row>
    <row r="141" spans="2:8" ht="16.149999999999999" customHeight="1" x14ac:dyDescent="0.2">
      <c r="B141" s="115" t="s">
        <v>414</v>
      </c>
      <c r="C141" s="491"/>
      <c r="D141" s="239" t="s">
        <v>11</v>
      </c>
      <c r="E141" s="371"/>
      <c r="F141" s="446"/>
      <c r="G141" s="329" t="s">
        <v>1566</v>
      </c>
      <c r="H141" s="65"/>
    </row>
    <row r="142" spans="2:8" ht="16.149999999999999" customHeight="1" x14ac:dyDescent="0.2">
      <c r="B142" s="115" t="s">
        <v>415</v>
      </c>
      <c r="C142" s="491"/>
      <c r="D142" s="239" t="s">
        <v>11</v>
      </c>
      <c r="E142" s="371"/>
      <c r="F142" s="446"/>
      <c r="G142" s="329" t="s">
        <v>1567</v>
      </c>
      <c r="H142" s="65"/>
    </row>
    <row r="143" spans="2:8" ht="16.149999999999999" customHeight="1" x14ac:dyDescent="0.2">
      <c r="B143" s="115"/>
      <c r="C143" s="508"/>
      <c r="D143" s="6"/>
      <c r="E143" s="3"/>
      <c r="F143" s="3"/>
      <c r="G143" s="61"/>
      <c r="H143" s="65"/>
    </row>
    <row r="144" spans="2:8" ht="16.149999999999999" customHeight="1" x14ac:dyDescent="0.2">
      <c r="B144" s="460" t="s">
        <v>2505</v>
      </c>
      <c r="C144" s="491"/>
      <c r="D144" s="239" t="s">
        <v>11</v>
      </c>
      <c r="E144" s="451">
        <f>SUM(E146:E148)</f>
        <v>0</v>
      </c>
      <c r="F144" s="451">
        <f>SUM(F146:F148)</f>
        <v>0</v>
      </c>
      <c r="G144" s="329" t="s">
        <v>1568</v>
      </c>
      <c r="H144" s="65"/>
    </row>
    <row r="145" spans="2:8" ht="16.149999999999999" customHeight="1" x14ac:dyDescent="0.2">
      <c r="B145" s="638" t="s">
        <v>1546</v>
      </c>
      <c r="C145" s="508"/>
      <c r="D145" s="6"/>
      <c r="E145" s="3"/>
      <c r="F145" s="3"/>
      <c r="G145" s="61"/>
      <c r="H145" s="65"/>
    </row>
    <row r="146" spans="2:8" ht="16.149999999999999" customHeight="1" x14ac:dyDescent="0.2">
      <c r="B146" s="115" t="s">
        <v>413</v>
      </c>
      <c r="C146" s="491"/>
      <c r="D146" s="239" t="s">
        <v>11</v>
      </c>
      <c r="E146" s="371"/>
      <c r="F146" s="446"/>
      <c r="G146" s="329" t="s">
        <v>1569</v>
      </c>
      <c r="H146" s="65"/>
    </row>
    <row r="147" spans="2:8" ht="16.149999999999999" customHeight="1" x14ac:dyDescent="0.2">
      <c r="B147" s="115" t="s">
        <v>414</v>
      </c>
      <c r="C147" s="491"/>
      <c r="D147" s="239" t="s">
        <v>11</v>
      </c>
      <c r="E147" s="371"/>
      <c r="F147" s="446"/>
      <c r="G147" s="329" t="s">
        <v>1570</v>
      </c>
      <c r="H147" s="65"/>
    </row>
    <row r="148" spans="2:8" ht="16.149999999999999" customHeight="1" x14ac:dyDescent="0.2">
      <c r="B148" s="115" t="s">
        <v>415</v>
      </c>
      <c r="C148" s="491"/>
      <c r="D148" s="239" t="s">
        <v>11</v>
      </c>
      <c r="E148" s="371"/>
      <c r="F148" s="446"/>
      <c r="G148" s="329" t="s">
        <v>1571</v>
      </c>
      <c r="H148" s="65"/>
    </row>
    <row r="149" spans="2:8" ht="16.149999999999999" customHeight="1" x14ac:dyDescent="0.2">
      <c r="B149" s="115" t="s">
        <v>1550</v>
      </c>
      <c r="C149" s="491"/>
      <c r="D149" s="239" t="s">
        <v>1</v>
      </c>
      <c r="E149" s="371"/>
      <c r="F149" s="446"/>
      <c r="G149" s="329" t="s">
        <v>1572</v>
      </c>
      <c r="H149" s="65"/>
    </row>
    <row r="150" spans="2:8" ht="16.149999999999999" customHeight="1" thickBot="1" x14ac:dyDescent="0.25">
      <c r="B150" s="115" t="s">
        <v>1552</v>
      </c>
      <c r="C150" s="508"/>
      <c r="D150" s="239" t="s">
        <v>1</v>
      </c>
      <c r="E150" s="371"/>
      <c r="F150" s="446"/>
      <c r="G150" s="329" t="s">
        <v>1573</v>
      </c>
      <c r="H150" s="65"/>
    </row>
    <row r="151" spans="2:8" ht="16.149999999999999" customHeight="1" x14ac:dyDescent="0.2">
      <c r="B151" s="460" t="s">
        <v>2506</v>
      </c>
      <c r="C151" s="491"/>
      <c r="D151" s="239" t="s">
        <v>11</v>
      </c>
      <c r="E151" s="368">
        <f>E144+SUM(E149:E150)</f>
        <v>0</v>
      </c>
      <c r="F151" s="368">
        <f>F144+SUM(F149:F150)</f>
        <v>0</v>
      </c>
      <c r="G151" s="329" t="s">
        <v>1574</v>
      </c>
      <c r="H151" s="65"/>
    </row>
    <row r="152" spans="2:8" ht="16.149999999999999" customHeight="1" x14ac:dyDescent="0.2">
      <c r="B152" s="115" t="s">
        <v>1546</v>
      </c>
      <c r="C152" s="508"/>
      <c r="D152" s="6"/>
      <c r="E152" s="3"/>
      <c r="F152" s="3"/>
      <c r="G152" s="61"/>
      <c r="H152" s="65"/>
    </row>
    <row r="153" spans="2:8" ht="16.149999999999999" customHeight="1" x14ac:dyDescent="0.2">
      <c r="B153" s="115" t="s">
        <v>413</v>
      </c>
      <c r="C153" s="491"/>
      <c r="D153" s="239" t="s">
        <v>11</v>
      </c>
      <c r="E153" s="443">
        <f>E151-SUM(E154:E155)</f>
        <v>0</v>
      </c>
      <c r="F153" s="443">
        <f>F151-SUM(F154:F155)</f>
        <v>0</v>
      </c>
      <c r="G153" s="329" t="s">
        <v>1575</v>
      </c>
      <c r="H153" s="65"/>
    </row>
    <row r="154" spans="2:8" ht="16.149999999999999" customHeight="1" x14ac:dyDescent="0.2">
      <c r="B154" s="115" t="s">
        <v>414</v>
      </c>
      <c r="C154" s="491"/>
      <c r="D154" s="239" t="s">
        <v>11</v>
      </c>
      <c r="E154" s="371"/>
      <c r="F154" s="446"/>
      <c r="G154" s="329" t="s">
        <v>1576</v>
      </c>
      <c r="H154" s="65"/>
    </row>
    <row r="155" spans="2:8" ht="16.149999999999999" customHeight="1" x14ac:dyDescent="0.2">
      <c r="B155" s="115" t="s">
        <v>415</v>
      </c>
      <c r="C155" s="491"/>
      <c r="D155" s="239" t="s">
        <v>11</v>
      </c>
      <c r="E155" s="371"/>
      <c r="F155" s="446"/>
      <c r="G155" s="329" t="s">
        <v>1577</v>
      </c>
      <c r="H155" s="65"/>
    </row>
    <row r="156" spans="2:8" ht="16.149999999999999" customHeight="1" x14ac:dyDescent="0.2">
      <c r="B156" s="115"/>
      <c r="C156" s="508"/>
      <c r="D156" s="6"/>
      <c r="E156" s="3"/>
      <c r="F156" s="3"/>
      <c r="G156" s="61"/>
      <c r="H156" s="65"/>
    </row>
    <row r="157" spans="2:8" ht="16.149999999999999" customHeight="1" x14ac:dyDescent="0.2">
      <c r="B157" s="460" t="s">
        <v>1578</v>
      </c>
      <c r="C157" s="491"/>
      <c r="D157" s="239" t="s">
        <v>11</v>
      </c>
      <c r="E157" s="451">
        <f>E125+E138+E151</f>
        <v>0</v>
      </c>
      <c r="F157" s="451">
        <f>F125+F138+F151</f>
        <v>0</v>
      </c>
      <c r="G157" s="329" t="s">
        <v>1579</v>
      </c>
      <c r="H157" s="65"/>
    </row>
    <row r="158" spans="2:8" ht="16.149999999999999" customHeight="1" x14ac:dyDescent="0.2">
      <c r="B158" s="638" t="s">
        <v>1546</v>
      </c>
      <c r="C158" s="508"/>
      <c r="D158" s="6"/>
      <c r="E158" s="3"/>
      <c r="F158" s="3"/>
      <c r="G158" s="61"/>
      <c r="H158" s="65"/>
    </row>
    <row r="159" spans="2:8" ht="16.149999999999999" customHeight="1" x14ac:dyDescent="0.2">
      <c r="B159" s="115" t="s">
        <v>413</v>
      </c>
      <c r="C159" s="491"/>
      <c r="D159" s="239" t="s">
        <v>11</v>
      </c>
      <c r="E159" s="443">
        <f>E127+E140+E153</f>
        <v>0</v>
      </c>
      <c r="F159" s="443">
        <f>F127+F140+F153</f>
        <v>0</v>
      </c>
      <c r="G159" s="329" t="s">
        <v>1580</v>
      </c>
      <c r="H159" s="65"/>
    </row>
    <row r="160" spans="2:8" ht="16.149999999999999" customHeight="1" x14ac:dyDescent="0.2">
      <c r="B160" s="115" t="s">
        <v>414</v>
      </c>
      <c r="C160" s="491"/>
      <c r="D160" s="239" t="s">
        <v>11</v>
      </c>
      <c r="E160" s="443">
        <f t="shared" ref="E160:F161" si="7">E128+E141+E154</f>
        <v>0</v>
      </c>
      <c r="F160" s="443">
        <f t="shared" si="7"/>
        <v>0</v>
      </c>
      <c r="G160" s="329" t="s">
        <v>1581</v>
      </c>
      <c r="H160" s="65"/>
    </row>
    <row r="161" spans="2:8" ht="16.149999999999999" customHeight="1" thickBot="1" x14ac:dyDescent="0.25">
      <c r="B161" s="543" t="s">
        <v>415</v>
      </c>
      <c r="C161" s="639"/>
      <c r="D161" s="172" t="s">
        <v>11</v>
      </c>
      <c r="E161" s="443">
        <f t="shared" si="7"/>
        <v>0</v>
      </c>
      <c r="F161" s="443">
        <f t="shared" si="7"/>
        <v>0</v>
      </c>
      <c r="G161" s="329" t="s">
        <v>1582</v>
      </c>
      <c r="H161" s="65"/>
    </row>
    <row r="162" spans="2:8" ht="16.149999999999999" customHeight="1" thickTop="1" x14ac:dyDescent="0.2">
      <c r="B162" s="71"/>
      <c r="C162" s="71"/>
      <c r="D162" s="71"/>
      <c r="E162" s="71"/>
      <c r="F162" s="71"/>
      <c r="G162" s="336"/>
    </row>
  </sheetData>
  <sheetProtection algorithmName="SHA-512" hashValue="5lu3jK1QmtKhuiksgJ59Afr8Fc7ax7luJEPbt9WlkwPf4HealMdk0DcQhogdCf/NXR5pujoQzjdtw6mYixMq7g==" saltValue="BPFbUVWJ00R0s0cvjSHaCA==" spinCount="100000" sheet="1" objects="1" scenarios="1"/>
  <mergeCells count="7">
    <mergeCell ref="B60:C62"/>
    <mergeCell ref="D61:D62"/>
    <mergeCell ref="D6:D7"/>
    <mergeCell ref="D115:D117"/>
    <mergeCell ref="B79:C81"/>
    <mergeCell ref="D80:D81"/>
    <mergeCell ref="D101:D102"/>
  </mergeCells>
  <phoneticPr fontId="34" type="noConversion"/>
  <conditionalFormatting sqref="N92">
    <cfRule type="cellIs" dxfId="2" priority="11" operator="notEqual">
      <formula>"Pass"</formula>
    </cfRule>
  </conditionalFormatting>
  <dataValidations count="17">
    <dataValidation allowBlank="1" showInputMessage="1" showErrorMessage="1" promptTitle="EU ETS allowances" prompt="If any provider still holds EU emissions trading scheme allowances at 31 March 2021 they can be recorded in this row." sqref="C104" xr:uid="{323DE09C-466C-4134-8D7A-AB628F4458BC}"/>
    <dataValidation allowBlank="1" showInputMessage="1" showErrorMessage="1" promptTitle="Clinician pension reimbursement" prompt="This is linked to TAC22 and reflects the reimbursement due from NHS England upon settlement to clinicians at retirement where 'scheme pays' is expected to be used to settle additional tax liabilities in 2019/20." sqref="C47 C26" xr:uid="{4447C8A6-CECC-4FD0-96CD-352D21FC7292}"/>
    <dataValidation allowBlank="1" showInputMessage="1" showErrorMessage="1" promptTitle="Changes in existing allowances" prompt="This should include changes in the calculation of existing allowances resulting from changes in methodology or changes in the assessment of credit quality. it should not include complete reversals of allowances (where the debt is collected) or utilisation" sqref="C67 C88" xr:uid="{FF9C2AD1-DFEE-4FB5-959C-F3F9C25F660D}"/>
    <dataValidation allowBlank="1" showInputMessage="1" showErrorMessage="1" promptTitle="Other receivables" prompt="This should include only receivables that do not relate to revenue recognised in accordance with IFRS 15 and are not already separately disclosed in other rows in this note. Other receivables here are not expected to be significant for most providers." sqref="C48 C27" xr:uid="{465E1B69-E37C-4068-8A42-4A4665F2D1AC}"/>
    <dataValidation allowBlank="1" showInputMessage="1" showErrorMessage="1" promptTitle="Contract assets" prompt="Where the Trust's right to receive cash or other consideration under IFRS 15 is still conditional on a factor other than the passage of time, or issuing of an invoice (eg further performance obligations). Contract assets are not expected to be significant" sqref="C33 C11" xr:uid="{B4850F70-68ED-4517-8B7A-6CCD202F2AA4}"/>
    <dataValidation allowBlank="1" showInputMessage="1" showErrorMessage="1" promptTitle="Contract receivables- uninvoiced" prompt="Unconditional right to receive consideration in relation to revenue from contracts with customers recognised under IFRS 15. Where due to timing only, invoice has not been raised at period end or where no invoice is required." sqref="C10 C32" xr:uid="{5F9F3F97-31D9-4DF6-9664-B4542BFC7D61}"/>
    <dataValidation allowBlank="1" showInputMessage="1" showErrorMessage="1" promptTitle="Contract receivables - invoiced" prompt="Unconditional right to receive cash or other consideration in relation to revenue from contracts with customers recognised under IFRS 15. Expected to relate to contract receivables on the sales ledger._x000a_" sqref="C9 C31" xr:uid="{AD8284A2-52AA-4170-9B85-29DBFD4A5CD3}"/>
    <dataValidation allowBlank="1" showInputMessage="1" showErrorMessage="1" promptTitle="Charitable fund receivables" prompt="Under DHSC Group accounting policies, the TACs assume charitable fund incoming resources are recognised under IAS 20 (adapted by the FReM) and receivables are therefore non-contract receivables on the basis of materiality. Split out locally if required." sqref="C49 C28" xr:uid="{C5B696D8-7F01-4879-9485-6114D29B0B01}"/>
    <dataValidation allowBlank="1" showInputMessage="1" showErrorMessage="1" promptTitle="Modification of cash flows" prompt="The change in the allowance arising from renegotiations of contractual cash flows in relation to a financial asset where the receivable is not derecognised but its carrying value or credit risk changes as a result." sqref="C70 C91" xr:uid="{58EB4FA5-C3D3-441E-96E8-D0BF0EB5A70A}"/>
    <dataValidation allowBlank="1" showInputMessage="1" showErrorMessage="1" promptTitle="Changes in existing allowances" prompt="Changes arising in the calculated allowance resulting from changes in local methodology or other risk parameters including changes in the credit quality. Should not include where an allowance is fully released." sqref="C67 C88" xr:uid="{51EF5FAA-CB4E-4A77-817C-7F77B2869D8B}"/>
    <dataValidation allowBlank="1" showInputMessage="1" showErrorMessage="1" promptTitle="Amounts written off" prompt="The decrease in the allowance resulting from utilisation upon write off of the receivable." sqref="C69 C90" xr:uid="{DB1E1D97-5A0D-415D-87E4-A8F92D5D137A}"/>
    <dataValidation allowBlank="1" showInputMessage="1" showErrorMessage="1" promptTitle="Reversals of allowances" prompt="The release/reversal of credit loss allowances where a receivable has been de-recognised in year through being collected or sold (factored)." sqref="C68 C89" xr:uid="{EC19E915-8E2D-4BB3-B69E-1703148174B0}"/>
    <dataValidation allowBlank="1" showInputMessage="1" showErrorMessage="1" promptTitle="Allowances arising" prompt="This line should include the recognition of the initial assessment of credit loss allowance on receivables arising in the year." sqref="C66 C87" xr:uid="{5058E887-4EF0-4784-877A-917CDECA0B59}"/>
    <dataValidation allowBlank="1" showInputMessage="1" showErrorMessage="1" promptTitle="Capital receivable" prompt="Per IAS 16 para 68, the gain/loss on disposal of an asset is not revenue, thus receivable is not a contract receivable under IFRS 15. Capital donation also not a contract receivable under IFRS 15." sqref="C12 C34" xr:uid="{5390D2CF-473A-4285-B26C-ECFE9DD43C6A}"/>
    <dataValidation allowBlank="1" showInputMessage="1" showErrorMessage="1" promptTitle="PDC dividends receivable:" prompt="PDC dividends are outside of the agreement of balances process and should be recorded in the external to government column and excluded from the WGA schedules." sqref="C23" xr:uid="{DE9E0BDF-E8A2-4D22-AE90-F791200BE463}"/>
    <dataValidation allowBlank="1" showInputMessage="1" showErrorMessage="1" promptTitle="Interest receivable:" prompt="Interest is outside of the agreement of balances process and should be recorded in the external to government column and excluded from the WGA schedules." sqref="C21 C43" xr:uid="{CABBBA41-4A49-4879-9122-23A3EAB8C782}"/>
    <dataValidation allowBlank="1" showInputMessage="1" showErrorMessage="1" promptTitle="Net pension scheme asset:" prompt="The net closing position of on-SoFP pension schemes should be recorded in the SoFP as a single figure. Where an on-SoFP pension scheme has a net liability, this should be recorded within 'Other liabilities' and this row left blank." sqref="C108" xr:uid="{156410B2-6302-43F9-AB2C-5E9D1D2B79A9}"/>
  </dataValidations>
  <pageMargins left="0.25" right="0.25" top="0.75" bottom="0.75" header="0.3" footer="0.3"/>
  <pageSetup paperSize="9" scale="36" fitToHeight="0" orientation="landscape" r:id="rId1"/>
  <rowBreaks count="2" manualBreakCount="2">
    <brk id="58" min="1" max="27" man="1"/>
    <brk id="113" min="1" max="27"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9F5BA-3040-4DCA-AFF1-967EA3F17314}">
  <sheetPr codeName="Sheet78">
    <tabColor theme="2"/>
    <pageSetUpPr fitToPage="1"/>
  </sheetPr>
  <dimension ref="B1:L41"/>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3.25" style="18" customWidth="1"/>
    <col min="2" max="2" width="62.25" style="18" customWidth="1"/>
    <col min="3" max="3" width="5.25" style="18" customWidth="1"/>
    <col min="4" max="4" width="9.25" style="18" customWidth="1"/>
    <col min="5" max="39" width="13.25" style="18" customWidth="1"/>
    <col min="40" max="16384" width="9.25" style="18"/>
  </cols>
  <sheetData>
    <row r="1" spans="2:10" ht="18.7" customHeight="1" x14ac:dyDescent="0.25">
      <c r="B1" s="20" t="s">
        <v>2476</v>
      </c>
    </row>
    <row r="2" spans="2:10" ht="18.7" customHeight="1" x14ac:dyDescent="0.25">
      <c r="B2" s="20" t="s">
        <v>2287</v>
      </c>
    </row>
    <row r="3" spans="2:10" ht="18.7" customHeight="1" thickBot="1" x14ac:dyDescent="0.25">
      <c r="B3" s="21" t="s">
        <v>405</v>
      </c>
    </row>
    <row r="4" spans="2:10" ht="16.149999999999999" customHeight="1" thickTop="1" thickBot="1" x14ac:dyDescent="0.3">
      <c r="B4" s="45"/>
      <c r="C4" s="45"/>
      <c r="D4" s="45"/>
      <c r="E4" s="45"/>
      <c r="F4" s="45"/>
      <c r="G4" s="45"/>
      <c r="H4" s="377" t="s">
        <v>2338</v>
      </c>
      <c r="I4" s="378">
        <v>1</v>
      </c>
    </row>
    <row r="5" spans="2:10" ht="16.149999999999999" customHeight="1" thickTop="1" x14ac:dyDescent="0.25">
      <c r="B5" s="47" t="s">
        <v>372</v>
      </c>
      <c r="C5" s="48"/>
      <c r="D5" s="48"/>
      <c r="E5" s="326" t="s">
        <v>1583</v>
      </c>
      <c r="F5" s="326" t="s">
        <v>1584</v>
      </c>
      <c r="G5" s="327" t="s">
        <v>1585</v>
      </c>
      <c r="H5" s="327" t="s">
        <v>1586</v>
      </c>
      <c r="I5" s="325" t="s">
        <v>3</v>
      </c>
      <c r="J5" s="65"/>
    </row>
    <row r="6" spans="2:10" ht="54.35" x14ac:dyDescent="0.25">
      <c r="B6" s="49"/>
      <c r="C6" s="6"/>
      <c r="D6" s="708" t="s">
        <v>72</v>
      </c>
      <c r="E6" s="31" t="s">
        <v>1587</v>
      </c>
      <c r="F6" s="78" t="s">
        <v>1588</v>
      </c>
      <c r="G6" s="31" t="s">
        <v>1587</v>
      </c>
      <c r="H6" s="78" t="s">
        <v>1588</v>
      </c>
      <c r="I6" s="50"/>
      <c r="J6" s="65"/>
    </row>
    <row r="7" spans="2:10" ht="16.149999999999999" customHeight="1" x14ac:dyDescent="0.25">
      <c r="B7" s="49"/>
      <c r="C7" s="6"/>
      <c r="D7" s="708"/>
      <c r="E7" s="32" t="s">
        <v>328</v>
      </c>
      <c r="F7" s="80" t="s">
        <v>328</v>
      </c>
      <c r="G7" s="32" t="s">
        <v>327</v>
      </c>
      <c r="H7" s="80" t="s">
        <v>327</v>
      </c>
      <c r="I7" s="50"/>
      <c r="J7" s="65"/>
    </row>
    <row r="8" spans="2:10" ht="16.149999999999999" customHeight="1" thickBot="1" x14ac:dyDescent="0.3">
      <c r="B8" s="51"/>
      <c r="C8" s="13"/>
      <c r="D8" s="709"/>
      <c r="E8" s="33" t="s">
        <v>424</v>
      </c>
      <c r="F8" s="124" t="s">
        <v>424</v>
      </c>
      <c r="G8" s="33" t="s">
        <v>424</v>
      </c>
      <c r="H8" s="124" t="s">
        <v>424</v>
      </c>
      <c r="I8" s="329" t="s">
        <v>4</v>
      </c>
      <c r="J8" s="65"/>
    </row>
    <row r="9" spans="2:10" ht="16.149999999999999" customHeight="1" x14ac:dyDescent="0.2">
      <c r="B9" s="208" t="s">
        <v>1589</v>
      </c>
      <c r="C9" s="147"/>
      <c r="D9" s="209" t="s">
        <v>11</v>
      </c>
      <c r="E9" s="443">
        <f>G16</f>
        <v>0</v>
      </c>
      <c r="F9" s="443">
        <f>H16</f>
        <v>0</v>
      </c>
      <c r="G9" s="332"/>
      <c r="H9" s="332"/>
      <c r="I9" s="329" t="s">
        <v>1590</v>
      </c>
      <c r="J9" s="65"/>
    </row>
    <row r="10" spans="2:10" ht="16.149999999999999" customHeight="1" thickBot="1" x14ac:dyDescent="0.25">
      <c r="B10" s="58" t="s">
        <v>483</v>
      </c>
      <c r="C10" s="6"/>
      <c r="D10" s="239" t="s">
        <v>14</v>
      </c>
      <c r="E10" s="324"/>
      <c r="F10" s="324"/>
      <c r="G10" s="332"/>
      <c r="H10" s="324"/>
      <c r="I10" s="329" t="s">
        <v>1591</v>
      </c>
      <c r="J10" s="65"/>
    </row>
    <row r="11" spans="2:10" ht="16.149999999999999" customHeight="1" x14ac:dyDescent="0.2">
      <c r="B11" s="210" t="s">
        <v>1592</v>
      </c>
      <c r="C11" s="129"/>
      <c r="D11" s="239" t="s">
        <v>11</v>
      </c>
      <c r="E11" s="323">
        <f>SUM(E9:E10)</f>
        <v>0</v>
      </c>
      <c r="F11" s="323">
        <f>SUM(F9:F10)</f>
        <v>0</v>
      </c>
      <c r="G11" s="323">
        <f>SUM(G9:G10)</f>
        <v>0</v>
      </c>
      <c r="H11" s="323">
        <f>SUM(H9:H10)</f>
        <v>0</v>
      </c>
      <c r="I11" s="329" t="s">
        <v>1593</v>
      </c>
      <c r="J11" s="65"/>
    </row>
    <row r="12" spans="2:10" ht="16.149999999999999" customHeight="1" x14ac:dyDescent="0.2">
      <c r="B12" s="148" t="s">
        <v>1095</v>
      </c>
      <c r="C12" s="129"/>
      <c r="D12" s="239" t="s">
        <v>11</v>
      </c>
      <c r="E12" s="444"/>
      <c r="F12" s="444"/>
      <c r="G12" s="444"/>
      <c r="H12" s="444"/>
      <c r="I12" s="329" t="s">
        <v>1594</v>
      </c>
      <c r="J12" s="65"/>
    </row>
    <row r="13" spans="2:10" ht="16.149999999999999" customHeight="1" x14ac:dyDescent="0.2">
      <c r="B13" s="227" t="s">
        <v>130</v>
      </c>
      <c r="C13" s="128"/>
      <c r="D13" s="239" t="s">
        <v>11</v>
      </c>
      <c r="E13" s="371"/>
      <c r="F13" s="371"/>
      <c r="G13" s="332"/>
      <c r="H13" s="332"/>
      <c r="I13" s="329" t="s">
        <v>1595</v>
      </c>
      <c r="J13" s="65"/>
    </row>
    <row r="14" spans="2:10" ht="16.149999999999999" customHeight="1" x14ac:dyDescent="0.2">
      <c r="B14" s="227" t="s">
        <v>1596</v>
      </c>
      <c r="C14" s="128"/>
      <c r="D14" s="239" t="s">
        <v>14</v>
      </c>
      <c r="E14" s="443">
        <f>E16-E15-SUM(E11:E13)</f>
        <v>0</v>
      </c>
      <c r="F14" s="443">
        <f>F16-F15-SUM(F11:F13)</f>
        <v>0</v>
      </c>
      <c r="G14" s="443">
        <f>G16-G15-SUM(G11:G13)</f>
        <v>0</v>
      </c>
      <c r="H14" s="443">
        <f>H16-H15-SUM(H11:H13)</f>
        <v>0</v>
      </c>
      <c r="I14" s="329" t="s">
        <v>1597</v>
      </c>
      <c r="J14" s="65"/>
    </row>
    <row r="15" spans="2:10" ht="16.149999999999999" customHeight="1" thickBot="1" x14ac:dyDescent="0.25">
      <c r="B15" s="227" t="s">
        <v>1598</v>
      </c>
      <c r="C15" s="128"/>
      <c r="D15" s="239" t="s">
        <v>14</v>
      </c>
      <c r="E15" s="444"/>
      <c r="F15" s="444"/>
      <c r="G15" s="444"/>
      <c r="H15" s="444"/>
      <c r="I15" s="329" t="s">
        <v>1599</v>
      </c>
      <c r="J15" s="65"/>
    </row>
    <row r="16" spans="2:10" ht="16.149999999999999" customHeight="1" thickBot="1" x14ac:dyDescent="0.25">
      <c r="B16" s="73" t="s">
        <v>2375</v>
      </c>
      <c r="C16" s="69"/>
      <c r="D16" s="172" t="s">
        <v>11</v>
      </c>
      <c r="E16" s="323">
        <f>E29</f>
        <v>0</v>
      </c>
      <c r="F16" s="323">
        <f>F29</f>
        <v>0</v>
      </c>
      <c r="G16" s="323">
        <f>G29</f>
        <v>0</v>
      </c>
      <c r="H16" s="323">
        <f>H29</f>
        <v>0</v>
      </c>
      <c r="I16" s="329" t="s">
        <v>1600</v>
      </c>
      <c r="J16" s="65"/>
    </row>
    <row r="17" spans="2:10" ht="16.149999999999999" customHeight="1" thickTop="1" x14ac:dyDescent="0.2">
      <c r="B17" s="71"/>
      <c r="C17" s="71"/>
      <c r="D17" s="71"/>
      <c r="E17" s="71"/>
      <c r="F17" s="71"/>
      <c r="G17" s="71"/>
      <c r="H17" s="71"/>
      <c r="I17" s="336"/>
    </row>
    <row r="18" spans="2:10" ht="16.149999999999999" customHeight="1" thickBot="1" x14ac:dyDescent="0.25">
      <c r="B18" s="23"/>
    </row>
    <row r="19" spans="2:10" ht="16.149999999999999" customHeight="1" thickTop="1" thickBot="1" x14ac:dyDescent="0.3">
      <c r="B19" s="45"/>
      <c r="C19" s="45"/>
      <c r="D19" s="45"/>
      <c r="E19" s="45"/>
      <c r="F19" s="45"/>
      <c r="G19" s="45"/>
      <c r="H19" s="377" t="s">
        <v>2338</v>
      </c>
      <c r="I19" s="378">
        <v>2</v>
      </c>
    </row>
    <row r="20" spans="2:10" ht="16.149999999999999" customHeight="1" thickTop="1" x14ac:dyDescent="0.25">
      <c r="B20" s="47" t="s">
        <v>373</v>
      </c>
      <c r="C20" s="48"/>
      <c r="D20" s="48"/>
      <c r="E20" s="326" t="s">
        <v>1583</v>
      </c>
      <c r="F20" s="326" t="s">
        <v>1584</v>
      </c>
      <c r="G20" s="327" t="s">
        <v>1585</v>
      </c>
      <c r="H20" s="327" t="s">
        <v>1586</v>
      </c>
      <c r="I20" s="325" t="s">
        <v>3</v>
      </c>
      <c r="J20" s="65"/>
    </row>
    <row r="21" spans="2:10" ht="53.7" customHeight="1" x14ac:dyDescent="0.25">
      <c r="B21" s="49"/>
      <c r="C21" s="6"/>
      <c r="D21" s="708" t="s">
        <v>72</v>
      </c>
      <c r="E21" s="31" t="s">
        <v>1587</v>
      </c>
      <c r="F21" s="78" t="s">
        <v>1588</v>
      </c>
      <c r="G21" s="31" t="s">
        <v>1587</v>
      </c>
      <c r="H21" s="78" t="s">
        <v>1588</v>
      </c>
      <c r="I21" s="50"/>
      <c r="J21" s="65"/>
    </row>
    <row r="22" spans="2:10" ht="16.149999999999999" customHeight="1" x14ac:dyDescent="0.25">
      <c r="B22" s="49"/>
      <c r="C22" s="6"/>
      <c r="D22" s="708"/>
      <c r="E22" s="32" t="s">
        <v>328</v>
      </c>
      <c r="F22" s="80" t="s">
        <v>328</v>
      </c>
      <c r="G22" s="32" t="s">
        <v>327</v>
      </c>
      <c r="H22" s="80" t="s">
        <v>327</v>
      </c>
      <c r="I22" s="50"/>
      <c r="J22" s="65"/>
    </row>
    <row r="23" spans="2:10" ht="16.149999999999999" customHeight="1" thickBot="1" x14ac:dyDescent="0.3">
      <c r="B23" s="51"/>
      <c r="C23" s="13"/>
      <c r="D23" s="709"/>
      <c r="E23" s="33" t="s">
        <v>424</v>
      </c>
      <c r="F23" s="124" t="s">
        <v>424</v>
      </c>
      <c r="G23" s="33" t="s">
        <v>424</v>
      </c>
      <c r="H23" s="124" t="s">
        <v>424</v>
      </c>
      <c r="I23" s="329" t="s">
        <v>4</v>
      </c>
      <c r="J23" s="65"/>
    </row>
    <row r="24" spans="2:10" ht="16.149999999999999" customHeight="1" x14ac:dyDescent="0.2">
      <c r="B24" s="208" t="s">
        <v>1601</v>
      </c>
      <c r="C24" s="232"/>
      <c r="D24" s="6"/>
      <c r="E24" s="3"/>
      <c r="F24" s="3"/>
      <c r="G24" s="3"/>
      <c r="H24" s="3"/>
      <c r="I24" s="61"/>
      <c r="J24" s="65"/>
    </row>
    <row r="25" spans="2:10" ht="16.149999999999999" customHeight="1" x14ac:dyDescent="0.2">
      <c r="B25" s="227" t="s">
        <v>1602</v>
      </c>
      <c r="C25" s="128"/>
      <c r="D25" s="239" t="s">
        <v>11</v>
      </c>
      <c r="E25" s="330"/>
      <c r="F25" s="330"/>
      <c r="G25" s="332"/>
      <c r="H25" s="332"/>
      <c r="I25" s="329" t="s">
        <v>1603</v>
      </c>
      <c r="J25" s="65"/>
    </row>
    <row r="26" spans="2:10" ht="16.149999999999999" customHeight="1" x14ac:dyDescent="0.2">
      <c r="B26" s="58" t="s">
        <v>1604</v>
      </c>
      <c r="C26" s="128"/>
      <c r="D26" s="239" t="s">
        <v>11</v>
      </c>
      <c r="E26" s="330"/>
      <c r="F26" s="330"/>
      <c r="G26" s="332"/>
      <c r="H26" s="332"/>
      <c r="I26" s="329" t="s">
        <v>1605</v>
      </c>
      <c r="J26" s="65"/>
    </row>
    <row r="27" spans="2:10" ht="16.149999999999999" customHeight="1" x14ac:dyDescent="0.2">
      <c r="B27" s="148" t="s">
        <v>1606</v>
      </c>
      <c r="C27" s="129"/>
      <c r="D27" s="239" t="s">
        <v>11</v>
      </c>
      <c r="E27" s="330"/>
      <c r="F27" s="330"/>
      <c r="G27" s="332"/>
      <c r="H27" s="332"/>
      <c r="I27" s="329" t="s">
        <v>1607</v>
      </c>
      <c r="J27" s="65"/>
    </row>
    <row r="28" spans="2:10" ht="16.149999999999999" customHeight="1" thickBot="1" x14ac:dyDescent="0.25">
      <c r="B28" s="227" t="s">
        <v>1608</v>
      </c>
      <c r="C28" s="128"/>
      <c r="D28" s="239" t="s">
        <v>11</v>
      </c>
      <c r="E28" s="330"/>
      <c r="F28" s="330"/>
      <c r="G28" s="332"/>
      <c r="H28" s="332"/>
      <c r="I28" s="329" t="s">
        <v>1609</v>
      </c>
      <c r="J28" s="65"/>
    </row>
    <row r="29" spans="2:10" ht="16.149999999999999" customHeight="1" x14ac:dyDescent="0.2">
      <c r="B29" s="234" t="s">
        <v>1610</v>
      </c>
      <c r="C29" s="128"/>
      <c r="D29" s="239" t="s">
        <v>11</v>
      </c>
      <c r="E29" s="323">
        <f>SUM(E25:E28)</f>
        <v>0</v>
      </c>
      <c r="F29" s="323">
        <f>SUM(F25:F28)</f>
        <v>0</v>
      </c>
      <c r="G29" s="323">
        <f>SUM(G25:G28)</f>
        <v>0</v>
      </c>
      <c r="H29" s="323">
        <f>SUM(H25:H28)</f>
        <v>0</v>
      </c>
      <c r="I29" s="329" t="s">
        <v>1611</v>
      </c>
      <c r="J29" s="65"/>
    </row>
    <row r="30" spans="2:10" ht="16.149999999999999" customHeight="1" x14ac:dyDescent="0.2">
      <c r="B30" s="227" t="s">
        <v>1612</v>
      </c>
      <c r="C30" s="128"/>
      <c r="D30" s="239" t="s">
        <v>1</v>
      </c>
      <c r="E30" s="321">
        <f>-('TAC21 Borrowings'!E9+'TAC21 Borrowings'!E10)</f>
        <v>0</v>
      </c>
      <c r="F30" s="371"/>
      <c r="G30" s="321">
        <f>-('TAC21 Borrowings'!F9+'TAC21 Borrowings'!F10)</f>
        <v>0</v>
      </c>
      <c r="H30" s="445"/>
      <c r="I30" s="329" t="s">
        <v>1613</v>
      </c>
      <c r="J30" s="65"/>
    </row>
    <row r="31" spans="2:10" ht="16.149999999999999" customHeight="1" thickBot="1" x14ac:dyDescent="0.25">
      <c r="B31" s="227" t="s">
        <v>1614</v>
      </c>
      <c r="C31" s="128"/>
      <c r="D31" s="239" t="s">
        <v>1</v>
      </c>
      <c r="E31" s="321">
        <f>-'TAC21 Borrowings'!E12</f>
        <v>0</v>
      </c>
      <c r="F31" s="324"/>
      <c r="G31" s="321">
        <f>'TAC21 Borrowings'!F12</f>
        <v>0</v>
      </c>
      <c r="H31" s="324"/>
      <c r="I31" s="329" t="s">
        <v>1615</v>
      </c>
      <c r="J31" s="65"/>
    </row>
    <row r="32" spans="2:10" ht="16.149999999999999" customHeight="1" thickBot="1" x14ac:dyDescent="0.25">
      <c r="B32" s="73" t="s">
        <v>1616</v>
      </c>
      <c r="C32" s="69"/>
      <c r="D32" s="172" t="s">
        <v>14</v>
      </c>
      <c r="E32" s="323">
        <f>SUM(E29:E31)</f>
        <v>0</v>
      </c>
      <c r="F32" s="323">
        <f>SUM(F29:F31)</f>
        <v>0</v>
      </c>
      <c r="G32" s="323">
        <f>SUM(G29:G31)</f>
        <v>0</v>
      </c>
      <c r="H32" s="323">
        <f>SUM(H29:H31)</f>
        <v>0</v>
      </c>
      <c r="I32" s="329" t="s">
        <v>1617</v>
      </c>
      <c r="J32" s="65"/>
    </row>
    <row r="33" spans="2:12" ht="16.149999999999999" customHeight="1" thickTop="1" thickBot="1" x14ac:dyDescent="0.25">
      <c r="B33" s="71"/>
      <c r="C33" s="71"/>
      <c r="D33" s="71"/>
      <c r="E33" s="71"/>
      <c r="F33" s="71"/>
      <c r="G33" s="71"/>
      <c r="H33" s="71"/>
      <c r="I33" s="336"/>
    </row>
    <row r="34" spans="2:12" ht="16.149999999999999" customHeight="1" thickTop="1" thickBot="1" x14ac:dyDescent="0.3">
      <c r="B34" s="45"/>
      <c r="C34" s="45"/>
      <c r="D34" s="45"/>
      <c r="E34" s="45"/>
      <c r="F34" s="377" t="s">
        <v>2338</v>
      </c>
      <c r="G34" s="378">
        <v>3</v>
      </c>
    </row>
    <row r="35" spans="2:12" ht="16.149999999999999" customHeight="1" thickTop="1" x14ac:dyDescent="0.25">
      <c r="B35" s="47" t="s">
        <v>374</v>
      </c>
      <c r="C35" s="48"/>
      <c r="D35" s="48"/>
      <c r="E35" s="326" t="s">
        <v>1583</v>
      </c>
      <c r="F35" s="327" t="s">
        <v>1585</v>
      </c>
      <c r="G35" s="325" t="s">
        <v>3</v>
      </c>
      <c r="H35" s="65"/>
      <c r="I35" s="27"/>
      <c r="J35" s="27"/>
      <c r="K35" s="27"/>
      <c r="L35" s="27"/>
    </row>
    <row r="36" spans="2:12" ht="21.4" customHeight="1" x14ac:dyDescent="0.25">
      <c r="B36" s="49"/>
      <c r="C36" s="6"/>
      <c r="D36" s="708"/>
      <c r="E36" s="32" t="s">
        <v>2340</v>
      </c>
      <c r="F36" s="32" t="s">
        <v>2341</v>
      </c>
      <c r="G36" s="50"/>
      <c r="H36" s="65"/>
    </row>
    <row r="37" spans="2:12" ht="21.4" customHeight="1" thickBot="1" x14ac:dyDescent="0.3">
      <c r="B37" s="51"/>
      <c r="C37" s="13"/>
      <c r="D37" s="709"/>
      <c r="E37" s="33" t="s">
        <v>424</v>
      </c>
      <c r="F37" s="33" t="s">
        <v>424</v>
      </c>
      <c r="G37" s="329" t="s">
        <v>4</v>
      </c>
      <c r="H37" s="65"/>
    </row>
    <row r="38" spans="2:12" ht="16.149999999999999" customHeight="1" x14ac:dyDescent="0.2">
      <c r="B38" s="146" t="s">
        <v>1618</v>
      </c>
      <c r="C38" s="147"/>
      <c r="D38" s="239" t="s">
        <v>11</v>
      </c>
      <c r="E38" s="330"/>
      <c r="F38" s="332"/>
      <c r="G38" s="329" t="s">
        <v>1619</v>
      </c>
      <c r="H38" s="65"/>
    </row>
    <row r="39" spans="2:12" ht="15.8" customHeight="1" thickBot="1" x14ac:dyDescent="0.25">
      <c r="B39" s="148" t="s">
        <v>1620</v>
      </c>
      <c r="C39" s="129"/>
      <c r="D39" s="239" t="s">
        <v>11</v>
      </c>
      <c r="E39" s="330"/>
      <c r="F39" s="332"/>
      <c r="G39" s="329" t="s">
        <v>1621</v>
      </c>
      <c r="H39" s="65"/>
    </row>
    <row r="40" spans="2:12" ht="16.149999999999999" customHeight="1" thickBot="1" x14ac:dyDescent="0.25">
      <c r="B40" s="73" t="s">
        <v>1622</v>
      </c>
      <c r="C40" s="69"/>
      <c r="D40" s="172" t="s">
        <v>11</v>
      </c>
      <c r="E40" s="323">
        <f>SUM(E38:E39)</f>
        <v>0</v>
      </c>
      <c r="F40" s="323">
        <f>SUM(F38:F39)</f>
        <v>0</v>
      </c>
      <c r="G40" s="335" t="s">
        <v>1623</v>
      </c>
      <c r="H40" s="65"/>
    </row>
    <row r="41" spans="2:12" ht="16.149999999999999" customHeight="1" thickTop="1" x14ac:dyDescent="0.2">
      <c r="B41" s="71"/>
      <c r="C41" s="71"/>
      <c r="D41" s="71"/>
      <c r="E41" s="71"/>
      <c r="F41" s="71"/>
      <c r="G41" s="336"/>
    </row>
  </sheetData>
  <sheetProtection algorithmName="SHA-512" hashValue="/ykbWAPyi9BKvyS6r8cb+uejgWPTQV7mJyvqV88DAVUiKDfJk7PGtnz+tiJ4h856N0AP9cmZm6BF9hUBcMLArw==" saltValue="S3s9LHa2dXJ0ujlwo5+ssw==" spinCount="100000" sheet="1" objects="1" scenarios="1"/>
  <mergeCells count="3">
    <mergeCell ref="D6:D8"/>
    <mergeCell ref="D21:D23"/>
    <mergeCell ref="D36:D37"/>
  </mergeCell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7DCC3-7E17-4A52-AF6A-F4BF332EC844}">
  <sheetPr codeName="Sheet58">
    <tabColor theme="2"/>
    <pageSetUpPr fitToPage="1"/>
  </sheetPr>
  <dimension ref="B2:I55"/>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7" width="13.25" style="18" customWidth="1"/>
    <col min="8" max="8" width="7" style="18" customWidth="1"/>
    <col min="9" max="33" width="13.25" style="18" customWidth="1"/>
    <col min="34" max="16384" width="9.25" style="18"/>
  </cols>
  <sheetData>
    <row r="2" spans="2:8" ht="18.7" customHeight="1" x14ac:dyDescent="0.25">
      <c r="B2" s="20" t="s">
        <v>2476</v>
      </c>
      <c r="D2" s="20"/>
    </row>
    <row r="3" spans="2:8" ht="18.7" customHeight="1" x14ac:dyDescent="0.25">
      <c r="B3" s="20" t="s">
        <v>2276</v>
      </c>
    </row>
    <row r="4" spans="2:8" ht="18.7" customHeight="1" thickBot="1" x14ac:dyDescent="0.25">
      <c r="B4" s="21" t="s">
        <v>405</v>
      </c>
    </row>
    <row r="5" spans="2:8" ht="16.149999999999999" customHeight="1" thickTop="1" thickBot="1" x14ac:dyDescent="0.3">
      <c r="B5" s="45"/>
      <c r="C5" s="45"/>
      <c r="D5" s="45"/>
      <c r="E5" s="45"/>
      <c r="F5" s="377" t="s">
        <v>2338</v>
      </c>
      <c r="G5" s="378">
        <v>1</v>
      </c>
    </row>
    <row r="6" spans="2:8" ht="16.149999999999999" customHeight="1" thickTop="1" x14ac:dyDescent="0.25">
      <c r="B6" s="47" t="s">
        <v>349</v>
      </c>
      <c r="C6" s="48"/>
      <c r="D6" s="48"/>
      <c r="E6" s="326" t="s">
        <v>432</v>
      </c>
      <c r="F6" s="327" t="s">
        <v>433</v>
      </c>
      <c r="G6" s="325" t="s">
        <v>3</v>
      </c>
      <c r="H6" s="65"/>
    </row>
    <row r="7" spans="2:8" ht="27.35" customHeight="1" x14ac:dyDescent="0.25">
      <c r="B7" s="49"/>
      <c r="C7" s="6"/>
      <c r="D7" s="708" t="s">
        <v>72</v>
      </c>
      <c r="E7" s="32" t="s">
        <v>435</v>
      </c>
      <c r="F7" s="32" t="s">
        <v>435</v>
      </c>
      <c r="G7" s="50"/>
      <c r="H7" s="65"/>
    </row>
    <row r="8" spans="2:8" ht="16.149999999999999" customHeight="1" x14ac:dyDescent="0.25">
      <c r="B8" s="49"/>
      <c r="C8" s="6"/>
      <c r="D8" s="708"/>
      <c r="E8" s="32" t="s">
        <v>328</v>
      </c>
      <c r="F8" s="32" t="s">
        <v>327</v>
      </c>
      <c r="G8" s="50"/>
      <c r="H8" s="65"/>
    </row>
    <row r="9" spans="2:8" ht="16.149999999999999" customHeight="1" thickBot="1" x14ac:dyDescent="0.3">
      <c r="B9" s="51"/>
      <c r="C9" s="13"/>
      <c r="D9" s="709"/>
      <c r="E9" s="52" t="s">
        <v>424</v>
      </c>
      <c r="F9" s="52" t="s">
        <v>424</v>
      </c>
      <c r="G9" s="329" t="s">
        <v>4</v>
      </c>
      <c r="H9" s="65"/>
    </row>
    <row r="10" spans="2:8" ht="16.149999999999999" customHeight="1" x14ac:dyDescent="0.2">
      <c r="B10" s="464" t="s">
        <v>65</v>
      </c>
      <c r="C10" s="54"/>
      <c r="D10" s="55" t="s">
        <v>11</v>
      </c>
      <c r="E10" s="443">
        <f>'TAC06 Op Inc 1'!E49</f>
        <v>0</v>
      </c>
      <c r="F10" s="443">
        <f>'TAC06 Op Inc 1'!F49</f>
        <v>0</v>
      </c>
      <c r="G10" s="329" t="s">
        <v>436</v>
      </c>
      <c r="H10" s="65"/>
    </row>
    <row r="11" spans="2:8" ht="16.149999999999999" customHeight="1" x14ac:dyDescent="0.2">
      <c r="B11" s="459" t="s">
        <v>0</v>
      </c>
      <c r="C11" s="57"/>
      <c r="D11" s="40" t="s">
        <v>11</v>
      </c>
      <c r="E11" s="443">
        <f>'TAC07 Op Inc 2'!E40</f>
        <v>0</v>
      </c>
      <c r="F11" s="443">
        <f>'TAC07 Op Inc 2'!F40</f>
        <v>0</v>
      </c>
      <c r="G11" s="329" t="s">
        <v>437</v>
      </c>
      <c r="H11" s="65"/>
    </row>
    <row r="12" spans="2:8" ht="16.149999999999999" customHeight="1" thickBot="1" x14ac:dyDescent="0.25">
      <c r="B12" s="93" t="s">
        <v>294</v>
      </c>
      <c r="C12" s="59"/>
      <c r="D12" s="40" t="s">
        <v>1</v>
      </c>
      <c r="E12" s="443">
        <f>-'TAC08 Op Exp'!E66</f>
        <v>0</v>
      </c>
      <c r="F12" s="443">
        <f>-'TAC08 Op Exp'!F66</f>
        <v>0</v>
      </c>
      <c r="G12" s="329" t="s">
        <v>438</v>
      </c>
      <c r="H12" s="65"/>
    </row>
    <row r="13" spans="2:8" ht="16.149999999999999" customHeight="1" x14ac:dyDescent="0.2">
      <c r="B13" s="460" t="s">
        <v>48</v>
      </c>
      <c r="C13" s="59"/>
      <c r="D13" s="40" t="s">
        <v>14</v>
      </c>
      <c r="E13" s="323">
        <f>SUM(E10:E12)</f>
        <v>0</v>
      </c>
      <c r="F13" s="323">
        <f>SUM(F10:F12)</f>
        <v>0</v>
      </c>
      <c r="G13" s="329" t="s">
        <v>439</v>
      </c>
      <c r="H13" s="65"/>
    </row>
    <row r="14" spans="2:8" ht="16.149999999999999" customHeight="1" x14ac:dyDescent="0.2">
      <c r="B14" s="460" t="s">
        <v>49</v>
      </c>
      <c r="C14" s="34"/>
      <c r="D14" s="2"/>
      <c r="E14" s="3"/>
      <c r="F14" s="3"/>
      <c r="G14" s="61"/>
      <c r="H14" s="65"/>
    </row>
    <row r="15" spans="2:8" ht="16.149999999999999" customHeight="1" x14ac:dyDescent="0.2">
      <c r="B15" s="459" t="s">
        <v>50</v>
      </c>
      <c r="C15" s="59"/>
      <c r="D15" s="40" t="s">
        <v>11</v>
      </c>
      <c r="E15" s="443">
        <f>'TAC11 Finance &amp; other'!E13</f>
        <v>0</v>
      </c>
      <c r="F15" s="443">
        <f>'TAC11 Finance &amp; other'!F13</f>
        <v>0</v>
      </c>
      <c r="G15" s="329" t="s">
        <v>134</v>
      </c>
      <c r="H15" s="65"/>
    </row>
    <row r="16" spans="2:8" ht="16.149999999999999" customHeight="1" x14ac:dyDescent="0.2">
      <c r="B16" s="459" t="s">
        <v>90</v>
      </c>
      <c r="C16" s="59"/>
      <c r="D16" s="40" t="s">
        <v>1</v>
      </c>
      <c r="E16" s="443">
        <f>-'TAC11 Finance &amp; other'!E38</f>
        <v>0</v>
      </c>
      <c r="F16" s="443">
        <f>-'TAC11 Finance &amp; other'!F38</f>
        <v>0</v>
      </c>
      <c r="G16" s="329" t="s">
        <v>135</v>
      </c>
      <c r="H16" s="65"/>
    </row>
    <row r="17" spans="2:9" ht="16.149999999999999" customHeight="1" thickBot="1" x14ac:dyDescent="0.25">
      <c r="B17" s="93" t="s">
        <v>127</v>
      </c>
      <c r="C17" s="57"/>
      <c r="D17" s="40" t="s">
        <v>1</v>
      </c>
      <c r="E17" s="330"/>
      <c r="F17" s="332"/>
      <c r="G17" s="329" t="s">
        <v>136</v>
      </c>
      <c r="H17" s="65"/>
    </row>
    <row r="18" spans="2:9" ht="16.149999999999999" customHeight="1" x14ac:dyDescent="0.2">
      <c r="B18" s="460" t="s">
        <v>51</v>
      </c>
      <c r="C18" s="57"/>
      <c r="D18" s="40" t="s">
        <v>14</v>
      </c>
      <c r="E18" s="323">
        <f>SUM(E15:E17)</f>
        <v>0</v>
      </c>
      <c r="F18" s="323">
        <f>SUM(F15:F17)</f>
        <v>0</v>
      </c>
      <c r="G18" s="329" t="s">
        <v>137</v>
      </c>
      <c r="H18" s="65"/>
    </row>
    <row r="19" spans="2:9" ht="16.149999999999999" customHeight="1" x14ac:dyDescent="0.2">
      <c r="B19" s="93" t="s">
        <v>440</v>
      </c>
      <c r="C19" s="6"/>
      <c r="D19" s="40" t="s">
        <v>14</v>
      </c>
      <c r="E19" s="443">
        <f>'TAC11 Finance &amp; other'!E74</f>
        <v>0</v>
      </c>
      <c r="F19" s="443">
        <f>'TAC11 Finance &amp; other'!F74</f>
        <v>0</v>
      </c>
      <c r="G19" s="329" t="s">
        <v>441</v>
      </c>
      <c r="H19" s="65"/>
    </row>
    <row r="20" spans="2:9" ht="12.9" x14ac:dyDescent="0.2">
      <c r="B20" s="115" t="s">
        <v>442</v>
      </c>
      <c r="C20" s="59"/>
      <c r="D20" s="40" t="s">
        <v>14</v>
      </c>
      <c r="E20" s="330"/>
      <c r="F20" s="332"/>
      <c r="G20" s="329" t="s">
        <v>138</v>
      </c>
      <c r="H20" s="65"/>
    </row>
    <row r="21" spans="2:9" ht="16.149999999999999" customHeight="1" x14ac:dyDescent="0.2">
      <c r="B21" s="115" t="s">
        <v>91</v>
      </c>
      <c r="C21" s="57"/>
      <c r="D21" s="40" t="s">
        <v>14</v>
      </c>
      <c r="E21" s="330"/>
      <c r="F21" s="332"/>
      <c r="G21" s="329" t="s">
        <v>139</v>
      </c>
      <c r="H21" s="65"/>
    </row>
    <row r="22" spans="2:9" ht="16.149999999999999" customHeight="1" thickBot="1" x14ac:dyDescent="0.25">
      <c r="B22" s="459" t="s">
        <v>15</v>
      </c>
      <c r="C22" s="6"/>
      <c r="D22" s="40" t="s">
        <v>1</v>
      </c>
      <c r="E22" s="330"/>
      <c r="F22" s="332"/>
      <c r="G22" s="329" t="s">
        <v>140</v>
      </c>
      <c r="H22" s="65"/>
    </row>
    <row r="23" spans="2:9" ht="16.149999999999999" customHeight="1" x14ac:dyDescent="0.2">
      <c r="B23" s="463" t="s">
        <v>443</v>
      </c>
      <c r="C23" s="57"/>
      <c r="D23" s="40" t="s">
        <v>14</v>
      </c>
      <c r="E23" s="323">
        <f>E13+E18+SUM(E19:E22)</f>
        <v>0</v>
      </c>
      <c r="F23" s="323">
        <f>F13+F18+SUM(F19:F22)</f>
        <v>0</v>
      </c>
      <c r="G23" s="329" t="s">
        <v>444</v>
      </c>
      <c r="H23" s="65"/>
    </row>
    <row r="24" spans="2:9" ht="26.5" thickBot="1" x14ac:dyDescent="0.25">
      <c r="B24" s="214" t="s">
        <v>445</v>
      </c>
      <c r="C24" s="57"/>
      <c r="D24" s="40" t="s">
        <v>14</v>
      </c>
      <c r="E24" s="443">
        <f>'TAC11 Finance &amp; other'!E85</f>
        <v>0</v>
      </c>
      <c r="F24" s="443">
        <f>'TAC11 Finance &amp; other'!F85</f>
        <v>0</v>
      </c>
      <c r="G24" s="329" t="s">
        <v>446</v>
      </c>
      <c r="H24" s="65"/>
    </row>
    <row r="25" spans="2:9" ht="16.149999999999999" customHeight="1" x14ac:dyDescent="0.2">
      <c r="B25" s="463" t="s">
        <v>447</v>
      </c>
      <c r="C25" s="6"/>
      <c r="D25" s="40" t="s">
        <v>14</v>
      </c>
      <c r="E25" s="323">
        <f>SUM(E23:E24)</f>
        <v>0</v>
      </c>
      <c r="F25" s="323">
        <f>SUM(F23:F24)</f>
        <v>0</v>
      </c>
      <c r="G25" s="329" t="s">
        <v>141</v>
      </c>
      <c r="H25" s="65"/>
      <c r="I25" s="372"/>
    </row>
    <row r="26" spans="2:9" ht="16.149999999999999" customHeight="1" x14ac:dyDescent="0.2">
      <c r="B26" s="463" t="s">
        <v>448</v>
      </c>
      <c r="C26" s="6"/>
      <c r="D26" s="2"/>
      <c r="E26" s="3"/>
      <c r="F26" s="3"/>
      <c r="G26" s="61"/>
      <c r="H26" s="65"/>
    </row>
    <row r="27" spans="2:9" ht="16.149999999999999" customHeight="1" x14ac:dyDescent="0.2">
      <c r="B27" s="474" t="s">
        <v>449</v>
      </c>
      <c r="C27" s="6"/>
      <c r="D27" s="2"/>
      <c r="E27" s="3"/>
      <c r="F27" s="3"/>
      <c r="G27" s="61"/>
      <c r="H27" s="65"/>
    </row>
    <row r="28" spans="2:9" ht="16.149999999999999" customHeight="1" x14ac:dyDescent="0.2">
      <c r="B28" s="556" t="s">
        <v>450</v>
      </c>
      <c r="C28" s="57"/>
      <c r="D28" s="40" t="s">
        <v>1</v>
      </c>
      <c r="E28" s="443">
        <f>'TAC04 SOCIE'!E18</f>
        <v>0</v>
      </c>
      <c r="F28" s="443">
        <f>'TAC04 SOCIE'!E58</f>
        <v>0</v>
      </c>
      <c r="G28" s="329" t="s">
        <v>451</v>
      </c>
      <c r="H28" s="65"/>
    </row>
    <row r="29" spans="2:9" ht="16.149999999999999" customHeight="1" x14ac:dyDescent="0.2">
      <c r="B29" s="557" t="s">
        <v>452</v>
      </c>
      <c r="C29" s="57"/>
      <c r="D29" s="40" t="s">
        <v>14</v>
      </c>
      <c r="E29" s="443">
        <f>SUM('TAC04 SOCIE'!E19:E21)</f>
        <v>0</v>
      </c>
      <c r="F29" s="443">
        <f>SUM('TAC04 SOCIE'!E59:E61)</f>
        <v>0</v>
      </c>
      <c r="G29" s="329" t="s">
        <v>453</v>
      </c>
      <c r="H29" s="65"/>
    </row>
    <row r="30" spans="2:9" ht="16.149999999999999" customHeight="1" x14ac:dyDescent="0.2">
      <c r="B30" s="558" t="s">
        <v>454</v>
      </c>
      <c r="C30" s="57"/>
      <c r="D30" s="40" t="s">
        <v>14</v>
      </c>
      <c r="E30" s="443">
        <f>'TAC04 SOCIE'!E23</f>
        <v>0</v>
      </c>
      <c r="F30" s="443">
        <f>'TAC04 SOCIE'!E63</f>
        <v>0</v>
      </c>
      <c r="G30" s="329" t="s">
        <v>455</v>
      </c>
      <c r="H30" s="65"/>
    </row>
    <row r="31" spans="2:9" ht="25.85" x14ac:dyDescent="0.2">
      <c r="B31" s="559" t="s">
        <v>2474</v>
      </c>
      <c r="C31" s="57"/>
      <c r="D31" s="40" t="s">
        <v>14</v>
      </c>
      <c r="E31" s="443">
        <f>'TAC04 SOCIE'!E25</f>
        <v>0</v>
      </c>
      <c r="F31" s="443">
        <f>'TAC04 SOCIE'!E65</f>
        <v>0</v>
      </c>
      <c r="G31" s="329" t="s">
        <v>456</v>
      </c>
      <c r="H31" s="65"/>
    </row>
    <row r="32" spans="2:9" ht="16.149999999999999" customHeight="1" x14ac:dyDescent="0.2">
      <c r="B32" s="558" t="s">
        <v>457</v>
      </c>
      <c r="C32" s="6"/>
      <c r="D32" s="40" t="s">
        <v>14</v>
      </c>
      <c r="E32" s="443">
        <f>'TAC04 SOCIE'!E28</f>
        <v>0</v>
      </c>
      <c r="F32" s="443">
        <f>'TAC04 SOCIE'!E68</f>
        <v>0</v>
      </c>
      <c r="G32" s="329" t="s">
        <v>458</v>
      </c>
      <c r="H32" s="65"/>
    </row>
    <row r="33" spans="2:8" ht="16.149999999999999" customHeight="1" x14ac:dyDescent="0.2">
      <c r="B33" s="556" t="s">
        <v>459</v>
      </c>
      <c r="C33" s="59"/>
      <c r="D33" s="40" t="s">
        <v>14</v>
      </c>
      <c r="E33" s="443">
        <f>'TAC04 SOCIE'!E29</f>
        <v>0</v>
      </c>
      <c r="F33" s="443">
        <f>'TAC04 SOCIE'!E69</f>
        <v>0</v>
      </c>
      <c r="G33" s="329" t="s">
        <v>460</v>
      </c>
      <c r="H33" s="65"/>
    </row>
    <row r="34" spans="2:8" ht="15.65" customHeight="1" x14ac:dyDescent="0.2">
      <c r="B34" s="556" t="s">
        <v>461</v>
      </c>
      <c r="C34" s="59"/>
      <c r="D34" s="40" t="s">
        <v>14</v>
      </c>
      <c r="E34" s="443">
        <f>'TAC04 SOCIE'!E13</f>
        <v>0</v>
      </c>
      <c r="F34" s="446"/>
      <c r="G34" s="329" t="s">
        <v>462</v>
      </c>
      <c r="H34" s="65"/>
    </row>
    <row r="35" spans="2:8" ht="16.149999999999999" customHeight="1" x14ac:dyDescent="0.2">
      <c r="B35" s="556" t="s">
        <v>463</v>
      </c>
      <c r="C35" s="57"/>
      <c r="D35" s="40" t="s">
        <v>14</v>
      </c>
      <c r="E35" s="443">
        <f>SUM('TAC04 SOCIE'!E35:E36)</f>
        <v>0</v>
      </c>
      <c r="F35" s="443">
        <f>SUM('TAC04 SOCIE'!E75:E76)</f>
        <v>0</v>
      </c>
      <c r="G35" s="329" t="s">
        <v>464</v>
      </c>
      <c r="H35" s="65"/>
    </row>
    <row r="36" spans="2:8" ht="27.2" x14ac:dyDescent="0.2">
      <c r="B36" s="560" t="s">
        <v>465</v>
      </c>
      <c r="C36" s="67"/>
      <c r="D36" s="2"/>
      <c r="E36" s="3"/>
      <c r="F36" s="3"/>
      <c r="G36" s="61"/>
      <c r="H36" s="65"/>
    </row>
    <row r="37" spans="2:8" ht="25.85" x14ac:dyDescent="0.2">
      <c r="B37" s="561" t="s">
        <v>2473</v>
      </c>
      <c r="C37" s="57"/>
      <c r="D37" s="40" t="s">
        <v>14</v>
      </c>
      <c r="E37" s="443">
        <f>'TAC04 SOCIE'!E24</f>
        <v>0</v>
      </c>
      <c r="F37" s="443">
        <f>'TAC04 SOCIE'!E64</f>
        <v>0</v>
      </c>
      <c r="G37" s="329" t="s">
        <v>466</v>
      </c>
      <c r="H37" s="65"/>
    </row>
    <row r="38" spans="2:8" ht="25.85" x14ac:dyDescent="0.2">
      <c r="B38" s="562" t="s">
        <v>2475</v>
      </c>
      <c r="C38" s="57"/>
      <c r="D38" s="40" t="s">
        <v>14</v>
      </c>
      <c r="E38" s="443">
        <f>'TAC04 SOCIE'!E26</f>
        <v>0</v>
      </c>
      <c r="F38" s="443">
        <f>'TAC04 SOCIE'!E66</f>
        <v>0</v>
      </c>
      <c r="G38" s="329" t="s">
        <v>467</v>
      </c>
      <c r="H38" s="65"/>
    </row>
    <row r="39" spans="2:8" ht="16.149999999999999" customHeight="1" thickBot="1" x14ac:dyDescent="0.25">
      <c r="B39" s="557" t="s">
        <v>468</v>
      </c>
      <c r="C39" s="57"/>
      <c r="D39" s="40" t="s">
        <v>14</v>
      </c>
      <c r="E39" s="443">
        <f>'TAC04 SOCIE'!E27</f>
        <v>0</v>
      </c>
      <c r="F39" s="443">
        <f>'TAC04 SOCIE'!E67</f>
        <v>0</v>
      </c>
      <c r="G39" s="329" t="s">
        <v>469</v>
      </c>
      <c r="H39" s="65"/>
    </row>
    <row r="40" spans="2:8" ht="16.149999999999999" customHeight="1" thickBot="1" x14ac:dyDescent="0.25">
      <c r="B40" s="523" t="s">
        <v>470</v>
      </c>
      <c r="C40" s="69"/>
      <c r="D40" s="70" t="s">
        <v>14</v>
      </c>
      <c r="E40" s="323">
        <f>E25+SUM(E28:E35)+SUM(E37:E39)</f>
        <v>0</v>
      </c>
      <c r="F40" s="323">
        <f>F25+SUM(F28:F35)+SUM(F37:F39)</f>
        <v>0</v>
      </c>
      <c r="G40" s="335" t="s">
        <v>471</v>
      </c>
      <c r="H40" s="65"/>
    </row>
    <row r="41" spans="2:8" ht="16.149999999999999" customHeight="1" thickTop="1" thickBot="1" x14ac:dyDescent="0.25">
      <c r="B41" s="413"/>
      <c r="C41" s="71"/>
      <c r="D41" s="71"/>
      <c r="E41" s="71"/>
      <c r="F41" s="71"/>
      <c r="G41" s="336"/>
    </row>
    <row r="42" spans="2:8" ht="16.149999999999999" customHeight="1" thickTop="1" thickBot="1" x14ac:dyDescent="0.3">
      <c r="B42" s="414"/>
      <c r="C42" s="45"/>
      <c r="D42" s="45"/>
      <c r="E42" s="45"/>
      <c r="F42" s="377" t="s">
        <v>2338</v>
      </c>
      <c r="G42" s="378">
        <v>2</v>
      </c>
    </row>
    <row r="43" spans="2:8" ht="16.149999999999999" customHeight="1" thickTop="1" x14ac:dyDescent="0.25">
      <c r="B43" s="415" t="s">
        <v>350</v>
      </c>
      <c r="C43" s="48"/>
      <c r="D43" s="48"/>
      <c r="E43" s="326" t="s">
        <v>432</v>
      </c>
      <c r="F43" s="327" t="s">
        <v>433</v>
      </c>
      <c r="G43" s="325" t="s">
        <v>3</v>
      </c>
      <c r="H43" s="65"/>
    </row>
    <row r="44" spans="2:8" ht="16.149999999999999" customHeight="1" x14ac:dyDescent="0.25">
      <c r="B44" s="454"/>
      <c r="C44" s="6"/>
      <c r="D44" s="708" t="s">
        <v>72</v>
      </c>
      <c r="E44" s="32" t="s">
        <v>435</v>
      </c>
      <c r="F44" s="32" t="s">
        <v>435</v>
      </c>
      <c r="G44" s="50"/>
      <c r="H44" s="65"/>
    </row>
    <row r="45" spans="2:8" ht="16.149999999999999" customHeight="1" x14ac:dyDescent="0.25">
      <c r="B45" s="454"/>
      <c r="C45" s="6"/>
      <c r="D45" s="708"/>
      <c r="E45" s="32" t="s">
        <v>328</v>
      </c>
      <c r="F45" s="32" t="s">
        <v>327</v>
      </c>
      <c r="G45" s="50"/>
      <c r="H45" s="65"/>
    </row>
    <row r="46" spans="2:8" ht="16.149999999999999" customHeight="1" thickBot="1" x14ac:dyDescent="0.3">
      <c r="B46" s="455"/>
      <c r="C46" s="13"/>
      <c r="D46" s="709"/>
      <c r="E46" s="33" t="s">
        <v>424</v>
      </c>
      <c r="F46" s="33" t="s">
        <v>424</v>
      </c>
      <c r="G46" s="329" t="s">
        <v>4</v>
      </c>
      <c r="H46" s="65"/>
    </row>
    <row r="47" spans="2:8" ht="16.149999999999999" customHeight="1" x14ac:dyDescent="0.2">
      <c r="B47" s="456" t="s">
        <v>472</v>
      </c>
      <c r="C47" s="6"/>
      <c r="D47" s="6"/>
      <c r="E47" s="3"/>
      <c r="F47" s="3"/>
      <c r="G47" s="61"/>
      <c r="H47" s="65"/>
    </row>
    <row r="48" spans="2:8" ht="16.149999999999999" customHeight="1" x14ac:dyDescent="0.2">
      <c r="B48" s="115" t="s">
        <v>473</v>
      </c>
      <c r="C48" s="57"/>
      <c r="D48" s="36" t="s">
        <v>14</v>
      </c>
      <c r="E48" s="330"/>
      <c r="F48" s="332"/>
      <c r="G48" s="329" t="s">
        <v>474</v>
      </c>
      <c r="H48" s="65"/>
    </row>
    <row r="49" spans="2:8" ht="16.149999999999999" customHeight="1" thickBot="1" x14ac:dyDescent="0.25">
      <c r="B49" s="93" t="s">
        <v>475</v>
      </c>
      <c r="C49" s="6"/>
      <c r="D49" s="36" t="s">
        <v>14</v>
      </c>
      <c r="E49" s="443">
        <f>E50-E48</f>
        <v>0</v>
      </c>
      <c r="F49" s="443">
        <f>F50-F48</f>
        <v>0</v>
      </c>
      <c r="G49" s="329" t="s">
        <v>476</v>
      </c>
      <c r="H49" s="65"/>
    </row>
    <row r="50" spans="2:8" ht="16.149999999999999" customHeight="1" x14ac:dyDescent="0.2">
      <c r="B50" s="460" t="s">
        <v>477</v>
      </c>
      <c r="C50" s="57"/>
      <c r="D50" s="36" t="s">
        <v>14</v>
      </c>
      <c r="E50" s="323">
        <f>E25</f>
        <v>0</v>
      </c>
      <c r="F50" s="323">
        <f>F25</f>
        <v>0</v>
      </c>
      <c r="G50" s="329" t="s">
        <v>478</v>
      </c>
      <c r="H50" s="65"/>
    </row>
    <row r="51" spans="2:8" ht="16.149999999999999" customHeight="1" x14ac:dyDescent="0.2">
      <c r="B51" s="463" t="s">
        <v>479</v>
      </c>
      <c r="C51" s="67"/>
      <c r="D51" s="6"/>
      <c r="E51" s="3"/>
      <c r="F51" s="3"/>
      <c r="G51" s="61"/>
      <c r="H51" s="65"/>
    </row>
    <row r="52" spans="2:8" ht="16.149999999999999" customHeight="1" x14ac:dyDescent="0.2">
      <c r="B52" s="115" t="s">
        <v>473</v>
      </c>
      <c r="C52" s="57"/>
      <c r="D52" s="36" t="s">
        <v>14</v>
      </c>
      <c r="E52" s="330"/>
      <c r="F52" s="332"/>
      <c r="G52" s="329" t="s">
        <v>480</v>
      </c>
      <c r="H52" s="65"/>
    </row>
    <row r="53" spans="2:8" ht="16.149999999999999" customHeight="1" thickBot="1" x14ac:dyDescent="0.25">
      <c r="B53" s="115" t="s">
        <v>475</v>
      </c>
      <c r="C53" s="6"/>
      <c r="D53" s="36" t="s">
        <v>14</v>
      </c>
      <c r="E53" s="443">
        <f>E54-E52</f>
        <v>0</v>
      </c>
      <c r="F53" s="443">
        <f>F54-F52</f>
        <v>0</v>
      </c>
      <c r="G53" s="329" t="s">
        <v>481</v>
      </c>
      <c r="H53" s="65"/>
    </row>
    <row r="54" spans="2:8" ht="16.149999999999999" customHeight="1" thickBot="1" x14ac:dyDescent="0.25">
      <c r="B54" s="410" t="s">
        <v>477</v>
      </c>
      <c r="C54" s="74"/>
      <c r="D54" s="70" t="s">
        <v>14</v>
      </c>
      <c r="E54" s="323">
        <f>E40</f>
        <v>0</v>
      </c>
      <c r="F54" s="323">
        <f>F40</f>
        <v>0</v>
      </c>
      <c r="G54" s="329" t="s">
        <v>482</v>
      </c>
      <c r="H54" s="65"/>
    </row>
    <row r="55" spans="2:8" ht="16.149999999999999" customHeight="1" thickTop="1" x14ac:dyDescent="0.2">
      <c r="B55" s="71"/>
      <c r="C55" s="71"/>
      <c r="D55" s="71"/>
      <c r="E55" s="71"/>
      <c r="F55" s="71"/>
      <c r="G55" s="336"/>
    </row>
  </sheetData>
  <sheetProtection algorithmName="SHA-512" hashValue="ZrZ4klM/jvI/Mp8dbT5ZPdJQnM0g6FNOzmGW9FaA9XEWxW5HUXW9vNXEG9cCaaPn58YgOUWuZ52V+DI0T2R+1A==" saltValue="x3Is4rxwWx7bGhtI3+36FQ==" spinCount="100000" sheet="1" objects="1" scenarios="1"/>
  <mergeCells count="2">
    <mergeCell ref="D7:D9"/>
    <mergeCell ref="D44:D46"/>
  </mergeCells>
  <phoneticPr fontId="34" type="noConversion"/>
  <pageMargins left="0.70866141732283472" right="0.70866141732283472" top="0.74803149606299213" bottom="0.74803149606299213" header="0.31496062992125984" footer="0.31496062992125984"/>
  <pageSetup paperSize="9" scale="5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0FADA-89D8-46EA-99B7-D0CD2FA937CA}">
  <sheetPr codeName="Sheet79">
    <tabColor theme="2"/>
    <pageSetUpPr fitToPage="1"/>
  </sheetPr>
  <dimension ref="B1:T82"/>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13.25" defaultRowHeight="16.149999999999999" customHeight="1" x14ac:dyDescent="0.2"/>
  <cols>
    <col min="1" max="1" width="5" style="18" customWidth="1"/>
    <col min="2" max="2" width="62.25" style="18" customWidth="1"/>
    <col min="3" max="3" width="5.25" style="18" customWidth="1"/>
    <col min="4" max="4" width="9.25" style="18" customWidth="1"/>
    <col min="5" max="8" width="13.25" style="18"/>
    <col min="9" max="9" width="14.25" style="18" customWidth="1"/>
    <col min="10" max="21" width="13.25" style="18"/>
    <col min="22" max="22" width="13.25" style="18" customWidth="1"/>
    <col min="23" max="25" width="13.25" style="18"/>
    <col min="26" max="26" width="14.25" style="18" customWidth="1"/>
    <col min="27" max="16384" width="13.25" style="18"/>
  </cols>
  <sheetData>
    <row r="1" spans="2:8" ht="18.7" customHeight="1" x14ac:dyDescent="0.25">
      <c r="B1" s="20" t="s">
        <v>2476</v>
      </c>
    </row>
    <row r="2" spans="2:8" ht="18.7" customHeight="1" x14ac:dyDescent="0.25">
      <c r="B2" s="20" t="s">
        <v>2288</v>
      </c>
    </row>
    <row r="3" spans="2:8" ht="18.7" customHeight="1" thickBot="1" x14ac:dyDescent="0.25">
      <c r="B3" s="21" t="s">
        <v>405</v>
      </c>
    </row>
    <row r="4" spans="2:8" ht="16.149999999999999" customHeight="1" thickTop="1" thickBot="1" x14ac:dyDescent="0.3">
      <c r="B4" s="45"/>
      <c r="C4" s="45"/>
      <c r="D4" s="45"/>
      <c r="E4" s="45"/>
      <c r="F4" s="377" t="s">
        <v>2338</v>
      </c>
      <c r="G4" s="378">
        <v>1</v>
      </c>
    </row>
    <row r="5" spans="2:8" ht="16.149999999999999" customHeight="1" thickTop="1" x14ac:dyDescent="0.2">
      <c r="B5" s="131" t="s">
        <v>375</v>
      </c>
      <c r="C5" s="48"/>
      <c r="D5" s="48"/>
      <c r="E5" s="326" t="s">
        <v>1624</v>
      </c>
      <c r="F5" s="327" t="s">
        <v>1625</v>
      </c>
      <c r="G5" s="325" t="s">
        <v>3</v>
      </c>
      <c r="H5" s="65"/>
    </row>
    <row r="6" spans="2:8" ht="16.149999999999999" customHeight="1" x14ac:dyDescent="0.25">
      <c r="B6" s="49"/>
      <c r="C6" s="6"/>
      <c r="D6" s="708"/>
      <c r="E6" s="32" t="s">
        <v>2340</v>
      </c>
      <c r="F6" s="32" t="s">
        <v>2341</v>
      </c>
      <c r="G6" s="50"/>
      <c r="H6" s="65"/>
    </row>
    <row r="7" spans="2:8" ht="16.149999999999999" customHeight="1" thickBot="1" x14ac:dyDescent="0.3">
      <c r="B7" s="51"/>
      <c r="C7" s="13"/>
      <c r="D7" s="709"/>
      <c r="E7" s="52" t="s">
        <v>424</v>
      </c>
      <c r="F7" s="52" t="s">
        <v>424</v>
      </c>
      <c r="G7" s="329" t="s">
        <v>4</v>
      </c>
      <c r="H7" s="65"/>
    </row>
    <row r="8" spans="2:8" ht="16.149999999999999" customHeight="1" x14ac:dyDescent="0.2">
      <c r="B8" s="72" t="s">
        <v>39</v>
      </c>
      <c r="C8" s="84"/>
      <c r="D8" s="6"/>
      <c r="E8" s="3"/>
      <c r="F8" s="3"/>
      <c r="G8" s="61"/>
      <c r="H8" s="65"/>
    </row>
    <row r="9" spans="2:8" ht="16.149999999999999" customHeight="1" x14ac:dyDescent="0.2">
      <c r="B9" s="62" t="s">
        <v>293</v>
      </c>
      <c r="C9" s="57"/>
      <c r="D9" s="239" t="s">
        <v>11</v>
      </c>
      <c r="E9" s="371"/>
      <c r="F9" s="446"/>
      <c r="G9" s="329" t="s">
        <v>1626</v>
      </c>
      <c r="H9" s="65"/>
    </row>
    <row r="10" spans="2:8" ht="16.149999999999999" customHeight="1" x14ac:dyDescent="0.2">
      <c r="B10" s="62" t="s">
        <v>1627</v>
      </c>
      <c r="C10" s="57"/>
      <c r="D10" s="239" t="s">
        <v>11</v>
      </c>
      <c r="E10" s="371"/>
      <c r="F10" s="446"/>
      <c r="G10" s="329" t="s">
        <v>1628</v>
      </c>
      <c r="H10" s="65"/>
    </row>
    <row r="11" spans="2:8" ht="16.149999999999999" customHeight="1" x14ac:dyDescent="0.2">
      <c r="B11" s="62" t="s">
        <v>1629</v>
      </c>
      <c r="C11" s="57"/>
      <c r="D11" s="239" t="s">
        <v>11</v>
      </c>
      <c r="E11" s="371"/>
      <c r="F11" s="446"/>
      <c r="G11" s="329" t="s">
        <v>1630</v>
      </c>
      <c r="H11" s="65"/>
    </row>
    <row r="12" spans="2:8" ht="16.149999999999999" customHeight="1" x14ac:dyDescent="0.2">
      <c r="B12" s="673" t="s">
        <v>2553</v>
      </c>
      <c r="C12" s="672" t="s">
        <v>68</v>
      </c>
      <c r="D12" s="671" t="s">
        <v>11</v>
      </c>
      <c r="E12" s="371"/>
      <c r="F12" s="446"/>
      <c r="G12" s="329" t="s">
        <v>2554</v>
      </c>
      <c r="H12" s="65"/>
    </row>
    <row r="13" spans="2:8" ht="16.149999999999999" customHeight="1" x14ac:dyDescent="0.2">
      <c r="B13" s="62" t="s">
        <v>1631</v>
      </c>
      <c r="C13" s="75"/>
      <c r="D13" s="239" t="s">
        <v>11</v>
      </c>
      <c r="E13" s="371"/>
      <c r="F13" s="446"/>
      <c r="G13" s="329" t="s">
        <v>1632</v>
      </c>
      <c r="H13" s="65"/>
    </row>
    <row r="14" spans="2:8" ht="16.149999999999999" customHeight="1" x14ac:dyDescent="0.2">
      <c r="B14" s="64" t="s">
        <v>1633</v>
      </c>
      <c r="C14" s="67"/>
      <c r="D14" s="239" t="s">
        <v>11</v>
      </c>
      <c r="E14" s="371"/>
      <c r="F14" s="446"/>
      <c r="G14" s="329" t="s">
        <v>1634</v>
      </c>
      <c r="H14" s="65"/>
    </row>
    <row r="15" spans="2:8" ht="16.149999999999999" customHeight="1" x14ac:dyDescent="0.2">
      <c r="B15" s="62" t="s">
        <v>1635</v>
      </c>
      <c r="C15" s="57"/>
      <c r="D15" s="239" t="s">
        <v>11</v>
      </c>
      <c r="E15" s="371"/>
      <c r="F15" s="446"/>
      <c r="G15" s="329" t="s">
        <v>1636</v>
      </c>
      <c r="H15" s="65"/>
    </row>
    <row r="16" spans="2:8" ht="16.149999999999999" customHeight="1" x14ac:dyDescent="0.2">
      <c r="B16" s="62" t="s">
        <v>1637</v>
      </c>
      <c r="C16" s="67"/>
      <c r="D16" s="239" t="s">
        <v>11</v>
      </c>
      <c r="E16" s="371"/>
      <c r="F16" s="446"/>
      <c r="G16" s="329" t="s">
        <v>1638</v>
      </c>
      <c r="H16" s="65"/>
    </row>
    <row r="17" spans="2:8" ht="16.149999999999999" customHeight="1" x14ac:dyDescent="0.2">
      <c r="B17" s="62" t="s">
        <v>1639</v>
      </c>
      <c r="C17" s="59"/>
      <c r="D17" s="245" t="s">
        <v>11</v>
      </c>
      <c r="E17" s="371"/>
      <c r="F17" s="446"/>
      <c r="G17" s="329" t="s">
        <v>1640</v>
      </c>
      <c r="H17" s="65"/>
    </row>
    <row r="18" spans="2:8" ht="16.149999999999999" customHeight="1" x14ac:dyDescent="0.2">
      <c r="B18" s="62" t="s">
        <v>423</v>
      </c>
      <c r="C18" s="246" t="s">
        <v>68</v>
      </c>
      <c r="D18" s="239" t="s">
        <v>11</v>
      </c>
      <c r="E18" s="371"/>
      <c r="F18" s="446"/>
      <c r="G18" s="329" t="s">
        <v>1641</v>
      </c>
      <c r="H18" s="65"/>
    </row>
    <row r="19" spans="2:8" ht="16.149999999999999" customHeight="1" x14ac:dyDescent="0.2">
      <c r="B19" s="114" t="s">
        <v>1642</v>
      </c>
      <c r="C19" s="238" t="s">
        <v>68</v>
      </c>
      <c r="D19" s="239" t="s">
        <v>11</v>
      </c>
      <c r="E19" s="371"/>
      <c r="F19" s="446"/>
      <c r="G19" s="329" t="s">
        <v>1643</v>
      </c>
      <c r="H19" s="65"/>
    </row>
    <row r="20" spans="2:8" ht="16.149999999999999" customHeight="1" thickBot="1" x14ac:dyDescent="0.25">
      <c r="B20" s="95" t="s">
        <v>1644</v>
      </c>
      <c r="C20" s="247"/>
      <c r="D20" s="239" t="s">
        <v>11</v>
      </c>
      <c r="E20" s="371"/>
      <c r="F20" s="446"/>
      <c r="G20" s="329" t="s">
        <v>1645</v>
      </c>
      <c r="H20" s="65"/>
    </row>
    <row r="21" spans="2:8" ht="16.149999999999999" customHeight="1" x14ac:dyDescent="0.2">
      <c r="B21" s="60" t="s">
        <v>1646</v>
      </c>
      <c r="C21" s="67"/>
      <c r="D21" s="239" t="s">
        <v>11</v>
      </c>
      <c r="E21" s="323">
        <f>SUM(E9:E20)</f>
        <v>0</v>
      </c>
      <c r="F21" s="323">
        <f>SUM(F9:F20)</f>
        <v>0</v>
      </c>
      <c r="G21" s="329" t="s">
        <v>1647</v>
      </c>
      <c r="H21" s="65"/>
    </row>
    <row r="22" spans="2:8" ht="16.149999999999999" customHeight="1" x14ac:dyDescent="0.2">
      <c r="B22" s="60" t="s">
        <v>1648</v>
      </c>
      <c r="C22" s="67"/>
      <c r="D22" s="6"/>
      <c r="E22" s="3"/>
      <c r="F22" s="3"/>
      <c r="G22" s="61"/>
      <c r="H22" s="65"/>
    </row>
    <row r="23" spans="2:8" ht="16.149999999999999" customHeight="1" x14ac:dyDescent="0.2">
      <c r="B23" s="62" t="s">
        <v>293</v>
      </c>
      <c r="C23" s="57"/>
      <c r="D23" s="239" t="s">
        <v>11</v>
      </c>
      <c r="E23" s="371"/>
      <c r="F23" s="446"/>
      <c r="G23" s="329" t="s">
        <v>1649</v>
      </c>
      <c r="H23" s="65"/>
    </row>
    <row r="24" spans="2:8" ht="16.149999999999999" customHeight="1" x14ac:dyDescent="0.2">
      <c r="B24" s="62" t="s">
        <v>1627</v>
      </c>
      <c r="C24" s="57"/>
      <c r="D24" s="239" t="s">
        <v>11</v>
      </c>
      <c r="E24" s="371"/>
      <c r="F24" s="446"/>
      <c r="G24" s="329" t="s">
        <v>1650</v>
      </c>
      <c r="H24" s="65"/>
    </row>
    <row r="25" spans="2:8" ht="16.149999999999999" customHeight="1" x14ac:dyDescent="0.2">
      <c r="B25" s="62" t="s">
        <v>1629</v>
      </c>
      <c r="C25" s="57"/>
      <c r="D25" s="239" t="s">
        <v>11</v>
      </c>
      <c r="E25" s="371"/>
      <c r="F25" s="446"/>
      <c r="G25" s="329" t="s">
        <v>1651</v>
      </c>
      <c r="H25" s="65"/>
    </row>
    <row r="26" spans="2:8" ht="16.149999999999999" customHeight="1" x14ac:dyDescent="0.2">
      <c r="B26" s="62" t="s">
        <v>1631</v>
      </c>
      <c r="C26" s="67"/>
      <c r="D26" s="239" t="s">
        <v>11</v>
      </c>
      <c r="E26" s="371"/>
      <c r="F26" s="446"/>
      <c r="G26" s="329" t="s">
        <v>1652</v>
      </c>
      <c r="H26" s="65"/>
    </row>
    <row r="27" spans="2:8" ht="16.149999999999999" customHeight="1" x14ac:dyDescent="0.2">
      <c r="B27" s="64" t="s">
        <v>1633</v>
      </c>
      <c r="C27" s="67"/>
      <c r="D27" s="239" t="s">
        <v>11</v>
      </c>
      <c r="E27" s="371"/>
      <c r="F27" s="446"/>
      <c r="G27" s="329" t="s">
        <v>1653</v>
      </c>
      <c r="H27" s="65"/>
    </row>
    <row r="28" spans="2:8" ht="16.149999999999999" customHeight="1" x14ac:dyDescent="0.2">
      <c r="B28" s="62" t="s">
        <v>1637</v>
      </c>
      <c r="C28" s="57"/>
      <c r="D28" s="239" t="s">
        <v>11</v>
      </c>
      <c r="E28" s="371"/>
      <c r="F28" s="446"/>
      <c r="G28" s="329" t="s">
        <v>1654</v>
      </c>
      <c r="H28" s="65"/>
    </row>
    <row r="29" spans="2:8" ht="16.149999999999999" customHeight="1" x14ac:dyDescent="0.2">
      <c r="B29" s="62" t="s">
        <v>1639</v>
      </c>
      <c r="C29" s="59"/>
      <c r="D29" s="245" t="s">
        <v>11</v>
      </c>
      <c r="E29" s="371"/>
      <c r="F29" s="446"/>
      <c r="G29" s="329" t="s">
        <v>1655</v>
      </c>
      <c r="H29" s="65"/>
    </row>
    <row r="30" spans="2:8" ht="16.149999999999999" customHeight="1" x14ac:dyDescent="0.2">
      <c r="B30" s="62" t="s">
        <v>1642</v>
      </c>
      <c r="C30" s="238" t="s">
        <v>68</v>
      </c>
      <c r="D30" s="239" t="s">
        <v>11</v>
      </c>
      <c r="E30" s="371"/>
      <c r="F30" s="446"/>
      <c r="G30" s="329" t="s">
        <v>1656</v>
      </c>
      <c r="H30" s="65"/>
    </row>
    <row r="31" spans="2:8" ht="16.149999999999999" customHeight="1" thickBot="1" x14ac:dyDescent="0.25">
      <c r="B31" s="95" t="s">
        <v>1644</v>
      </c>
      <c r="C31" s="107"/>
      <c r="D31" s="239" t="s">
        <v>11</v>
      </c>
      <c r="E31" s="371"/>
      <c r="F31" s="446"/>
      <c r="G31" s="329" t="s">
        <v>1657</v>
      </c>
      <c r="H31" s="65"/>
    </row>
    <row r="32" spans="2:8" ht="16.149999999999999" customHeight="1" x14ac:dyDescent="0.2">
      <c r="B32" s="60" t="s">
        <v>1658</v>
      </c>
      <c r="C32" s="57"/>
      <c r="D32" s="239" t="s">
        <v>11</v>
      </c>
      <c r="E32" s="323">
        <f>SUM(E23:E31)</f>
        <v>0</v>
      </c>
      <c r="F32" s="323">
        <f>SUM(F23:F31)</f>
        <v>0</v>
      </c>
      <c r="G32" s="329" t="s">
        <v>1659</v>
      </c>
      <c r="H32" s="65"/>
    </row>
    <row r="33" spans="2:20" ht="16.149999999999999" customHeight="1" thickBot="1" x14ac:dyDescent="0.25">
      <c r="B33" s="60"/>
      <c r="C33" s="34"/>
      <c r="D33" s="76"/>
      <c r="E33" s="7"/>
      <c r="F33" s="248"/>
      <c r="G33" s="15"/>
      <c r="H33" s="65"/>
    </row>
    <row r="34" spans="2:20" ht="16.149999999999999" customHeight="1" x14ac:dyDescent="0.2">
      <c r="B34" s="60" t="s">
        <v>1660</v>
      </c>
      <c r="C34" s="34"/>
      <c r="D34" s="239" t="s">
        <v>11</v>
      </c>
      <c r="E34" s="323">
        <f>E32+E21</f>
        <v>0</v>
      </c>
      <c r="F34" s="323">
        <f>F32+F21</f>
        <v>0</v>
      </c>
      <c r="G34" s="329" t="s">
        <v>1661</v>
      </c>
      <c r="H34" s="65"/>
    </row>
    <row r="35" spans="2:20" ht="20.25" customHeight="1" x14ac:dyDescent="0.2">
      <c r="B35" s="243" t="s">
        <v>1662</v>
      </c>
      <c r="C35" s="34"/>
      <c r="D35" s="6"/>
      <c r="E35" s="3"/>
      <c r="F35" s="338"/>
      <c r="G35" s="61"/>
      <c r="H35" s="65"/>
    </row>
    <row r="36" spans="2:20" ht="16.149999999999999" customHeight="1" x14ac:dyDescent="0.2">
      <c r="B36" s="66" t="s">
        <v>39</v>
      </c>
      <c r="C36" s="238" t="s">
        <v>68</v>
      </c>
      <c r="D36" s="239" t="s">
        <v>11</v>
      </c>
      <c r="E36" s="371"/>
      <c r="F36" s="446"/>
      <c r="G36" s="329" t="s">
        <v>1663</v>
      </c>
      <c r="H36" s="65"/>
    </row>
    <row r="37" spans="2:20" ht="16.149999999999999" customHeight="1" thickBot="1" x14ac:dyDescent="0.25">
      <c r="B37" s="249" t="s">
        <v>40</v>
      </c>
      <c r="C37" s="238" t="s">
        <v>68</v>
      </c>
      <c r="D37" s="172" t="s">
        <v>11</v>
      </c>
      <c r="E37" s="371"/>
      <c r="F37" s="446"/>
      <c r="G37" s="329" t="s">
        <v>1664</v>
      </c>
      <c r="H37" s="65"/>
    </row>
    <row r="38" spans="2:20" ht="16.149999999999999" customHeight="1" thickTop="1" x14ac:dyDescent="0.2">
      <c r="B38" s="71"/>
      <c r="C38" s="71"/>
      <c r="D38" s="71"/>
      <c r="E38" s="71"/>
      <c r="F38" s="71"/>
      <c r="G38" s="336"/>
    </row>
    <row r="39" spans="2:20" ht="16.149999999999999" customHeight="1" thickBot="1" x14ac:dyDescent="0.25">
      <c r="B39" s="200"/>
      <c r="C39" s="200"/>
      <c r="D39" s="200"/>
      <c r="E39" s="200"/>
      <c r="F39" s="200"/>
      <c r="G39" s="200"/>
      <c r="H39" s="200"/>
      <c r="I39" s="200"/>
      <c r="J39" s="29"/>
      <c r="K39" s="29"/>
      <c r="L39" s="29"/>
      <c r="M39" s="29"/>
      <c r="N39" s="29"/>
      <c r="O39" s="29"/>
      <c r="P39" s="29"/>
      <c r="Q39" s="29"/>
      <c r="R39" s="29"/>
      <c r="S39" s="29"/>
      <c r="T39" s="29"/>
    </row>
    <row r="40" spans="2:20" ht="16.149999999999999" customHeight="1" thickTop="1" thickBot="1" x14ac:dyDescent="0.3">
      <c r="B40" s="45"/>
      <c r="C40" s="45"/>
      <c r="D40" s="45"/>
      <c r="E40" s="45"/>
      <c r="F40" s="45"/>
      <c r="G40" s="45"/>
      <c r="H40" s="377" t="s">
        <v>2338</v>
      </c>
      <c r="I40" s="378">
        <v>2</v>
      </c>
    </row>
    <row r="41" spans="2:20" ht="16.149999999999999" customHeight="1" thickTop="1" x14ac:dyDescent="0.2">
      <c r="B41" s="131" t="s">
        <v>376</v>
      </c>
      <c r="C41" s="48"/>
      <c r="D41" s="48"/>
      <c r="E41" s="326" t="s">
        <v>1665</v>
      </c>
      <c r="F41" s="326" t="s">
        <v>1666</v>
      </c>
      <c r="G41" s="327" t="s">
        <v>1667</v>
      </c>
      <c r="H41" s="327" t="s">
        <v>1668</v>
      </c>
      <c r="I41" s="325" t="s">
        <v>3</v>
      </c>
      <c r="J41" s="65"/>
    </row>
    <row r="42" spans="2:20" ht="16.149999999999999" customHeight="1" x14ac:dyDescent="0.25">
      <c r="B42" s="133"/>
      <c r="C42" s="6"/>
      <c r="D42" s="708"/>
      <c r="E42" s="32" t="s">
        <v>2340</v>
      </c>
      <c r="F42" s="32" t="s">
        <v>2340</v>
      </c>
      <c r="G42" s="32" t="s">
        <v>2341</v>
      </c>
      <c r="H42" s="32" t="s">
        <v>2341</v>
      </c>
      <c r="I42" s="50"/>
      <c r="J42" s="65"/>
    </row>
    <row r="43" spans="2:20" ht="16.149999999999999" customHeight="1" thickBot="1" x14ac:dyDescent="0.3">
      <c r="B43" s="51"/>
      <c r="C43" s="13"/>
      <c r="D43" s="709"/>
      <c r="E43" s="52" t="s">
        <v>424</v>
      </c>
      <c r="F43" s="52" t="s">
        <v>831</v>
      </c>
      <c r="G43" s="52" t="s">
        <v>424</v>
      </c>
      <c r="H43" s="52" t="s">
        <v>831</v>
      </c>
      <c r="I43" s="329" t="s">
        <v>4</v>
      </c>
      <c r="J43" s="65"/>
    </row>
    <row r="44" spans="2:20" ht="16.149999999999999" customHeight="1" x14ac:dyDescent="0.2">
      <c r="B44" s="250" t="s">
        <v>1669</v>
      </c>
      <c r="C44" s="176"/>
      <c r="D44" s="239" t="s">
        <v>11</v>
      </c>
      <c r="E44" s="330"/>
      <c r="F44" s="324"/>
      <c r="G44" s="332"/>
      <c r="H44" s="324"/>
      <c r="I44" s="329" t="s">
        <v>1670</v>
      </c>
      <c r="J44" s="65"/>
    </row>
    <row r="45" spans="2:20" ht="16.149999999999999" customHeight="1" thickBot="1" x14ac:dyDescent="0.25">
      <c r="B45" s="152" t="s">
        <v>1671</v>
      </c>
      <c r="C45" s="57"/>
      <c r="D45" s="239" t="s">
        <v>11</v>
      </c>
      <c r="E45" s="324"/>
      <c r="F45" s="330"/>
      <c r="G45" s="324"/>
      <c r="H45" s="332"/>
      <c r="I45" s="335" t="s">
        <v>1672</v>
      </c>
      <c r="J45" s="65"/>
    </row>
    <row r="46" spans="2:20" ht="16.149999999999999" customHeight="1" thickTop="1" thickBot="1" x14ac:dyDescent="0.25">
      <c r="B46" s="71"/>
      <c r="C46" s="71"/>
      <c r="D46" s="71"/>
      <c r="E46" s="71"/>
      <c r="F46" s="71"/>
      <c r="G46" s="71"/>
      <c r="H46" s="71"/>
      <c r="I46" s="336"/>
    </row>
    <row r="47" spans="2:20" ht="16.149999999999999" customHeight="1" thickTop="1" thickBot="1" x14ac:dyDescent="0.3">
      <c r="B47" s="45"/>
      <c r="C47" s="45"/>
      <c r="D47" s="45"/>
      <c r="E47" s="45"/>
      <c r="F47" s="377" t="s">
        <v>2338</v>
      </c>
      <c r="G47" s="378">
        <v>4</v>
      </c>
    </row>
    <row r="48" spans="2:20" ht="16.149999999999999" customHeight="1" thickTop="1" x14ac:dyDescent="0.2">
      <c r="B48" s="131" t="s">
        <v>377</v>
      </c>
      <c r="C48" s="48"/>
      <c r="D48" s="48"/>
      <c r="E48" s="326" t="s">
        <v>1624</v>
      </c>
      <c r="F48" s="327" t="s">
        <v>1625</v>
      </c>
      <c r="G48" s="325" t="s">
        <v>3</v>
      </c>
      <c r="H48" s="65"/>
    </row>
    <row r="49" spans="2:8" ht="16.149999999999999" customHeight="1" x14ac:dyDescent="0.25">
      <c r="B49" s="49"/>
      <c r="C49" s="6"/>
      <c r="D49" s="708"/>
      <c r="E49" s="32" t="s">
        <v>2340</v>
      </c>
      <c r="F49" s="32" t="s">
        <v>2341</v>
      </c>
      <c r="G49" s="50"/>
      <c r="H49" s="65"/>
    </row>
    <row r="50" spans="2:8" ht="16.149999999999999" customHeight="1" thickBot="1" x14ac:dyDescent="0.3">
      <c r="B50" s="51"/>
      <c r="C50" s="13"/>
      <c r="D50" s="709"/>
      <c r="E50" s="52" t="s">
        <v>424</v>
      </c>
      <c r="F50" s="52" t="s">
        <v>424</v>
      </c>
      <c r="G50" s="329" t="s">
        <v>4</v>
      </c>
      <c r="H50" s="65"/>
    </row>
    <row r="51" spans="2:8" ht="16.149999999999999" customHeight="1" x14ac:dyDescent="0.2">
      <c r="B51" s="213" t="s">
        <v>39</v>
      </c>
      <c r="C51" s="177"/>
      <c r="D51" s="6"/>
      <c r="E51" s="3"/>
      <c r="F51" s="3"/>
      <c r="G51" s="61"/>
      <c r="H51" s="65"/>
    </row>
    <row r="52" spans="2:8" ht="16.149999999999999" customHeight="1" x14ac:dyDescent="0.2">
      <c r="B52" s="115" t="s">
        <v>2507</v>
      </c>
      <c r="C52" s="238" t="s">
        <v>68</v>
      </c>
      <c r="D52" s="239" t="s">
        <v>11</v>
      </c>
      <c r="E52" s="371"/>
      <c r="F52" s="446"/>
      <c r="G52" s="329" t="s">
        <v>1673</v>
      </c>
      <c r="H52" s="65"/>
    </row>
    <row r="53" spans="2:8" ht="16.149999999999999" customHeight="1" x14ac:dyDescent="0.2">
      <c r="B53" s="115" t="s">
        <v>1674</v>
      </c>
      <c r="C53" s="122"/>
      <c r="D53" s="239" t="s">
        <v>11</v>
      </c>
      <c r="E53" s="371"/>
      <c r="F53" s="446"/>
      <c r="G53" s="329" t="s">
        <v>1675</v>
      </c>
      <c r="H53" s="65"/>
    </row>
    <row r="54" spans="2:8" ht="16.149999999999999" customHeight="1" x14ac:dyDescent="0.2">
      <c r="B54" s="458" t="s">
        <v>1676</v>
      </c>
      <c r="C54" s="238" t="s">
        <v>68</v>
      </c>
      <c r="D54" s="239" t="s">
        <v>11</v>
      </c>
      <c r="E54" s="371"/>
      <c r="F54" s="446"/>
      <c r="G54" s="329" t="s">
        <v>1677</v>
      </c>
      <c r="H54" s="65"/>
    </row>
    <row r="55" spans="2:8" ht="16.149999999999999" customHeight="1" x14ac:dyDescent="0.2">
      <c r="B55" s="115" t="s">
        <v>1678</v>
      </c>
      <c r="C55" s="98"/>
      <c r="D55" s="245" t="s">
        <v>11</v>
      </c>
      <c r="E55" s="371"/>
      <c r="F55" s="446"/>
      <c r="G55" s="329" t="s">
        <v>1679</v>
      </c>
      <c r="H55" s="65"/>
    </row>
    <row r="56" spans="2:8" ht="16.149999999999999" customHeight="1" x14ac:dyDescent="0.2">
      <c r="B56" s="115" t="s">
        <v>2508</v>
      </c>
      <c r="C56" s="238" t="s">
        <v>68</v>
      </c>
      <c r="D56" s="239" t="s">
        <v>11</v>
      </c>
      <c r="E56" s="371"/>
      <c r="F56" s="446"/>
      <c r="G56" s="329" t="s">
        <v>1680</v>
      </c>
      <c r="H56" s="65"/>
    </row>
    <row r="57" spans="2:8" ht="16.149999999999999" customHeight="1" thickBot="1" x14ac:dyDescent="0.25">
      <c r="B57" s="493" t="s">
        <v>1681</v>
      </c>
      <c r="C57" s="96"/>
      <c r="D57" s="239" t="s">
        <v>11</v>
      </c>
      <c r="E57" s="371"/>
      <c r="F57" s="446"/>
      <c r="G57" s="329" t="s">
        <v>1682</v>
      </c>
      <c r="H57" s="65"/>
    </row>
    <row r="58" spans="2:8" ht="16.149999999999999" customHeight="1" x14ac:dyDescent="0.2">
      <c r="B58" s="460" t="s">
        <v>1683</v>
      </c>
      <c r="C58" s="57"/>
      <c r="D58" s="239" t="s">
        <v>11</v>
      </c>
      <c r="E58" s="368">
        <f>SUM(E52:E57)</f>
        <v>0</v>
      </c>
      <c r="F58" s="368">
        <f>SUM(F52:F57)</f>
        <v>0</v>
      </c>
      <c r="G58" s="329" t="s">
        <v>1684</v>
      </c>
      <c r="H58" s="65"/>
    </row>
    <row r="59" spans="2:8" ht="16.149999999999999" customHeight="1" x14ac:dyDescent="0.2">
      <c r="B59" s="460" t="s">
        <v>40</v>
      </c>
      <c r="C59" s="67"/>
      <c r="D59" s="6"/>
      <c r="E59" s="3"/>
      <c r="F59" s="3"/>
      <c r="G59" s="61"/>
      <c r="H59" s="65"/>
    </row>
    <row r="60" spans="2:8" ht="16.149999999999999" customHeight="1" x14ac:dyDescent="0.2">
      <c r="B60" s="115" t="s">
        <v>2507</v>
      </c>
      <c r="C60" s="238" t="s">
        <v>68</v>
      </c>
      <c r="D60" s="239" t="s">
        <v>11</v>
      </c>
      <c r="E60" s="371"/>
      <c r="F60" s="446"/>
      <c r="G60" s="329" t="s">
        <v>1685</v>
      </c>
      <c r="H60" s="65"/>
    </row>
    <row r="61" spans="2:8" ht="16.149999999999999" customHeight="1" x14ac:dyDescent="0.2">
      <c r="B61" s="115" t="s">
        <v>1674</v>
      </c>
      <c r="C61" s="6"/>
      <c r="D61" s="239" t="s">
        <v>11</v>
      </c>
      <c r="E61" s="371"/>
      <c r="F61" s="446"/>
      <c r="G61" s="329" t="s">
        <v>1686</v>
      </c>
      <c r="H61" s="65"/>
    </row>
    <row r="62" spans="2:8" ht="16.149999999999999" customHeight="1" x14ac:dyDescent="0.2">
      <c r="B62" s="458" t="s">
        <v>1676</v>
      </c>
      <c r="C62" s="238" t="s">
        <v>68</v>
      </c>
      <c r="D62" s="239" t="s">
        <v>11</v>
      </c>
      <c r="E62" s="371"/>
      <c r="F62" s="446"/>
      <c r="G62" s="329" t="s">
        <v>1687</v>
      </c>
      <c r="H62" s="65"/>
    </row>
    <row r="63" spans="2:8" ht="16.149999999999999" customHeight="1" x14ac:dyDescent="0.2">
      <c r="B63" s="115" t="s">
        <v>1678</v>
      </c>
      <c r="C63" s="75"/>
      <c r="D63" s="239" t="s">
        <v>11</v>
      </c>
      <c r="E63" s="371"/>
      <c r="F63" s="446"/>
      <c r="G63" s="329" t="s">
        <v>1688</v>
      </c>
      <c r="H63" s="65"/>
    </row>
    <row r="64" spans="2:8" ht="16.149999999999999" customHeight="1" x14ac:dyDescent="0.2">
      <c r="B64" s="115" t="s">
        <v>2508</v>
      </c>
      <c r="C64" s="238" t="s">
        <v>68</v>
      </c>
      <c r="D64" s="239" t="s">
        <v>11</v>
      </c>
      <c r="E64" s="371"/>
      <c r="F64" s="446"/>
      <c r="G64" s="329" t="s">
        <v>1689</v>
      </c>
      <c r="H64" s="65"/>
    </row>
    <row r="65" spans="2:8" ht="16.149999999999999" customHeight="1" x14ac:dyDescent="0.2">
      <c r="B65" s="493" t="s">
        <v>1681</v>
      </c>
      <c r="C65" s="251"/>
      <c r="D65" s="183" t="s">
        <v>11</v>
      </c>
      <c r="E65" s="371"/>
      <c r="F65" s="446"/>
      <c r="G65" s="329" t="s">
        <v>1690</v>
      </c>
      <c r="H65" s="65"/>
    </row>
    <row r="66" spans="2:8" ht="16.149999999999999" customHeight="1" thickBot="1" x14ac:dyDescent="0.25">
      <c r="B66" s="458" t="s">
        <v>1691</v>
      </c>
      <c r="C66" s="238" t="s">
        <v>68</v>
      </c>
      <c r="D66" s="239" t="s">
        <v>11</v>
      </c>
      <c r="E66" s="371"/>
      <c r="F66" s="446"/>
      <c r="G66" s="329" t="s">
        <v>1692</v>
      </c>
      <c r="H66" s="65"/>
    </row>
    <row r="67" spans="2:8" ht="16.149999999999999" customHeight="1" thickBot="1" x14ac:dyDescent="0.25">
      <c r="B67" s="463" t="s">
        <v>1693</v>
      </c>
      <c r="C67" s="10"/>
      <c r="D67" s="239" t="s">
        <v>11</v>
      </c>
      <c r="E67" s="14">
        <f>SUM(E60:E66)</f>
        <v>0</v>
      </c>
      <c r="F67" s="14">
        <f>SUM(F60:F66)</f>
        <v>0</v>
      </c>
      <c r="G67" s="329" t="s">
        <v>1694</v>
      </c>
      <c r="H67" s="65"/>
    </row>
    <row r="68" spans="2:8" ht="16.149999999999999" customHeight="1" thickBot="1" x14ac:dyDescent="0.25">
      <c r="B68" s="640" t="s">
        <v>1695</v>
      </c>
      <c r="C68" s="74"/>
      <c r="D68" s="172" t="s">
        <v>11</v>
      </c>
      <c r="E68" s="368">
        <f>E67+E58</f>
        <v>0</v>
      </c>
      <c r="F68" s="368">
        <f>F67+F58</f>
        <v>0</v>
      </c>
      <c r="G68" s="329" t="s">
        <v>1696</v>
      </c>
      <c r="H68" s="65"/>
    </row>
    <row r="69" spans="2:8" ht="16.149999999999999" customHeight="1" thickTop="1" thickBot="1" x14ac:dyDescent="0.25">
      <c r="B69" s="413"/>
      <c r="C69" s="71"/>
      <c r="D69" s="71"/>
      <c r="E69" s="71"/>
      <c r="F69" s="71"/>
      <c r="G69" s="336"/>
    </row>
    <row r="70" spans="2:8" ht="16.149999999999999" customHeight="1" thickTop="1" thickBot="1" x14ac:dyDescent="0.3">
      <c r="B70" s="414"/>
      <c r="C70" s="45"/>
      <c r="D70" s="45"/>
      <c r="E70" s="45"/>
      <c r="F70" s="377" t="s">
        <v>2338</v>
      </c>
      <c r="G70" s="378">
        <v>5</v>
      </c>
    </row>
    <row r="71" spans="2:8" ht="16.149999999999999" customHeight="1" thickTop="1" x14ac:dyDescent="0.2">
      <c r="B71" s="441" t="s">
        <v>378</v>
      </c>
      <c r="C71" s="6"/>
      <c r="D71" s="6"/>
      <c r="E71" s="326" t="s">
        <v>1624</v>
      </c>
      <c r="F71" s="327" t="s">
        <v>1625</v>
      </c>
      <c r="G71" s="325" t="s">
        <v>3</v>
      </c>
      <c r="H71" s="65"/>
    </row>
    <row r="72" spans="2:8" ht="16.149999999999999" customHeight="1" x14ac:dyDescent="0.25">
      <c r="B72" s="454"/>
      <c r="C72" s="6"/>
      <c r="D72" s="708"/>
      <c r="E72" s="32" t="s">
        <v>2340</v>
      </c>
      <c r="F72" s="32" t="s">
        <v>2341</v>
      </c>
      <c r="G72" s="50"/>
      <c r="H72" s="65"/>
    </row>
    <row r="73" spans="2:8" ht="16.149999999999999" customHeight="1" thickBot="1" x14ac:dyDescent="0.3">
      <c r="B73" s="455"/>
      <c r="C73" s="13"/>
      <c r="D73" s="709"/>
      <c r="E73" s="52" t="s">
        <v>424</v>
      </c>
      <c r="F73" s="52" t="s">
        <v>424</v>
      </c>
      <c r="G73" s="329" t="s">
        <v>4</v>
      </c>
      <c r="H73" s="65"/>
    </row>
    <row r="74" spans="2:8" ht="16.149999999999999" customHeight="1" x14ac:dyDescent="0.2">
      <c r="B74" s="597" t="s">
        <v>39</v>
      </c>
      <c r="C74" s="177"/>
      <c r="D74" s="6"/>
      <c r="E74" s="3"/>
      <c r="F74" s="3"/>
      <c r="G74" s="61"/>
      <c r="H74" s="65"/>
    </row>
    <row r="75" spans="2:8" ht="25.85" x14ac:dyDescent="0.2">
      <c r="B75" s="214" t="s">
        <v>1697</v>
      </c>
      <c r="C75" s="57"/>
      <c r="D75" s="239" t="s">
        <v>11</v>
      </c>
      <c r="E75" s="330"/>
      <c r="F75" s="332"/>
      <c r="G75" s="329" t="s">
        <v>1698</v>
      </c>
      <c r="H75" s="65"/>
    </row>
    <row r="76" spans="2:8" ht="16.149999999999999" customHeight="1" thickBot="1" x14ac:dyDescent="0.25">
      <c r="B76" s="115" t="s">
        <v>6</v>
      </c>
      <c r="C76" s="67"/>
      <c r="D76" s="239" t="s">
        <v>11</v>
      </c>
      <c r="E76" s="330"/>
      <c r="F76" s="332"/>
      <c r="G76" s="329" t="s">
        <v>1699</v>
      </c>
      <c r="H76" s="65"/>
    </row>
    <row r="77" spans="2:8" ht="16.149999999999999" customHeight="1" x14ac:dyDescent="0.2">
      <c r="B77" s="460" t="s">
        <v>5</v>
      </c>
      <c r="C77" s="57"/>
      <c r="D77" s="239" t="s">
        <v>11</v>
      </c>
      <c r="E77" s="323">
        <f>SUM(E75:E76)</f>
        <v>0</v>
      </c>
      <c r="F77" s="323">
        <f>SUM(F75:F76)</f>
        <v>0</v>
      </c>
      <c r="G77" s="329" t="s">
        <v>1700</v>
      </c>
      <c r="H77" s="65"/>
    </row>
    <row r="78" spans="2:8" ht="16.149999999999999" customHeight="1" x14ac:dyDescent="0.2">
      <c r="B78" s="460" t="s">
        <v>40</v>
      </c>
      <c r="C78" s="67"/>
      <c r="D78" s="6"/>
      <c r="E78" s="3"/>
      <c r="F78" s="3"/>
      <c r="G78" s="61"/>
      <c r="H78" s="65"/>
    </row>
    <row r="79" spans="2:8" ht="25.85" x14ac:dyDescent="0.2">
      <c r="B79" s="214" t="s">
        <v>1697</v>
      </c>
      <c r="C79" s="67"/>
      <c r="D79" s="239" t="s">
        <v>11</v>
      </c>
      <c r="E79" s="330"/>
      <c r="F79" s="332"/>
      <c r="G79" s="329" t="s">
        <v>1701</v>
      </c>
      <c r="H79" s="65"/>
    </row>
    <row r="80" spans="2:8" ht="16.149999999999999" customHeight="1" thickBot="1" x14ac:dyDescent="0.25">
      <c r="B80" s="62" t="s">
        <v>6</v>
      </c>
      <c r="C80" s="57"/>
      <c r="D80" s="239" t="s">
        <v>11</v>
      </c>
      <c r="E80" s="330"/>
      <c r="F80" s="332"/>
      <c r="G80" s="329" t="s">
        <v>1702</v>
      </c>
      <c r="H80" s="65"/>
    </row>
    <row r="81" spans="2:8" ht="16.149999999999999" customHeight="1" thickBot="1" x14ac:dyDescent="0.25">
      <c r="B81" s="73" t="s">
        <v>5</v>
      </c>
      <c r="C81" s="241"/>
      <c r="D81" s="172" t="s">
        <v>11</v>
      </c>
      <c r="E81" s="323">
        <f>SUM(E79:E80)</f>
        <v>0</v>
      </c>
      <c r="F81" s="323">
        <f>SUM(F79:F80)</f>
        <v>0</v>
      </c>
      <c r="G81" s="335" t="s">
        <v>1703</v>
      </c>
      <c r="H81" s="65"/>
    </row>
    <row r="82" spans="2:8" ht="16.149999999999999" customHeight="1" thickTop="1" x14ac:dyDescent="0.2">
      <c r="B82" s="71"/>
      <c r="C82" s="71"/>
      <c r="D82" s="71"/>
      <c r="E82" s="71"/>
      <c r="F82" s="71"/>
      <c r="G82" s="336"/>
    </row>
  </sheetData>
  <sheetProtection algorithmName="SHA-512" hashValue="1wRFoWzAyRAHbidWSuDIp3q/dnI3nhqpBxc7tzfywLRjoWQ04PtPZr1JPVW6aolUFTTynSW2fsgxxN8B2K73LQ==" saltValue="ic1550h9MjcNQoWQWsA/EQ==" spinCount="100000" sheet="1" objects="1" scenarios="1"/>
  <mergeCells count="4">
    <mergeCell ref="D6:D7"/>
    <mergeCell ref="D42:D43"/>
    <mergeCell ref="D49:D50"/>
    <mergeCell ref="D72:D73"/>
  </mergeCells>
  <phoneticPr fontId="34" type="noConversion"/>
  <dataValidations count="8">
    <dataValidation allowBlank="1" showInputMessage="1" showErrorMessage="1" promptTitle="NHS bodies" prompt="Any amounts payables to NHS Blood and Transplant or the Medicines &amp; Healthcare products Regulatory Authority should be disclosed here as NHS payables._x000a_" sqref="C36:C37" xr:uid="{5D61938E-3D02-47D6-BD88-00040ADB77A4}"/>
    <dataValidation allowBlank="1" showInputMessage="1" showErrorMessage="1" promptTitle="Deferred income: other" prompt="Relating to income or gains which do not fall under the scope of IFRS 15 and are not grants, lease incentives or PFI related. Expected to be rarely used." sqref="C64 C56" xr:uid="{D86FD6A2-3314-44EF-AF62-B21FA2380AEE}"/>
    <dataValidation allowBlank="1" showInputMessage="1" showErrorMessage="1" promptTitle="Deferred income" prompt="Relates to contract income under IFRS 15. Contract liability per paragraph 106." sqref="C52 C60" xr:uid="{2F7E778B-668C-4079-8E23-95243E898890}"/>
    <dataValidation allowBlank="1" showInputMessage="1" showErrorMessage="1" promptTitle=" PDC dividends payables:" prompt="PDC dividends are outside of the agreement of balances process and should be recorded in the external to government column and excluded from the WGA schedules." sqref="C18" xr:uid="{BD1CF3D8-8E07-4497-A119-315CA58016CD}"/>
    <dataValidation allowBlank="1" showInputMessage="1" showErrorMessage="1" promptTitle="Other payables:" prompt="Should include amounts in respect of early retirements" sqref="C19 C30" xr:uid="{3493119C-AD53-4B2F-87B6-A1FCF567BBB0}"/>
    <dataValidation allowBlank="1" showInputMessage="1" showErrorMessage="1" promptTitle="PFI: deferred income / credits" prompt="Credit associated with PFI refinancing gains, schemes without a unitary payment and assets funded by third parties including assets received for &quot;free&quot; outside of unitary payment." sqref="C54 C62" xr:uid="{FF1BF762-DADB-41DB-BA2A-C1B20F35C561}"/>
    <dataValidation allowBlank="1" showInputMessage="1" showErrorMessage="1" promptTitle="Net pension scheme liability:" prompt="The net closing position of on-SoFP pension schemes should be recorded in the SoFP as a single figure. Where an on-SoFP pension scheme has a net asset, this should be recorded within 'Other assets' and this row left blank." sqref="C65:C66" xr:uid="{96889080-35BC-469F-BE03-AF2DF118EA66}"/>
    <dataValidation allowBlank="1" showInputMessage="1" showErrorMessage="1" promptTitle=" Annual leave accrual:" prompt="The annual leave accrual needs to be separated out in the TACs only. In the accounts this can continue to be included in accruals or other payables as previously. The prior year annual leave accrual also needs to be split out in column AA." sqref="C12" xr:uid="{7172134F-1E85-4221-876B-6553D824A5FE}"/>
  </dataValidations>
  <pageMargins left="0.25" right="0.25" top="0.75" bottom="0.75" header="0.3" footer="0.3"/>
  <pageSetup paperSize="9" scale="36"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326A-264D-4C58-963B-B5AFF53A93F4}">
  <sheetPr codeName="Sheet80">
    <tabColor theme="2"/>
    <pageSetUpPr fitToPage="1"/>
  </sheetPr>
  <dimension ref="B1:K137"/>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13.25" defaultRowHeight="16.149999999999999" customHeight="1" x14ac:dyDescent="0.2"/>
  <cols>
    <col min="1" max="1" width="5.25" style="18" customWidth="1"/>
    <col min="2" max="2" width="62.25" style="18" customWidth="1"/>
    <col min="3" max="3" width="5.25" style="18" customWidth="1"/>
    <col min="4" max="4" width="9.25" style="18" customWidth="1"/>
    <col min="5" max="20" width="13.25" style="18"/>
    <col min="21" max="21" width="20.25" style="18" customWidth="1"/>
    <col min="22" max="22" width="15.25" style="18" customWidth="1"/>
    <col min="23" max="16384" width="13.25" style="18"/>
  </cols>
  <sheetData>
    <row r="1" spans="2:8" ht="18.7" customHeight="1" x14ac:dyDescent="0.25">
      <c r="B1" s="20" t="s">
        <v>2476</v>
      </c>
    </row>
    <row r="2" spans="2:8" ht="18.7" customHeight="1" x14ac:dyDescent="0.25">
      <c r="B2" s="20" t="s">
        <v>343</v>
      </c>
    </row>
    <row r="3" spans="2:8" ht="18.7" customHeight="1" thickBot="1" x14ac:dyDescent="0.25">
      <c r="B3" s="21" t="s">
        <v>405</v>
      </c>
    </row>
    <row r="4" spans="2:8" ht="16.149999999999999" customHeight="1" thickTop="1" thickBot="1" x14ac:dyDescent="0.3">
      <c r="B4" s="45"/>
      <c r="C4" s="45"/>
      <c r="D4" s="45"/>
      <c r="E4" s="45"/>
      <c r="F4" s="377" t="s">
        <v>2338</v>
      </c>
      <c r="G4" s="378">
        <v>1</v>
      </c>
    </row>
    <row r="5" spans="2:8" ht="16.149999999999999" customHeight="1" thickTop="1" x14ac:dyDescent="0.25">
      <c r="B5" s="197" t="s">
        <v>379</v>
      </c>
      <c r="C5" s="6"/>
      <c r="D5" s="6"/>
      <c r="E5" s="326" t="s">
        <v>1704</v>
      </c>
      <c r="F5" s="327" t="s">
        <v>1705</v>
      </c>
      <c r="G5" s="325" t="s">
        <v>3</v>
      </c>
      <c r="H5" s="65"/>
    </row>
    <row r="6" spans="2:8" ht="16.149999999999999" customHeight="1" x14ac:dyDescent="0.25">
      <c r="B6" s="49"/>
      <c r="C6" s="6"/>
      <c r="D6" s="708"/>
      <c r="E6" s="32" t="s">
        <v>2340</v>
      </c>
      <c r="F6" s="32" t="s">
        <v>2341</v>
      </c>
      <c r="G6" s="50"/>
      <c r="H6" s="65"/>
    </row>
    <row r="7" spans="2:8" ht="16.149999999999999" customHeight="1" thickBot="1" x14ac:dyDescent="0.3">
      <c r="B7" s="51"/>
      <c r="C7" s="13"/>
      <c r="D7" s="709"/>
      <c r="E7" s="33" t="s">
        <v>424</v>
      </c>
      <c r="F7" s="33" t="s">
        <v>424</v>
      </c>
      <c r="G7" s="329" t="s">
        <v>4</v>
      </c>
      <c r="H7" s="65"/>
    </row>
    <row r="8" spans="2:8" ht="16.149999999999999" customHeight="1" x14ac:dyDescent="0.2">
      <c r="B8" s="213" t="s">
        <v>39</v>
      </c>
      <c r="C8" s="177"/>
      <c r="D8" s="6"/>
      <c r="E8" s="3"/>
      <c r="F8" s="3"/>
      <c r="G8" s="144"/>
      <c r="H8" s="65"/>
    </row>
    <row r="9" spans="2:8" ht="16.149999999999999" customHeight="1" x14ac:dyDescent="0.2">
      <c r="B9" s="115" t="s">
        <v>1706</v>
      </c>
      <c r="C9" s="57"/>
      <c r="D9" s="252" t="s">
        <v>11</v>
      </c>
      <c r="E9" s="371"/>
      <c r="F9" s="446"/>
      <c r="G9" s="329" t="s">
        <v>1707</v>
      </c>
      <c r="H9" s="65"/>
    </row>
    <row r="10" spans="2:8" ht="16.149999999999999" customHeight="1" x14ac:dyDescent="0.2">
      <c r="B10" s="115" t="s">
        <v>1708</v>
      </c>
      <c r="C10" s="57"/>
      <c r="D10" s="253" t="s">
        <v>11</v>
      </c>
      <c r="E10" s="371"/>
      <c r="F10" s="446"/>
      <c r="G10" s="329" t="s">
        <v>1709</v>
      </c>
      <c r="H10" s="65"/>
    </row>
    <row r="11" spans="2:8" ht="16.149999999999999" customHeight="1" x14ac:dyDescent="0.2">
      <c r="B11" s="493" t="s">
        <v>1710</v>
      </c>
      <c r="C11" s="96"/>
      <c r="D11" s="254" t="s">
        <v>11</v>
      </c>
      <c r="E11" s="371"/>
      <c r="F11" s="446"/>
      <c r="G11" s="329" t="s">
        <v>1711</v>
      </c>
      <c r="H11" s="65"/>
    </row>
    <row r="12" spans="2:8" ht="16.149999999999999" customHeight="1" x14ac:dyDescent="0.2">
      <c r="B12" s="115" t="s">
        <v>1614</v>
      </c>
      <c r="C12" s="57"/>
      <c r="D12" s="252" t="s">
        <v>11</v>
      </c>
      <c r="E12" s="371"/>
      <c r="F12" s="446"/>
      <c r="G12" s="329" t="s">
        <v>1712</v>
      </c>
      <c r="H12" s="65"/>
    </row>
    <row r="13" spans="2:8" ht="16.149999999999999" customHeight="1" x14ac:dyDescent="0.2">
      <c r="B13" s="115" t="s">
        <v>1713</v>
      </c>
      <c r="C13" s="67"/>
      <c r="D13" s="16"/>
      <c r="E13" s="3"/>
      <c r="F13" s="3"/>
      <c r="G13" s="144"/>
      <c r="H13" s="65"/>
    </row>
    <row r="14" spans="2:8" ht="16.149999999999999" customHeight="1" x14ac:dyDescent="0.2">
      <c r="B14" s="556" t="s">
        <v>1714</v>
      </c>
      <c r="C14" s="238" t="s">
        <v>68</v>
      </c>
      <c r="D14" s="252" t="s">
        <v>11</v>
      </c>
      <c r="E14" s="371"/>
      <c r="F14" s="446"/>
      <c r="G14" s="329" t="s">
        <v>144</v>
      </c>
      <c r="H14" s="65"/>
    </row>
    <row r="15" spans="2:8" ht="16.149999999999999" customHeight="1" x14ac:dyDescent="0.2">
      <c r="B15" s="556" t="s">
        <v>1715</v>
      </c>
      <c r="C15" s="255" t="s">
        <v>68</v>
      </c>
      <c r="D15" s="253" t="s">
        <v>11</v>
      </c>
      <c r="E15" s="371"/>
      <c r="F15" s="446"/>
      <c r="G15" s="329" t="s">
        <v>145</v>
      </c>
      <c r="H15" s="65"/>
    </row>
    <row r="16" spans="2:8" ht="16.149999999999999" customHeight="1" x14ac:dyDescent="0.2">
      <c r="B16" s="556" t="s">
        <v>1716</v>
      </c>
      <c r="C16" s="238" t="s">
        <v>68</v>
      </c>
      <c r="D16" s="252" t="s">
        <v>11</v>
      </c>
      <c r="E16" s="371"/>
      <c r="F16" s="446"/>
      <c r="G16" s="329" t="s">
        <v>146</v>
      </c>
      <c r="H16" s="65"/>
    </row>
    <row r="17" spans="2:8" ht="16.149999999999999" customHeight="1" x14ac:dyDescent="0.2">
      <c r="B17" s="115" t="s">
        <v>1717</v>
      </c>
      <c r="C17" s="57"/>
      <c r="D17" s="252" t="s">
        <v>11</v>
      </c>
      <c r="E17" s="371"/>
      <c r="F17" s="446"/>
      <c r="G17" s="329" t="s">
        <v>147</v>
      </c>
      <c r="H17" s="65"/>
    </row>
    <row r="18" spans="2:8" ht="16.149999999999999" customHeight="1" x14ac:dyDescent="0.2">
      <c r="B18" s="115" t="s">
        <v>1718</v>
      </c>
      <c r="C18" s="57"/>
      <c r="D18" s="252" t="s">
        <v>11</v>
      </c>
      <c r="E18" s="371"/>
      <c r="F18" s="446"/>
      <c r="G18" s="329" t="s">
        <v>143</v>
      </c>
      <c r="H18" s="65"/>
    </row>
    <row r="19" spans="2:8" ht="26.7" customHeight="1" x14ac:dyDescent="0.2">
      <c r="B19" s="214" t="s">
        <v>1719</v>
      </c>
      <c r="C19" s="57"/>
      <c r="D19" s="252" t="s">
        <v>11</v>
      </c>
      <c r="E19" s="371"/>
      <c r="F19" s="446"/>
      <c r="G19" s="329" t="s">
        <v>142</v>
      </c>
      <c r="H19" s="65"/>
    </row>
    <row r="20" spans="2:8" ht="16.149999999999999" customHeight="1" thickBot="1" x14ac:dyDescent="0.25">
      <c r="B20" s="457" t="s">
        <v>1720</v>
      </c>
      <c r="C20" s="96"/>
      <c r="D20" s="252" t="s">
        <v>11</v>
      </c>
      <c r="E20" s="371"/>
      <c r="F20" s="446"/>
      <c r="G20" s="329" t="s">
        <v>1721</v>
      </c>
      <c r="H20" s="65"/>
    </row>
    <row r="21" spans="2:8" ht="16.149999999999999" customHeight="1" x14ac:dyDescent="0.2">
      <c r="B21" s="460" t="s">
        <v>92</v>
      </c>
      <c r="C21" s="57"/>
      <c r="D21" s="252" t="s">
        <v>11</v>
      </c>
      <c r="E21" s="323">
        <f>SUM(E9:E20)</f>
        <v>0</v>
      </c>
      <c r="F21" s="323">
        <f>SUM(F9:F20)</f>
        <v>0</v>
      </c>
      <c r="G21" s="329" t="s">
        <v>148</v>
      </c>
      <c r="H21" s="65"/>
    </row>
    <row r="22" spans="2:8" ht="16.149999999999999" customHeight="1" x14ac:dyDescent="0.2">
      <c r="B22" s="460" t="s">
        <v>40</v>
      </c>
      <c r="C22" s="67"/>
      <c r="D22" s="16"/>
      <c r="E22" s="3"/>
      <c r="F22" s="3"/>
      <c r="G22" s="144"/>
      <c r="H22" s="65"/>
    </row>
    <row r="23" spans="2:8" ht="16.149999999999999" customHeight="1" x14ac:dyDescent="0.2">
      <c r="B23" s="115" t="s">
        <v>1713</v>
      </c>
      <c r="C23" s="67"/>
      <c r="D23" s="256"/>
      <c r="E23" s="257"/>
      <c r="F23" s="257"/>
      <c r="G23" s="258"/>
      <c r="H23" s="65"/>
    </row>
    <row r="24" spans="2:8" ht="16.149999999999999" customHeight="1" x14ac:dyDescent="0.2">
      <c r="B24" s="556" t="s">
        <v>1714</v>
      </c>
      <c r="C24" s="238" t="s">
        <v>68</v>
      </c>
      <c r="D24" s="252" t="s">
        <v>11</v>
      </c>
      <c r="E24" s="371"/>
      <c r="F24" s="446"/>
      <c r="G24" s="329" t="s">
        <v>151</v>
      </c>
      <c r="H24" s="65"/>
    </row>
    <row r="25" spans="2:8" ht="16.149999999999999" customHeight="1" x14ac:dyDescent="0.2">
      <c r="B25" s="556" t="s">
        <v>1715</v>
      </c>
      <c r="C25" s="238" t="s">
        <v>68</v>
      </c>
      <c r="D25" s="252" t="s">
        <v>11</v>
      </c>
      <c r="E25" s="371"/>
      <c r="F25" s="446"/>
      <c r="G25" s="329" t="s">
        <v>152</v>
      </c>
      <c r="H25" s="65"/>
    </row>
    <row r="26" spans="2:8" ht="16.149999999999999" customHeight="1" x14ac:dyDescent="0.2">
      <c r="B26" s="556" t="s">
        <v>1716</v>
      </c>
      <c r="C26" s="238" t="s">
        <v>68</v>
      </c>
      <c r="D26" s="252" t="s">
        <v>11</v>
      </c>
      <c r="E26" s="371"/>
      <c r="F26" s="446"/>
      <c r="G26" s="329" t="s">
        <v>153</v>
      </c>
      <c r="H26" s="65"/>
    </row>
    <row r="27" spans="2:8" ht="16.149999999999999" customHeight="1" x14ac:dyDescent="0.2">
      <c r="B27" s="115" t="s">
        <v>1717</v>
      </c>
      <c r="C27" s="57"/>
      <c r="D27" s="252" t="s">
        <v>11</v>
      </c>
      <c r="E27" s="371"/>
      <c r="F27" s="446"/>
      <c r="G27" s="329" t="s">
        <v>154</v>
      </c>
      <c r="H27" s="65"/>
    </row>
    <row r="28" spans="2:8" ht="16.149999999999999" customHeight="1" x14ac:dyDescent="0.2">
      <c r="B28" s="115" t="s">
        <v>1718</v>
      </c>
      <c r="C28" s="57"/>
      <c r="D28" s="252" t="s">
        <v>11</v>
      </c>
      <c r="E28" s="371"/>
      <c r="F28" s="446"/>
      <c r="G28" s="329" t="s">
        <v>150</v>
      </c>
      <c r="H28" s="65"/>
    </row>
    <row r="29" spans="2:8" ht="25.85" x14ac:dyDescent="0.2">
      <c r="B29" s="214" t="s">
        <v>1719</v>
      </c>
      <c r="C29" s="57"/>
      <c r="D29" s="252" t="s">
        <v>11</v>
      </c>
      <c r="E29" s="371"/>
      <c r="F29" s="446"/>
      <c r="G29" s="329" t="s">
        <v>149</v>
      </c>
      <c r="H29" s="65"/>
    </row>
    <row r="30" spans="2:8" ht="16.149999999999999" customHeight="1" thickBot="1" x14ac:dyDescent="0.25">
      <c r="B30" s="457" t="s">
        <v>1722</v>
      </c>
      <c r="C30" s="180"/>
      <c r="D30" s="252" t="s">
        <v>11</v>
      </c>
      <c r="E30" s="371"/>
      <c r="F30" s="446"/>
      <c r="G30" s="329" t="s">
        <v>1723</v>
      </c>
      <c r="H30" s="65"/>
    </row>
    <row r="31" spans="2:8" ht="16.149999999999999" customHeight="1" thickBot="1" x14ac:dyDescent="0.25">
      <c r="B31" s="410" t="s">
        <v>93</v>
      </c>
      <c r="C31" s="241"/>
      <c r="D31" s="195" t="s">
        <v>11</v>
      </c>
      <c r="E31" s="323">
        <f>SUM(E24:E30)</f>
        <v>0</v>
      </c>
      <c r="F31" s="323">
        <f>SUM(F24:F30)</f>
        <v>0</v>
      </c>
      <c r="G31" s="329" t="s">
        <v>155</v>
      </c>
      <c r="H31" s="65"/>
    </row>
    <row r="32" spans="2:8" ht="16.149999999999999" customHeight="1" thickTop="1" thickBot="1" x14ac:dyDescent="0.25">
      <c r="B32" s="413"/>
      <c r="C32" s="71"/>
      <c r="D32" s="71"/>
      <c r="E32" s="71"/>
      <c r="F32" s="71"/>
      <c r="G32" s="336"/>
    </row>
    <row r="33" spans="2:8" ht="16.149999999999999" customHeight="1" thickTop="1" thickBot="1" x14ac:dyDescent="0.3">
      <c r="B33" s="414"/>
      <c r="C33" s="45"/>
      <c r="D33" s="45"/>
      <c r="E33" s="45"/>
      <c r="F33" s="377" t="s">
        <v>2338</v>
      </c>
      <c r="G33" s="378">
        <v>2</v>
      </c>
    </row>
    <row r="34" spans="2:8" ht="16.149999999999999" customHeight="1" thickTop="1" x14ac:dyDescent="0.2">
      <c r="B34" s="440" t="s">
        <v>380</v>
      </c>
      <c r="C34" s="48"/>
      <c r="D34" s="48"/>
      <c r="E34" s="326" t="s">
        <v>1704</v>
      </c>
      <c r="F34" s="327" t="s">
        <v>1705</v>
      </c>
      <c r="G34" s="325" t="s">
        <v>3</v>
      </c>
      <c r="H34" s="65"/>
    </row>
    <row r="35" spans="2:8" ht="16.149999999999999" customHeight="1" x14ac:dyDescent="0.25">
      <c r="B35" s="454"/>
      <c r="C35" s="6"/>
      <c r="D35" s="708"/>
      <c r="E35" s="32" t="s">
        <v>2340</v>
      </c>
      <c r="F35" s="32" t="s">
        <v>2341</v>
      </c>
      <c r="G35" s="50"/>
      <c r="H35" s="65"/>
    </row>
    <row r="36" spans="2:8" ht="16.149999999999999" customHeight="1" thickBot="1" x14ac:dyDescent="0.3">
      <c r="B36" s="455"/>
      <c r="C36" s="13"/>
      <c r="D36" s="709"/>
      <c r="E36" s="52" t="s">
        <v>424</v>
      </c>
      <c r="F36" s="52" t="s">
        <v>424</v>
      </c>
      <c r="G36" s="329" t="s">
        <v>4</v>
      </c>
      <c r="H36" s="65"/>
    </row>
    <row r="37" spans="2:8" ht="16.149999999999999" customHeight="1" x14ac:dyDescent="0.2">
      <c r="B37" s="456" t="s">
        <v>2509</v>
      </c>
      <c r="C37" s="54"/>
      <c r="D37" s="252" t="s">
        <v>11</v>
      </c>
      <c r="E37" s="451">
        <f>SUM(E39:E41)</f>
        <v>0</v>
      </c>
      <c r="F37" s="451">
        <f>SUM(F39:F41)</f>
        <v>0</v>
      </c>
      <c r="G37" s="329" t="s">
        <v>1724</v>
      </c>
      <c r="H37" s="65"/>
    </row>
    <row r="38" spans="2:8" ht="16.149999999999999" customHeight="1" x14ac:dyDescent="0.2">
      <c r="B38" s="638" t="s">
        <v>1725</v>
      </c>
      <c r="C38" s="67"/>
      <c r="D38" s="16"/>
      <c r="E38" s="3"/>
      <c r="F38" s="3"/>
      <c r="G38" s="61"/>
      <c r="H38" s="65"/>
    </row>
    <row r="39" spans="2:8" ht="16.149999999999999" customHeight="1" x14ac:dyDescent="0.2">
      <c r="B39" s="115" t="s">
        <v>413</v>
      </c>
      <c r="C39" s="57"/>
      <c r="D39" s="252" t="s">
        <v>11</v>
      </c>
      <c r="E39" s="371"/>
      <c r="F39" s="332"/>
      <c r="G39" s="329" t="s">
        <v>1726</v>
      </c>
      <c r="H39" s="65"/>
    </row>
    <row r="40" spans="2:8" ht="16.149999999999999" customHeight="1" x14ac:dyDescent="0.2">
      <c r="B40" s="115" t="s">
        <v>414</v>
      </c>
      <c r="C40" s="57"/>
      <c r="D40" s="252" t="s">
        <v>11</v>
      </c>
      <c r="E40" s="371"/>
      <c r="F40" s="332"/>
      <c r="G40" s="329" t="s">
        <v>1727</v>
      </c>
      <c r="H40" s="65"/>
    </row>
    <row r="41" spans="2:8" ht="16.149999999999999" customHeight="1" x14ac:dyDescent="0.2">
      <c r="B41" s="115" t="s">
        <v>415</v>
      </c>
      <c r="C41" s="57"/>
      <c r="D41" s="252" t="s">
        <v>11</v>
      </c>
      <c r="E41" s="371"/>
      <c r="F41" s="332"/>
      <c r="G41" s="329" t="s">
        <v>1728</v>
      </c>
      <c r="H41" s="65"/>
    </row>
    <row r="42" spans="2:8" ht="16.149999999999999" customHeight="1" thickBot="1" x14ac:dyDescent="0.25">
      <c r="B42" s="115" t="s">
        <v>1729</v>
      </c>
      <c r="C42" s="57"/>
      <c r="D42" s="252" t="s">
        <v>1</v>
      </c>
      <c r="E42" s="371"/>
      <c r="F42" s="332"/>
      <c r="G42" s="329" t="s">
        <v>1730</v>
      </c>
      <c r="H42" s="65"/>
    </row>
    <row r="43" spans="2:8" ht="16.149999999999999" customHeight="1" x14ac:dyDescent="0.2">
      <c r="B43" s="460" t="s">
        <v>2510</v>
      </c>
      <c r="C43" s="57"/>
      <c r="D43" s="252" t="s">
        <v>11</v>
      </c>
      <c r="E43" s="323">
        <f>E37+E42</f>
        <v>0</v>
      </c>
      <c r="F43" s="323">
        <f>F37+F42</f>
        <v>0</v>
      </c>
      <c r="G43" s="329" t="s">
        <v>1731</v>
      </c>
      <c r="H43" s="65"/>
    </row>
    <row r="44" spans="2:8" ht="16.149999999999999" customHeight="1" x14ac:dyDescent="0.2">
      <c r="B44" s="115" t="s">
        <v>413</v>
      </c>
      <c r="C44" s="57"/>
      <c r="D44" s="252" t="s">
        <v>11</v>
      </c>
      <c r="E44" s="322">
        <f>E43-SUM(E45:E46)</f>
        <v>0</v>
      </c>
      <c r="F44" s="322">
        <f>F43-SUM(F45:F46)</f>
        <v>0</v>
      </c>
      <c r="G44" s="329" t="s">
        <v>1732</v>
      </c>
      <c r="H44" s="65"/>
    </row>
    <row r="45" spans="2:8" ht="16.149999999999999" customHeight="1" x14ac:dyDescent="0.2">
      <c r="B45" s="115" t="s">
        <v>414</v>
      </c>
      <c r="C45" s="57"/>
      <c r="D45" s="252" t="s">
        <v>11</v>
      </c>
      <c r="E45" s="371"/>
      <c r="F45" s="332"/>
      <c r="G45" s="329" t="s">
        <v>1733</v>
      </c>
      <c r="H45" s="65"/>
    </row>
    <row r="46" spans="2:8" ht="16.149999999999999" customHeight="1" x14ac:dyDescent="0.2">
      <c r="B46" s="115" t="s">
        <v>415</v>
      </c>
      <c r="C46" s="67"/>
      <c r="D46" s="252" t="s">
        <v>11</v>
      </c>
      <c r="E46" s="371"/>
      <c r="F46" s="332"/>
      <c r="G46" s="329" t="s">
        <v>1734</v>
      </c>
      <c r="H46" s="65"/>
    </row>
    <row r="47" spans="2:8" ht="16.149999999999999" customHeight="1" x14ac:dyDescent="0.2">
      <c r="B47" s="115"/>
      <c r="C47" s="67"/>
      <c r="D47" s="16"/>
      <c r="E47" s="3"/>
      <c r="F47" s="3"/>
      <c r="G47" s="61"/>
      <c r="H47" s="65"/>
    </row>
    <row r="48" spans="2:8" ht="16.149999999999999" customHeight="1" x14ac:dyDescent="0.2">
      <c r="B48" s="460" t="s">
        <v>2511</v>
      </c>
      <c r="C48" s="57"/>
      <c r="D48" s="252" t="s">
        <v>11</v>
      </c>
      <c r="E48" s="322">
        <f>SUM(E50:E52)</f>
        <v>0</v>
      </c>
      <c r="F48" s="322">
        <f>SUM(F50:F52)</f>
        <v>0</v>
      </c>
      <c r="G48" s="329" t="s">
        <v>1735</v>
      </c>
      <c r="H48" s="65"/>
    </row>
    <row r="49" spans="2:8" ht="16.149999999999999" customHeight="1" x14ac:dyDescent="0.2">
      <c r="B49" s="638" t="s">
        <v>1725</v>
      </c>
      <c r="C49" s="67"/>
      <c r="D49" s="16"/>
      <c r="E49" s="3"/>
      <c r="F49" s="3"/>
      <c r="G49" s="61"/>
      <c r="H49" s="65"/>
    </row>
    <row r="50" spans="2:8" ht="16.149999999999999" customHeight="1" x14ac:dyDescent="0.2">
      <c r="B50" s="115" t="s">
        <v>413</v>
      </c>
      <c r="C50" s="57"/>
      <c r="D50" s="252" t="s">
        <v>11</v>
      </c>
      <c r="E50" s="371"/>
      <c r="F50" s="332"/>
      <c r="G50" s="329" t="s">
        <v>1736</v>
      </c>
      <c r="H50" s="65"/>
    </row>
    <row r="51" spans="2:8" ht="16.149999999999999" customHeight="1" x14ac:dyDescent="0.2">
      <c r="B51" s="115" t="s">
        <v>414</v>
      </c>
      <c r="C51" s="57"/>
      <c r="D51" s="252" t="s">
        <v>11</v>
      </c>
      <c r="E51" s="371"/>
      <c r="F51" s="332"/>
      <c r="G51" s="329" t="s">
        <v>1737</v>
      </c>
      <c r="H51" s="65"/>
    </row>
    <row r="52" spans="2:8" ht="16.149999999999999" customHeight="1" x14ac:dyDescent="0.2">
      <c r="B52" s="115" t="s">
        <v>415</v>
      </c>
      <c r="C52" s="57"/>
      <c r="D52" s="252" t="s">
        <v>11</v>
      </c>
      <c r="E52" s="371"/>
      <c r="F52" s="332"/>
      <c r="G52" s="329" t="s">
        <v>1738</v>
      </c>
      <c r="H52" s="65"/>
    </row>
    <row r="53" spans="2:8" ht="16.149999999999999" customHeight="1" thickBot="1" x14ac:dyDescent="0.25">
      <c r="B53" s="115" t="s">
        <v>1729</v>
      </c>
      <c r="C53" s="57"/>
      <c r="D53" s="252" t="s">
        <v>1</v>
      </c>
      <c r="E53" s="371"/>
      <c r="F53" s="332"/>
      <c r="G53" s="329" t="s">
        <v>1739</v>
      </c>
      <c r="H53" s="65"/>
    </row>
    <row r="54" spans="2:8" ht="16.149999999999999" customHeight="1" x14ac:dyDescent="0.2">
      <c r="B54" s="460" t="s">
        <v>2512</v>
      </c>
      <c r="C54" s="57"/>
      <c r="D54" s="252" t="s">
        <v>11</v>
      </c>
      <c r="E54" s="323">
        <f>E48+E53</f>
        <v>0</v>
      </c>
      <c r="F54" s="323">
        <f>F48+F53</f>
        <v>0</v>
      </c>
      <c r="G54" s="329" t="s">
        <v>1740</v>
      </c>
      <c r="H54" s="65"/>
    </row>
    <row r="55" spans="2:8" ht="16.149999999999999" customHeight="1" x14ac:dyDescent="0.2">
      <c r="B55" s="115" t="s">
        <v>413</v>
      </c>
      <c r="C55" s="57"/>
      <c r="D55" s="252" t="s">
        <v>11</v>
      </c>
      <c r="E55" s="322">
        <f>E54-E56-E57</f>
        <v>0</v>
      </c>
      <c r="F55" s="322">
        <f>F54-F56-F57</f>
        <v>0</v>
      </c>
      <c r="G55" s="329" t="s">
        <v>1741</v>
      </c>
      <c r="H55" s="65"/>
    </row>
    <row r="56" spans="2:8" ht="16.149999999999999" customHeight="1" x14ac:dyDescent="0.2">
      <c r="B56" s="115" t="s">
        <v>414</v>
      </c>
      <c r="C56" s="57"/>
      <c r="D56" s="252" t="s">
        <v>11</v>
      </c>
      <c r="E56" s="371"/>
      <c r="F56" s="332"/>
      <c r="G56" s="329" t="s">
        <v>1742</v>
      </c>
      <c r="H56" s="65"/>
    </row>
    <row r="57" spans="2:8" ht="16.149999999999999" customHeight="1" x14ac:dyDescent="0.2">
      <c r="B57" s="115" t="s">
        <v>415</v>
      </c>
      <c r="C57" s="57"/>
      <c r="D57" s="252" t="s">
        <v>11</v>
      </c>
      <c r="E57" s="371"/>
      <c r="F57" s="332"/>
      <c r="G57" s="329" t="s">
        <v>1743</v>
      </c>
      <c r="H57" s="65"/>
    </row>
    <row r="58" spans="2:8" ht="16.149999999999999" customHeight="1" x14ac:dyDescent="0.2">
      <c r="B58" s="115"/>
      <c r="C58" s="67"/>
      <c r="D58" s="16"/>
      <c r="E58" s="3"/>
      <c r="F58" s="3"/>
      <c r="G58" s="61"/>
      <c r="H58" s="65"/>
    </row>
    <row r="59" spans="2:8" ht="16.149999999999999" customHeight="1" x14ac:dyDescent="0.2">
      <c r="B59" s="460" t="s">
        <v>2513</v>
      </c>
      <c r="C59" s="67"/>
      <c r="D59" s="252" t="s">
        <v>11</v>
      </c>
      <c r="E59" s="322">
        <f>SUM(E61:E63)</f>
        <v>0</v>
      </c>
      <c r="F59" s="322">
        <f>SUM(F61:F63)</f>
        <v>0</v>
      </c>
      <c r="G59" s="329" t="s">
        <v>1744</v>
      </c>
      <c r="H59" s="65"/>
    </row>
    <row r="60" spans="2:8" ht="16.149999999999999" customHeight="1" x14ac:dyDescent="0.2">
      <c r="B60" s="638" t="s">
        <v>1725</v>
      </c>
      <c r="C60" s="67"/>
      <c r="D60" s="16"/>
      <c r="E60" s="3"/>
      <c r="F60" s="3"/>
      <c r="G60" s="61"/>
      <c r="H60" s="65"/>
    </row>
    <row r="61" spans="2:8" ht="16.149999999999999" customHeight="1" x14ac:dyDescent="0.2">
      <c r="B61" s="115" t="s">
        <v>413</v>
      </c>
      <c r="C61" s="67"/>
      <c r="D61" s="252" t="s">
        <v>11</v>
      </c>
      <c r="E61" s="371"/>
      <c r="F61" s="332"/>
      <c r="G61" s="329" t="s">
        <v>1745</v>
      </c>
      <c r="H61" s="65"/>
    </row>
    <row r="62" spans="2:8" ht="16.149999999999999" customHeight="1" x14ac:dyDescent="0.2">
      <c r="B62" s="115" t="s">
        <v>414</v>
      </c>
      <c r="C62" s="57"/>
      <c r="D62" s="252" t="s">
        <v>11</v>
      </c>
      <c r="E62" s="371"/>
      <c r="F62" s="332"/>
      <c r="G62" s="329" t="s">
        <v>1746</v>
      </c>
      <c r="H62" s="65"/>
    </row>
    <row r="63" spans="2:8" ht="16.149999999999999" customHeight="1" x14ac:dyDescent="0.2">
      <c r="B63" s="115" t="s">
        <v>415</v>
      </c>
      <c r="C63" s="57"/>
      <c r="D63" s="252" t="s">
        <v>11</v>
      </c>
      <c r="E63" s="371"/>
      <c r="F63" s="332"/>
      <c r="G63" s="329" t="s">
        <v>1747</v>
      </c>
      <c r="H63" s="65"/>
    </row>
    <row r="64" spans="2:8" ht="16.149999999999999" customHeight="1" thickBot="1" x14ac:dyDescent="0.25">
      <c r="B64" s="115" t="s">
        <v>1729</v>
      </c>
      <c r="C64" s="57"/>
      <c r="D64" s="252" t="s">
        <v>1</v>
      </c>
      <c r="E64" s="371"/>
      <c r="F64" s="332"/>
      <c r="G64" s="329" t="s">
        <v>1748</v>
      </c>
      <c r="H64" s="65"/>
    </row>
    <row r="65" spans="2:8" ht="16.149999999999999" customHeight="1" x14ac:dyDescent="0.2">
      <c r="B65" s="460" t="s">
        <v>2514</v>
      </c>
      <c r="C65" s="67"/>
      <c r="D65" s="252" t="s">
        <v>11</v>
      </c>
      <c r="E65" s="323">
        <f>E64+E59</f>
        <v>0</v>
      </c>
      <c r="F65" s="323">
        <f>F64+F59</f>
        <v>0</v>
      </c>
      <c r="G65" s="329" t="s">
        <v>1749</v>
      </c>
      <c r="H65" s="65"/>
    </row>
    <row r="66" spans="2:8" ht="16.149999999999999" customHeight="1" x14ac:dyDescent="0.2">
      <c r="B66" s="115" t="s">
        <v>413</v>
      </c>
      <c r="C66" s="57"/>
      <c r="D66" s="252" t="s">
        <v>11</v>
      </c>
      <c r="E66" s="322">
        <f>E65-E67-E68</f>
        <v>0</v>
      </c>
      <c r="F66" s="322">
        <f>F65-F67-F68</f>
        <v>0</v>
      </c>
      <c r="G66" s="329" t="s">
        <v>1750</v>
      </c>
      <c r="H66" s="65"/>
    </row>
    <row r="67" spans="2:8" ht="16.149999999999999" customHeight="1" x14ac:dyDescent="0.2">
      <c r="B67" s="115" t="s">
        <v>414</v>
      </c>
      <c r="C67" s="67"/>
      <c r="D67" s="252" t="s">
        <v>11</v>
      </c>
      <c r="E67" s="371"/>
      <c r="F67" s="332"/>
      <c r="G67" s="329" t="s">
        <v>1751</v>
      </c>
      <c r="H67" s="65"/>
    </row>
    <row r="68" spans="2:8" ht="16.149999999999999" customHeight="1" x14ac:dyDescent="0.2">
      <c r="B68" s="115" t="s">
        <v>415</v>
      </c>
      <c r="C68" s="57"/>
      <c r="D68" s="252" t="s">
        <v>11</v>
      </c>
      <c r="E68" s="371"/>
      <c r="F68" s="332"/>
      <c r="G68" s="329" t="s">
        <v>1752</v>
      </c>
      <c r="H68" s="65"/>
    </row>
    <row r="69" spans="2:8" ht="16.149999999999999" customHeight="1" x14ac:dyDescent="0.2">
      <c r="B69" s="115"/>
      <c r="C69" s="67"/>
      <c r="D69" s="16"/>
      <c r="E69" s="3"/>
      <c r="F69" s="3"/>
      <c r="G69" s="61"/>
      <c r="H69" s="65"/>
    </row>
    <row r="70" spans="2:8" ht="16.149999999999999" customHeight="1" x14ac:dyDescent="0.2">
      <c r="B70" s="460" t="s">
        <v>2515</v>
      </c>
      <c r="C70" s="67"/>
      <c r="D70" s="252" t="s">
        <v>11</v>
      </c>
      <c r="E70" s="322">
        <f>SUM(E72:E74)</f>
        <v>0</v>
      </c>
      <c r="F70" s="322">
        <f>SUM(F72:F74)</f>
        <v>0</v>
      </c>
      <c r="G70" s="329" t="s">
        <v>1753</v>
      </c>
      <c r="H70" s="65"/>
    </row>
    <row r="71" spans="2:8" ht="16.149999999999999" customHeight="1" x14ac:dyDescent="0.2">
      <c r="B71" s="115" t="s">
        <v>1725</v>
      </c>
      <c r="C71" s="67"/>
      <c r="D71" s="16"/>
      <c r="E71" s="3"/>
      <c r="F71" s="3"/>
      <c r="G71" s="61"/>
      <c r="H71" s="65"/>
    </row>
    <row r="72" spans="2:8" ht="16.149999999999999" customHeight="1" x14ac:dyDescent="0.2">
      <c r="B72" s="115" t="s">
        <v>413</v>
      </c>
      <c r="C72" s="67"/>
      <c r="D72" s="252" t="s">
        <v>11</v>
      </c>
      <c r="E72" s="371"/>
      <c r="F72" s="332"/>
      <c r="G72" s="329" t="s">
        <v>1754</v>
      </c>
      <c r="H72" s="65"/>
    </row>
    <row r="73" spans="2:8" ht="16.149999999999999" customHeight="1" x14ac:dyDescent="0.2">
      <c r="B73" s="115" t="s">
        <v>414</v>
      </c>
      <c r="C73" s="67"/>
      <c r="D73" s="252" t="s">
        <v>11</v>
      </c>
      <c r="E73" s="371"/>
      <c r="F73" s="332"/>
      <c r="G73" s="329" t="s">
        <v>1755</v>
      </c>
      <c r="H73" s="65"/>
    </row>
    <row r="74" spans="2:8" ht="16.149999999999999" customHeight="1" x14ac:dyDescent="0.2">
      <c r="B74" s="115" t="s">
        <v>415</v>
      </c>
      <c r="C74" s="67"/>
      <c r="D74" s="252" t="s">
        <v>11</v>
      </c>
      <c r="E74" s="371"/>
      <c r="F74" s="332"/>
      <c r="G74" s="329" t="s">
        <v>1756</v>
      </c>
      <c r="H74" s="65"/>
    </row>
    <row r="75" spans="2:8" ht="16.149999999999999" customHeight="1" thickBot="1" x14ac:dyDescent="0.25">
      <c r="B75" s="115" t="s">
        <v>1729</v>
      </c>
      <c r="C75" s="67"/>
      <c r="D75" s="252" t="s">
        <v>1</v>
      </c>
      <c r="E75" s="371"/>
      <c r="F75" s="332"/>
      <c r="G75" s="329" t="s">
        <v>1757</v>
      </c>
      <c r="H75" s="65"/>
    </row>
    <row r="76" spans="2:8" ht="16.149999999999999" customHeight="1" x14ac:dyDescent="0.2">
      <c r="B76" s="460" t="s">
        <v>2516</v>
      </c>
      <c r="C76" s="67"/>
      <c r="D76" s="252" t="s">
        <v>11</v>
      </c>
      <c r="E76" s="323">
        <f>E65+E54+E43</f>
        <v>0</v>
      </c>
      <c r="F76" s="323">
        <f>F65+F54+F43</f>
        <v>0</v>
      </c>
      <c r="G76" s="329" t="s">
        <v>1758</v>
      </c>
      <c r="H76" s="65"/>
    </row>
    <row r="77" spans="2:8" ht="16.149999999999999" customHeight="1" x14ac:dyDescent="0.2">
      <c r="B77" s="115" t="s">
        <v>413</v>
      </c>
      <c r="C77" s="57"/>
      <c r="D77" s="252" t="s">
        <v>11</v>
      </c>
      <c r="E77" s="321">
        <f t="shared" ref="E77:F78" si="0">E66+E55+E44</f>
        <v>0</v>
      </c>
      <c r="F77" s="321">
        <f t="shared" si="0"/>
        <v>0</v>
      </c>
      <c r="G77" s="329" t="s">
        <v>1759</v>
      </c>
      <c r="H77" s="65"/>
    </row>
    <row r="78" spans="2:8" ht="16.149999999999999" customHeight="1" x14ac:dyDescent="0.2">
      <c r="B78" s="115" t="s">
        <v>414</v>
      </c>
      <c r="C78" s="57"/>
      <c r="D78" s="252" t="s">
        <v>11</v>
      </c>
      <c r="E78" s="321">
        <f t="shared" si="0"/>
        <v>0</v>
      </c>
      <c r="F78" s="321">
        <f t="shared" si="0"/>
        <v>0</v>
      </c>
      <c r="G78" s="329" t="s">
        <v>1760</v>
      </c>
      <c r="H78" s="65"/>
    </row>
    <row r="79" spans="2:8" ht="16.149999999999999" customHeight="1" x14ac:dyDescent="0.2">
      <c r="B79" s="115" t="s">
        <v>415</v>
      </c>
      <c r="C79" s="67"/>
      <c r="D79" s="252" t="s">
        <v>11</v>
      </c>
      <c r="E79" s="321">
        <f>E68+E57+E46</f>
        <v>0</v>
      </c>
      <c r="F79" s="321">
        <f>F68+F57+F46</f>
        <v>0</v>
      </c>
      <c r="G79" s="329" t="s">
        <v>1761</v>
      </c>
      <c r="H79" s="65"/>
    </row>
    <row r="80" spans="2:8" ht="27.85" thickBot="1" x14ac:dyDescent="0.25">
      <c r="B80" s="475" t="s">
        <v>1762</v>
      </c>
      <c r="C80" s="74"/>
      <c r="D80" s="195" t="s">
        <v>1</v>
      </c>
      <c r="E80" s="330"/>
      <c r="F80" s="332"/>
      <c r="G80" s="329" t="s">
        <v>1763</v>
      </c>
      <c r="H80" s="65"/>
    </row>
    <row r="81" spans="2:11" ht="16.149999999999999" customHeight="1" thickTop="1" thickBot="1" x14ac:dyDescent="0.25">
      <c r="B81" s="413"/>
      <c r="C81" s="71"/>
      <c r="D81" s="71"/>
      <c r="E81" s="71"/>
      <c r="F81" s="71"/>
      <c r="G81" s="336"/>
    </row>
    <row r="82" spans="2:11" ht="16.149999999999999" customHeight="1" thickTop="1" thickBot="1" x14ac:dyDescent="0.3">
      <c r="B82" s="414"/>
      <c r="C82" s="45"/>
      <c r="D82" s="45"/>
      <c r="E82" s="45"/>
      <c r="F82" s="377" t="s">
        <v>2338</v>
      </c>
      <c r="G82" s="378">
        <v>3</v>
      </c>
    </row>
    <row r="83" spans="2:11" ht="16.149999999999999" customHeight="1" thickTop="1" x14ac:dyDescent="0.2">
      <c r="B83" s="441" t="s">
        <v>381</v>
      </c>
      <c r="C83" s="6"/>
      <c r="D83" s="6"/>
      <c r="E83" s="326" t="s">
        <v>1704</v>
      </c>
      <c r="F83" s="327" t="s">
        <v>1705</v>
      </c>
      <c r="G83" s="325" t="s">
        <v>3</v>
      </c>
      <c r="H83" s="65"/>
    </row>
    <row r="84" spans="2:11" ht="16.149999999999999" customHeight="1" x14ac:dyDescent="0.25">
      <c r="B84" s="454"/>
      <c r="C84" s="6"/>
      <c r="D84" s="708"/>
      <c r="E84" s="32" t="s">
        <v>328</v>
      </c>
      <c r="F84" s="32" t="s">
        <v>327</v>
      </c>
      <c r="G84" s="50"/>
      <c r="H84" s="65"/>
    </row>
    <row r="85" spans="2:11" ht="16.149999999999999" customHeight="1" thickBot="1" x14ac:dyDescent="0.3">
      <c r="B85" s="455"/>
      <c r="C85" s="13"/>
      <c r="D85" s="709"/>
      <c r="E85" s="52" t="s">
        <v>424</v>
      </c>
      <c r="F85" s="52" t="s">
        <v>424</v>
      </c>
      <c r="G85" s="329" t="s">
        <v>4</v>
      </c>
      <c r="H85" s="65"/>
    </row>
    <row r="86" spans="2:11" ht="25.85" x14ac:dyDescent="0.2">
      <c r="B86" s="447" t="s">
        <v>2436</v>
      </c>
      <c r="C86" s="54"/>
      <c r="D86" s="239" t="s">
        <v>11</v>
      </c>
      <c r="E86" s="330"/>
      <c r="F86" s="332"/>
      <c r="G86" s="329" t="s">
        <v>1764</v>
      </c>
      <c r="H86" s="65"/>
    </row>
    <row r="87" spans="2:11" ht="25.85" x14ac:dyDescent="0.2">
      <c r="B87" s="448" t="s">
        <v>2437</v>
      </c>
      <c r="C87" s="57"/>
      <c r="D87" s="239" t="s">
        <v>1</v>
      </c>
      <c r="E87" s="321">
        <f>'TAC18 Receivables'!E124+'TAC18 Receivables'!E137+'TAC18 Receivables'!E150</f>
        <v>0</v>
      </c>
      <c r="F87" s="321">
        <f>'TAC18 Receivables'!F124+'TAC18 Receivables'!F137+'TAC18 Receivables'!F150</f>
        <v>0</v>
      </c>
      <c r="G87" s="329" t="s">
        <v>1765</v>
      </c>
      <c r="H87" s="65"/>
    </row>
    <row r="88" spans="2:11" ht="25.85" x14ac:dyDescent="0.2">
      <c r="B88" s="448" t="s">
        <v>2438</v>
      </c>
      <c r="C88" s="57"/>
      <c r="D88" s="239" t="s">
        <v>11</v>
      </c>
      <c r="E88" s="321">
        <f>'TAC07 Op Inc 2'!E32</f>
        <v>0</v>
      </c>
      <c r="F88" s="321">
        <f>'TAC07 Op Inc 2'!F32</f>
        <v>0</v>
      </c>
      <c r="G88" s="329" t="s">
        <v>1766</v>
      </c>
      <c r="H88" s="65"/>
    </row>
    <row r="89" spans="2:11" ht="26.5" thickBot="1" x14ac:dyDescent="0.25">
      <c r="B89" s="449" t="s">
        <v>2439</v>
      </c>
      <c r="C89" s="74"/>
      <c r="D89" s="172" t="s">
        <v>1</v>
      </c>
      <c r="E89" s="330"/>
      <c r="F89" s="332"/>
      <c r="G89" s="329" t="s">
        <v>1767</v>
      </c>
      <c r="H89" s="65"/>
    </row>
    <row r="90" spans="2:11" ht="16.149999999999999" customHeight="1" thickTop="1" thickBot="1" x14ac:dyDescent="0.25">
      <c r="B90" s="413"/>
      <c r="C90" s="71"/>
      <c r="D90" s="71"/>
      <c r="E90" s="71"/>
      <c r="F90" s="71"/>
      <c r="G90" s="336"/>
    </row>
    <row r="91" spans="2:11" ht="16.149999999999999" customHeight="1" thickTop="1" thickBot="1" x14ac:dyDescent="0.3">
      <c r="B91" s="641"/>
      <c r="C91" s="259"/>
      <c r="D91" s="259"/>
      <c r="E91" s="259"/>
      <c r="F91" s="259"/>
      <c r="G91" s="259"/>
      <c r="H91" s="259"/>
      <c r="I91" s="377" t="s">
        <v>2338</v>
      </c>
      <c r="J91" s="378">
        <v>6</v>
      </c>
    </row>
    <row r="92" spans="2:11" ht="16.149999999999999" customHeight="1" thickTop="1" x14ac:dyDescent="0.2">
      <c r="B92" s="731" t="s">
        <v>2538</v>
      </c>
      <c r="C92" s="5"/>
      <c r="D92" s="5"/>
      <c r="E92" s="674" t="s">
        <v>2539</v>
      </c>
      <c r="F92" s="674" t="s">
        <v>2540</v>
      </c>
      <c r="G92" s="674" t="s">
        <v>2541</v>
      </c>
      <c r="H92" s="674" t="s">
        <v>2542</v>
      </c>
      <c r="I92" s="674" t="s">
        <v>2543</v>
      </c>
      <c r="J92" s="675" t="s">
        <v>3</v>
      </c>
      <c r="K92" s="65"/>
    </row>
    <row r="93" spans="2:11" ht="62" customHeight="1" x14ac:dyDescent="0.25">
      <c r="B93" s="722"/>
      <c r="C93" s="5"/>
      <c r="D93" s="739" t="s">
        <v>72</v>
      </c>
      <c r="E93" s="676" t="s">
        <v>1768</v>
      </c>
      <c r="F93" s="676" t="s">
        <v>1769</v>
      </c>
      <c r="G93" s="676" t="s">
        <v>1770</v>
      </c>
      <c r="H93" s="676" t="s">
        <v>1799</v>
      </c>
      <c r="I93" s="676" t="s">
        <v>428</v>
      </c>
      <c r="J93" s="50"/>
      <c r="K93" s="65"/>
    </row>
    <row r="94" spans="2:11" ht="16.149999999999999" customHeight="1" x14ac:dyDescent="0.25">
      <c r="B94" s="454"/>
      <c r="C94" s="5"/>
      <c r="D94" s="739"/>
      <c r="E94" s="12" t="s">
        <v>327</v>
      </c>
      <c r="F94" s="12" t="s">
        <v>327</v>
      </c>
      <c r="G94" s="12" t="s">
        <v>327</v>
      </c>
      <c r="H94" s="12" t="s">
        <v>327</v>
      </c>
      <c r="I94" s="12" t="s">
        <v>327</v>
      </c>
      <c r="J94" s="50"/>
      <c r="K94" s="65"/>
    </row>
    <row r="95" spans="2:11" ht="16.149999999999999" customHeight="1" thickBot="1" x14ac:dyDescent="0.3">
      <c r="B95" s="455"/>
      <c r="C95" s="13"/>
      <c r="D95" s="709"/>
      <c r="E95" s="364" t="s">
        <v>424</v>
      </c>
      <c r="F95" s="364" t="s">
        <v>424</v>
      </c>
      <c r="G95" s="364" t="s">
        <v>424</v>
      </c>
      <c r="H95" s="364" t="s">
        <v>424</v>
      </c>
      <c r="I95" s="364" t="s">
        <v>424</v>
      </c>
      <c r="J95" s="677" t="s">
        <v>4</v>
      </c>
      <c r="K95" s="65"/>
    </row>
    <row r="96" spans="2:11" ht="16.149999999999999" customHeight="1" x14ac:dyDescent="0.2">
      <c r="B96" s="456" t="s">
        <v>2544</v>
      </c>
      <c r="C96" s="84"/>
      <c r="D96" s="671" t="s">
        <v>11</v>
      </c>
      <c r="E96" s="451">
        <f>SUM(F96:I96)</f>
        <v>0</v>
      </c>
      <c r="F96" s="443">
        <f>F136</f>
        <v>0</v>
      </c>
      <c r="G96" s="443">
        <f t="shared" ref="G96:I96" si="1">G136</f>
        <v>0</v>
      </c>
      <c r="H96" s="443">
        <f t="shared" si="1"/>
        <v>0</v>
      </c>
      <c r="I96" s="443">
        <f t="shared" si="1"/>
        <v>0</v>
      </c>
      <c r="J96" s="677" t="s">
        <v>1771</v>
      </c>
      <c r="K96" s="65"/>
    </row>
    <row r="97" spans="2:11" ht="16.149999999999999" customHeight="1" x14ac:dyDescent="0.2">
      <c r="B97" s="638" t="s">
        <v>1774</v>
      </c>
      <c r="C97" s="67"/>
      <c r="D97" s="678"/>
      <c r="E97" s="679"/>
      <c r="F97" s="679"/>
      <c r="G97" s="679"/>
      <c r="H97" s="679"/>
      <c r="I97" s="679"/>
      <c r="J97" s="144"/>
      <c r="K97" s="65"/>
    </row>
    <row r="98" spans="2:11" ht="16.149999999999999" customHeight="1" x14ac:dyDescent="0.2">
      <c r="B98" s="556" t="s">
        <v>1775</v>
      </c>
      <c r="C98" s="122"/>
      <c r="D98" s="680" t="s">
        <v>1</v>
      </c>
      <c r="E98" s="451">
        <f>SUM(F98:I98)</f>
        <v>0</v>
      </c>
      <c r="F98" s="443">
        <f>'TAC05 SoCF'!E50</f>
        <v>0</v>
      </c>
      <c r="G98" s="443">
        <f>'TAC05 SoCF'!E51</f>
        <v>0</v>
      </c>
      <c r="H98" s="443">
        <f>'TAC05 SoCF'!E52</f>
        <v>0</v>
      </c>
      <c r="I98" s="443">
        <f>'TAC05 SoCF'!E53</f>
        <v>0</v>
      </c>
      <c r="J98" s="677" t="s">
        <v>1776</v>
      </c>
      <c r="K98" s="65"/>
    </row>
    <row r="99" spans="2:11" ht="30.75" customHeight="1" x14ac:dyDescent="0.2">
      <c r="B99" s="562" t="s">
        <v>2517</v>
      </c>
      <c r="C99" s="672" t="s">
        <v>68</v>
      </c>
      <c r="D99" s="680" t="s">
        <v>1</v>
      </c>
      <c r="E99" s="451">
        <f>SUM(F99:I99)</f>
        <v>0</v>
      </c>
      <c r="F99" s="443">
        <f>'TAC05 SoCF'!E55</f>
        <v>0</v>
      </c>
      <c r="G99" s="443">
        <f>'TAC05 SoCF'!E56</f>
        <v>0</v>
      </c>
      <c r="H99" s="371"/>
      <c r="I99" s="371"/>
      <c r="J99" s="677" t="s">
        <v>1777</v>
      </c>
      <c r="K99" s="65"/>
    </row>
    <row r="100" spans="2:11" ht="16.149999999999999" customHeight="1" x14ac:dyDescent="0.2">
      <c r="B100" s="638" t="s">
        <v>1778</v>
      </c>
      <c r="C100" s="67"/>
      <c r="D100" s="4"/>
      <c r="E100" s="4"/>
      <c r="F100" s="4"/>
      <c r="G100" s="4"/>
      <c r="H100" s="4"/>
      <c r="I100" s="4"/>
      <c r="J100" s="144"/>
      <c r="K100" s="65"/>
    </row>
    <row r="101" spans="2:11" ht="16.149999999999999" customHeight="1" x14ac:dyDescent="0.2">
      <c r="B101" s="556" t="s">
        <v>1095</v>
      </c>
      <c r="C101" s="67"/>
      <c r="D101" s="671" t="s">
        <v>11</v>
      </c>
      <c r="E101" s="451">
        <f t="shared" ref="E101:E110" si="2">SUM(F101:I101)</f>
        <v>0</v>
      </c>
      <c r="F101" s="444"/>
      <c r="G101" s="444"/>
      <c r="H101" s="444"/>
      <c r="I101" s="444"/>
      <c r="J101" s="677" t="s">
        <v>1779</v>
      </c>
      <c r="K101" s="65"/>
    </row>
    <row r="102" spans="2:11" ht="16.149999999999999" customHeight="1" x14ac:dyDescent="0.2">
      <c r="B102" s="556" t="s">
        <v>130</v>
      </c>
      <c r="C102" s="67"/>
      <c r="D102" s="680" t="s">
        <v>14</v>
      </c>
      <c r="E102" s="451">
        <f t="shared" si="2"/>
        <v>0</v>
      </c>
      <c r="F102" s="371"/>
      <c r="G102" s="371"/>
      <c r="H102" s="371"/>
      <c r="I102" s="371"/>
      <c r="J102" s="677" t="s">
        <v>1780</v>
      </c>
      <c r="K102" s="65"/>
    </row>
    <row r="103" spans="2:11" ht="16.149999999999999" customHeight="1" x14ac:dyDescent="0.2">
      <c r="B103" s="556" t="s">
        <v>1274</v>
      </c>
      <c r="C103" s="67"/>
      <c r="D103" s="671" t="s">
        <v>11</v>
      </c>
      <c r="E103" s="451">
        <f t="shared" si="2"/>
        <v>0</v>
      </c>
      <c r="F103" s="375"/>
      <c r="G103" s="375"/>
      <c r="H103" s="371"/>
      <c r="I103" s="371"/>
      <c r="J103" s="677" t="s">
        <v>1781</v>
      </c>
      <c r="K103" s="65"/>
    </row>
    <row r="104" spans="2:11" ht="16.149999999999999" customHeight="1" x14ac:dyDescent="0.2">
      <c r="B104" s="556" t="s">
        <v>1782</v>
      </c>
      <c r="C104" s="67"/>
      <c r="D104" s="680" t="s">
        <v>14</v>
      </c>
      <c r="E104" s="451">
        <f t="shared" si="2"/>
        <v>0</v>
      </c>
      <c r="F104" s="375"/>
      <c r="G104" s="371"/>
      <c r="H104" s="371"/>
      <c r="I104" s="371"/>
      <c r="J104" s="677" t="s">
        <v>1783</v>
      </c>
      <c r="K104" s="65"/>
    </row>
    <row r="105" spans="2:11" ht="16.149999999999999" customHeight="1" x14ac:dyDescent="0.2">
      <c r="B105" s="556" t="s">
        <v>1784</v>
      </c>
      <c r="C105" s="672" t="s">
        <v>68</v>
      </c>
      <c r="D105" s="671" t="s">
        <v>11</v>
      </c>
      <c r="E105" s="451">
        <f t="shared" si="2"/>
        <v>0</v>
      </c>
      <c r="F105" s="371"/>
      <c r="G105" s="371"/>
      <c r="H105" s="371"/>
      <c r="I105" s="443">
        <f>'TAC11 Finance &amp; other'!E30+'TAC11 Finance &amp; other'!E33</f>
        <v>0</v>
      </c>
      <c r="J105" s="677" t="s">
        <v>1785</v>
      </c>
      <c r="K105" s="65"/>
    </row>
    <row r="106" spans="2:11" ht="16.149999999999999" customHeight="1" x14ac:dyDescent="0.2">
      <c r="B106" s="556" t="s">
        <v>1786</v>
      </c>
      <c r="C106" s="67"/>
      <c r="D106" s="680" t="s">
        <v>14</v>
      </c>
      <c r="E106" s="451">
        <f t="shared" si="2"/>
        <v>0</v>
      </c>
      <c r="F106" s="375"/>
      <c r="G106" s="371"/>
      <c r="H106" s="371"/>
      <c r="I106" s="371"/>
      <c r="J106" s="677" t="s">
        <v>1787</v>
      </c>
      <c r="K106" s="65"/>
    </row>
    <row r="107" spans="2:11" ht="16.149999999999999" customHeight="1" x14ac:dyDescent="0.2">
      <c r="B107" s="556" t="s">
        <v>1788</v>
      </c>
      <c r="C107" s="67"/>
      <c r="D107" s="680" t="s">
        <v>14</v>
      </c>
      <c r="E107" s="451">
        <f t="shared" si="2"/>
        <v>0</v>
      </c>
      <c r="F107" s="375"/>
      <c r="G107" s="371"/>
      <c r="H107" s="375"/>
      <c r="I107" s="375"/>
      <c r="J107" s="677" t="s">
        <v>1789</v>
      </c>
      <c r="K107" s="65"/>
    </row>
    <row r="108" spans="2:11" ht="16.149999999999999" customHeight="1" x14ac:dyDescent="0.2">
      <c r="B108" s="556" t="s">
        <v>1790</v>
      </c>
      <c r="C108" s="672" t="s">
        <v>68</v>
      </c>
      <c r="D108" s="680" t="s">
        <v>1</v>
      </c>
      <c r="E108" s="451">
        <f t="shared" si="2"/>
        <v>0</v>
      </c>
      <c r="F108" s="375"/>
      <c r="G108" s="375"/>
      <c r="H108" s="371"/>
      <c r="I108" s="371"/>
      <c r="J108" s="677" t="s">
        <v>1791</v>
      </c>
      <c r="K108" s="65"/>
    </row>
    <row r="109" spans="2:11" ht="16.149999999999999" customHeight="1" x14ac:dyDescent="0.2">
      <c r="B109" s="556" t="s">
        <v>593</v>
      </c>
      <c r="C109" s="67"/>
      <c r="D109" s="680" t="s">
        <v>1</v>
      </c>
      <c r="E109" s="451">
        <f t="shared" si="2"/>
        <v>0</v>
      </c>
      <c r="F109" s="444"/>
      <c r="G109" s="444"/>
      <c r="H109" s="444"/>
      <c r="I109" s="444"/>
      <c r="J109" s="677" t="s">
        <v>1792</v>
      </c>
      <c r="K109" s="65"/>
    </row>
    <row r="110" spans="2:11" ht="16.149999999999999" customHeight="1" thickBot="1" x14ac:dyDescent="0.25">
      <c r="B110" s="556" t="s">
        <v>1800</v>
      </c>
      <c r="C110" s="67"/>
      <c r="D110" s="680" t="s">
        <v>14</v>
      </c>
      <c r="E110" s="451">
        <f t="shared" si="2"/>
        <v>0</v>
      </c>
      <c r="F110" s="371"/>
      <c r="G110" s="371"/>
      <c r="H110" s="371"/>
      <c r="I110" s="371"/>
      <c r="J110" s="677" t="s">
        <v>1793</v>
      </c>
      <c r="K110" s="65"/>
    </row>
    <row r="111" spans="2:11" ht="16.149999999999999" customHeight="1" thickBot="1" x14ac:dyDescent="0.25">
      <c r="B111" s="642" t="s">
        <v>2385</v>
      </c>
      <c r="C111" s="136"/>
      <c r="D111" s="681" t="s">
        <v>11</v>
      </c>
      <c r="E111" s="380">
        <f>SUM(E97:E110)</f>
        <v>0</v>
      </c>
      <c r="F111" s="380">
        <f>SUM(F96:F110)</f>
        <v>0</v>
      </c>
      <c r="G111" s="380">
        <f t="shared" ref="G111:I111" si="3">SUM(G96:G110)</f>
        <v>0</v>
      </c>
      <c r="H111" s="380">
        <f t="shared" si="3"/>
        <v>0</v>
      </c>
      <c r="I111" s="380">
        <f t="shared" si="3"/>
        <v>0</v>
      </c>
      <c r="J111" s="353" t="s">
        <v>1794</v>
      </c>
      <c r="K111" s="65"/>
    </row>
    <row r="112" spans="2:11" ht="16.149999999999999" customHeight="1" thickTop="1" x14ac:dyDescent="0.2"/>
    <row r="113" spans="2:11" ht="16.149999999999999" customHeight="1" thickBot="1" x14ac:dyDescent="0.25"/>
    <row r="114" spans="2:11" ht="16.149999999999999" customHeight="1" thickTop="1" thickBot="1" x14ac:dyDescent="0.3">
      <c r="B114" s="641"/>
      <c r="C114" s="259"/>
      <c r="D114" s="259"/>
      <c r="E114" s="259"/>
      <c r="F114" s="259"/>
      <c r="G114" s="259"/>
      <c r="H114" s="259"/>
      <c r="I114" s="377" t="s">
        <v>2338</v>
      </c>
      <c r="J114" s="378">
        <v>5</v>
      </c>
    </row>
    <row r="115" spans="2:11" ht="16.149999999999999" customHeight="1" thickTop="1" x14ac:dyDescent="0.2">
      <c r="B115" s="731" t="s">
        <v>2371</v>
      </c>
      <c r="C115" s="6"/>
      <c r="D115" s="6"/>
      <c r="E115" s="327" t="s">
        <v>1705</v>
      </c>
      <c r="F115" s="327" t="s">
        <v>1795</v>
      </c>
      <c r="G115" s="327" t="s">
        <v>1796</v>
      </c>
      <c r="H115" s="327" t="s">
        <v>1797</v>
      </c>
      <c r="I115" s="327" t="s">
        <v>1798</v>
      </c>
      <c r="J115" s="325" t="s">
        <v>3</v>
      </c>
      <c r="K115" s="65"/>
    </row>
    <row r="116" spans="2:11" ht="62" customHeight="1" x14ac:dyDescent="0.25">
      <c r="B116" s="722"/>
      <c r="C116" s="6"/>
      <c r="D116" s="708" t="s">
        <v>72</v>
      </c>
      <c r="E116" s="31" t="s">
        <v>1768</v>
      </c>
      <c r="F116" s="31" t="s">
        <v>1769</v>
      </c>
      <c r="G116" s="31" t="s">
        <v>1770</v>
      </c>
      <c r="H116" s="31" t="s">
        <v>1799</v>
      </c>
      <c r="I116" s="31" t="s">
        <v>428</v>
      </c>
      <c r="J116" s="50"/>
      <c r="K116" s="65"/>
    </row>
    <row r="117" spans="2:11" ht="16.149999999999999" customHeight="1" x14ac:dyDescent="0.25">
      <c r="B117" s="454"/>
      <c r="C117" s="6"/>
      <c r="D117" s="708"/>
      <c r="E117" s="32" t="s">
        <v>327</v>
      </c>
      <c r="F117" s="32" t="s">
        <v>327</v>
      </c>
      <c r="G117" s="32" t="s">
        <v>327</v>
      </c>
      <c r="H117" s="32" t="s">
        <v>327</v>
      </c>
      <c r="I117" s="32" t="s">
        <v>327</v>
      </c>
      <c r="J117" s="50"/>
      <c r="K117" s="65"/>
    </row>
    <row r="118" spans="2:11" ht="16.149999999999999" customHeight="1" thickBot="1" x14ac:dyDescent="0.3">
      <c r="B118" s="455"/>
      <c r="C118" s="13"/>
      <c r="D118" s="709"/>
      <c r="E118" s="52" t="s">
        <v>424</v>
      </c>
      <c r="F118" s="52" t="s">
        <v>424</v>
      </c>
      <c r="G118" s="52" t="s">
        <v>424</v>
      </c>
      <c r="H118" s="52" t="s">
        <v>424</v>
      </c>
      <c r="I118" s="52" t="s">
        <v>424</v>
      </c>
      <c r="J118" s="329" t="s">
        <v>4</v>
      </c>
      <c r="K118" s="65"/>
    </row>
    <row r="119" spans="2:11" ht="16.149999999999999" customHeight="1" x14ac:dyDescent="0.2">
      <c r="B119" s="456" t="s">
        <v>2372</v>
      </c>
      <c r="C119" s="84"/>
      <c r="D119" s="239" t="s">
        <v>11</v>
      </c>
      <c r="E119" s="322">
        <f>SUM(F119:I119)</f>
        <v>0</v>
      </c>
      <c r="F119" s="332"/>
      <c r="G119" s="332"/>
      <c r="H119" s="332"/>
      <c r="I119" s="332"/>
      <c r="J119" s="329" t="s">
        <v>1771</v>
      </c>
      <c r="K119" s="65"/>
    </row>
    <row r="120" spans="2:11" ht="16.149999999999999" customHeight="1" thickBot="1" x14ac:dyDescent="0.25">
      <c r="B120" s="115" t="s">
        <v>546</v>
      </c>
      <c r="C120" s="67"/>
      <c r="D120" s="252" t="s">
        <v>14</v>
      </c>
      <c r="E120" s="322">
        <f>SUM(F120:I120)</f>
        <v>0</v>
      </c>
      <c r="F120" s="332"/>
      <c r="G120" s="332"/>
      <c r="H120" s="332"/>
      <c r="I120" s="332"/>
      <c r="J120" s="329" t="s">
        <v>1772</v>
      </c>
      <c r="K120" s="65"/>
    </row>
    <row r="121" spans="2:11" ht="16.149999999999999" customHeight="1" x14ac:dyDescent="0.2">
      <c r="B121" s="460" t="s">
        <v>2373</v>
      </c>
      <c r="C121" s="67"/>
      <c r="D121" s="239" t="s">
        <v>11</v>
      </c>
      <c r="E121" s="323">
        <f>SUM(E119:E120)</f>
        <v>0</v>
      </c>
      <c r="F121" s="323">
        <f>SUM(F119:F120)</f>
        <v>0</v>
      </c>
      <c r="G121" s="323">
        <f t="shared" ref="G121:I121" si="4">SUM(G119:G120)</f>
        <v>0</v>
      </c>
      <c r="H121" s="323">
        <f t="shared" si="4"/>
        <v>0</v>
      </c>
      <c r="I121" s="323">
        <f t="shared" si="4"/>
        <v>0</v>
      </c>
      <c r="J121" s="329" t="s">
        <v>1773</v>
      </c>
      <c r="K121" s="65"/>
    </row>
    <row r="122" spans="2:11" ht="16.149999999999999" customHeight="1" x14ac:dyDescent="0.2">
      <c r="B122" s="638" t="s">
        <v>1774</v>
      </c>
      <c r="C122" s="67"/>
      <c r="D122" s="167"/>
      <c r="E122" s="7"/>
      <c r="F122" s="7"/>
      <c r="G122" s="7"/>
      <c r="H122" s="7"/>
      <c r="I122" s="7"/>
      <c r="J122" s="15"/>
      <c r="K122" s="65"/>
    </row>
    <row r="123" spans="2:11" ht="16.149999999999999" customHeight="1" x14ac:dyDescent="0.2">
      <c r="B123" s="556" t="s">
        <v>1775</v>
      </c>
      <c r="C123" s="122"/>
      <c r="D123" s="252" t="s">
        <v>1</v>
      </c>
      <c r="E123" s="322">
        <f>SUM(F123:I123)</f>
        <v>0</v>
      </c>
      <c r="F123" s="321">
        <f>'TAC05 SoCF'!F50</f>
        <v>0</v>
      </c>
      <c r="G123" s="321">
        <f>'TAC05 SoCF'!F51</f>
        <v>0</v>
      </c>
      <c r="H123" s="321">
        <f>'TAC05 SoCF'!F53</f>
        <v>0</v>
      </c>
      <c r="I123" s="321">
        <f>'TAC05 SoCF'!F54</f>
        <v>0</v>
      </c>
      <c r="J123" s="329" t="s">
        <v>1776</v>
      </c>
      <c r="K123" s="65"/>
    </row>
    <row r="124" spans="2:11" ht="30.75" customHeight="1" x14ac:dyDescent="0.2">
      <c r="B124" s="562" t="s">
        <v>2517</v>
      </c>
      <c r="C124" s="238" t="s">
        <v>68</v>
      </c>
      <c r="D124" s="252" t="s">
        <v>1</v>
      </c>
      <c r="E124" s="322">
        <f>SUM(F124:I124)</f>
        <v>0</v>
      </c>
      <c r="F124" s="321">
        <f>'TAC05 SoCF'!F55</f>
        <v>0</v>
      </c>
      <c r="G124" s="321">
        <f>'TAC05 SoCF'!F56</f>
        <v>0</v>
      </c>
      <c r="H124" s="332"/>
      <c r="I124" s="332"/>
      <c r="J124" s="329" t="s">
        <v>1777</v>
      </c>
      <c r="K124" s="65"/>
    </row>
    <row r="125" spans="2:11" ht="16.149999999999999" customHeight="1" x14ac:dyDescent="0.2">
      <c r="B125" s="638" t="s">
        <v>1778</v>
      </c>
      <c r="C125" s="67"/>
      <c r="D125" s="3"/>
      <c r="E125" s="3"/>
      <c r="F125" s="3"/>
      <c r="G125" s="3"/>
      <c r="H125" s="3"/>
      <c r="I125" s="3"/>
      <c r="J125" s="15"/>
      <c r="K125" s="65"/>
    </row>
    <row r="126" spans="2:11" ht="16.149999999999999" customHeight="1" x14ac:dyDescent="0.2">
      <c r="B126" s="556" t="s">
        <v>1095</v>
      </c>
      <c r="C126" s="67"/>
      <c r="D126" s="239" t="s">
        <v>11</v>
      </c>
      <c r="E126" s="322">
        <f t="shared" ref="E126:E135" si="5">SUM(F126:I126)</f>
        <v>0</v>
      </c>
      <c r="F126" s="444"/>
      <c r="G126" s="444"/>
      <c r="H126" s="444"/>
      <c r="I126" s="444"/>
      <c r="J126" s="329" t="s">
        <v>1779</v>
      </c>
      <c r="K126" s="65"/>
    </row>
    <row r="127" spans="2:11" ht="16.149999999999999" customHeight="1" x14ac:dyDescent="0.2">
      <c r="B127" s="556" t="s">
        <v>130</v>
      </c>
      <c r="C127" s="67"/>
      <c r="D127" s="252" t="s">
        <v>14</v>
      </c>
      <c r="E127" s="322">
        <f t="shared" si="5"/>
        <v>0</v>
      </c>
      <c r="F127" s="332"/>
      <c r="G127" s="332"/>
      <c r="H127" s="332"/>
      <c r="I127" s="332"/>
      <c r="J127" s="329" t="s">
        <v>1780</v>
      </c>
      <c r="K127" s="65"/>
    </row>
    <row r="128" spans="2:11" ht="16.149999999999999" customHeight="1" x14ac:dyDescent="0.2">
      <c r="B128" s="556" t="s">
        <v>1274</v>
      </c>
      <c r="C128" s="67"/>
      <c r="D128" s="239" t="s">
        <v>11</v>
      </c>
      <c r="E128" s="322">
        <f t="shared" si="5"/>
        <v>0</v>
      </c>
      <c r="F128" s="324"/>
      <c r="G128" s="324"/>
      <c r="H128" s="332"/>
      <c r="I128" s="332"/>
      <c r="J128" s="329" t="s">
        <v>1781</v>
      </c>
      <c r="K128" s="65"/>
    </row>
    <row r="129" spans="2:11" ht="16.149999999999999" customHeight="1" x14ac:dyDescent="0.2">
      <c r="B129" s="556" t="s">
        <v>1782</v>
      </c>
      <c r="C129" s="67"/>
      <c r="D129" s="252" t="s">
        <v>14</v>
      </c>
      <c r="E129" s="322">
        <f t="shared" si="5"/>
        <v>0</v>
      </c>
      <c r="F129" s="324"/>
      <c r="G129" s="332"/>
      <c r="H129" s="332"/>
      <c r="I129" s="332"/>
      <c r="J129" s="329" t="s">
        <v>1783</v>
      </c>
      <c r="K129" s="65"/>
    </row>
    <row r="130" spans="2:11" ht="16.149999999999999" customHeight="1" x14ac:dyDescent="0.2">
      <c r="B130" s="556" t="s">
        <v>1784</v>
      </c>
      <c r="C130" s="255" t="s">
        <v>68</v>
      </c>
      <c r="D130" s="260" t="s">
        <v>11</v>
      </c>
      <c r="E130" s="322">
        <f t="shared" si="5"/>
        <v>0</v>
      </c>
      <c r="F130" s="332"/>
      <c r="G130" s="332"/>
      <c r="H130" s="332"/>
      <c r="I130" s="321">
        <f>'TAC11 Finance &amp; other'!F30+'TAC11 Finance &amp; other'!F33</f>
        <v>0</v>
      </c>
      <c r="J130" s="329" t="s">
        <v>1785</v>
      </c>
      <c r="K130" s="65"/>
    </row>
    <row r="131" spans="2:11" ht="16.149999999999999" customHeight="1" x14ac:dyDescent="0.2">
      <c r="B131" s="556" t="s">
        <v>1786</v>
      </c>
      <c r="C131" s="67"/>
      <c r="D131" s="252" t="s">
        <v>14</v>
      </c>
      <c r="E131" s="322">
        <f t="shared" si="5"/>
        <v>0</v>
      </c>
      <c r="F131" s="324"/>
      <c r="G131" s="332"/>
      <c r="H131" s="332"/>
      <c r="I131" s="332"/>
      <c r="J131" s="329" t="s">
        <v>1787</v>
      </c>
      <c r="K131" s="65"/>
    </row>
    <row r="132" spans="2:11" ht="16.149999999999999" customHeight="1" x14ac:dyDescent="0.2">
      <c r="B132" s="556" t="s">
        <v>1788</v>
      </c>
      <c r="C132" s="67"/>
      <c r="D132" s="252" t="s">
        <v>14</v>
      </c>
      <c r="E132" s="322">
        <f t="shared" si="5"/>
        <v>0</v>
      </c>
      <c r="F132" s="324"/>
      <c r="G132" s="332"/>
      <c r="H132" s="324"/>
      <c r="I132" s="324"/>
      <c r="J132" s="329" t="s">
        <v>1789</v>
      </c>
      <c r="K132" s="65"/>
    </row>
    <row r="133" spans="2:11" ht="16.149999999999999" customHeight="1" x14ac:dyDescent="0.2">
      <c r="B133" s="556" t="s">
        <v>1790</v>
      </c>
      <c r="C133" s="238" t="s">
        <v>68</v>
      </c>
      <c r="D133" s="252" t="s">
        <v>1</v>
      </c>
      <c r="E133" s="322">
        <f t="shared" si="5"/>
        <v>0</v>
      </c>
      <c r="F133" s="324"/>
      <c r="G133" s="324"/>
      <c r="H133" s="332"/>
      <c r="I133" s="332"/>
      <c r="J133" s="329" t="s">
        <v>1791</v>
      </c>
      <c r="K133" s="65"/>
    </row>
    <row r="134" spans="2:11" ht="16.149999999999999" customHeight="1" x14ac:dyDescent="0.2">
      <c r="B134" s="556" t="s">
        <v>593</v>
      </c>
      <c r="C134" s="67"/>
      <c r="D134" s="252" t="s">
        <v>1</v>
      </c>
      <c r="E134" s="322">
        <f t="shared" si="5"/>
        <v>0</v>
      </c>
      <c r="F134" s="444"/>
      <c r="G134" s="444"/>
      <c r="H134" s="444"/>
      <c r="I134" s="444"/>
      <c r="J134" s="329" t="s">
        <v>1792</v>
      </c>
      <c r="K134" s="65"/>
    </row>
    <row r="135" spans="2:11" ht="16.149999999999999" customHeight="1" thickBot="1" x14ac:dyDescent="0.25">
      <c r="B135" s="556" t="s">
        <v>1800</v>
      </c>
      <c r="C135" s="67"/>
      <c r="D135" s="252" t="s">
        <v>14</v>
      </c>
      <c r="E135" s="322">
        <f t="shared" si="5"/>
        <v>0</v>
      </c>
      <c r="F135" s="332"/>
      <c r="G135" s="332"/>
      <c r="H135" s="332"/>
      <c r="I135" s="332"/>
      <c r="J135" s="329" t="s">
        <v>1793</v>
      </c>
      <c r="K135" s="65"/>
    </row>
    <row r="136" spans="2:11" ht="16.149999999999999" customHeight="1" thickBot="1" x14ac:dyDescent="0.25">
      <c r="B136" s="642" t="s">
        <v>2374</v>
      </c>
      <c r="C136" s="136"/>
      <c r="D136" s="183" t="s">
        <v>11</v>
      </c>
      <c r="E136" s="323">
        <f>SUM(E121:E135)</f>
        <v>0</v>
      </c>
      <c r="F136" s="323">
        <f>SUM(F121:F135)</f>
        <v>0</v>
      </c>
      <c r="G136" s="323">
        <f>SUM(G121:G135)</f>
        <v>0</v>
      </c>
      <c r="H136" s="323">
        <f>SUM(H121:H135)</f>
        <v>0</v>
      </c>
      <c r="I136" s="323">
        <f>SUM(I121:I135)</f>
        <v>0</v>
      </c>
      <c r="J136" s="350" t="s">
        <v>1794</v>
      </c>
      <c r="K136" s="65"/>
    </row>
    <row r="137" spans="2:11" ht="16.149999999999999" customHeight="1" thickTop="1" x14ac:dyDescent="0.2">
      <c r="B137" s="71"/>
      <c r="C137" s="71"/>
      <c r="D137" s="71"/>
      <c r="E137" s="71"/>
      <c r="F137" s="71"/>
      <c r="G137" s="71"/>
      <c r="H137" s="71"/>
      <c r="I137" s="71"/>
      <c r="J137" s="336"/>
    </row>
  </sheetData>
  <sheetProtection algorithmName="SHA-512" hashValue="UnlBWbyJorux6TNWpL5Yp5s5e2RwYh9hI6tJZMNzsV96XxYXbF2jI60gzhPlqzKuv3vysmTJoI55XfaNgCZnXA==" saltValue="YQWNtLgn2HTQAbb39Ygt+w==" spinCount="100000" sheet="1" objects="1" scenarios="1"/>
  <mergeCells count="7">
    <mergeCell ref="D6:D7"/>
    <mergeCell ref="D35:D36"/>
    <mergeCell ref="D84:D85"/>
    <mergeCell ref="B115:B116"/>
    <mergeCell ref="D116:D118"/>
    <mergeCell ref="B92:B93"/>
    <mergeCell ref="D93:D95"/>
  </mergeCells>
  <dataValidations count="6">
    <dataValidation allowBlank="1" showInputMessage="1" showErrorMessage="1" promptTitle="Early termination" prompt="This row is for liabilities extinguished on early termination without cash payment. Any cash settlement should be included in the cash flow statement as a principal repayment." sqref="C133 C108" xr:uid="{1CB6069D-081A-4FAF-B127-62D838857A7E}"/>
    <dataValidation allowBlank="1" showInputMessage="1" showErrorMessage="1" promptTitle="Interest arising in year" prompt="Interest applied in-year increases the lease liability. For DHSC/other loans, this should equal the in-year charge plus any capitalised interest. PFI interest arising is fed from expenditure. Please enter finance lease interest excluding contingent rents." sqref="C130 C105" xr:uid="{4F5301A0-DF26-4A89-A00F-AE1AE20D9EA3}"/>
    <dataValidation allowBlank="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123 C98" xr:uid="{FBF322B7-AFBD-498B-B0E8-685BCEC198AD}"/>
    <dataValidation allowBlank="1" showInputMessage="1" showErrorMessage="1" promptTitle="Interest cash flows" prompt="Finance lease and PFI interest cash flows should be entered excluding any 'contingent rent' amounts which are not a movement in the liability." sqref="C124 C99" xr:uid="{699EC39B-01D0-449A-8A4A-B7947BF86F41}"/>
    <dataValidation type="decimal" operator="lessThanOrEqual" allowBlank="1" showInputMessage="1" showErrorMessage="1" errorTitle="Input should be negative" error="Future minimum sublease received should be a negative figure" sqref="E80:F80" xr:uid="{1E72E0EC-0965-417D-A30F-2B01FE4EE7FC}">
      <formula1>0</formula1>
    </dataValidation>
    <dataValidation allowBlank="1" showInputMessage="1" showErrorMessage="1" promptTitle="DHSC loans" prompt="The prior year DHSC loans figure is protected as this should not be restated. If you believe the populated figure is incorrect please contact provider.accounts@improvement.nhs.uk " sqref="C14:C16 C24:C26" xr:uid="{AF593834-CB46-482A-AEFF-D843BF101A05}"/>
  </dataValidations>
  <pageMargins left="0.23622047244094491" right="0.23622047244094491" top="0.74803149606299213" bottom="0.74803149606299213" header="0.31496062992125984" footer="0.31496062992125984"/>
  <pageSetup paperSize="9" scale="45" fitToHeight="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A40F-57B2-400D-9275-A88DA9E1D30F}">
  <sheetPr codeName="Sheet81">
    <tabColor theme="2"/>
    <pageSetUpPr fitToPage="1"/>
  </sheetPr>
  <dimension ref="B1:Q77"/>
  <sheetViews>
    <sheetView showGridLines="0" topLeftCell="A2" zoomScale="85" zoomScaleNormal="85" zoomScaleSheetLayoutView="85" workbookViewId="0">
      <selection activeCell="A2" sqref="A2"/>
    </sheetView>
  </sheetViews>
  <sheetFormatPr defaultColWidth="13.25" defaultRowHeight="16.149999999999999" customHeight="1" x14ac:dyDescent="0.2"/>
  <cols>
    <col min="1" max="1" width="3.875" style="18" customWidth="1"/>
    <col min="2" max="2" width="62.25" style="18" customWidth="1"/>
    <col min="3" max="3" width="5.25" style="18" customWidth="1"/>
    <col min="4" max="4" width="9.25" style="18" customWidth="1"/>
    <col min="5" max="5" width="13.25" style="18"/>
    <col min="6" max="15" width="15.125" style="18" customWidth="1"/>
    <col min="16" max="16384" width="13.25" style="18"/>
  </cols>
  <sheetData>
    <row r="1" spans="2:10" ht="18.7" customHeight="1" x14ac:dyDescent="0.25">
      <c r="B1" s="20" t="s">
        <v>2476</v>
      </c>
    </row>
    <row r="2" spans="2:10" ht="18.7" customHeight="1" x14ac:dyDescent="0.25">
      <c r="B2" s="20" t="s">
        <v>2289</v>
      </c>
    </row>
    <row r="3" spans="2:10" ht="18.7" customHeight="1" thickBot="1" x14ac:dyDescent="0.25">
      <c r="B3" s="21" t="s">
        <v>405</v>
      </c>
    </row>
    <row r="4" spans="2:10" ht="16.5" customHeight="1" thickTop="1" thickBot="1" x14ac:dyDescent="0.3">
      <c r="B4" s="45"/>
      <c r="C4" s="45"/>
      <c r="D4" s="45"/>
      <c r="E4" s="45"/>
      <c r="F4" s="45"/>
      <c r="G4" s="45"/>
      <c r="H4" s="377" t="s">
        <v>2338</v>
      </c>
      <c r="I4" s="378">
        <v>1</v>
      </c>
    </row>
    <row r="5" spans="2:10" ht="16.5" customHeight="1" thickTop="1" x14ac:dyDescent="0.25">
      <c r="B5" s="47" t="s">
        <v>382</v>
      </c>
      <c r="C5" s="48"/>
      <c r="D5" s="48"/>
      <c r="E5" s="326" t="s">
        <v>1801</v>
      </c>
      <c r="F5" s="327" t="s">
        <v>1802</v>
      </c>
      <c r="G5" s="326" t="s">
        <v>1803</v>
      </c>
      <c r="H5" s="327" t="s">
        <v>1804</v>
      </c>
      <c r="I5" s="325" t="s">
        <v>3</v>
      </c>
      <c r="J5" s="65"/>
    </row>
    <row r="6" spans="2:10" ht="16.5" customHeight="1" x14ac:dyDescent="0.25">
      <c r="B6" s="49"/>
      <c r="C6" s="6"/>
      <c r="D6" s="708" t="s">
        <v>72</v>
      </c>
      <c r="E6" s="31" t="s">
        <v>39</v>
      </c>
      <c r="F6" s="31" t="s">
        <v>39</v>
      </c>
      <c r="G6" s="31" t="s">
        <v>40</v>
      </c>
      <c r="H6" s="31" t="s">
        <v>40</v>
      </c>
      <c r="I6" s="50"/>
      <c r="J6" s="65"/>
    </row>
    <row r="7" spans="2:10" ht="16.5" customHeight="1" x14ac:dyDescent="0.25">
      <c r="B7" s="49"/>
      <c r="C7" s="6"/>
      <c r="D7" s="708"/>
      <c r="E7" s="32" t="s">
        <v>2340</v>
      </c>
      <c r="F7" s="32" t="s">
        <v>2341</v>
      </c>
      <c r="G7" s="32" t="s">
        <v>2340</v>
      </c>
      <c r="H7" s="32" t="s">
        <v>2341</v>
      </c>
      <c r="I7" s="50"/>
      <c r="J7" s="65"/>
    </row>
    <row r="8" spans="2:10" ht="16.5" customHeight="1" thickBot="1" x14ac:dyDescent="0.3">
      <c r="B8" s="51"/>
      <c r="C8" s="13"/>
      <c r="D8" s="709"/>
      <c r="E8" s="33" t="s">
        <v>424</v>
      </c>
      <c r="F8" s="33" t="s">
        <v>424</v>
      </c>
      <c r="G8" s="33" t="s">
        <v>424</v>
      </c>
      <c r="H8" s="33" t="s">
        <v>424</v>
      </c>
      <c r="I8" s="329" t="s">
        <v>4</v>
      </c>
      <c r="J8" s="65"/>
    </row>
    <row r="9" spans="2:10" ht="16.5" customHeight="1" x14ac:dyDescent="0.2">
      <c r="B9" s="53" t="s">
        <v>1805</v>
      </c>
      <c r="C9" s="54"/>
      <c r="D9" s="253" t="s">
        <v>11</v>
      </c>
      <c r="E9" s="443">
        <f>F40</f>
        <v>0</v>
      </c>
      <c r="F9" s="445"/>
      <c r="G9" s="321">
        <f>F44</f>
        <v>0</v>
      </c>
      <c r="H9" s="445"/>
      <c r="I9" s="329" t="s">
        <v>1806</v>
      </c>
      <c r="J9" s="65"/>
    </row>
    <row r="10" spans="2:10" ht="16.5" customHeight="1" x14ac:dyDescent="0.2">
      <c r="B10" s="62" t="s">
        <v>1807</v>
      </c>
      <c r="C10" s="57"/>
      <c r="D10" s="253" t="s">
        <v>11</v>
      </c>
      <c r="E10" s="443">
        <f>G40</f>
        <v>0</v>
      </c>
      <c r="F10" s="445"/>
      <c r="G10" s="321">
        <f>G44</f>
        <v>0</v>
      </c>
      <c r="H10" s="445"/>
      <c r="I10" s="329" t="s">
        <v>1808</v>
      </c>
      <c r="J10" s="65"/>
    </row>
    <row r="11" spans="2:10" ht="16.5" customHeight="1" x14ac:dyDescent="0.2">
      <c r="B11" s="62" t="s">
        <v>1832</v>
      </c>
      <c r="C11" s="57"/>
      <c r="D11" s="253" t="s">
        <v>11</v>
      </c>
      <c r="E11" s="443">
        <f>H40</f>
        <v>0</v>
      </c>
      <c r="F11" s="445"/>
      <c r="G11" s="321">
        <f>H44</f>
        <v>0</v>
      </c>
      <c r="H11" s="445"/>
      <c r="I11" s="329" t="s">
        <v>1809</v>
      </c>
      <c r="J11" s="65"/>
    </row>
    <row r="12" spans="2:10" ht="16.5" customHeight="1" x14ac:dyDescent="0.2">
      <c r="B12" s="62" t="s">
        <v>308</v>
      </c>
      <c r="C12" s="57"/>
      <c r="D12" s="253" t="s">
        <v>11</v>
      </c>
      <c r="E12" s="443">
        <f>I40</f>
        <v>0</v>
      </c>
      <c r="F12" s="445"/>
      <c r="G12" s="321">
        <f>I44</f>
        <v>0</v>
      </c>
      <c r="H12" s="445"/>
      <c r="I12" s="329" t="s">
        <v>1810</v>
      </c>
      <c r="J12" s="65"/>
    </row>
    <row r="13" spans="2:10" ht="16.5" customHeight="1" x14ac:dyDescent="0.2">
      <c r="B13" s="62" t="s">
        <v>1811</v>
      </c>
      <c r="C13" s="57"/>
      <c r="D13" s="253" t="s">
        <v>11</v>
      </c>
      <c r="E13" s="443">
        <f>J40</f>
        <v>0</v>
      </c>
      <c r="F13" s="445"/>
      <c r="G13" s="321">
        <f>J44</f>
        <v>0</v>
      </c>
      <c r="H13" s="445"/>
      <c r="I13" s="329" t="s">
        <v>1812</v>
      </c>
      <c r="J13" s="65"/>
    </row>
    <row r="14" spans="2:10" ht="16.5" customHeight="1" x14ac:dyDescent="0.2">
      <c r="B14" s="62" t="s">
        <v>128</v>
      </c>
      <c r="C14" s="57"/>
      <c r="D14" s="253" t="s">
        <v>11</v>
      </c>
      <c r="E14" s="443">
        <f>K40</f>
        <v>0</v>
      </c>
      <c r="F14" s="445"/>
      <c r="G14" s="321">
        <f>K44</f>
        <v>0</v>
      </c>
      <c r="H14" s="445"/>
      <c r="I14" s="329" t="s">
        <v>1813</v>
      </c>
      <c r="J14" s="65"/>
    </row>
    <row r="15" spans="2:10" ht="16.5" customHeight="1" x14ac:dyDescent="0.2">
      <c r="B15" s="62" t="s">
        <v>1814</v>
      </c>
      <c r="C15" s="57"/>
      <c r="D15" s="253" t="s">
        <v>11</v>
      </c>
      <c r="E15" s="443">
        <f>L40</f>
        <v>0</v>
      </c>
      <c r="F15" s="445"/>
      <c r="G15" s="321">
        <f>L44</f>
        <v>0</v>
      </c>
      <c r="H15" s="445"/>
      <c r="I15" s="329" t="s">
        <v>1815</v>
      </c>
      <c r="J15" s="65"/>
    </row>
    <row r="16" spans="2:10" ht="16.5" customHeight="1" x14ac:dyDescent="0.2">
      <c r="B16" s="62" t="s">
        <v>2</v>
      </c>
      <c r="C16" s="57"/>
      <c r="D16" s="253" t="s">
        <v>11</v>
      </c>
      <c r="E16" s="443">
        <f>M40</f>
        <v>0</v>
      </c>
      <c r="F16" s="445"/>
      <c r="G16" s="321">
        <f>M44</f>
        <v>0</v>
      </c>
      <c r="H16" s="445"/>
      <c r="I16" s="329" t="s">
        <v>1816</v>
      </c>
      <c r="J16" s="65"/>
    </row>
    <row r="17" spans="2:17" ht="16.5" customHeight="1" thickBot="1" x14ac:dyDescent="0.25">
      <c r="B17" s="95" t="s">
        <v>1817</v>
      </c>
      <c r="C17" s="96"/>
      <c r="D17" s="253" t="s">
        <v>11</v>
      </c>
      <c r="E17" s="443">
        <f>N40</f>
        <v>0</v>
      </c>
      <c r="F17" s="445"/>
      <c r="G17" s="321">
        <f>N44</f>
        <v>0</v>
      </c>
      <c r="H17" s="445"/>
      <c r="I17" s="329" t="s">
        <v>1818</v>
      </c>
      <c r="J17" s="65"/>
    </row>
    <row r="18" spans="2:17" ht="16.5" customHeight="1" thickBot="1" x14ac:dyDescent="0.25">
      <c r="B18" s="73" t="s">
        <v>1252</v>
      </c>
      <c r="C18" s="69"/>
      <c r="D18" s="195" t="s">
        <v>11</v>
      </c>
      <c r="E18" s="323">
        <f>SUM(E9:E17)</f>
        <v>0</v>
      </c>
      <c r="F18" s="323">
        <f>SUM(F9:F17)</f>
        <v>0</v>
      </c>
      <c r="G18" s="323">
        <f>SUM(G9:G17)</f>
        <v>0</v>
      </c>
      <c r="H18" s="323">
        <f>SUM(H9:H17)</f>
        <v>0</v>
      </c>
      <c r="I18" s="350" t="s">
        <v>1819</v>
      </c>
      <c r="J18" s="65"/>
    </row>
    <row r="19" spans="2:17" ht="16.5" customHeight="1" thickTop="1" x14ac:dyDescent="0.2">
      <c r="B19" s="71"/>
      <c r="C19" s="71"/>
      <c r="D19" s="71"/>
      <c r="E19" s="71"/>
      <c r="F19" s="71"/>
      <c r="G19" s="71"/>
      <c r="H19" s="71"/>
      <c r="I19" s="336"/>
    </row>
    <row r="20" spans="2:17" ht="16.5" customHeight="1" x14ac:dyDescent="0.2">
      <c r="B20" s="23"/>
    </row>
    <row r="21" spans="2:17" ht="16.5" customHeight="1" thickBot="1" x14ac:dyDescent="0.25">
      <c r="B21" s="23"/>
    </row>
    <row r="22" spans="2:17" ht="16.5" customHeight="1" thickTop="1" thickBot="1" x14ac:dyDescent="0.3">
      <c r="B22" s="23"/>
      <c r="F22" s="45"/>
      <c r="G22" s="45"/>
      <c r="H22" s="45"/>
      <c r="I22" s="45"/>
      <c r="J22" s="45"/>
      <c r="K22" s="45"/>
      <c r="L22" s="356" t="s">
        <v>68</v>
      </c>
      <c r="M22" s="45"/>
      <c r="N22" s="377" t="s">
        <v>2338</v>
      </c>
      <c r="O22" s="378">
        <v>2</v>
      </c>
    </row>
    <row r="23" spans="2:17" ht="16.5" customHeight="1" thickTop="1" thickBot="1" x14ac:dyDescent="0.3">
      <c r="B23" s="45"/>
      <c r="C23" s="45"/>
      <c r="D23" s="45"/>
      <c r="E23" s="261"/>
      <c r="F23" s="742" t="s">
        <v>434</v>
      </c>
      <c r="G23" s="743"/>
      <c r="H23" s="743"/>
      <c r="I23" s="743"/>
      <c r="J23" s="743"/>
      <c r="K23" s="743"/>
      <c r="L23" s="743"/>
      <c r="M23" s="744"/>
      <c r="N23" s="742" t="s">
        <v>1820</v>
      </c>
      <c r="O23" s="744"/>
      <c r="P23" s="262"/>
    </row>
    <row r="24" spans="2:17" ht="16.5" customHeight="1" thickTop="1" x14ac:dyDescent="0.25">
      <c r="B24" s="47" t="s">
        <v>2368</v>
      </c>
      <c r="C24" s="48"/>
      <c r="D24" s="48"/>
      <c r="E24" s="357" t="s">
        <v>1821</v>
      </c>
      <c r="F24" s="357" t="s">
        <v>1822</v>
      </c>
      <c r="G24" s="357" t="s">
        <v>1823</v>
      </c>
      <c r="H24" s="357" t="s">
        <v>1824</v>
      </c>
      <c r="I24" s="357" t="s">
        <v>1825</v>
      </c>
      <c r="J24" s="357" t="s">
        <v>1826</v>
      </c>
      <c r="K24" s="357" t="s">
        <v>1827</v>
      </c>
      <c r="L24" s="357" t="s">
        <v>1828</v>
      </c>
      <c r="M24" s="357" t="s">
        <v>1829</v>
      </c>
      <c r="N24" s="357" t="s">
        <v>1830</v>
      </c>
      <c r="O24" s="357" t="s">
        <v>1831</v>
      </c>
      <c r="P24" s="358" t="s">
        <v>3</v>
      </c>
      <c r="Q24" s="65"/>
    </row>
    <row r="25" spans="2:17" ht="67.95" x14ac:dyDescent="0.25">
      <c r="B25" s="49"/>
      <c r="C25" s="6"/>
      <c r="D25" s="708" t="s">
        <v>72</v>
      </c>
      <c r="E25" s="31" t="s">
        <v>5</v>
      </c>
      <c r="F25" s="31" t="s">
        <v>1805</v>
      </c>
      <c r="G25" s="31" t="s">
        <v>1807</v>
      </c>
      <c r="H25" s="31" t="s">
        <v>1832</v>
      </c>
      <c r="I25" s="31" t="s">
        <v>308</v>
      </c>
      <c r="J25" s="31" t="s">
        <v>1811</v>
      </c>
      <c r="K25" s="31" t="s">
        <v>128</v>
      </c>
      <c r="L25" s="31" t="s">
        <v>1814</v>
      </c>
      <c r="M25" s="31" t="s">
        <v>2</v>
      </c>
      <c r="N25" s="78" t="s">
        <v>1817</v>
      </c>
      <c r="O25" s="78" t="s">
        <v>1833</v>
      </c>
      <c r="P25" s="50"/>
      <c r="Q25" s="65"/>
    </row>
    <row r="26" spans="2:17" ht="16.5" customHeight="1" x14ac:dyDescent="0.25">
      <c r="B26" s="49"/>
      <c r="C26" s="6"/>
      <c r="D26" s="708"/>
      <c r="E26" s="32" t="s">
        <v>328</v>
      </c>
      <c r="F26" s="32" t="s">
        <v>328</v>
      </c>
      <c r="G26" s="32" t="s">
        <v>328</v>
      </c>
      <c r="H26" s="32" t="s">
        <v>328</v>
      </c>
      <c r="I26" s="32" t="s">
        <v>328</v>
      </c>
      <c r="J26" s="32" t="s">
        <v>328</v>
      </c>
      <c r="K26" s="32" t="s">
        <v>328</v>
      </c>
      <c r="L26" s="32" t="s">
        <v>328</v>
      </c>
      <c r="M26" s="32" t="s">
        <v>328</v>
      </c>
      <c r="N26" s="80" t="s">
        <v>328</v>
      </c>
      <c r="O26" s="80" t="s">
        <v>328</v>
      </c>
      <c r="P26" s="50"/>
      <c r="Q26" s="65"/>
    </row>
    <row r="27" spans="2:17" ht="16.5" customHeight="1" thickBot="1" x14ac:dyDescent="0.3">
      <c r="B27" s="51"/>
      <c r="C27" s="13"/>
      <c r="D27" s="709"/>
      <c r="E27" s="33" t="s">
        <v>424</v>
      </c>
      <c r="F27" s="33" t="s">
        <v>424</v>
      </c>
      <c r="G27" s="33" t="s">
        <v>424</v>
      </c>
      <c r="H27" s="33" t="s">
        <v>424</v>
      </c>
      <c r="I27" s="33" t="s">
        <v>424</v>
      </c>
      <c r="J27" s="33" t="s">
        <v>424</v>
      </c>
      <c r="K27" s="33" t="s">
        <v>424</v>
      </c>
      <c r="L27" s="33" t="s">
        <v>424</v>
      </c>
      <c r="M27" s="33" t="s">
        <v>424</v>
      </c>
      <c r="N27" s="124" t="s">
        <v>424</v>
      </c>
      <c r="O27" s="124" t="s">
        <v>424</v>
      </c>
      <c r="P27" s="329" t="s">
        <v>4</v>
      </c>
      <c r="Q27" s="65"/>
    </row>
    <row r="28" spans="2:17" ht="16.5" customHeight="1" x14ac:dyDescent="0.2">
      <c r="B28" s="72" t="s">
        <v>2369</v>
      </c>
      <c r="C28" s="84"/>
      <c r="D28" s="151" t="s">
        <v>11</v>
      </c>
      <c r="E28" s="322">
        <f t="shared" ref="E28:E40" si="0">SUM(F28:O28)</f>
        <v>0</v>
      </c>
      <c r="F28" s="371"/>
      <c r="G28" s="371"/>
      <c r="H28" s="371"/>
      <c r="I28" s="371"/>
      <c r="J28" s="371"/>
      <c r="K28" s="371"/>
      <c r="L28" s="371"/>
      <c r="M28" s="371"/>
      <c r="N28" s="371"/>
      <c r="O28" s="375"/>
      <c r="P28" s="329" t="s">
        <v>285</v>
      </c>
      <c r="Q28" s="65"/>
    </row>
    <row r="29" spans="2:17" ht="16.5" customHeight="1" x14ac:dyDescent="0.2">
      <c r="B29" s="62" t="s">
        <v>1095</v>
      </c>
      <c r="C29" s="57"/>
      <c r="D29" s="252" t="s">
        <v>11</v>
      </c>
      <c r="E29" s="322">
        <f t="shared" si="0"/>
        <v>0</v>
      </c>
      <c r="F29" s="444"/>
      <c r="G29" s="444"/>
      <c r="H29" s="444"/>
      <c r="I29" s="444"/>
      <c r="J29" s="444"/>
      <c r="K29" s="444"/>
      <c r="L29" s="444"/>
      <c r="M29" s="444"/>
      <c r="N29" s="444"/>
      <c r="O29" s="324"/>
      <c r="P29" s="329" t="s">
        <v>1834</v>
      </c>
      <c r="Q29" s="65"/>
    </row>
    <row r="30" spans="2:17" ht="16.5" customHeight="1" x14ac:dyDescent="0.2">
      <c r="B30" s="62" t="s">
        <v>130</v>
      </c>
      <c r="C30" s="57"/>
      <c r="D30" s="252" t="s">
        <v>14</v>
      </c>
      <c r="E30" s="322">
        <f t="shared" si="0"/>
        <v>0</v>
      </c>
      <c r="F30" s="371"/>
      <c r="G30" s="371"/>
      <c r="H30" s="371"/>
      <c r="I30" s="371"/>
      <c r="J30" s="371"/>
      <c r="K30" s="371"/>
      <c r="L30" s="371"/>
      <c r="M30" s="371"/>
      <c r="N30" s="371"/>
      <c r="O30" s="324"/>
      <c r="P30" s="329" t="s">
        <v>286</v>
      </c>
      <c r="Q30" s="65"/>
    </row>
    <row r="31" spans="2:17" ht="16.5" customHeight="1" x14ac:dyDescent="0.2">
      <c r="B31" s="62" t="s">
        <v>1835</v>
      </c>
      <c r="C31" s="67"/>
      <c r="D31" s="252" t="s">
        <v>14</v>
      </c>
      <c r="E31" s="322">
        <f t="shared" si="0"/>
        <v>0</v>
      </c>
      <c r="F31" s="330"/>
      <c r="G31" s="330"/>
      <c r="H31" s="330"/>
      <c r="I31" s="330"/>
      <c r="J31" s="330"/>
      <c r="K31" s="330"/>
      <c r="L31" s="330"/>
      <c r="M31" s="330"/>
      <c r="N31" s="324"/>
      <c r="O31" s="324"/>
      <c r="P31" s="329" t="s">
        <v>287</v>
      </c>
      <c r="Q31" s="65"/>
    </row>
    <row r="32" spans="2:17" ht="16.5" customHeight="1" x14ac:dyDescent="0.2">
      <c r="B32" s="62" t="s">
        <v>1836</v>
      </c>
      <c r="C32" s="57"/>
      <c r="D32" s="252" t="s">
        <v>11</v>
      </c>
      <c r="E32" s="322">
        <f t="shared" si="0"/>
        <v>0</v>
      </c>
      <c r="F32" s="330"/>
      <c r="G32" s="330"/>
      <c r="H32" s="330"/>
      <c r="I32" s="330"/>
      <c r="J32" s="330"/>
      <c r="K32" s="330"/>
      <c r="L32" s="330"/>
      <c r="M32" s="330"/>
      <c r="N32" s="324"/>
      <c r="O32" s="324"/>
      <c r="P32" s="329" t="s">
        <v>288</v>
      </c>
      <c r="Q32" s="65"/>
    </row>
    <row r="33" spans="2:17" ht="16.5" customHeight="1" x14ac:dyDescent="0.2">
      <c r="B33" s="62" t="s">
        <v>1837</v>
      </c>
      <c r="C33" s="57"/>
      <c r="D33" s="252" t="s">
        <v>1</v>
      </c>
      <c r="E33" s="322">
        <f t="shared" si="0"/>
        <v>0</v>
      </c>
      <c r="F33" s="330"/>
      <c r="G33" s="330"/>
      <c r="H33" s="330"/>
      <c r="I33" s="330"/>
      <c r="J33" s="330"/>
      <c r="K33" s="330"/>
      <c r="L33" s="330"/>
      <c r="M33" s="330"/>
      <c r="N33" s="324"/>
      <c r="O33" s="324"/>
      <c r="P33" s="329" t="s">
        <v>1838</v>
      </c>
      <c r="Q33" s="65"/>
    </row>
    <row r="34" spans="2:17" ht="16.5" customHeight="1" x14ac:dyDescent="0.2">
      <c r="B34" s="62" t="s">
        <v>1839</v>
      </c>
      <c r="C34" s="57"/>
      <c r="D34" s="252" t="s">
        <v>1</v>
      </c>
      <c r="E34" s="322">
        <f t="shared" si="0"/>
        <v>0</v>
      </c>
      <c r="F34" s="330"/>
      <c r="G34" s="330"/>
      <c r="H34" s="330"/>
      <c r="I34" s="330"/>
      <c r="J34" s="330"/>
      <c r="K34" s="330"/>
      <c r="L34" s="330"/>
      <c r="M34" s="330"/>
      <c r="N34" s="324"/>
      <c r="O34" s="324"/>
      <c r="P34" s="329" t="s">
        <v>1840</v>
      </c>
      <c r="Q34" s="65"/>
    </row>
    <row r="35" spans="2:17" ht="16.5" customHeight="1" x14ac:dyDescent="0.2">
      <c r="B35" s="62" t="s">
        <v>1841</v>
      </c>
      <c r="C35" s="57"/>
      <c r="D35" s="252" t="s">
        <v>1</v>
      </c>
      <c r="E35" s="322">
        <f t="shared" si="0"/>
        <v>0</v>
      </c>
      <c r="F35" s="330"/>
      <c r="G35" s="330"/>
      <c r="H35" s="330"/>
      <c r="I35" s="330"/>
      <c r="J35" s="330"/>
      <c r="K35" s="330"/>
      <c r="L35" s="324"/>
      <c r="M35" s="330"/>
      <c r="N35" s="324"/>
      <c r="O35" s="324"/>
      <c r="P35" s="329" t="s">
        <v>314</v>
      </c>
      <c r="Q35" s="65"/>
    </row>
    <row r="36" spans="2:17" ht="16.5" customHeight="1" x14ac:dyDescent="0.2">
      <c r="B36" s="62" t="s">
        <v>1842</v>
      </c>
      <c r="C36" s="57"/>
      <c r="D36" s="252" t="s">
        <v>1</v>
      </c>
      <c r="E36" s="322">
        <f t="shared" si="0"/>
        <v>0</v>
      </c>
      <c r="F36" s="330"/>
      <c r="G36" s="330"/>
      <c r="H36" s="330"/>
      <c r="I36" s="330"/>
      <c r="J36" s="330"/>
      <c r="K36" s="330"/>
      <c r="L36" s="330"/>
      <c r="M36" s="330"/>
      <c r="N36" s="324"/>
      <c r="O36" s="324"/>
      <c r="P36" s="329" t="s">
        <v>289</v>
      </c>
      <c r="Q36" s="65"/>
    </row>
    <row r="37" spans="2:17" ht="16.5" customHeight="1" x14ac:dyDescent="0.2">
      <c r="B37" s="62" t="s">
        <v>1843</v>
      </c>
      <c r="C37" s="57"/>
      <c r="D37" s="252" t="s">
        <v>14</v>
      </c>
      <c r="E37" s="322">
        <f t="shared" si="0"/>
        <v>0</v>
      </c>
      <c r="F37" s="330"/>
      <c r="G37" s="330"/>
      <c r="H37" s="330"/>
      <c r="I37" s="330"/>
      <c r="J37" s="330"/>
      <c r="K37" s="330"/>
      <c r="L37" s="330"/>
      <c r="M37" s="330"/>
      <c r="N37" s="324"/>
      <c r="O37" s="324"/>
      <c r="P37" s="329" t="s">
        <v>290</v>
      </c>
      <c r="Q37" s="65"/>
    </row>
    <row r="38" spans="2:17" ht="16.5" customHeight="1" x14ac:dyDescent="0.2">
      <c r="B38" s="95" t="s">
        <v>1844</v>
      </c>
      <c r="C38" s="180"/>
      <c r="D38" s="252" t="s">
        <v>14</v>
      </c>
      <c r="E38" s="322">
        <f t="shared" si="0"/>
        <v>0</v>
      </c>
      <c r="F38" s="324"/>
      <c r="G38" s="324"/>
      <c r="H38" s="324"/>
      <c r="I38" s="324"/>
      <c r="J38" s="324"/>
      <c r="K38" s="324"/>
      <c r="L38" s="324"/>
      <c r="M38" s="324"/>
      <c r="N38" s="371"/>
      <c r="O38" s="324"/>
      <c r="P38" s="329" t="s">
        <v>1845</v>
      </c>
      <c r="Q38" s="65"/>
    </row>
    <row r="39" spans="2:17" ht="16.5" customHeight="1" thickBot="1" x14ac:dyDescent="0.25">
      <c r="B39" s="62" t="s">
        <v>593</v>
      </c>
      <c r="C39" s="67"/>
      <c r="D39" s="252" t="s">
        <v>1</v>
      </c>
      <c r="E39" s="322">
        <f t="shared" si="0"/>
        <v>0</v>
      </c>
      <c r="F39" s="444"/>
      <c r="G39" s="444"/>
      <c r="H39" s="444"/>
      <c r="I39" s="444"/>
      <c r="J39" s="444"/>
      <c r="K39" s="444"/>
      <c r="L39" s="444"/>
      <c r="M39" s="444"/>
      <c r="N39" s="444"/>
      <c r="O39" s="324"/>
      <c r="P39" s="329" t="s">
        <v>1846</v>
      </c>
      <c r="Q39" s="65"/>
    </row>
    <row r="40" spans="2:17" ht="16.5" customHeight="1" x14ac:dyDescent="0.2">
      <c r="B40" s="60" t="s">
        <v>2370</v>
      </c>
      <c r="C40" s="57"/>
      <c r="D40" s="151" t="s">
        <v>11</v>
      </c>
      <c r="E40" s="323">
        <f t="shared" si="0"/>
        <v>0</v>
      </c>
      <c r="F40" s="323">
        <f t="shared" ref="F40:O40" si="1">SUM(F29:F39)</f>
        <v>0</v>
      </c>
      <c r="G40" s="323">
        <f t="shared" si="1"/>
        <v>0</v>
      </c>
      <c r="H40" s="323">
        <f t="shared" si="1"/>
        <v>0</v>
      </c>
      <c r="I40" s="323">
        <f t="shared" si="1"/>
        <v>0</v>
      </c>
      <c r="J40" s="323">
        <f t="shared" si="1"/>
        <v>0</v>
      </c>
      <c r="K40" s="323">
        <f t="shared" si="1"/>
        <v>0</v>
      </c>
      <c r="L40" s="323">
        <f t="shared" si="1"/>
        <v>0</v>
      </c>
      <c r="M40" s="323">
        <f t="shared" si="1"/>
        <v>0</v>
      </c>
      <c r="N40" s="323">
        <f t="shared" si="1"/>
        <v>0</v>
      </c>
      <c r="O40" s="323">
        <f t="shared" si="1"/>
        <v>0</v>
      </c>
      <c r="P40" s="329" t="s">
        <v>291</v>
      </c>
      <c r="Q40" s="65"/>
    </row>
    <row r="41" spans="2:17" ht="16.5" customHeight="1" x14ac:dyDescent="0.2">
      <c r="B41" s="62" t="s">
        <v>1847</v>
      </c>
      <c r="C41" s="67"/>
      <c r="D41" s="16"/>
      <c r="E41" s="3"/>
      <c r="F41" s="3"/>
      <c r="G41" s="3"/>
      <c r="H41" s="3"/>
      <c r="I41" s="3"/>
      <c r="J41" s="3"/>
      <c r="K41" s="3"/>
      <c r="L41" s="3"/>
      <c r="M41" s="3"/>
      <c r="N41" s="3"/>
      <c r="O41" s="3"/>
      <c r="P41" s="61"/>
      <c r="Q41" s="65"/>
    </row>
    <row r="42" spans="2:17" ht="16.5" customHeight="1" x14ac:dyDescent="0.2">
      <c r="B42" s="62" t="s">
        <v>929</v>
      </c>
      <c r="C42" s="57"/>
      <c r="D42" s="252" t="s">
        <v>11</v>
      </c>
      <c r="E42" s="322">
        <f>SUM(F42:O42)</f>
        <v>0</v>
      </c>
      <c r="F42" s="330"/>
      <c r="G42" s="330"/>
      <c r="H42" s="330"/>
      <c r="I42" s="330"/>
      <c r="J42" s="330"/>
      <c r="K42" s="330"/>
      <c r="L42" s="330"/>
      <c r="M42" s="330"/>
      <c r="N42" s="371"/>
      <c r="O42" s="324"/>
      <c r="P42" s="329" t="s">
        <v>1848</v>
      </c>
      <c r="Q42" s="65"/>
    </row>
    <row r="43" spans="2:17" ht="16.5" customHeight="1" x14ac:dyDescent="0.2">
      <c r="B43" s="62" t="s">
        <v>931</v>
      </c>
      <c r="C43" s="57"/>
      <c r="D43" s="252" t="s">
        <v>11</v>
      </c>
      <c r="E43" s="322">
        <f>SUM(F43:O43)</f>
        <v>0</v>
      </c>
      <c r="F43" s="330"/>
      <c r="G43" s="330"/>
      <c r="H43" s="330"/>
      <c r="I43" s="330"/>
      <c r="J43" s="330"/>
      <c r="K43" s="330"/>
      <c r="L43" s="330"/>
      <c r="M43" s="330"/>
      <c r="N43" s="330"/>
      <c r="O43" s="324"/>
      <c r="P43" s="329" t="s">
        <v>1849</v>
      </c>
      <c r="Q43" s="65"/>
    </row>
    <row r="44" spans="2:17" ht="16.5" customHeight="1" thickBot="1" x14ac:dyDescent="0.25">
      <c r="B44" s="135" t="s">
        <v>933</v>
      </c>
      <c r="C44" s="136"/>
      <c r="D44" s="195" t="s">
        <v>11</v>
      </c>
      <c r="E44" s="322">
        <f>SUM(F44:O44)</f>
        <v>0</v>
      </c>
      <c r="F44" s="321">
        <f>F39-SUM(F42:F43)</f>
        <v>0</v>
      </c>
      <c r="G44" s="321">
        <f t="shared" ref="G44:N44" si="2">G39-SUM(G42:G43)</f>
        <v>0</v>
      </c>
      <c r="H44" s="321">
        <f t="shared" si="2"/>
        <v>0</v>
      </c>
      <c r="I44" s="321">
        <f t="shared" si="2"/>
        <v>0</v>
      </c>
      <c r="J44" s="321">
        <f t="shared" si="2"/>
        <v>0</v>
      </c>
      <c r="K44" s="321">
        <f t="shared" si="2"/>
        <v>0</v>
      </c>
      <c r="L44" s="321">
        <f t="shared" si="2"/>
        <v>0</v>
      </c>
      <c r="M44" s="321">
        <f t="shared" si="2"/>
        <v>0</v>
      </c>
      <c r="N44" s="321">
        <f t="shared" si="2"/>
        <v>0</v>
      </c>
      <c r="O44" s="321">
        <f t="shared" ref="O44" si="3">O40-SUM(O42:O43)</f>
        <v>0</v>
      </c>
      <c r="P44" s="329" t="s">
        <v>1850</v>
      </c>
      <c r="Q44" s="65"/>
    </row>
    <row r="45" spans="2:17" ht="16.149999999999999" customHeight="1" thickTop="1" thickBot="1" x14ac:dyDescent="0.25">
      <c r="B45" s="71"/>
      <c r="C45" s="71"/>
      <c r="D45" s="71"/>
      <c r="E45" s="71"/>
      <c r="F45" s="71"/>
      <c r="G45" s="71"/>
      <c r="H45" s="71"/>
      <c r="I45" s="71"/>
      <c r="J45" s="71"/>
      <c r="K45" s="71"/>
      <c r="L45" s="71"/>
      <c r="M45" s="71"/>
      <c r="N45" s="71"/>
      <c r="O45" s="71"/>
      <c r="P45" s="336"/>
    </row>
    <row r="46" spans="2:17" ht="16.5" customHeight="1" thickTop="1" thickBot="1" x14ac:dyDescent="0.3">
      <c r="B46" s="45"/>
      <c r="C46" s="45"/>
      <c r="D46" s="45"/>
      <c r="E46" s="45"/>
      <c r="F46" s="377" t="s">
        <v>2338</v>
      </c>
      <c r="G46" s="378">
        <v>4</v>
      </c>
    </row>
    <row r="47" spans="2:17" ht="16.5" customHeight="1" thickTop="1" x14ac:dyDescent="0.25">
      <c r="B47" s="47" t="s">
        <v>383</v>
      </c>
      <c r="C47" s="48"/>
      <c r="D47" s="48"/>
      <c r="E47" s="326" t="s">
        <v>1821</v>
      </c>
      <c r="F47" s="327" t="s">
        <v>1851</v>
      </c>
      <c r="G47" s="325" t="s">
        <v>3</v>
      </c>
      <c r="H47" s="65"/>
    </row>
    <row r="48" spans="2:17" ht="40.75" x14ac:dyDescent="0.25">
      <c r="B48" s="49"/>
      <c r="C48" s="6"/>
      <c r="D48" s="708" t="s">
        <v>72</v>
      </c>
      <c r="E48" s="31" t="s">
        <v>408</v>
      </c>
      <c r="F48" s="31" t="s">
        <v>408</v>
      </c>
      <c r="G48" s="50"/>
      <c r="H48" s="65"/>
    </row>
    <row r="49" spans="2:8" ht="16.5" customHeight="1" x14ac:dyDescent="0.25">
      <c r="B49" s="49"/>
      <c r="C49" s="6"/>
      <c r="D49" s="708"/>
      <c r="E49" s="32" t="s">
        <v>328</v>
      </c>
      <c r="F49" s="32" t="s">
        <v>327</v>
      </c>
      <c r="G49" s="50"/>
      <c r="H49" s="65"/>
    </row>
    <row r="50" spans="2:8" ht="16.5" customHeight="1" thickBot="1" x14ac:dyDescent="0.3">
      <c r="B50" s="51"/>
      <c r="C50" s="13"/>
      <c r="D50" s="709"/>
      <c r="E50" s="33" t="s">
        <v>424</v>
      </c>
      <c r="F50" s="33" t="s">
        <v>424</v>
      </c>
      <c r="G50" s="329" t="s">
        <v>4</v>
      </c>
      <c r="H50" s="65"/>
    </row>
    <row r="51" spans="2:8" ht="40.950000000000003" customHeight="1" thickBot="1" x14ac:dyDescent="0.25">
      <c r="B51" s="740" t="s">
        <v>2556</v>
      </c>
      <c r="C51" s="741"/>
      <c r="D51" s="195" t="s">
        <v>11</v>
      </c>
      <c r="E51" s="330"/>
      <c r="F51" s="332"/>
      <c r="G51" s="329" t="s">
        <v>1852</v>
      </c>
      <c r="H51" s="65"/>
    </row>
    <row r="52" spans="2:8" ht="16.5" customHeight="1" thickTop="1" thickBot="1" x14ac:dyDescent="0.25">
      <c r="B52" s="71"/>
      <c r="C52" s="71"/>
      <c r="D52" s="71"/>
      <c r="E52" s="71"/>
      <c r="F52" s="71"/>
      <c r="G52" s="336"/>
    </row>
    <row r="53" spans="2:8" ht="16.5" customHeight="1" thickTop="1" thickBot="1" x14ac:dyDescent="0.3">
      <c r="B53" s="45"/>
      <c r="C53" s="45"/>
      <c r="D53" s="45"/>
      <c r="E53" s="45"/>
      <c r="F53" s="377" t="s">
        <v>2338</v>
      </c>
      <c r="G53" s="378">
        <v>5</v>
      </c>
    </row>
    <row r="54" spans="2:8" ht="16.5" customHeight="1" thickTop="1" x14ac:dyDescent="0.25">
      <c r="B54" s="47" t="s">
        <v>384</v>
      </c>
      <c r="C54" s="48"/>
      <c r="D54" s="48"/>
      <c r="E54" s="326" t="s">
        <v>1821</v>
      </c>
      <c r="F54" s="327" t="s">
        <v>1851</v>
      </c>
      <c r="G54" s="325" t="s">
        <v>3</v>
      </c>
      <c r="H54" s="65"/>
    </row>
    <row r="55" spans="2:8" ht="16.5" customHeight="1" x14ac:dyDescent="0.25">
      <c r="B55" s="49"/>
      <c r="C55" s="6"/>
      <c r="D55" s="708"/>
      <c r="E55" s="32" t="s">
        <v>2340</v>
      </c>
      <c r="F55" s="32" t="s">
        <v>2341</v>
      </c>
      <c r="G55" s="50"/>
      <c r="H55" s="65"/>
    </row>
    <row r="56" spans="2:8" ht="16.5" customHeight="1" thickBot="1" x14ac:dyDescent="0.3">
      <c r="B56" s="51"/>
      <c r="C56" s="13"/>
      <c r="D56" s="709"/>
      <c r="E56" s="33" t="s">
        <v>424</v>
      </c>
      <c r="F56" s="33" t="s">
        <v>424</v>
      </c>
      <c r="G56" s="329" t="s">
        <v>4</v>
      </c>
      <c r="H56" s="65"/>
    </row>
    <row r="57" spans="2:8" ht="16.5" customHeight="1" x14ac:dyDescent="0.2">
      <c r="B57" s="72" t="s">
        <v>1853</v>
      </c>
      <c r="C57" s="84"/>
      <c r="D57" s="6"/>
      <c r="E57" s="3"/>
      <c r="F57" s="3"/>
      <c r="G57" s="61"/>
      <c r="H57" s="65"/>
    </row>
    <row r="58" spans="2:8" ht="16.5" customHeight="1" x14ac:dyDescent="0.2">
      <c r="B58" s="62" t="s">
        <v>1854</v>
      </c>
      <c r="C58" s="57"/>
      <c r="D58" s="252" t="s">
        <v>1</v>
      </c>
      <c r="E58" s="330"/>
      <c r="F58" s="332"/>
      <c r="G58" s="329" t="s">
        <v>1855</v>
      </c>
      <c r="H58" s="65"/>
    </row>
    <row r="59" spans="2:8" ht="16.5" customHeight="1" x14ac:dyDescent="0.2">
      <c r="B59" s="62" t="s">
        <v>1856</v>
      </c>
      <c r="C59" s="67"/>
      <c r="D59" s="252" t="s">
        <v>1</v>
      </c>
      <c r="E59" s="330"/>
      <c r="F59" s="332"/>
      <c r="G59" s="329" t="s">
        <v>1857</v>
      </c>
      <c r="H59" s="65"/>
    </row>
    <row r="60" spans="2:8" ht="16.5" customHeight="1" x14ac:dyDescent="0.2">
      <c r="B60" s="62" t="s">
        <v>128</v>
      </c>
      <c r="C60" s="57"/>
      <c r="D60" s="252" t="s">
        <v>1</v>
      </c>
      <c r="E60" s="330"/>
      <c r="F60" s="332"/>
      <c r="G60" s="329" t="s">
        <v>1858</v>
      </c>
      <c r="H60" s="65"/>
    </row>
    <row r="61" spans="2:8" ht="16.5" customHeight="1" thickBot="1" x14ac:dyDescent="0.25">
      <c r="B61" s="62" t="s">
        <v>2</v>
      </c>
      <c r="C61" s="57"/>
      <c r="D61" s="252" t="s">
        <v>1</v>
      </c>
      <c r="E61" s="330"/>
      <c r="F61" s="332"/>
      <c r="G61" s="329" t="s">
        <v>1859</v>
      </c>
      <c r="H61" s="65"/>
    </row>
    <row r="62" spans="2:8" ht="16.5" customHeight="1" x14ac:dyDescent="0.2">
      <c r="B62" s="60" t="s">
        <v>1860</v>
      </c>
      <c r="C62" s="57"/>
      <c r="D62" s="252" t="s">
        <v>1</v>
      </c>
      <c r="E62" s="323">
        <f>SUM(E58:E61)</f>
        <v>0</v>
      </c>
      <c r="F62" s="323">
        <f>SUM(F58:F61)</f>
        <v>0</v>
      </c>
      <c r="G62" s="329" t="s">
        <v>1861</v>
      </c>
      <c r="H62" s="65"/>
    </row>
    <row r="63" spans="2:8" ht="16.5" customHeight="1" thickBot="1" x14ac:dyDescent="0.25">
      <c r="B63" s="62" t="s">
        <v>1862</v>
      </c>
      <c r="C63" s="57"/>
      <c r="D63" s="252" t="s">
        <v>11</v>
      </c>
      <c r="E63" s="330"/>
      <c r="F63" s="332"/>
      <c r="G63" s="329" t="s">
        <v>1863</v>
      </c>
      <c r="H63" s="65"/>
    </row>
    <row r="64" spans="2:8" ht="16.5" customHeight="1" x14ac:dyDescent="0.2">
      <c r="B64" s="60" t="s">
        <v>2557</v>
      </c>
      <c r="C64" s="57"/>
      <c r="D64" s="252" t="s">
        <v>1</v>
      </c>
      <c r="E64" s="323">
        <f>SUM(E62:E63)</f>
        <v>0</v>
      </c>
      <c r="F64" s="323">
        <f>SUM(F62:F63)</f>
        <v>0</v>
      </c>
      <c r="G64" s="329" t="s">
        <v>1864</v>
      </c>
      <c r="H64" s="65"/>
    </row>
    <row r="65" spans="2:8" ht="16.5" customHeight="1" thickBot="1" x14ac:dyDescent="0.25">
      <c r="B65" s="68" t="s">
        <v>2558</v>
      </c>
      <c r="C65" s="136"/>
      <c r="D65" s="195" t="s">
        <v>11</v>
      </c>
      <c r="E65" s="330"/>
      <c r="F65" s="332"/>
      <c r="G65" s="350" t="s">
        <v>1865</v>
      </c>
      <c r="H65" s="65"/>
    </row>
    <row r="66" spans="2:8" ht="16.5" customHeight="1" thickTop="1" x14ac:dyDescent="0.2">
      <c r="B66" s="211"/>
      <c r="C66" s="71"/>
      <c r="D66" s="71"/>
      <c r="E66" s="71"/>
      <c r="F66" s="71"/>
      <c r="G66" s="336"/>
    </row>
    <row r="67" spans="2:8" ht="16.5" customHeight="1" x14ac:dyDescent="0.2">
      <c r="B67" s="23"/>
    </row>
    <row r="68" spans="2:8" ht="16.5" customHeight="1" x14ac:dyDescent="0.2"/>
    <row r="69" spans="2:8" ht="16.5" customHeight="1" x14ac:dyDescent="0.2"/>
    <row r="70" spans="2:8" ht="16.5" customHeight="1" x14ac:dyDescent="0.2"/>
    <row r="71" spans="2:8" ht="16.5" customHeight="1" x14ac:dyDescent="0.2"/>
    <row r="72" spans="2:8" ht="16.5" customHeight="1" x14ac:dyDescent="0.2"/>
    <row r="73" spans="2:8" ht="16.5" customHeight="1" x14ac:dyDescent="0.2"/>
    <row r="74" spans="2:8" ht="16.5" customHeight="1" x14ac:dyDescent="0.2"/>
    <row r="75" spans="2:8" ht="16.5" customHeight="1" x14ac:dyDescent="0.2"/>
    <row r="76" spans="2:8" ht="16.5" customHeight="1" x14ac:dyDescent="0.2"/>
    <row r="77" spans="2:8" ht="16.5" customHeight="1" x14ac:dyDescent="0.2"/>
  </sheetData>
  <sheetProtection algorithmName="SHA-512" hashValue="OYMUrm7Rc+pmTMQo3I1qVIoMTv4sD4DJfsvlxbvG5s7yOS5JzLzbsxuEOlcW431OFSO913DEgtHlCA8R2qvrQQ==" saltValue="wZK7FRzMzVrBSF0O2T4QIQ==" spinCount="100000" sheet="1" objects="1" scenarios="1"/>
  <mergeCells count="7">
    <mergeCell ref="D55:D56"/>
    <mergeCell ref="B51:C51"/>
    <mergeCell ref="D6:D8"/>
    <mergeCell ref="F23:M23"/>
    <mergeCell ref="N23:O23"/>
    <mergeCell ref="D25:D27"/>
    <mergeCell ref="D48:D50"/>
  </mergeCells>
  <dataValidations count="1">
    <dataValidation allowBlank="1" showInputMessage="1" showErrorMessage="1" promptTitle="Clinician pension tax provision" prompt="This column is to capture any provisions the provider is holding for lump sums due to clinicians on retirement where 'scheme pays' is expected to be used to settle the additional tax liability in 2019/20. This populates a receivable from NHSE in TAC18." sqref="L22" xr:uid="{E5422223-23BA-4E21-B372-DB109E7C7B5E}"/>
  </dataValidations>
  <pageMargins left="0.23622047244094491" right="0.23622047244094491" top="0.74803149606299213" bottom="0.74803149606299213" header="0.31496062992125984" footer="0.31496062992125984"/>
  <pageSetup paperSize="9" scale="45" fitToHeight="3" orientation="portrait" r:id="rId1"/>
  <rowBreaks count="1" manualBreakCount="1">
    <brk id="46" min="1"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D0F82-EFAD-49BB-A377-B03764851962}">
  <sheetPr codeName="Sheet82">
    <tabColor theme="2"/>
    <pageSetUpPr fitToPage="1"/>
  </sheetPr>
  <dimension ref="A1:K41"/>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39" width="13.25" style="18" customWidth="1"/>
    <col min="40" max="16384" width="9.25" style="18"/>
  </cols>
  <sheetData>
    <row r="1" spans="1:11" ht="18.7" customHeight="1" x14ac:dyDescent="0.25">
      <c r="B1" s="20" t="s">
        <v>2476</v>
      </c>
    </row>
    <row r="2" spans="1:11" ht="18.7" customHeight="1" x14ac:dyDescent="0.25">
      <c r="B2" s="20" t="s">
        <v>2290</v>
      </c>
    </row>
    <row r="3" spans="1:11" ht="18.7" customHeight="1" thickBot="1" x14ac:dyDescent="0.25">
      <c r="B3" s="21" t="s">
        <v>405</v>
      </c>
    </row>
    <row r="4" spans="1:11" ht="16.149999999999999" customHeight="1" thickTop="1" thickBot="1" x14ac:dyDescent="0.3">
      <c r="B4" s="38"/>
      <c r="C4" s="38"/>
      <c r="D4" s="38"/>
      <c r="E4" s="38"/>
      <c r="F4" s="38"/>
      <c r="G4" s="38"/>
      <c r="H4" s="38"/>
      <c r="I4" s="382" t="s">
        <v>2338</v>
      </c>
      <c r="J4" s="383">
        <v>1</v>
      </c>
    </row>
    <row r="5" spans="1:11" ht="16.149999999999999" customHeight="1" thickTop="1" x14ac:dyDescent="0.2">
      <c r="A5" s="46">
        <v>1</v>
      </c>
      <c r="B5" s="745" t="s">
        <v>2361</v>
      </c>
      <c r="C5" s="6"/>
      <c r="D5" s="6"/>
      <c r="E5" s="326" t="s">
        <v>1866</v>
      </c>
      <c r="F5" s="326" t="s">
        <v>1867</v>
      </c>
      <c r="G5" s="326" t="s">
        <v>1868</v>
      </c>
      <c r="H5" s="326" t="s">
        <v>1869</v>
      </c>
      <c r="I5" s="326" t="s">
        <v>1870</v>
      </c>
      <c r="J5" s="325" t="s">
        <v>3</v>
      </c>
      <c r="K5" s="30"/>
    </row>
    <row r="6" spans="1:11" ht="67.95" x14ac:dyDescent="0.25">
      <c r="B6" s="745"/>
      <c r="C6" s="6"/>
      <c r="D6" s="708" t="s">
        <v>72</v>
      </c>
      <c r="E6" s="31" t="s">
        <v>1871</v>
      </c>
      <c r="F6" s="31" t="s">
        <v>1872</v>
      </c>
      <c r="G6" s="31" t="s">
        <v>1873</v>
      </c>
      <c r="H6" s="31" t="s">
        <v>1874</v>
      </c>
      <c r="I6" s="31" t="s">
        <v>1875</v>
      </c>
      <c r="J6" s="42"/>
      <c r="K6" s="30"/>
    </row>
    <row r="7" spans="1:11" ht="16.149999999999999" customHeight="1" x14ac:dyDescent="0.25">
      <c r="B7" s="77"/>
      <c r="C7" s="6"/>
      <c r="D7" s="708"/>
      <c r="E7" s="32" t="s">
        <v>328</v>
      </c>
      <c r="F7" s="32" t="s">
        <v>328</v>
      </c>
      <c r="G7" s="32" t="s">
        <v>328</v>
      </c>
      <c r="H7" s="32" t="s">
        <v>328</v>
      </c>
      <c r="I7" s="32" t="s">
        <v>328</v>
      </c>
      <c r="J7" s="42"/>
      <c r="K7" s="30"/>
    </row>
    <row r="8" spans="1:11" ht="16.149999999999999" customHeight="1" thickBot="1" x14ac:dyDescent="0.3">
      <c r="B8" s="81"/>
      <c r="C8" s="13"/>
      <c r="D8" s="709"/>
      <c r="E8" s="52" t="s">
        <v>424</v>
      </c>
      <c r="F8" s="52" t="s">
        <v>424</v>
      </c>
      <c r="G8" s="52" t="s">
        <v>424</v>
      </c>
      <c r="H8" s="52" t="s">
        <v>424</v>
      </c>
      <c r="I8" s="52" t="s">
        <v>424</v>
      </c>
      <c r="J8" s="329" t="s">
        <v>4</v>
      </c>
      <c r="K8" s="30"/>
    </row>
    <row r="9" spans="1:11" ht="16.149999999999999" customHeight="1" x14ac:dyDescent="0.2">
      <c r="B9" s="88" t="s">
        <v>2362</v>
      </c>
      <c r="C9" s="6"/>
      <c r="D9" s="55" t="s">
        <v>11</v>
      </c>
      <c r="E9" s="322">
        <f>SUM(F9:I9)</f>
        <v>0</v>
      </c>
      <c r="F9" s="321">
        <f>F40</f>
        <v>0</v>
      </c>
      <c r="G9" s="321">
        <f t="shared" ref="G9:I9" si="0">G40</f>
        <v>0</v>
      </c>
      <c r="H9" s="321">
        <f t="shared" si="0"/>
        <v>0</v>
      </c>
      <c r="I9" s="321">
        <f t="shared" si="0"/>
        <v>0</v>
      </c>
      <c r="J9" s="329" t="s">
        <v>1876</v>
      </c>
      <c r="K9" s="30"/>
    </row>
    <row r="10" spans="1:11" ht="16.149999999999999" customHeight="1" x14ac:dyDescent="0.2">
      <c r="B10" s="126" t="s">
        <v>549</v>
      </c>
      <c r="C10" s="129"/>
      <c r="D10" s="239" t="s">
        <v>11</v>
      </c>
      <c r="E10" s="322">
        <f>SUM(F10:I10)</f>
        <v>0</v>
      </c>
      <c r="F10" s="444"/>
      <c r="G10" s="444"/>
      <c r="H10" s="444"/>
      <c r="I10" s="444"/>
      <c r="J10" s="329" t="s">
        <v>1879</v>
      </c>
      <c r="K10" s="30"/>
    </row>
    <row r="11" spans="1:11" ht="16.149999999999999" customHeight="1" x14ac:dyDescent="0.2">
      <c r="B11" s="111" t="s">
        <v>130</v>
      </c>
      <c r="C11" s="6"/>
      <c r="D11" s="239" t="s">
        <v>14</v>
      </c>
      <c r="E11" s="322">
        <f t="shared" ref="E11:E19" si="1">SUM(F11:I11)</f>
        <v>0</v>
      </c>
      <c r="F11" s="371"/>
      <c r="G11" s="371"/>
      <c r="H11" s="371"/>
      <c r="I11" s="371"/>
      <c r="J11" s="329" t="s">
        <v>1880</v>
      </c>
      <c r="K11" s="30"/>
    </row>
    <row r="12" spans="1:11" ht="16.149999999999999" customHeight="1" x14ac:dyDescent="0.2">
      <c r="B12" s="126" t="s">
        <v>564</v>
      </c>
      <c r="C12" s="129"/>
      <c r="D12" s="239" t="s">
        <v>1</v>
      </c>
      <c r="E12" s="322">
        <f t="shared" si="1"/>
        <v>0</v>
      </c>
      <c r="F12" s="371"/>
      <c r="G12" s="371"/>
      <c r="H12" s="324"/>
      <c r="I12" s="324"/>
      <c r="J12" s="329" t="s">
        <v>1881</v>
      </c>
      <c r="K12" s="30"/>
    </row>
    <row r="13" spans="1:11" ht="16.149999999999999" customHeight="1" x14ac:dyDescent="0.2">
      <c r="B13" s="111" t="s">
        <v>1113</v>
      </c>
      <c r="C13" s="6"/>
      <c r="D13" s="239" t="s">
        <v>11</v>
      </c>
      <c r="E13" s="322">
        <f t="shared" si="1"/>
        <v>0</v>
      </c>
      <c r="F13" s="443">
        <f>('TAC13 Intangibles'!E21-'TAC13 Intangibles'!O21)-('TAC13 Intangibles'!E38-'TAC13 Intangibles'!O38)</f>
        <v>0</v>
      </c>
      <c r="G13" s="443">
        <f>('TAC14 PPE'!E23-'TAC14 PPE'!N23)-('TAC14 PPE'!E40-'TAC14 PPE'!N40)</f>
        <v>0</v>
      </c>
      <c r="H13" s="324"/>
      <c r="I13" s="324"/>
      <c r="J13" s="329" t="s">
        <v>1882</v>
      </c>
      <c r="K13" s="30"/>
    </row>
    <row r="14" spans="1:11" ht="25.85" x14ac:dyDescent="0.2">
      <c r="B14" s="263" t="s">
        <v>1883</v>
      </c>
      <c r="C14" s="238" t="s">
        <v>68</v>
      </c>
      <c r="D14" s="239" t="s">
        <v>1</v>
      </c>
      <c r="E14" s="322">
        <f t="shared" si="1"/>
        <v>0</v>
      </c>
      <c r="F14" s="330"/>
      <c r="G14" s="330"/>
      <c r="H14" s="330"/>
      <c r="I14" s="324"/>
      <c r="J14" s="329" t="s">
        <v>1884</v>
      </c>
      <c r="K14" s="30"/>
    </row>
    <row r="15" spans="1:11" ht="16.149999999999999" customHeight="1" x14ac:dyDescent="0.2">
      <c r="B15" s="196" t="s">
        <v>1885</v>
      </c>
      <c r="C15" s="128"/>
      <c r="D15" s="245" t="s">
        <v>1</v>
      </c>
      <c r="E15" s="322">
        <f t="shared" si="1"/>
        <v>0</v>
      </c>
      <c r="F15" s="330"/>
      <c r="G15" s="330"/>
      <c r="H15" s="330"/>
      <c r="I15" s="330"/>
      <c r="J15" s="329" t="s">
        <v>1886</v>
      </c>
      <c r="K15" s="30"/>
    </row>
    <row r="16" spans="1:11" ht="16.149999999999999" customHeight="1" x14ac:dyDescent="0.2">
      <c r="B16" s="196" t="s">
        <v>1887</v>
      </c>
      <c r="C16" s="128"/>
      <c r="D16" s="245" t="s">
        <v>1</v>
      </c>
      <c r="E16" s="322">
        <f t="shared" si="1"/>
        <v>0</v>
      </c>
      <c r="F16" s="330"/>
      <c r="G16" s="330"/>
      <c r="H16" s="330"/>
      <c r="I16" s="330"/>
      <c r="J16" s="329" t="s">
        <v>1888</v>
      </c>
      <c r="K16" s="30"/>
    </row>
    <row r="17" spans="1:11" ht="16.149999999999999" customHeight="1" x14ac:dyDescent="0.2">
      <c r="B17" s="196" t="s">
        <v>457</v>
      </c>
      <c r="C17" s="128"/>
      <c r="D17" s="245" t="s">
        <v>14</v>
      </c>
      <c r="E17" s="322">
        <f t="shared" si="1"/>
        <v>0</v>
      </c>
      <c r="F17" s="330"/>
      <c r="G17" s="330"/>
      <c r="H17" s="330"/>
      <c r="I17" s="330"/>
      <c r="J17" s="329" t="s">
        <v>1889</v>
      </c>
      <c r="K17" s="30"/>
    </row>
    <row r="18" spans="1:11" ht="16.149999999999999" customHeight="1" x14ac:dyDescent="0.2">
      <c r="B18" s="196" t="s">
        <v>463</v>
      </c>
      <c r="C18" s="128"/>
      <c r="D18" s="245" t="s">
        <v>14</v>
      </c>
      <c r="E18" s="322">
        <f t="shared" si="1"/>
        <v>0</v>
      </c>
      <c r="F18" s="330"/>
      <c r="G18" s="330"/>
      <c r="H18" s="330"/>
      <c r="I18" s="330"/>
      <c r="J18" s="329" t="s">
        <v>1890</v>
      </c>
      <c r="K18" s="30"/>
    </row>
    <row r="19" spans="1:11" ht="16.149999999999999" customHeight="1" thickBot="1" x14ac:dyDescent="0.25">
      <c r="B19" s="196" t="s">
        <v>593</v>
      </c>
      <c r="C19" s="128"/>
      <c r="D19" s="245" t="s">
        <v>1</v>
      </c>
      <c r="E19" s="322">
        <f t="shared" si="1"/>
        <v>0</v>
      </c>
      <c r="F19" s="444"/>
      <c r="G19" s="444"/>
      <c r="H19" s="444"/>
      <c r="I19" s="444"/>
      <c r="J19" s="329" t="s">
        <v>1891</v>
      </c>
      <c r="K19" s="30"/>
    </row>
    <row r="20" spans="1:11" ht="16.149999999999999" customHeight="1" thickBot="1" x14ac:dyDescent="0.25">
      <c r="B20" s="89" t="s">
        <v>2363</v>
      </c>
      <c r="C20" s="43"/>
      <c r="D20" s="218" t="s">
        <v>14</v>
      </c>
      <c r="E20" s="323">
        <f>SUM(E10:E19)</f>
        <v>0</v>
      </c>
      <c r="F20" s="323">
        <f>SUM(F10:F19)</f>
        <v>0</v>
      </c>
      <c r="G20" s="323">
        <f>SUM(G10:G19)</f>
        <v>0</v>
      </c>
      <c r="H20" s="323">
        <f>SUM(H10:H19)</f>
        <v>0</v>
      </c>
      <c r="I20" s="323">
        <f>SUM(I10:I19)</f>
        <v>0</v>
      </c>
      <c r="J20" s="329" t="s">
        <v>1892</v>
      </c>
      <c r="K20" s="30"/>
    </row>
    <row r="21" spans="1:11" ht="16.149999999999999" customHeight="1" thickTop="1" thickBot="1" x14ac:dyDescent="0.25">
      <c r="B21" s="37"/>
      <c r="C21" s="37"/>
      <c r="D21" s="37"/>
      <c r="E21" s="37"/>
      <c r="F21" s="37"/>
      <c r="G21" s="37"/>
      <c r="H21" s="37"/>
      <c r="I21" s="37"/>
      <c r="J21" s="337"/>
    </row>
    <row r="22" spans="1:11" ht="16.149999999999999" customHeight="1" thickTop="1" thickBot="1" x14ac:dyDescent="0.3">
      <c r="B22" s="38"/>
      <c r="C22" s="38"/>
      <c r="D22" s="38"/>
      <c r="E22" s="38"/>
      <c r="F22" s="38"/>
      <c r="G22" s="38"/>
      <c r="H22" s="38"/>
      <c r="I22" s="382" t="s">
        <v>2338</v>
      </c>
      <c r="J22" s="383">
        <v>2</v>
      </c>
    </row>
    <row r="23" spans="1:11" ht="16.149999999999999" customHeight="1" thickTop="1" x14ac:dyDescent="0.2">
      <c r="A23" s="46">
        <v>2</v>
      </c>
      <c r="B23" s="745" t="s">
        <v>2364</v>
      </c>
      <c r="C23" s="6"/>
      <c r="D23" s="6"/>
      <c r="E23" s="327" t="s">
        <v>1893</v>
      </c>
      <c r="F23" s="327" t="s">
        <v>1894</v>
      </c>
      <c r="G23" s="327" t="s">
        <v>1895</v>
      </c>
      <c r="H23" s="327" t="s">
        <v>1896</v>
      </c>
      <c r="I23" s="327" t="s">
        <v>1897</v>
      </c>
      <c r="J23" s="325" t="s">
        <v>3</v>
      </c>
      <c r="K23" s="30"/>
    </row>
    <row r="24" spans="1:11" ht="67.95" x14ac:dyDescent="0.25">
      <c r="B24" s="745"/>
      <c r="C24" s="6"/>
      <c r="D24" s="708" t="s">
        <v>72</v>
      </c>
      <c r="E24" s="31" t="s">
        <v>1871</v>
      </c>
      <c r="F24" s="31" t="s">
        <v>1872</v>
      </c>
      <c r="G24" s="31" t="s">
        <v>1873</v>
      </c>
      <c r="H24" s="31" t="s">
        <v>1874</v>
      </c>
      <c r="I24" s="31" t="s">
        <v>1875</v>
      </c>
      <c r="J24" s="42"/>
      <c r="K24" s="30"/>
    </row>
    <row r="25" spans="1:11" ht="16.149999999999999" customHeight="1" x14ac:dyDescent="0.25">
      <c r="B25" s="77"/>
      <c r="C25" s="6"/>
      <c r="D25" s="708"/>
      <c r="E25" s="32" t="s">
        <v>327</v>
      </c>
      <c r="F25" s="32" t="s">
        <v>327</v>
      </c>
      <c r="G25" s="32" t="s">
        <v>327</v>
      </c>
      <c r="H25" s="32" t="s">
        <v>327</v>
      </c>
      <c r="I25" s="32" t="s">
        <v>327</v>
      </c>
      <c r="J25" s="42"/>
      <c r="K25" s="30"/>
    </row>
    <row r="26" spans="1:11" ht="16.149999999999999" customHeight="1" thickBot="1" x14ac:dyDescent="0.3">
      <c r="B26" s="81"/>
      <c r="C26" s="13"/>
      <c r="D26" s="709"/>
      <c r="E26" s="52" t="s">
        <v>424</v>
      </c>
      <c r="F26" s="52" t="s">
        <v>424</v>
      </c>
      <c r="G26" s="52" t="s">
        <v>424</v>
      </c>
      <c r="H26" s="52" t="s">
        <v>424</v>
      </c>
      <c r="I26" s="52" t="s">
        <v>424</v>
      </c>
      <c r="J26" s="329" t="s">
        <v>4</v>
      </c>
      <c r="K26" s="30"/>
    </row>
    <row r="27" spans="1:11" ht="16.149999999999999" customHeight="1" x14ac:dyDescent="0.2">
      <c r="B27" s="230" t="s">
        <v>2365</v>
      </c>
      <c r="C27" s="147"/>
      <c r="D27" s="55" t="s">
        <v>11</v>
      </c>
      <c r="E27" s="322">
        <f>SUM(F27:I27)</f>
        <v>0</v>
      </c>
      <c r="F27" s="332"/>
      <c r="G27" s="332"/>
      <c r="H27" s="332"/>
      <c r="I27" s="332"/>
      <c r="J27" s="329" t="s">
        <v>1876</v>
      </c>
      <c r="K27" s="30"/>
    </row>
    <row r="28" spans="1:11" ht="16.149999999999999" customHeight="1" thickBot="1" x14ac:dyDescent="0.25">
      <c r="B28" s="196" t="s">
        <v>546</v>
      </c>
      <c r="C28" s="128"/>
      <c r="D28" s="239" t="s">
        <v>14</v>
      </c>
      <c r="E28" s="322">
        <f>SUM(F28:I28)</f>
        <v>0</v>
      </c>
      <c r="F28" s="332"/>
      <c r="G28" s="332"/>
      <c r="H28" s="332"/>
      <c r="I28" s="332"/>
      <c r="J28" s="329" t="s">
        <v>1877</v>
      </c>
      <c r="K28" s="30"/>
    </row>
    <row r="29" spans="1:11" ht="16.149999999999999" customHeight="1" x14ac:dyDescent="0.2">
      <c r="B29" s="231" t="s">
        <v>2366</v>
      </c>
      <c r="C29" s="128"/>
      <c r="D29" s="239" t="s">
        <v>11</v>
      </c>
      <c r="E29" s="323">
        <f>SUM(E27:E28)</f>
        <v>0</v>
      </c>
      <c r="F29" s="323">
        <f>SUM(F27:F28)</f>
        <v>0</v>
      </c>
      <c r="G29" s="323">
        <f>SUM(G27:G28)</f>
        <v>0</v>
      </c>
      <c r="H29" s="323">
        <f>SUM(H27:H28)</f>
        <v>0</v>
      </c>
      <c r="I29" s="323">
        <f>SUM(I27:I28)</f>
        <v>0</v>
      </c>
      <c r="J29" s="329" t="s">
        <v>1878</v>
      </c>
      <c r="K29" s="30"/>
    </row>
    <row r="30" spans="1:11" ht="16.149999999999999" customHeight="1" x14ac:dyDescent="0.2">
      <c r="B30" s="111" t="s">
        <v>549</v>
      </c>
      <c r="C30" s="128"/>
      <c r="D30" s="239" t="s">
        <v>11</v>
      </c>
      <c r="E30" s="322">
        <f t="shared" ref="E30:E39" si="2">SUM(F30:I30)</f>
        <v>0</v>
      </c>
      <c r="F30" s="444"/>
      <c r="G30" s="444"/>
      <c r="H30" s="444"/>
      <c r="I30" s="444"/>
      <c r="J30" s="329" t="s">
        <v>1879</v>
      </c>
      <c r="K30" s="30"/>
    </row>
    <row r="31" spans="1:11" ht="16.149999999999999" customHeight="1" x14ac:dyDescent="0.2">
      <c r="B31" s="126" t="s">
        <v>130</v>
      </c>
      <c r="C31" s="128"/>
      <c r="D31" s="239" t="s">
        <v>14</v>
      </c>
      <c r="E31" s="322">
        <f t="shared" si="2"/>
        <v>0</v>
      </c>
      <c r="F31" s="332"/>
      <c r="G31" s="332"/>
      <c r="H31" s="332"/>
      <c r="I31" s="332"/>
      <c r="J31" s="329" t="s">
        <v>1880</v>
      </c>
      <c r="K31" s="30"/>
    </row>
    <row r="32" spans="1:11" ht="16.149999999999999" customHeight="1" x14ac:dyDescent="0.2">
      <c r="B32" s="111" t="s">
        <v>564</v>
      </c>
      <c r="C32" s="6"/>
      <c r="D32" s="239" t="s">
        <v>1</v>
      </c>
      <c r="E32" s="322">
        <f t="shared" si="2"/>
        <v>0</v>
      </c>
      <c r="F32" s="445"/>
      <c r="G32" s="445"/>
      <c r="H32" s="324"/>
      <c r="I32" s="324"/>
      <c r="J32" s="329" t="s">
        <v>1881</v>
      </c>
      <c r="K32" s="30"/>
    </row>
    <row r="33" spans="2:11" ht="16.149999999999999" customHeight="1" x14ac:dyDescent="0.2">
      <c r="B33" s="264" t="s">
        <v>1113</v>
      </c>
      <c r="C33" s="233"/>
      <c r="D33" s="239" t="s">
        <v>11</v>
      </c>
      <c r="E33" s="322">
        <f t="shared" si="2"/>
        <v>0</v>
      </c>
      <c r="F33" s="443">
        <f>('TAC13 Intangibles'!E67-'TAC13 Intangibles'!O67)-('TAC13 Intangibles'!E86-'TAC13 Intangibles'!O86)</f>
        <v>0</v>
      </c>
      <c r="G33" s="443">
        <f>('TAC14 PPE'!E67-'TAC14 PPE'!N67)-('TAC14 PPE'!E86-'TAC14 PPE'!N86)</f>
        <v>0</v>
      </c>
      <c r="H33" s="324"/>
      <c r="I33" s="324"/>
      <c r="J33" s="329" t="s">
        <v>1882</v>
      </c>
      <c r="K33" s="30"/>
    </row>
    <row r="34" spans="2:11" ht="25.85" x14ac:dyDescent="0.2">
      <c r="B34" s="263" t="s">
        <v>1883</v>
      </c>
      <c r="C34" s="238" t="s">
        <v>68</v>
      </c>
      <c r="D34" s="239" t="s">
        <v>1</v>
      </c>
      <c r="E34" s="322">
        <f t="shared" si="2"/>
        <v>0</v>
      </c>
      <c r="F34" s="332"/>
      <c r="G34" s="332"/>
      <c r="H34" s="332"/>
      <c r="I34" s="324"/>
      <c r="J34" s="329" t="s">
        <v>1884</v>
      </c>
      <c r="K34" s="30"/>
    </row>
    <row r="35" spans="2:11" ht="16.149999999999999" customHeight="1" x14ac:dyDescent="0.2">
      <c r="B35" s="196" t="s">
        <v>1885</v>
      </c>
      <c r="C35" s="128"/>
      <c r="D35" s="239" t="s">
        <v>1</v>
      </c>
      <c r="E35" s="322">
        <f t="shared" si="2"/>
        <v>0</v>
      </c>
      <c r="F35" s="332"/>
      <c r="G35" s="332"/>
      <c r="H35" s="332"/>
      <c r="I35" s="332"/>
      <c r="J35" s="329" t="s">
        <v>1886</v>
      </c>
      <c r="K35" s="30"/>
    </row>
    <row r="36" spans="2:11" ht="16.149999999999999" customHeight="1" x14ac:dyDescent="0.2">
      <c r="B36" s="196" t="s">
        <v>1887</v>
      </c>
      <c r="C36" s="128"/>
      <c r="D36" s="239" t="s">
        <v>1</v>
      </c>
      <c r="E36" s="322">
        <f t="shared" si="2"/>
        <v>0</v>
      </c>
      <c r="F36" s="332"/>
      <c r="G36" s="332"/>
      <c r="H36" s="332"/>
      <c r="I36" s="332"/>
      <c r="J36" s="329" t="s">
        <v>1888</v>
      </c>
      <c r="K36" s="30"/>
    </row>
    <row r="37" spans="2:11" ht="16.149999999999999" customHeight="1" x14ac:dyDescent="0.2">
      <c r="B37" s="111" t="s">
        <v>457</v>
      </c>
      <c r="C37" s="6"/>
      <c r="D37" s="239" t="s">
        <v>14</v>
      </c>
      <c r="E37" s="322">
        <f t="shared" si="2"/>
        <v>0</v>
      </c>
      <c r="F37" s="332"/>
      <c r="G37" s="332"/>
      <c r="H37" s="332"/>
      <c r="I37" s="332"/>
      <c r="J37" s="329" t="s">
        <v>1889</v>
      </c>
      <c r="K37" s="30"/>
    </row>
    <row r="38" spans="2:11" ht="16.149999999999999" customHeight="1" x14ac:dyDescent="0.2">
      <c r="B38" s="126" t="s">
        <v>463</v>
      </c>
      <c r="C38" s="129"/>
      <c r="D38" s="239" t="s">
        <v>14</v>
      </c>
      <c r="E38" s="322">
        <f t="shared" si="2"/>
        <v>0</v>
      </c>
      <c r="F38" s="332"/>
      <c r="G38" s="332"/>
      <c r="H38" s="332"/>
      <c r="I38" s="332"/>
      <c r="J38" s="329" t="s">
        <v>1890</v>
      </c>
      <c r="K38" s="30"/>
    </row>
    <row r="39" spans="2:11" ht="16.149999999999999" customHeight="1" thickBot="1" x14ac:dyDescent="0.25">
      <c r="B39" s="126" t="s">
        <v>593</v>
      </c>
      <c r="C39" s="129"/>
      <c r="D39" s="239" t="s">
        <v>1</v>
      </c>
      <c r="E39" s="322">
        <f t="shared" si="2"/>
        <v>0</v>
      </c>
      <c r="F39" s="444"/>
      <c r="G39" s="444"/>
      <c r="H39" s="444"/>
      <c r="I39" s="444"/>
      <c r="J39" s="329" t="s">
        <v>1891</v>
      </c>
      <c r="K39" s="30"/>
    </row>
    <row r="40" spans="2:11" ht="16.149999999999999" customHeight="1" thickBot="1" x14ac:dyDescent="0.25">
      <c r="B40" s="130" t="s">
        <v>2367</v>
      </c>
      <c r="C40" s="265"/>
      <c r="D40" s="218" t="s">
        <v>14</v>
      </c>
      <c r="E40" s="323">
        <f>SUM(E29:E39)</f>
        <v>0</v>
      </c>
      <c r="F40" s="323">
        <f>SUM(F29:F39)</f>
        <v>0</v>
      </c>
      <c r="G40" s="323">
        <f>SUM(G29:G39)</f>
        <v>0</v>
      </c>
      <c r="H40" s="323">
        <f>SUM(H29:H39)</f>
        <v>0</v>
      </c>
      <c r="I40" s="323">
        <f>SUM(I29:I39)</f>
        <v>0</v>
      </c>
      <c r="J40" s="350" t="s">
        <v>1892</v>
      </c>
      <c r="K40" s="30"/>
    </row>
    <row r="41" spans="2:11" ht="16.149999999999999" customHeight="1" thickTop="1" x14ac:dyDescent="0.2">
      <c r="B41" s="37"/>
      <c r="C41" s="37"/>
      <c r="D41" s="37"/>
      <c r="E41" s="37"/>
      <c r="F41" s="37"/>
      <c r="G41" s="37"/>
      <c r="H41" s="37"/>
      <c r="I41" s="37"/>
      <c r="J41" s="337"/>
    </row>
  </sheetData>
  <sheetProtection algorithmName="SHA-512" hashValue="CcADRJn74t9dLMFt5Pqy+BgAJ87auX2O/OxvwUmjyvRfMmz0uWaGeTujPWxe2QUaMPR1Qn9fFUmsdY9B+PlZow==" saltValue="imVRVxaafxejMi3oo8CpVQ==" spinCount="100000" sheet="1" objects="1" scenarios="1"/>
  <mergeCells count="4">
    <mergeCell ref="B5:B6"/>
    <mergeCell ref="D6:D8"/>
    <mergeCell ref="B23:B24"/>
    <mergeCell ref="D24:D26"/>
  </mergeCells>
  <dataValidations count="1">
    <dataValidation allowBlank="1" showInputMessage="1" showErrorMessage="1" promptTitle="Transfers to I&amp;E reserve" prompt="The lower of the impairment amount charged to operating expenditure and the balance on the reval reserve should be transferred to the I&amp;E reserve where an impairment has arisen from a clear consumption of economic benefits.(GAM, para 4.130 - 4.135)" sqref="C34 C14" xr:uid="{23A7E526-2330-45AB-BBF4-6DEDE5FB269B}"/>
  </dataValidations>
  <pageMargins left="0.25" right="0.25" top="0.75" bottom="0.75" header="0.3" footer="0.3"/>
  <pageSetup paperSize="9" scale="60"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DCED1-1CD0-4BA7-B9D5-9F86076C759C}">
  <sheetPr codeName="Sheet83">
    <tabColor theme="2"/>
    <pageSetUpPr fitToPage="1"/>
  </sheetPr>
  <dimension ref="B1:N64"/>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32" width="13.25" style="18" customWidth="1"/>
    <col min="33" max="16384" width="9.25" style="18"/>
  </cols>
  <sheetData>
    <row r="1" spans="2:14" ht="18.7" customHeight="1" x14ac:dyDescent="0.25">
      <c r="B1" s="20" t="s">
        <v>2476</v>
      </c>
    </row>
    <row r="2" spans="2:14" ht="18.7" customHeight="1" x14ac:dyDescent="0.25">
      <c r="B2" s="20" t="s">
        <v>344</v>
      </c>
    </row>
    <row r="3" spans="2:14" ht="18.7" customHeight="1" x14ac:dyDescent="0.2">
      <c r="B3" s="21" t="s">
        <v>405</v>
      </c>
    </row>
    <row r="5" spans="2:14" ht="16.149999999999999" customHeight="1" thickBot="1" x14ac:dyDescent="0.25">
      <c r="B5" s="25"/>
    </row>
    <row r="6" spans="2:14" ht="16.149999999999999" customHeight="1" thickTop="1" thickBot="1" x14ac:dyDescent="0.3">
      <c r="B6" s="45"/>
      <c r="C6" s="45"/>
      <c r="D6" s="45"/>
      <c r="E6" s="45"/>
      <c r="F6" s="45"/>
      <c r="G6" s="45"/>
      <c r="H6" s="45"/>
      <c r="I6" s="45"/>
      <c r="J6" s="45"/>
      <c r="K6" s="45"/>
      <c r="L6" s="377" t="s">
        <v>2338</v>
      </c>
      <c r="M6" s="378">
        <v>1</v>
      </c>
    </row>
    <row r="7" spans="2:14" ht="16.149999999999999" customHeight="1" thickTop="1" x14ac:dyDescent="0.2">
      <c r="B7" s="746" t="s">
        <v>385</v>
      </c>
      <c r="C7" s="48"/>
      <c r="D7" s="48"/>
      <c r="E7" s="326" t="s">
        <v>1898</v>
      </c>
      <c r="F7" s="326" t="s">
        <v>1899</v>
      </c>
      <c r="G7" s="326" t="s">
        <v>1900</v>
      </c>
      <c r="H7" s="326" t="s">
        <v>1901</v>
      </c>
      <c r="I7" s="327" t="s">
        <v>1902</v>
      </c>
      <c r="J7" s="327" t="s">
        <v>1903</v>
      </c>
      <c r="K7" s="327" t="s">
        <v>1904</v>
      </c>
      <c r="L7" s="327" t="s">
        <v>1905</v>
      </c>
      <c r="M7" s="325" t="s">
        <v>3</v>
      </c>
      <c r="N7" s="65"/>
    </row>
    <row r="8" spans="2:14" ht="43.15" customHeight="1" x14ac:dyDescent="0.25">
      <c r="B8" s="747"/>
      <c r="C8" s="6"/>
      <c r="D8" s="708" t="s">
        <v>72</v>
      </c>
      <c r="E8" s="31" t="s">
        <v>5</v>
      </c>
      <c r="F8" s="31" t="s">
        <v>1906</v>
      </c>
      <c r="G8" s="31" t="s">
        <v>1907</v>
      </c>
      <c r="H8" s="31" t="s">
        <v>1908</v>
      </c>
      <c r="I8" s="31" t="s">
        <v>5</v>
      </c>
      <c r="J8" s="31" t="s">
        <v>1906</v>
      </c>
      <c r="K8" s="31" t="s">
        <v>1907</v>
      </c>
      <c r="L8" s="31" t="s">
        <v>1908</v>
      </c>
      <c r="M8" s="50"/>
      <c r="N8" s="65"/>
    </row>
    <row r="9" spans="2:14" ht="16.149999999999999" customHeight="1" x14ac:dyDescent="0.25">
      <c r="B9" s="49"/>
      <c r="C9" s="6"/>
      <c r="D9" s="708"/>
      <c r="E9" s="32" t="s">
        <v>2340</v>
      </c>
      <c r="F9" s="32" t="s">
        <v>2340</v>
      </c>
      <c r="G9" s="32" t="s">
        <v>2340</v>
      </c>
      <c r="H9" s="32" t="s">
        <v>2340</v>
      </c>
      <c r="I9" s="32" t="s">
        <v>2341</v>
      </c>
      <c r="J9" s="32" t="s">
        <v>2341</v>
      </c>
      <c r="K9" s="32" t="s">
        <v>2341</v>
      </c>
      <c r="L9" s="32" t="s">
        <v>2341</v>
      </c>
      <c r="M9" s="50"/>
      <c r="N9" s="65"/>
    </row>
    <row r="10" spans="2:14" ht="16.149999999999999" customHeight="1" thickBot="1" x14ac:dyDescent="0.3">
      <c r="B10" s="51"/>
      <c r="C10" s="13"/>
      <c r="D10" s="709"/>
      <c r="E10" s="33" t="s">
        <v>424</v>
      </c>
      <c r="F10" s="33" t="s">
        <v>424</v>
      </c>
      <c r="G10" s="33" t="s">
        <v>424</v>
      </c>
      <c r="H10" s="33" t="s">
        <v>424</v>
      </c>
      <c r="I10" s="33" t="s">
        <v>424</v>
      </c>
      <c r="J10" s="33" t="s">
        <v>424</v>
      </c>
      <c r="K10" s="33" t="s">
        <v>424</v>
      </c>
      <c r="L10" s="33" t="s">
        <v>424</v>
      </c>
      <c r="M10" s="329" t="s">
        <v>4</v>
      </c>
      <c r="N10" s="65"/>
    </row>
    <row r="11" spans="2:14" ht="16.149999999999999" customHeight="1" x14ac:dyDescent="0.2">
      <c r="B11" s="208" t="s">
        <v>1909</v>
      </c>
      <c r="C11" s="147"/>
      <c r="D11" s="55" t="s">
        <v>11</v>
      </c>
      <c r="E11" s="323">
        <f t="shared" ref="E11:L11" si="0">SUM(E13:E15)</f>
        <v>0</v>
      </c>
      <c r="F11" s="323">
        <f>SUM(F13:F15)</f>
        <v>0</v>
      </c>
      <c r="G11" s="323">
        <f t="shared" si="0"/>
        <v>0</v>
      </c>
      <c r="H11" s="323">
        <f t="shared" si="0"/>
        <v>0</v>
      </c>
      <c r="I11" s="323">
        <f t="shared" si="0"/>
        <v>0</v>
      </c>
      <c r="J11" s="323">
        <f t="shared" si="0"/>
        <v>0</v>
      </c>
      <c r="K11" s="323">
        <f t="shared" si="0"/>
        <v>0</v>
      </c>
      <c r="L11" s="323">
        <f t="shared" si="0"/>
        <v>0</v>
      </c>
      <c r="M11" s="329" t="s">
        <v>1910</v>
      </c>
      <c r="N11" s="65"/>
    </row>
    <row r="12" spans="2:14" ht="16.149999999999999" customHeight="1" x14ac:dyDescent="0.2">
      <c r="B12" s="234" t="s">
        <v>1911</v>
      </c>
      <c r="C12" s="127"/>
      <c r="D12" s="6"/>
      <c r="E12" s="3"/>
      <c r="F12" s="3"/>
      <c r="G12" s="3"/>
      <c r="H12" s="3"/>
      <c r="I12" s="3"/>
      <c r="J12" s="3"/>
      <c r="K12" s="3"/>
      <c r="L12" s="3"/>
      <c r="M12" s="61"/>
      <c r="N12" s="65"/>
    </row>
    <row r="13" spans="2:14" ht="16.149999999999999" customHeight="1" x14ac:dyDescent="0.2">
      <c r="B13" s="227" t="s">
        <v>413</v>
      </c>
      <c r="C13" s="128"/>
      <c r="D13" s="239" t="s">
        <v>11</v>
      </c>
      <c r="E13" s="322">
        <f>SUM(F13:H13)</f>
        <v>0</v>
      </c>
      <c r="F13" s="330"/>
      <c r="G13" s="330"/>
      <c r="H13" s="330"/>
      <c r="I13" s="322">
        <f>SUM(J13:L13)</f>
        <v>0</v>
      </c>
      <c r="J13" s="332"/>
      <c r="K13" s="332"/>
      <c r="L13" s="332"/>
      <c r="M13" s="329" t="s">
        <v>1912</v>
      </c>
      <c r="N13" s="65"/>
    </row>
    <row r="14" spans="2:14" ht="16.149999999999999" customHeight="1" x14ac:dyDescent="0.2">
      <c r="B14" s="227" t="s">
        <v>414</v>
      </c>
      <c r="C14" s="128"/>
      <c r="D14" s="239" t="s">
        <v>11</v>
      </c>
      <c r="E14" s="322">
        <f t="shared" ref="E14:E20" si="1">SUM(F14:H14)</f>
        <v>0</v>
      </c>
      <c r="F14" s="330"/>
      <c r="G14" s="330"/>
      <c r="H14" s="330"/>
      <c r="I14" s="322">
        <f>SUM(J14:L14)</f>
        <v>0</v>
      </c>
      <c r="J14" s="332"/>
      <c r="K14" s="332"/>
      <c r="L14" s="332"/>
      <c r="M14" s="329" t="s">
        <v>1913</v>
      </c>
      <c r="N14" s="65"/>
    </row>
    <row r="15" spans="2:14" ht="16.149999999999999" customHeight="1" x14ac:dyDescent="0.2">
      <c r="B15" s="227" t="s">
        <v>415</v>
      </c>
      <c r="C15" s="128"/>
      <c r="D15" s="239" t="s">
        <v>11</v>
      </c>
      <c r="E15" s="322">
        <f t="shared" si="1"/>
        <v>0</v>
      </c>
      <c r="F15" s="330"/>
      <c r="G15" s="330"/>
      <c r="H15" s="330"/>
      <c r="I15" s="322">
        <f>SUM(J15:L15)</f>
        <v>0</v>
      </c>
      <c r="J15" s="332"/>
      <c r="K15" s="332"/>
      <c r="L15" s="332"/>
      <c r="M15" s="329" t="s">
        <v>1914</v>
      </c>
      <c r="N15" s="65"/>
    </row>
    <row r="16" spans="2:14" ht="16.149999999999999" customHeight="1" thickBot="1" x14ac:dyDescent="0.25">
      <c r="B16" s="138" t="s">
        <v>1729</v>
      </c>
      <c r="C16" s="6"/>
      <c r="D16" s="239" t="s">
        <v>1</v>
      </c>
      <c r="E16" s="322">
        <f t="shared" si="1"/>
        <v>0</v>
      </c>
      <c r="F16" s="330"/>
      <c r="G16" s="330"/>
      <c r="H16" s="330"/>
      <c r="I16" s="322">
        <f>SUM(J16:L16)</f>
        <v>0</v>
      </c>
      <c r="J16" s="332"/>
      <c r="K16" s="332"/>
      <c r="L16" s="332"/>
      <c r="M16" s="329" t="s">
        <v>1915</v>
      </c>
      <c r="N16" s="65"/>
    </row>
    <row r="17" spans="2:14" ht="16.149999999999999" customHeight="1" x14ac:dyDescent="0.2">
      <c r="B17" s="643" t="s">
        <v>1916</v>
      </c>
      <c r="C17" s="238" t="s">
        <v>68</v>
      </c>
      <c r="D17" s="239" t="s">
        <v>11</v>
      </c>
      <c r="E17" s="323">
        <f>E11+E16</f>
        <v>0</v>
      </c>
      <c r="F17" s="323">
        <f>F11+F16</f>
        <v>0</v>
      </c>
      <c r="G17" s="323">
        <f t="shared" ref="G17:L17" si="2">G11+G16</f>
        <v>0</v>
      </c>
      <c r="H17" s="323">
        <f t="shared" si="2"/>
        <v>0</v>
      </c>
      <c r="I17" s="323">
        <f t="shared" si="2"/>
        <v>0</v>
      </c>
      <c r="J17" s="323">
        <f t="shared" si="2"/>
        <v>0</v>
      </c>
      <c r="K17" s="323">
        <f t="shared" si="2"/>
        <v>0</v>
      </c>
      <c r="L17" s="323">
        <f t="shared" si="2"/>
        <v>0</v>
      </c>
      <c r="M17" s="329" t="s">
        <v>1917</v>
      </c>
      <c r="N17" s="65"/>
    </row>
    <row r="18" spans="2:14" ht="16.149999999999999" customHeight="1" x14ac:dyDescent="0.2">
      <c r="B18" s="93" t="s">
        <v>413</v>
      </c>
      <c r="C18" s="6"/>
      <c r="D18" s="239" t="s">
        <v>11</v>
      </c>
      <c r="E18" s="322">
        <f t="shared" si="1"/>
        <v>0</v>
      </c>
      <c r="F18" s="322">
        <f>F17-SUM(F19:F20)</f>
        <v>0</v>
      </c>
      <c r="G18" s="322">
        <f>G17-SUM(G19:G20)</f>
        <v>0</v>
      </c>
      <c r="H18" s="322">
        <f>H17-SUM(H19:H20)</f>
        <v>0</v>
      </c>
      <c r="I18" s="322">
        <f>SUM(J18:L18)</f>
        <v>0</v>
      </c>
      <c r="J18" s="322">
        <f>J17-SUM(J19:J20)</f>
        <v>0</v>
      </c>
      <c r="K18" s="322">
        <f>K17-SUM(K19:K20)</f>
        <v>0</v>
      </c>
      <c r="L18" s="322">
        <f>L17-SUM(L19:L20)</f>
        <v>0</v>
      </c>
      <c r="M18" s="329" t="s">
        <v>1918</v>
      </c>
      <c r="N18" s="65"/>
    </row>
    <row r="19" spans="2:14" ht="16.149999999999999" customHeight="1" x14ac:dyDescent="0.2">
      <c r="B19" s="407" t="s">
        <v>414</v>
      </c>
      <c r="C19" s="129"/>
      <c r="D19" s="239" t="s">
        <v>11</v>
      </c>
      <c r="E19" s="322">
        <f t="shared" si="1"/>
        <v>0</v>
      </c>
      <c r="F19" s="330"/>
      <c r="G19" s="330"/>
      <c r="H19" s="330"/>
      <c r="I19" s="322">
        <f>SUM(J19:L19)</f>
        <v>0</v>
      </c>
      <c r="J19" s="332"/>
      <c r="K19" s="332"/>
      <c r="L19" s="332"/>
      <c r="M19" s="329" t="s">
        <v>1919</v>
      </c>
      <c r="N19" s="65"/>
    </row>
    <row r="20" spans="2:14" ht="16.149999999999999" customHeight="1" thickBot="1" x14ac:dyDescent="0.25">
      <c r="B20" s="512" t="s">
        <v>415</v>
      </c>
      <c r="C20" s="69"/>
      <c r="D20" s="172" t="s">
        <v>11</v>
      </c>
      <c r="E20" s="322">
        <f t="shared" si="1"/>
        <v>0</v>
      </c>
      <c r="F20" s="330"/>
      <c r="G20" s="330"/>
      <c r="H20" s="330"/>
      <c r="I20" s="322">
        <f>SUM(J20:L20)</f>
        <v>0</v>
      </c>
      <c r="J20" s="332"/>
      <c r="K20" s="332"/>
      <c r="L20" s="332"/>
      <c r="M20" s="350" t="s">
        <v>1920</v>
      </c>
      <c r="N20" s="65"/>
    </row>
    <row r="21" spans="2:14" ht="16.149999999999999" customHeight="1" thickTop="1" thickBot="1" x14ac:dyDescent="0.25">
      <c r="B21" s="413"/>
      <c r="C21" s="71"/>
      <c r="D21" s="71"/>
      <c r="E21" s="71"/>
      <c r="F21" s="71"/>
      <c r="G21" s="71"/>
      <c r="H21" s="71"/>
      <c r="I21" s="71"/>
      <c r="J21" s="71"/>
      <c r="K21" s="71"/>
      <c r="L21" s="71"/>
      <c r="M21" s="336"/>
    </row>
    <row r="22" spans="2:14" ht="16.149999999999999" customHeight="1" thickTop="1" thickBot="1" x14ac:dyDescent="0.3">
      <c r="B22" s="414"/>
      <c r="C22" s="45"/>
      <c r="D22" s="45"/>
      <c r="E22" s="45"/>
      <c r="F22" s="45"/>
      <c r="G22" s="45"/>
      <c r="H22" s="45"/>
      <c r="I22" s="45"/>
      <c r="J22" s="45"/>
      <c r="K22" s="45"/>
      <c r="L22" s="377" t="s">
        <v>2338</v>
      </c>
      <c r="M22" s="378">
        <v>2</v>
      </c>
    </row>
    <row r="23" spans="2:14" ht="16.149999999999999" customHeight="1" thickTop="1" x14ac:dyDescent="0.2">
      <c r="B23" s="713" t="s">
        <v>2518</v>
      </c>
      <c r="C23" s="48"/>
      <c r="D23" s="48"/>
      <c r="E23" s="326" t="s">
        <v>1898</v>
      </c>
      <c r="F23" s="326" t="s">
        <v>1899</v>
      </c>
      <c r="G23" s="326" t="s">
        <v>1900</v>
      </c>
      <c r="H23" s="326" t="s">
        <v>1901</v>
      </c>
      <c r="I23" s="327" t="s">
        <v>1902</v>
      </c>
      <c r="J23" s="327" t="s">
        <v>1903</v>
      </c>
      <c r="K23" s="327" t="s">
        <v>1904</v>
      </c>
      <c r="L23" s="327" t="s">
        <v>1905</v>
      </c>
      <c r="M23" s="325" t="s">
        <v>3</v>
      </c>
      <c r="N23" s="65"/>
    </row>
    <row r="24" spans="2:14" ht="41.6" customHeight="1" x14ac:dyDescent="0.25">
      <c r="B24" s="714"/>
      <c r="C24" s="6"/>
      <c r="D24" s="708" t="s">
        <v>72</v>
      </c>
      <c r="E24" s="31" t="s">
        <v>5</v>
      </c>
      <c r="F24" s="31" t="s">
        <v>1906</v>
      </c>
      <c r="G24" s="31" t="s">
        <v>1907</v>
      </c>
      <c r="H24" s="31" t="s">
        <v>1908</v>
      </c>
      <c r="I24" s="31" t="s">
        <v>5</v>
      </c>
      <c r="J24" s="31" t="s">
        <v>1906</v>
      </c>
      <c r="K24" s="31" t="s">
        <v>1907</v>
      </c>
      <c r="L24" s="31" t="s">
        <v>1908</v>
      </c>
      <c r="M24" s="50"/>
      <c r="N24" s="65"/>
    </row>
    <row r="25" spans="2:14" ht="16.149999999999999" customHeight="1" x14ac:dyDescent="0.25">
      <c r="B25" s="454"/>
      <c r="C25" s="6"/>
      <c r="D25" s="708"/>
      <c r="E25" s="32" t="s">
        <v>2340</v>
      </c>
      <c r="F25" s="32" t="s">
        <v>2340</v>
      </c>
      <c r="G25" s="32" t="s">
        <v>2340</v>
      </c>
      <c r="H25" s="32" t="s">
        <v>2340</v>
      </c>
      <c r="I25" s="32" t="s">
        <v>2341</v>
      </c>
      <c r="J25" s="32" t="s">
        <v>2341</v>
      </c>
      <c r="K25" s="32" t="s">
        <v>2341</v>
      </c>
      <c r="L25" s="32" t="s">
        <v>2341</v>
      </c>
      <c r="M25" s="50"/>
      <c r="N25" s="65"/>
    </row>
    <row r="26" spans="2:14" ht="16.149999999999999" customHeight="1" thickBot="1" x14ac:dyDescent="0.3">
      <c r="B26" s="455"/>
      <c r="C26" s="13"/>
      <c r="D26" s="709"/>
      <c r="E26" s="33" t="s">
        <v>424</v>
      </c>
      <c r="F26" s="33" t="s">
        <v>424</v>
      </c>
      <c r="G26" s="33" t="s">
        <v>424</v>
      </c>
      <c r="H26" s="33" t="s">
        <v>424</v>
      </c>
      <c r="I26" s="33" t="s">
        <v>424</v>
      </c>
      <c r="J26" s="33" t="s">
        <v>424</v>
      </c>
      <c r="K26" s="33" t="s">
        <v>424</v>
      </c>
      <c r="L26" s="33" t="s">
        <v>424</v>
      </c>
      <c r="M26" s="329" t="s">
        <v>4</v>
      </c>
      <c r="N26" s="65"/>
    </row>
    <row r="27" spans="2:14" ht="27.2" x14ac:dyDescent="0.2">
      <c r="B27" s="441" t="s">
        <v>2519</v>
      </c>
      <c r="C27" s="238" t="s">
        <v>68</v>
      </c>
      <c r="D27" s="55" t="s">
        <v>11</v>
      </c>
      <c r="E27" s="323">
        <f>SUM(E29:E31)</f>
        <v>0</v>
      </c>
      <c r="F27" s="323">
        <f>SUM(F29:F31)</f>
        <v>0</v>
      </c>
      <c r="G27" s="323">
        <f t="shared" ref="G27:L27" si="3">SUM(G29:G31)</f>
        <v>0</v>
      </c>
      <c r="H27" s="323">
        <f t="shared" si="3"/>
        <v>0</v>
      </c>
      <c r="I27" s="323">
        <f t="shared" si="3"/>
        <v>0</v>
      </c>
      <c r="J27" s="323">
        <f t="shared" si="3"/>
        <v>0</v>
      </c>
      <c r="K27" s="323">
        <f t="shared" si="3"/>
        <v>0</v>
      </c>
      <c r="L27" s="323">
        <f t="shared" si="3"/>
        <v>0</v>
      </c>
      <c r="M27" s="329" t="s">
        <v>1921</v>
      </c>
      <c r="N27" s="65"/>
    </row>
    <row r="28" spans="2:14" ht="16.149999999999999" customHeight="1" x14ac:dyDescent="0.2">
      <c r="B28" s="593" t="s">
        <v>1922</v>
      </c>
      <c r="C28" s="127"/>
      <c r="D28" s="6"/>
      <c r="E28" s="3"/>
      <c r="F28" s="3"/>
      <c r="G28" s="3"/>
      <c r="H28" s="3"/>
      <c r="I28" s="3"/>
      <c r="J28" s="3"/>
      <c r="K28" s="3"/>
      <c r="L28" s="3"/>
      <c r="M28" s="61"/>
      <c r="N28" s="65"/>
    </row>
    <row r="29" spans="2:14" ht="16.149999999999999" customHeight="1" x14ac:dyDescent="0.2">
      <c r="B29" s="304" t="s">
        <v>413</v>
      </c>
      <c r="C29" s="128"/>
      <c r="D29" s="239" t="s">
        <v>11</v>
      </c>
      <c r="E29" s="322">
        <f>SUM(F29:H29)</f>
        <v>0</v>
      </c>
      <c r="F29" s="330"/>
      <c r="G29" s="330"/>
      <c r="H29" s="330"/>
      <c r="I29" s="322">
        <f>SUM(J29:L29)</f>
        <v>0</v>
      </c>
      <c r="J29" s="332"/>
      <c r="K29" s="332"/>
      <c r="L29" s="332"/>
      <c r="M29" s="329" t="s">
        <v>1923</v>
      </c>
      <c r="N29" s="65"/>
    </row>
    <row r="30" spans="2:14" ht="16.149999999999999" customHeight="1" x14ac:dyDescent="0.2">
      <c r="B30" s="304" t="s">
        <v>414</v>
      </c>
      <c r="C30" s="128"/>
      <c r="D30" s="239" t="s">
        <v>11</v>
      </c>
      <c r="E30" s="322">
        <f>SUM(F30:H30)</f>
        <v>0</v>
      </c>
      <c r="F30" s="330"/>
      <c r="G30" s="330"/>
      <c r="H30" s="330"/>
      <c r="I30" s="322">
        <f>SUM(J30:L30)</f>
        <v>0</v>
      </c>
      <c r="J30" s="332"/>
      <c r="K30" s="332"/>
      <c r="L30" s="332"/>
      <c r="M30" s="329" t="s">
        <v>1924</v>
      </c>
      <c r="N30" s="65"/>
    </row>
    <row r="31" spans="2:14" ht="16.149999999999999" customHeight="1" thickBot="1" x14ac:dyDescent="0.25">
      <c r="B31" s="512" t="s">
        <v>415</v>
      </c>
      <c r="C31" s="69"/>
      <c r="D31" s="172" t="s">
        <v>11</v>
      </c>
      <c r="E31" s="322">
        <f>SUM(F31:H31)</f>
        <v>0</v>
      </c>
      <c r="F31" s="330"/>
      <c r="G31" s="330"/>
      <c r="H31" s="330"/>
      <c r="I31" s="322">
        <f>SUM(J31:L31)</f>
        <v>0</v>
      </c>
      <c r="J31" s="332"/>
      <c r="K31" s="332"/>
      <c r="L31" s="332"/>
      <c r="M31" s="329" t="s">
        <v>1925</v>
      </c>
      <c r="N31" s="65"/>
    </row>
    <row r="32" spans="2:14" ht="16.149999999999999" customHeight="1" thickTop="1" thickBot="1" x14ac:dyDescent="0.25">
      <c r="B32" s="413"/>
      <c r="C32" s="71"/>
      <c r="D32" s="71"/>
      <c r="E32" s="71"/>
      <c r="F32" s="71"/>
      <c r="G32" s="71"/>
      <c r="H32" s="71"/>
      <c r="I32" s="71"/>
      <c r="J32" s="71"/>
      <c r="K32" s="71"/>
      <c r="L32" s="71"/>
      <c r="M32" s="336"/>
    </row>
    <row r="33" spans="2:14" ht="16.149999999999999" customHeight="1" thickTop="1" thickBot="1" x14ac:dyDescent="0.3">
      <c r="B33" s="425"/>
      <c r="C33" s="38"/>
      <c r="D33" s="38"/>
      <c r="E33" s="38"/>
      <c r="F33" s="38"/>
      <c r="G33" s="38"/>
      <c r="H33" s="38"/>
      <c r="I33" s="38"/>
      <c r="J33" s="38"/>
      <c r="K33" s="38"/>
      <c r="L33" s="382" t="s">
        <v>2338</v>
      </c>
      <c r="M33" s="383">
        <v>4</v>
      </c>
    </row>
    <row r="34" spans="2:14" ht="16.149999999999999" customHeight="1" thickTop="1" x14ac:dyDescent="0.2">
      <c r="B34" s="748" t="s">
        <v>386</v>
      </c>
      <c r="C34" s="41"/>
      <c r="D34" s="41"/>
      <c r="E34" s="326" t="s">
        <v>1898</v>
      </c>
      <c r="F34" s="326" t="s">
        <v>1899</v>
      </c>
      <c r="G34" s="326" t="s">
        <v>1900</v>
      </c>
      <c r="H34" s="326" t="s">
        <v>1901</v>
      </c>
      <c r="I34" s="327" t="s">
        <v>1902</v>
      </c>
      <c r="J34" s="327" t="s">
        <v>1903</v>
      </c>
      <c r="K34" s="327" t="s">
        <v>1904</v>
      </c>
      <c r="L34" s="327" t="s">
        <v>1905</v>
      </c>
      <c r="M34" s="325" t="s">
        <v>3</v>
      </c>
      <c r="N34" s="30"/>
    </row>
    <row r="35" spans="2:14" ht="43.15" customHeight="1" x14ac:dyDescent="0.25">
      <c r="B35" s="749"/>
      <c r="C35" s="6"/>
      <c r="D35" s="708" t="s">
        <v>72</v>
      </c>
      <c r="E35" s="31" t="s">
        <v>5</v>
      </c>
      <c r="F35" s="31" t="s">
        <v>1906</v>
      </c>
      <c r="G35" s="31" t="s">
        <v>1907</v>
      </c>
      <c r="H35" s="31" t="s">
        <v>1908</v>
      </c>
      <c r="I35" s="31" t="s">
        <v>5</v>
      </c>
      <c r="J35" s="31" t="s">
        <v>1906</v>
      </c>
      <c r="K35" s="31" t="s">
        <v>1907</v>
      </c>
      <c r="L35" s="31" t="s">
        <v>1908</v>
      </c>
      <c r="M35" s="6"/>
      <c r="N35" s="30"/>
    </row>
    <row r="36" spans="2:14" ht="16.149999999999999" customHeight="1" x14ac:dyDescent="0.25">
      <c r="B36" s="77"/>
      <c r="C36" s="6"/>
      <c r="D36" s="708"/>
      <c r="E36" s="32" t="s">
        <v>2340</v>
      </c>
      <c r="F36" s="32" t="s">
        <v>2340</v>
      </c>
      <c r="G36" s="32" t="s">
        <v>2340</v>
      </c>
      <c r="H36" s="32" t="s">
        <v>2340</v>
      </c>
      <c r="I36" s="32" t="s">
        <v>2341</v>
      </c>
      <c r="J36" s="32" t="s">
        <v>2341</v>
      </c>
      <c r="K36" s="32" t="s">
        <v>2341</v>
      </c>
      <c r="L36" s="32" t="s">
        <v>2341</v>
      </c>
      <c r="M36" s="6"/>
      <c r="N36" s="30"/>
    </row>
    <row r="37" spans="2:14" ht="16.149999999999999" customHeight="1" thickBot="1" x14ac:dyDescent="0.3">
      <c r="B37" s="266" t="s">
        <v>1926</v>
      </c>
      <c r="C37" s="13"/>
      <c r="D37" s="709"/>
      <c r="E37" s="199" t="s">
        <v>831</v>
      </c>
      <c r="F37" s="199" t="s">
        <v>1262</v>
      </c>
      <c r="G37" s="199" t="s">
        <v>1262</v>
      </c>
      <c r="H37" s="199" t="s">
        <v>1262</v>
      </c>
      <c r="I37" s="199" t="s">
        <v>831</v>
      </c>
      <c r="J37" s="199" t="s">
        <v>1262</v>
      </c>
      <c r="K37" s="199" t="s">
        <v>1262</v>
      </c>
      <c r="L37" s="199" t="s">
        <v>1262</v>
      </c>
      <c r="M37" s="329" t="s">
        <v>4</v>
      </c>
      <c r="N37" s="30"/>
    </row>
    <row r="38" spans="2:14" ht="28.9" customHeight="1" thickBot="1" x14ac:dyDescent="0.25">
      <c r="B38" s="267" t="s">
        <v>2428</v>
      </c>
      <c r="C38" s="176"/>
      <c r="D38" s="268" t="s">
        <v>11</v>
      </c>
      <c r="E38" s="322">
        <f>SUM(F38:H38)</f>
        <v>0</v>
      </c>
      <c r="F38" s="330"/>
      <c r="G38" s="330"/>
      <c r="H38" s="330"/>
      <c r="I38" s="322">
        <f>SUM(J38:L38)</f>
        <v>0</v>
      </c>
      <c r="J38" s="332"/>
      <c r="K38" s="332"/>
      <c r="L38" s="332"/>
      <c r="M38" s="329" t="s">
        <v>273</v>
      </c>
      <c r="N38" s="30"/>
    </row>
    <row r="39" spans="2:14" ht="16.149999999999999" customHeight="1" thickTop="1" x14ac:dyDescent="0.2">
      <c r="B39" s="37"/>
      <c r="C39" s="37"/>
      <c r="D39" s="37"/>
      <c r="E39" s="37"/>
      <c r="F39" s="37"/>
      <c r="G39" s="37"/>
      <c r="H39" s="37"/>
      <c r="I39" s="37"/>
      <c r="J39" s="37"/>
      <c r="K39" s="37"/>
      <c r="L39" s="37"/>
      <c r="M39" s="337"/>
    </row>
    <row r="40" spans="2:14" ht="16.149999999999999" customHeight="1" thickBot="1" x14ac:dyDescent="0.25">
      <c r="B40" s="25"/>
    </row>
    <row r="41" spans="2:14" ht="16.149999999999999" customHeight="1" thickTop="1" thickBot="1" x14ac:dyDescent="0.3">
      <c r="B41" s="45"/>
      <c r="C41" s="45"/>
      <c r="D41" s="45"/>
      <c r="E41" s="45"/>
      <c r="F41" s="45"/>
      <c r="G41" s="45"/>
      <c r="H41" s="45"/>
      <c r="I41" s="45"/>
      <c r="J41" s="45"/>
      <c r="K41" s="45"/>
      <c r="L41" s="377" t="s">
        <v>2338</v>
      </c>
      <c r="M41" s="378">
        <v>5</v>
      </c>
    </row>
    <row r="42" spans="2:14" ht="16.149999999999999" customHeight="1" thickTop="1" x14ac:dyDescent="0.2">
      <c r="B42" s="746" t="s">
        <v>387</v>
      </c>
      <c r="C42" s="48"/>
      <c r="D42" s="48"/>
      <c r="E42" s="326" t="s">
        <v>1898</v>
      </c>
      <c r="F42" s="326" t="s">
        <v>1899</v>
      </c>
      <c r="G42" s="326" t="s">
        <v>1900</v>
      </c>
      <c r="H42" s="326" t="s">
        <v>1901</v>
      </c>
      <c r="I42" s="327" t="s">
        <v>1902</v>
      </c>
      <c r="J42" s="327" t="s">
        <v>1903</v>
      </c>
      <c r="K42" s="327" t="s">
        <v>1904</v>
      </c>
      <c r="L42" s="327" t="s">
        <v>1905</v>
      </c>
      <c r="M42" s="325" t="s">
        <v>3</v>
      </c>
      <c r="N42" s="65"/>
    </row>
    <row r="43" spans="2:14" ht="43.15" customHeight="1" x14ac:dyDescent="0.25">
      <c r="B43" s="747"/>
      <c r="C43" s="6"/>
      <c r="D43" s="708" t="s">
        <v>72</v>
      </c>
      <c r="E43" s="31" t="s">
        <v>5</v>
      </c>
      <c r="F43" s="31" t="s">
        <v>1906</v>
      </c>
      <c r="G43" s="31" t="s">
        <v>1907</v>
      </c>
      <c r="H43" s="31" t="s">
        <v>1908</v>
      </c>
      <c r="I43" s="31" t="s">
        <v>5</v>
      </c>
      <c r="J43" s="31" t="s">
        <v>1906</v>
      </c>
      <c r="K43" s="31" t="s">
        <v>1907</v>
      </c>
      <c r="L43" s="31" t="s">
        <v>1908</v>
      </c>
      <c r="M43" s="50"/>
      <c r="N43" s="65"/>
    </row>
    <row r="44" spans="2:14" ht="16.149999999999999" customHeight="1" x14ac:dyDescent="0.25">
      <c r="B44" s="49"/>
      <c r="C44" s="6"/>
      <c r="D44" s="708"/>
      <c r="E44" s="32" t="s">
        <v>328</v>
      </c>
      <c r="F44" s="32" t="s">
        <v>328</v>
      </c>
      <c r="G44" s="32" t="s">
        <v>328</v>
      </c>
      <c r="H44" s="32" t="s">
        <v>328</v>
      </c>
      <c r="I44" s="32" t="s">
        <v>327</v>
      </c>
      <c r="J44" s="32" t="s">
        <v>327</v>
      </c>
      <c r="K44" s="32" t="s">
        <v>327</v>
      </c>
      <c r="L44" s="32" t="s">
        <v>327</v>
      </c>
      <c r="M44" s="50"/>
      <c r="N44" s="65"/>
    </row>
    <row r="45" spans="2:14" ht="16.149999999999999" customHeight="1" thickBot="1" x14ac:dyDescent="0.3">
      <c r="B45" s="51"/>
      <c r="C45" s="13"/>
      <c r="D45" s="709"/>
      <c r="E45" s="33" t="s">
        <v>424</v>
      </c>
      <c r="F45" s="33" t="s">
        <v>424</v>
      </c>
      <c r="G45" s="33" t="s">
        <v>424</v>
      </c>
      <c r="H45" s="33" t="s">
        <v>424</v>
      </c>
      <c r="I45" s="33" t="s">
        <v>424</v>
      </c>
      <c r="J45" s="33" t="s">
        <v>424</v>
      </c>
      <c r="K45" s="33" t="s">
        <v>424</v>
      </c>
      <c r="L45" s="33" t="s">
        <v>424</v>
      </c>
      <c r="M45" s="329" t="s">
        <v>4</v>
      </c>
      <c r="N45" s="65"/>
    </row>
    <row r="46" spans="2:14" ht="27.2" x14ac:dyDescent="0.2">
      <c r="B46" s="219" t="s">
        <v>1927</v>
      </c>
      <c r="C46" s="147"/>
      <c r="D46" s="239" t="s">
        <v>11</v>
      </c>
      <c r="E46" s="322">
        <f>SUM(F46:H46)</f>
        <v>0</v>
      </c>
      <c r="F46" s="330"/>
      <c r="G46" s="330"/>
      <c r="H46" s="330"/>
      <c r="I46" s="322">
        <f>SUM(J46:L46)</f>
        <v>0</v>
      </c>
      <c r="J46" s="332"/>
      <c r="K46" s="332"/>
      <c r="L46" s="332"/>
      <c r="M46" s="329" t="s">
        <v>280</v>
      </c>
      <c r="N46" s="65"/>
    </row>
    <row r="47" spans="2:14" ht="13.6" x14ac:dyDescent="0.2">
      <c r="B47" s="269"/>
      <c r="C47" s="127"/>
      <c r="D47" s="270"/>
      <c r="E47" s="271"/>
      <c r="F47" s="272"/>
      <c r="G47" s="272"/>
      <c r="H47" s="272"/>
      <c r="I47" s="271"/>
      <c r="J47" s="273"/>
      <c r="K47" s="273"/>
      <c r="L47" s="273"/>
      <c r="M47" s="274"/>
      <c r="N47" s="65"/>
    </row>
    <row r="48" spans="2:14" ht="23.95" customHeight="1" x14ac:dyDescent="0.2">
      <c r="B48" s="63" t="s">
        <v>1928</v>
      </c>
      <c r="C48" s="6"/>
      <c r="D48" s="6"/>
      <c r="E48" s="3"/>
      <c r="F48" s="3"/>
      <c r="G48" s="3"/>
      <c r="H48" s="3"/>
      <c r="I48" s="3"/>
      <c r="J48" s="3"/>
      <c r="K48" s="3"/>
      <c r="L48" s="3"/>
      <c r="M48" s="61"/>
      <c r="N48" s="65"/>
    </row>
    <row r="49" spans="2:14" ht="16.149999999999999" customHeight="1" x14ac:dyDescent="0.2">
      <c r="B49" s="226" t="s">
        <v>1929</v>
      </c>
      <c r="C49" s="238" t="s">
        <v>68</v>
      </c>
      <c r="D49" s="239" t="s">
        <v>11</v>
      </c>
      <c r="E49" s="322">
        <f t="shared" ref="E49:E56" si="4">SUM(F49:H49)</f>
        <v>0</v>
      </c>
      <c r="F49" s="330"/>
      <c r="G49" s="330"/>
      <c r="H49" s="330"/>
      <c r="I49" s="322">
        <f t="shared" ref="I49:I56" si="5">SUM(J49:L49)</f>
        <v>0</v>
      </c>
      <c r="J49" s="332"/>
      <c r="K49" s="332"/>
      <c r="L49" s="332"/>
      <c r="M49" s="329" t="s">
        <v>276</v>
      </c>
      <c r="N49" s="65"/>
    </row>
    <row r="50" spans="2:14" ht="16.149999999999999" customHeight="1" x14ac:dyDescent="0.2">
      <c r="B50" s="275" t="s">
        <v>1930</v>
      </c>
      <c r="C50" s="6"/>
      <c r="D50" s="239" t="s">
        <v>11</v>
      </c>
      <c r="E50" s="322">
        <f t="shared" si="4"/>
        <v>0</v>
      </c>
      <c r="F50" s="330"/>
      <c r="G50" s="330"/>
      <c r="H50" s="330"/>
      <c r="I50" s="322">
        <f t="shared" si="5"/>
        <v>0</v>
      </c>
      <c r="J50" s="332"/>
      <c r="K50" s="332"/>
      <c r="L50" s="332"/>
      <c r="M50" s="329" t="s">
        <v>275</v>
      </c>
      <c r="N50" s="65"/>
    </row>
    <row r="51" spans="2:14" ht="28.2" customHeight="1" x14ac:dyDescent="0.2">
      <c r="B51" s="222" t="s">
        <v>1931</v>
      </c>
      <c r="C51" s="233"/>
      <c r="D51" s="239" t="s">
        <v>11</v>
      </c>
      <c r="E51" s="322">
        <f t="shared" si="4"/>
        <v>0</v>
      </c>
      <c r="F51" s="330"/>
      <c r="G51" s="330"/>
      <c r="H51" s="330"/>
      <c r="I51" s="322">
        <f t="shared" si="5"/>
        <v>0</v>
      </c>
      <c r="J51" s="332"/>
      <c r="K51" s="332"/>
      <c r="L51" s="332"/>
      <c r="M51" s="329" t="s">
        <v>274</v>
      </c>
      <c r="N51" s="65"/>
    </row>
    <row r="52" spans="2:14" ht="16.149999999999999" customHeight="1" x14ac:dyDescent="0.2">
      <c r="B52" s="226" t="s">
        <v>1932</v>
      </c>
      <c r="C52" s="238" t="s">
        <v>68</v>
      </c>
      <c r="D52" s="239" t="s">
        <v>11</v>
      </c>
      <c r="E52" s="322">
        <f t="shared" si="4"/>
        <v>0</v>
      </c>
      <c r="F52" s="330"/>
      <c r="G52" s="330"/>
      <c r="H52" s="330"/>
      <c r="I52" s="322">
        <f t="shared" si="5"/>
        <v>0</v>
      </c>
      <c r="J52" s="332"/>
      <c r="K52" s="332"/>
      <c r="L52" s="332"/>
      <c r="M52" s="329" t="s">
        <v>277</v>
      </c>
      <c r="N52" s="65"/>
    </row>
    <row r="53" spans="2:14" ht="16.149999999999999" customHeight="1" x14ac:dyDescent="0.2">
      <c r="B53" s="58" t="s">
        <v>1933</v>
      </c>
      <c r="C53" s="6"/>
      <c r="D53" s="239" t="s">
        <v>11</v>
      </c>
      <c r="E53" s="322">
        <f t="shared" si="4"/>
        <v>0</v>
      </c>
      <c r="F53" s="330"/>
      <c r="G53" s="330"/>
      <c r="H53" s="330"/>
      <c r="I53" s="322">
        <f t="shared" si="5"/>
        <v>0</v>
      </c>
      <c r="J53" s="332"/>
      <c r="K53" s="332"/>
      <c r="L53" s="332"/>
      <c r="M53" s="329" t="s">
        <v>278</v>
      </c>
      <c r="N53" s="65"/>
    </row>
    <row r="54" spans="2:14" ht="16.149999999999999" customHeight="1" x14ac:dyDescent="0.2">
      <c r="B54" s="226" t="s">
        <v>1934</v>
      </c>
      <c r="C54" s="238" t="s">
        <v>68</v>
      </c>
      <c r="D54" s="239" t="s">
        <v>11</v>
      </c>
      <c r="E54" s="322">
        <f t="shared" si="4"/>
        <v>0</v>
      </c>
      <c r="F54" s="330"/>
      <c r="G54" s="330"/>
      <c r="H54" s="330"/>
      <c r="I54" s="322">
        <f t="shared" si="5"/>
        <v>0</v>
      </c>
      <c r="J54" s="332"/>
      <c r="K54" s="332"/>
      <c r="L54" s="332"/>
      <c r="M54" s="329" t="s">
        <v>279</v>
      </c>
      <c r="N54" s="65"/>
    </row>
    <row r="55" spans="2:14" ht="16.149999999999999" customHeight="1" x14ac:dyDescent="0.2">
      <c r="B55" s="276" t="s">
        <v>1935</v>
      </c>
      <c r="C55" s="128"/>
      <c r="D55" s="239" t="s">
        <v>11</v>
      </c>
      <c r="E55" s="322">
        <f t="shared" si="4"/>
        <v>0</v>
      </c>
      <c r="F55" s="330"/>
      <c r="G55" s="330"/>
      <c r="H55" s="330"/>
      <c r="I55" s="322">
        <f t="shared" si="5"/>
        <v>0</v>
      </c>
      <c r="J55" s="332"/>
      <c r="K55" s="332"/>
      <c r="L55" s="332"/>
      <c r="M55" s="329" t="s">
        <v>325</v>
      </c>
      <c r="N55" s="65"/>
    </row>
    <row r="56" spans="2:14" ht="16.149999999999999" customHeight="1" x14ac:dyDescent="0.2">
      <c r="B56" s="276" t="s">
        <v>1936</v>
      </c>
      <c r="C56" s="129"/>
      <c r="D56" s="239" t="s">
        <v>11</v>
      </c>
      <c r="E56" s="322">
        <f t="shared" si="4"/>
        <v>0</v>
      </c>
      <c r="F56" s="330"/>
      <c r="G56" s="330"/>
      <c r="H56" s="330"/>
      <c r="I56" s="322">
        <f t="shared" si="5"/>
        <v>0</v>
      </c>
      <c r="J56" s="332"/>
      <c r="K56" s="332"/>
      <c r="L56" s="332"/>
      <c r="M56" s="329" t="s">
        <v>326</v>
      </c>
      <c r="N56" s="65"/>
    </row>
    <row r="57" spans="2:14" ht="32.950000000000003" customHeight="1" x14ac:dyDescent="0.2">
      <c r="B57" s="277" t="s">
        <v>1937</v>
      </c>
      <c r="C57" s="6"/>
      <c r="D57" s="6"/>
      <c r="E57" s="3"/>
      <c r="F57" s="3"/>
      <c r="G57" s="3"/>
      <c r="H57" s="3"/>
      <c r="I57" s="3"/>
      <c r="J57" s="3"/>
      <c r="K57" s="3"/>
      <c r="L57" s="3"/>
      <c r="M57" s="61"/>
      <c r="N57" s="65"/>
    </row>
    <row r="58" spans="2:14" ht="16.149999999999999" customHeight="1" x14ac:dyDescent="0.2">
      <c r="B58" s="278" t="s">
        <v>1938</v>
      </c>
      <c r="C58" s="238" t="s">
        <v>68</v>
      </c>
      <c r="D58" s="239" t="s">
        <v>11</v>
      </c>
      <c r="E58" s="322">
        <f>SUM(F58:H58)</f>
        <v>0</v>
      </c>
      <c r="F58" s="330"/>
      <c r="G58" s="330"/>
      <c r="H58" s="330"/>
      <c r="I58" s="322">
        <f>SUM(J58:L58)</f>
        <v>0</v>
      </c>
      <c r="J58" s="332"/>
      <c r="K58" s="332"/>
      <c r="L58" s="332"/>
      <c r="M58" s="329" t="s">
        <v>281</v>
      </c>
      <c r="N58" s="65"/>
    </row>
    <row r="59" spans="2:14" ht="16.149999999999999" customHeight="1" x14ac:dyDescent="0.2">
      <c r="B59" s="279" t="s">
        <v>1939</v>
      </c>
      <c r="C59" s="238" t="s">
        <v>68</v>
      </c>
      <c r="D59" s="239" t="s">
        <v>11</v>
      </c>
      <c r="E59" s="322">
        <f>SUM(F59:H59)</f>
        <v>0</v>
      </c>
      <c r="F59" s="330"/>
      <c r="G59" s="330"/>
      <c r="H59" s="330"/>
      <c r="I59" s="322">
        <f>SUM(J59:L59)</f>
        <v>0</v>
      </c>
      <c r="J59" s="332"/>
      <c r="K59" s="332"/>
      <c r="L59" s="332"/>
      <c r="M59" s="329" t="s">
        <v>282</v>
      </c>
      <c r="N59" s="65"/>
    </row>
    <row r="60" spans="2:14" ht="16.149999999999999" customHeight="1" x14ac:dyDescent="0.2">
      <c r="B60" s="280"/>
      <c r="C60" s="127"/>
      <c r="D60" s="6"/>
      <c r="E60" s="3"/>
      <c r="F60" s="3"/>
      <c r="G60" s="3"/>
      <c r="H60" s="3"/>
      <c r="I60" s="3"/>
      <c r="J60" s="3"/>
      <c r="K60" s="3"/>
      <c r="L60" s="3"/>
      <c r="M60" s="61"/>
      <c r="N60" s="65"/>
    </row>
    <row r="61" spans="2:14" ht="16.149999999999999" customHeight="1" x14ac:dyDescent="0.2">
      <c r="B61" s="234" t="s">
        <v>284</v>
      </c>
      <c r="C61" s="128"/>
      <c r="D61" s="239" t="s">
        <v>11</v>
      </c>
      <c r="E61" s="322">
        <f>E46+SUM(E58:E59)</f>
        <v>0</v>
      </c>
      <c r="F61" s="322">
        <f>F46+SUM(F58:F59)</f>
        <v>0</v>
      </c>
      <c r="G61" s="322">
        <f t="shared" ref="G61:L61" si="6">G46+SUM(G58:G59)</f>
        <v>0</v>
      </c>
      <c r="H61" s="322">
        <f t="shared" si="6"/>
        <v>0</v>
      </c>
      <c r="I61" s="322">
        <f t="shared" si="6"/>
        <v>0</v>
      </c>
      <c r="J61" s="322">
        <f t="shared" si="6"/>
        <v>0</v>
      </c>
      <c r="K61" s="322">
        <f t="shared" si="6"/>
        <v>0</v>
      </c>
      <c r="L61" s="322">
        <f t="shared" si="6"/>
        <v>0</v>
      </c>
      <c r="M61" s="329" t="s">
        <v>283</v>
      </c>
      <c r="N61" s="65"/>
    </row>
    <row r="62" spans="2:14" ht="16.149999999999999" customHeight="1" x14ac:dyDescent="0.2">
      <c r="B62" s="138"/>
      <c r="C62" s="6"/>
      <c r="D62" s="6"/>
      <c r="E62" s="3"/>
      <c r="F62" s="3"/>
      <c r="G62" s="3"/>
      <c r="H62" s="3"/>
      <c r="I62" s="3"/>
      <c r="J62" s="3"/>
      <c r="K62" s="3"/>
      <c r="L62" s="3"/>
      <c r="M62" s="61"/>
      <c r="N62" s="65"/>
    </row>
    <row r="63" spans="2:14" ht="16.149999999999999" customHeight="1" thickBot="1" x14ac:dyDescent="0.25">
      <c r="B63" s="281" t="s">
        <v>1940</v>
      </c>
      <c r="C63" s="184" t="s">
        <v>68</v>
      </c>
      <c r="D63" s="172" t="s">
        <v>11</v>
      </c>
      <c r="E63" s="322">
        <f>SUM(F63:H63)</f>
        <v>0</v>
      </c>
      <c r="F63" s="330"/>
      <c r="G63" s="330"/>
      <c r="H63" s="330"/>
      <c r="I63" s="322">
        <f>SUM(J63:L63)</f>
        <v>0</v>
      </c>
      <c r="J63" s="332"/>
      <c r="K63" s="332"/>
      <c r="L63" s="332"/>
      <c r="M63" s="350" t="s">
        <v>1941</v>
      </c>
      <c r="N63" s="65"/>
    </row>
    <row r="64" spans="2:14" ht="16.149999999999999" customHeight="1" thickTop="1" x14ac:dyDescent="0.2">
      <c r="B64" s="71"/>
      <c r="C64" s="71"/>
      <c r="D64" s="71"/>
      <c r="E64" s="71"/>
      <c r="F64" s="71"/>
      <c r="G64" s="71"/>
      <c r="H64" s="71"/>
      <c r="I64" s="71"/>
      <c r="J64" s="71"/>
      <c r="K64" s="71"/>
      <c r="L64" s="71"/>
      <c r="M64" s="336"/>
    </row>
  </sheetData>
  <sheetProtection algorithmName="SHA-512" hashValue="V84UAx92AjRVMayDqVhuuGVbKhBjD6EvAZl2TI0cTTGKdpJJ1VLBeyIq8WgBinyixxfCeHiSRJoIhG8IoT3auA==" saltValue="7zdVoI635Xrh7ZYPp6n96A==" spinCount="100000" sheet="1" objects="1" scenarios="1"/>
  <mergeCells count="8">
    <mergeCell ref="B42:B43"/>
    <mergeCell ref="D43:D45"/>
    <mergeCell ref="B7:B8"/>
    <mergeCell ref="D8:D10"/>
    <mergeCell ref="B23:B24"/>
    <mergeCell ref="D24:D26"/>
    <mergeCell ref="B34:B35"/>
    <mergeCell ref="D35:D37"/>
  </mergeCells>
  <dataValidations count="9">
    <dataValidation allowBlank="1" showInputMessage="1" showErrorMessage="1" promptTitle="Net lease obligation" prompt="This will equate to the total PFI, LIFT or other service concession liability recorded in the borrowings note on your balance sheet." sqref="C17" xr:uid="{E6136C57-14C3-45C7-99E1-8815EDD9FCB6}"/>
    <dataValidation allowBlank="1" showInputMessage="1" showErrorMessage="1" promptTitle="Total future commitments" prompt="The FReM requires disclosure of total future commitments under the scheme. This is likely to be the total future unitary payments plus other payments committed to under the scheme. It should reflect any committed contract variations." sqref="C27" xr:uid="{04927B67-E1E9-4957-A51A-1F52242D4E4F}"/>
    <dataValidation allowBlank="1" showInputMessage="1" showErrorMessage="1" promptTitle="Interest expense" prompt="The interest charge recorded in this row will populate the interest expense note on TAC11 Finance &amp; other." sqref="C49" xr:uid="{4F029ACA-DD89-4FFF-89D5-552926EA05DE}"/>
    <dataValidation allowBlank="1" showInputMessage="1" showErrorMessage="1" promptTitle="Capital lifecycle" prompt="Capital lifecycle additions should be categorised as 'additions-purchased' rather then 'additions-leased' on TAC14 PPE." sqref="C52" xr:uid="{CECCFE9A-6A86-4918-B91B-C6EDDCE586B5}"/>
    <dataValidation allowBlank="1" showInputMessage="1" showErrorMessage="1" promptTitle="Contingent rent" prompt="Contingent rent recorded in this row will populate the interest expense note on TAC11 Finance &amp; other." sqref="C54" xr:uid="{E90E8007-9750-4CE2-A05B-72232AD5AF12}"/>
    <dataValidation allowBlank="1" showInputMessage="1" showErrorMessage="1" promptTitle="Other amounts payable" prompt="This should include only payments committed to as part of the PFI contract in addition to the unitary payment.  It should NOT include capital or revenue schemes from the provider OUTSIDE of the PFI scheme.  Use of these lines are expected to be limited." sqref="C58:C59" xr:uid="{41241761-5363-4B43-BA60-3DEFFB315D38}"/>
    <dataValidation allowBlank="1" showInputMessage="1" showErrorMessage="1" promptTitle="PFI support income" prompt="This figure should include amounts recognised in I&amp;E in the period only.  It should not include any PFI support received in the form of PDC." sqref="C63" xr:uid="{674F6AB6-FB57-4D3C-A6CB-A767ABCEBA35}"/>
    <dataValidation type="list" allowBlank="1" showInputMessage="1" showErrorMessage="1" errorTitle="Input figure must be positive" error="Please select figure from dropdown " sqref="J38:L38" xr:uid="{7FA5920B-21D9-4FB6-8CA8-B5CB325E99A9}">
      <formula1>"0,1,2,3,4,5,6,7,8,9,10"</formula1>
    </dataValidation>
    <dataValidation type="list" allowBlank="1" showInputMessage="1" showErrorMessage="1" errorTitle="Input must be a positive" error="Please select number from list" sqref="F38:H38" xr:uid="{7189CA9C-CE28-44EA-A115-ACF12369AEC1}">
      <formula1>"0,1,2,3,4,5,6,7,8,9,10"</formula1>
    </dataValidation>
  </dataValidations>
  <pageMargins left="0.25" right="0.25" top="0.75" bottom="0.75" header="0.3" footer="0.3"/>
  <pageSetup paperSize="9" scale="48"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3DD62-3953-44A4-903D-6807C0A6BF21}">
  <sheetPr codeName="Sheet84">
    <tabColor theme="2"/>
    <pageSetUpPr fitToPage="1"/>
  </sheetPr>
  <dimension ref="B1:L23"/>
  <sheetViews>
    <sheetView showGridLines="0" zoomScale="85" zoomScaleNormal="85" zoomScaleSheetLayoutView="85" workbookViewId="0">
      <selection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37" width="13.25" style="18" customWidth="1"/>
    <col min="38" max="16384" width="9.25" style="18"/>
  </cols>
  <sheetData>
    <row r="1" spans="2:12" ht="18.7" customHeight="1" x14ac:dyDescent="0.25">
      <c r="B1" s="20" t="s">
        <v>2476</v>
      </c>
    </row>
    <row r="2" spans="2:12" ht="18.7" customHeight="1" x14ac:dyDescent="0.25">
      <c r="B2" s="20" t="s">
        <v>2291</v>
      </c>
    </row>
    <row r="3" spans="2:12" ht="18.7" customHeight="1" x14ac:dyDescent="0.2">
      <c r="B3" s="21" t="s">
        <v>405</v>
      </c>
    </row>
    <row r="5" spans="2:12" ht="16.149999999999999" customHeight="1" thickBot="1" x14ac:dyDescent="0.25">
      <c r="B5" s="25"/>
    </row>
    <row r="6" spans="2:12" ht="16.149999999999999" customHeight="1" thickTop="1" thickBot="1" x14ac:dyDescent="0.3">
      <c r="B6" s="45"/>
      <c r="C6" s="45"/>
      <c r="D6" s="45"/>
      <c r="E6" s="45"/>
      <c r="F6" s="45"/>
      <c r="G6" s="45"/>
      <c r="H6" s="45"/>
      <c r="I6" s="45"/>
      <c r="J6" s="377" t="s">
        <v>2338</v>
      </c>
      <c r="K6" s="378">
        <v>1</v>
      </c>
    </row>
    <row r="7" spans="2:12" ht="16.149999999999999" customHeight="1" thickTop="1" x14ac:dyDescent="0.2">
      <c r="B7" s="738" t="s">
        <v>388</v>
      </c>
      <c r="C7" s="6"/>
      <c r="D7" s="6"/>
      <c r="E7" s="326" t="s">
        <v>1942</v>
      </c>
      <c r="F7" s="326" t="s">
        <v>1943</v>
      </c>
      <c r="G7" s="326" t="s">
        <v>1944</v>
      </c>
      <c r="H7" s="327" t="s">
        <v>1945</v>
      </c>
      <c r="I7" s="327" t="s">
        <v>1946</v>
      </c>
      <c r="J7" s="327" t="s">
        <v>1947</v>
      </c>
      <c r="K7" s="325" t="s">
        <v>3</v>
      </c>
      <c r="L7" s="65"/>
    </row>
    <row r="8" spans="2:12" ht="27.2" x14ac:dyDescent="0.25">
      <c r="B8" s="738"/>
      <c r="C8" s="6"/>
      <c r="D8" s="708" t="s">
        <v>72</v>
      </c>
      <c r="E8" s="31" t="s">
        <v>5</v>
      </c>
      <c r="F8" s="31" t="s">
        <v>1906</v>
      </c>
      <c r="G8" s="31" t="s">
        <v>1907</v>
      </c>
      <c r="H8" s="31" t="s">
        <v>5</v>
      </c>
      <c r="I8" s="31" t="s">
        <v>1906</v>
      </c>
      <c r="J8" s="31" t="s">
        <v>1907</v>
      </c>
      <c r="K8" s="50"/>
      <c r="L8" s="65"/>
    </row>
    <row r="9" spans="2:12" ht="16.149999999999999" customHeight="1" x14ac:dyDescent="0.25">
      <c r="B9" s="49"/>
      <c r="C9" s="6"/>
      <c r="D9" s="708"/>
      <c r="E9" s="32" t="s">
        <v>2340</v>
      </c>
      <c r="F9" s="32" t="s">
        <v>2340</v>
      </c>
      <c r="G9" s="32" t="s">
        <v>2340</v>
      </c>
      <c r="H9" s="32" t="s">
        <v>2341</v>
      </c>
      <c r="I9" s="32" t="s">
        <v>2341</v>
      </c>
      <c r="J9" s="32" t="s">
        <v>2341</v>
      </c>
      <c r="K9" s="50"/>
      <c r="L9" s="65"/>
    </row>
    <row r="10" spans="2:12" ht="16.149999999999999" customHeight="1" thickBot="1" x14ac:dyDescent="0.3">
      <c r="B10" s="51"/>
      <c r="C10" s="13"/>
      <c r="D10" s="709"/>
      <c r="E10" s="33" t="s">
        <v>424</v>
      </c>
      <c r="F10" s="33" t="s">
        <v>424</v>
      </c>
      <c r="G10" s="33" t="s">
        <v>424</v>
      </c>
      <c r="H10" s="33" t="s">
        <v>424</v>
      </c>
      <c r="I10" s="33" t="s">
        <v>424</v>
      </c>
      <c r="J10" s="33" t="s">
        <v>424</v>
      </c>
      <c r="K10" s="329" t="s">
        <v>4</v>
      </c>
      <c r="L10" s="65"/>
    </row>
    <row r="11" spans="2:12" ht="16.149999999999999" customHeight="1" x14ac:dyDescent="0.2">
      <c r="B11" s="283" t="s">
        <v>413</v>
      </c>
      <c r="C11" s="54"/>
      <c r="D11" s="284" t="s">
        <v>11</v>
      </c>
      <c r="E11" s="322">
        <f>SUM(F11:G11)</f>
        <v>0</v>
      </c>
      <c r="F11" s="330"/>
      <c r="G11" s="330"/>
      <c r="H11" s="322">
        <f>SUM(I11:J11)</f>
        <v>0</v>
      </c>
      <c r="I11" s="332"/>
      <c r="J11" s="332"/>
      <c r="K11" s="329" t="s">
        <v>1948</v>
      </c>
      <c r="L11" s="65"/>
    </row>
    <row r="12" spans="2:12" ht="16.149999999999999" customHeight="1" x14ac:dyDescent="0.2">
      <c r="B12" s="62" t="s">
        <v>414</v>
      </c>
      <c r="C12" s="57"/>
      <c r="D12" s="284" t="s">
        <v>11</v>
      </c>
      <c r="E12" s="322">
        <f>SUM(F12:G12)</f>
        <v>0</v>
      </c>
      <c r="F12" s="330"/>
      <c r="G12" s="330"/>
      <c r="H12" s="322">
        <f>SUM(I12:J12)</f>
        <v>0</v>
      </c>
      <c r="I12" s="332"/>
      <c r="J12" s="332"/>
      <c r="K12" s="329" t="s">
        <v>1949</v>
      </c>
      <c r="L12" s="65"/>
    </row>
    <row r="13" spans="2:12" ht="16.149999999999999" customHeight="1" thickBot="1" x14ac:dyDescent="0.25">
      <c r="B13" s="62" t="s">
        <v>415</v>
      </c>
      <c r="C13" s="57"/>
      <c r="D13" s="284" t="s">
        <v>11</v>
      </c>
      <c r="E13" s="322">
        <f>SUM(F13:G13)</f>
        <v>0</v>
      </c>
      <c r="F13" s="330"/>
      <c r="G13" s="330"/>
      <c r="H13" s="322">
        <f>SUM(I13:J13)</f>
        <v>0</v>
      </c>
      <c r="I13" s="332"/>
      <c r="J13" s="332"/>
      <c r="K13" s="329" t="s">
        <v>1950</v>
      </c>
      <c r="L13" s="65"/>
    </row>
    <row r="14" spans="2:12" ht="16.149999999999999" customHeight="1" x14ac:dyDescent="0.2">
      <c r="B14" s="60" t="s">
        <v>5</v>
      </c>
      <c r="C14" s="57"/>
      <c r="D14" s="285" t="s">
        <v>11</v>
      </c>
      <c r="E14" s="323">
        <f>SUM(E11:E13)</f>
        <v>0</v>
      </c>
      <c r="F14" s="323">
        <f>SUM(F11:F13)</f>
        <v>0</v>
      </c>
      <c r="G14" s="323">
        <f t="shared" ref="G14:J14" si="0">SUM(G11:G13)</f>
        <v>0</v>
      </c>
      <c r="H14" s="323">
        <f t="shared" si="0"/>
        <v>0</v>
      </c>
      <c r="I14" s="323">
        <f t="shared" si="0"/>
        <v>0</v>
      </c>
      <c r="J14" s="323">
        <f t="shared" si="0"/>
        <v>0</v>
      </c>
      <c r="K14" s="329" t="s">
        <v>1951</v>
      </c>
      <c r="L14" s="65"/>
    </row>
    <row r="15" spans="2:12" ht="16.149999999999999" customHeight="1" thickBot="1" x14ac:dyDescent="0.25">
      <c r="B15" s="135" t="s">
        <v>1952</v>
      </c>
      <c r="C15" s="74"/>
      <c r="D15" s="286" t="s">
        <v>11</v>
      </c>
      <c r="E15" s="322">
        <f>SUM(F15:G15)</f>
        <v>0</v>
      </c>
      <c r="F15" s="330"/>
      <c r="G15" s="330"/>
      <c r="H15" s="322">
        <f>SUM(I15:J15)</f>
        <v>0</v>
      </c>
      <c r="I15" s="332"/>
      <c r="J15" s="332"/>
      <c r="K15" s="350" t="s">
        <v>1953</v>
      </c>
      <c r="L15" s="65"/>
    </row>
    <row r="16" spans="2:12" ht="16.149999999999999" customHeight="1" thickTop="1" thickBot="1" x14ac:dyDescent="0.25">
      <c r="B16" s="71"/>
      <c r="C16" s="71"/>
      <c r="D16" s="71"/>
      <c r="E16" s="71"/>
      <c r="F16" s="71"/>
      <c r="G16" s="71"/>
      <c r="H16" s="71"/>
      <c r="I16" s="71"/>
      <c r="J16" s="71"/>
      <c r="K16" s="336"/>
    </row>
    <row r="17" spans="2:12" ht="16.149999999999999" customHeight="1" thickTop="1" thickBot="1" x14ac:dyDescent="0.3">
      <c r="B17" s="38"/>
      <c r="C17" s="38"/>
      <c r="D17" s="38"/>
      <c r="E17" s="38"/>
      <c r="F17" s="38"/>
      <c r="G17" s="38"/>
      <c r="H17" s="38"/>
      <c r="I17" s="38"/>
      <c r="J17" s="682" t="s">
        <v>2338</v>
      </c>
      <c r="K17" s="683">
        <v>2</v>
      </c>
    </row>
    <row r="18" spans="2:12" ht="16.149999999999999" customHeight="1" thickTop="1" x14ac:dyDescent="0.2">
      <c r="B18" s="748" t="s">
        <v>389</v>
      </c>
      <c r="C18" s="41"/>
      <c r="D18" s="41"/>
      <c r="E18" s="326" t="s">
        <v>1942</v>
      </c>
      <c r="F18" s="326" t="s">
        <v>1943</v>
      </c>
      <c r="G18" s="326" t="s">
        <v>1944</v>
      </c>
      <c r="H18" s="327" t="s">
        <v>1945</v>
      </c>
      <c r="I18" s="327" t="s">
        <v>1946</v>
      </c>
      <c r="J18" s="327" t="s">
        <v>1947</v>
      </c>
      <c r="K18" s="325" t="s">
        <v>3</v>
      </c>
      <c r="L18" s="30"/>
    </row>
    <row r="19" spans="2:12" ht="27.2" x14ac:dyDescent="0.25">
      <c r="B19" s="749"/>
      <c r="C19" s="6"/>
      <c r="D19" s="708" t="s">
        <v>72</v>
      </c>
      <c r="E19" s="31" t="s">
        <v>5</v>
      </c>
      <c r="F19" s="31" t="s">
        <v>1906</v>
      </c>
      <c r="G19" s="31" t="s">
        <v>1907</v>
      </c>
      <c r="H19" s="31" t="s">
        <v>5</v>
      </c>
      <c r="I19" s="31" t="s">
        <v>1906</v>
      </c>
      <c r="J19" s="31" t="s">
        <v>1907</v>
      </c>
      <c r="K19" s="42"/>
      <c r="L19" s="30"/>
    </row>
    <row r="20" spans="2:12" ht="16.149999999999999" customHeight="1" x14ac:dyDescent="0.25">
      <c r="B20" s="77"/>
      <c r="C20" s="6"/>
      <c r="D20" s="708"/>
      <c r="E20" s="32" t="s">
        <v>2340</v>
      </c>
      <c r="F20" s="32" t="s">
        <v>2340</v>
      </c>
      <c r="G20" s="32" t="s">
        <v>2340</v>
      </c>
      <c r="H20" s="32" t="s">
        <v>2341</v>
      </c>
      <c r="I20" s="32" t="s">
        <v>2341</v>
      </c>
      <c r="J20" s="32" t="s">
        <v>2341</v>
      </c>
      <c r="K20" s="42"/>
      <c r="L20" s="30"/>
    </row>
    <row r="21" spans="2:12" ht="14.3" thickBot="1" x14ac:dyDescent="0.3">
      <c r="B21" s="81"/>
      <c r="C21" s="13"/>
      <c r="D21" s="708"/>
      <c r="E21" s="199" t="s">
        <v>831</v>
      </c>
      <c r="F21" s="199" t="s">
        <v>1262</v>
      </c>
      <c r="G21" s="199" t="s">
        <v>1262</v>
      </c>
      <c r="H21" s="199" t="s">
        <v>831</v>
      </c>
      <c r="I21" s="199" t="s">
        <v>1262</v>
      </c>
      <c r="J21" s="199" t="s">
        <v>1262</v>
      </c>
      <c r="K21" s="329" t="s">
        <v>4</v>
      </c>
      <c r="L21" s="30"/>
    </row>
    <row r="22" spans="2:12" ht="26.5" thickBot="1" x14ac:dyDescent="0.25">
      <c r="B22" s="287" t="s">
        <v>2360</v>
      </c>
      <c r="C22" s="54"/>
      <c r="D22" s="288" t="s">
        <v>11</v>
      </c>
      <c r="E22" s="322">
        <f>SUM(F22:G22)</f>
        <v>0</v>
      </c>
      <c r="F22" s="330"/>
      <c r="G22" s="330"/>
      <c r="H22" s="322">
        <f>SUM(I22:J22)</f>
        <v>0</v>
      </c>
      <c r="I22" s="332"/>
      <c r="J22" s="332"/>
      <c r="K22" s="329" t="s">
        <v>1954</v>
      </c>
      <c r="L22" s="30"/>
    </row>
    <row r="23" spans="2:12" ht="16.149999999999999" customHeight="1" thickTop="1" x14ac:dyDescent="0.2">
      <c r="B23" s="37"/>
      <c r="C23" s="37"/>
      <c r="D23" s="37"/>
      <c r="E23" s="37"/>
      <c r="F23" s="37"/>
      <c r="G23" s="37"/>
      <c r="H23" s="376"/>
      <c r="I23" s="376"/>
      <c r="J23" s="376"/>
      <c r="K23" s="376"/>
    </row>
  </sheetData>
  <sheetProtection algorithmName="SHA-512" hashValue="6xMaJ7VldT3FOXOJE6jxfa5H4fZMjYuJb8Eiswyp0ZH0OCa/TMbIVFYPFDGYQIbWuTzt03FzuF9/F2aI9fpdew==" saltValue="bVHFAzKWDM9VCQ5PUFBluQ==" spinCount="100000" sheet="1" objects="1" scenarios="1"/>
  <mergeCells count="4">
    <mergeCell ref="B7:B8"/>
    <mergeCell ref="D8:D10"/>
    <mergeCell ref="B18:B19"/>
    <mergeCell ref="D19:D21"/>
  </mergeCells>
  <dataValidations count="1">
    <dataValidation type="list" allowBlank="1" showInputMessage="1" showErrorMessage="1" errorTitle="This must be a positive figure" error="Please select from dropdown menu" sqref="F22:G22 I22:J22" xr:uid="{BE120613-2829-4636-9019-AC620FFC388E}">
      <formula1>"0,1,2,3,4,5,6,7,8,9,10"</formula1>
    </dataValidation>
  </dataValidations>
  <pageMargins left="0.7" right="0.7" top="0.75" bottom="0.75" header="0.3" footer="0.3"/>
  <pageSetup paperSize="9" scale="73"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B67D8E-303F-4F5B-AF02-54448D8A5813}">
  <sheetPr codeName="Sheet85">
    <tabColor theme="2"/>
    <pageSetUpPr fitToPage="1"/>
  </sheetPr>
  <dimension ref="A1:N63"/>
  <sheetViews>
    <sheetView showGridLines="0" topLeftCell="A3" zoomScale="85" zoomScaleNormal="85" zoomScaleSheetLayoutView="85" workbookViewId="0">
      <selection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7" width="13.25" style="18" customWidth="1"/>
    <col min="8" max="8" width="4.25" style="18" customWidth="1"/>
    <col min="9" max="39" width="13.25" style="18" customWidth="1"/>
    <col min="40" max="16384" width="9.25" style="18"/>
  </cols>
  <sheetData>
    <row r="1" spans="1:8" ht="18.7" customHeight="1" x14ac:dyDescent="0.25">
      <c r="B1" s="20" t="s">
        <v>2476</v>
      </c>
    </row>
    <row r="2" spans="1:8" ht="18.7" customHeight="1" x14ac:dyDescent="0.25">
      <c r="B2" s="20" t="s">
        <v>345</v>
      </c>
    </row>
    <row r="3" spans="1:8" ht="18.7" customHeight="1" thickBot="1" x14ac:dyDescent="0.25">
      <c r="B3" s="21" t="s">
        <v>405</v>
      </c>
    </row>
    <row r="4" spans="1:8" ht="16.149999999999999" customHeight="1" thickTop="1" thickBot="1" x14ac:dyDescent="0.3">
      <c r="B4" s="45"/>
      <c r="C4" s="45"/>
      <c r="D4" s="45"/>
      <c r="E4" s="45"/>
      <c r="F4" s="377" t="s">
        <v>2338</v>
      </c>
      <c r="G4" s="378">
        <v>1</v>
      </c>
    </row>
    <row r="5" spans="1:8" ht="16.149999999999999" customHeight="1" thickTop="1" x14ac:dyDescent="0.2">
      <c r="A5" s="46"/>
      <c r="B5" s="737" t="s">
        <v>390</v>
      </c>
      <c r="C5" s="48"/>
      <c r="D5" s="48"/>
      <c r="E5" s="326" t="s">
        <v>1955</v>
      </c>
      <c r="F5" s="327" t="s">
        <v>1956</v>
      </c>
      <c r="G5" s="325" t="s">
        <v>3</v>
      </c>
      <c r="H5" s="65"/>
    </row>
    <row r="6" spans="1:8" ht="16.149999999999999" customHeight="1" x14ac:dyDescent="0.25">
      <c r="B6" s="738"/>
      <c r="C6" s="6"/>
      <c r="D6" s="708"/>
      <c r="E6" s="32" t="s">
        <v>328</v>
      </c>
      <c r="F6" s="32" t="s">
        <v>327</v>
      </c>
      <c r="G6" s="50"/>
      <c r="H6" s="65"/>
    </row>
    <row r="7" spans="1:8" ht="16.149999999999999" customHeight="1" thickBot="1" x14ac:dyDescent="0.3">
      <c r="B7" s="750"/>
      <c r="C7" s="13"/>
      <c r="D7" s="709"/>
      <c r="E7" s="33" t="s">
        <v>424</v>
      </c>
      <c r="F7" s="33" t="s">
        <v>424</v>
      </c>
      <c r="G7" s="329" t="s">
        <v>4</v>
      </c>
      <c r="H7" s="65"/>
    </row>
    <row r="8" spans="1:8" ht="16.149999999999999" customHeight="1" x14ac:dyDescent="0.2">
      <c r="B8" s="213" t="s">
        <v>2352</v>
      </c>
      <c r="C8" s="176"/>
      <c r="D8" s="99" t="s">
        <v>1</v>
      </c>
      <c r="E8" s="321">
        <f>F23</f>
        <v>0</v>
      </c>
      <c r="F8" s="332"/>
      <c r="G8" s="329" t="s">
        <v>1957</v>
      </c>
      <c r="H8" s="65"/>
    </row>
    <row r="9" spans="1:8" ht="16.149999999999999" customHeight="1" thickBot="1" x14ac:dyDescent="0.25">
      <c r="B9" s="62" t="s">
        <v>546</v>
      </c>
      <c r="C9" s="57"/>
      <c r="D9" s="252" t="s">
        <v>14</v>
      </c>
      <c r="E9" s="324"/>
      <c r="F9" s="332"/>
      <c r="G9" s="329" t="s">
        <v>1958</v>
      </c>
      <c r="H9" s="65"/>
    </row>
    <row r="10" spans="1:8" ht="16.149999999999999" customHeight="1" x14ac:dyDescent="0.2">
      <c r="B10" s="60" t="s">
        <v>2352</v>
      </c>
      <c r="C10" s="57"/>
      <c r="D10" s="252" t="s">
        <v>1</v>
      </c>
      <c r="E10" s="323">
        <f>SUM(E8:E9)</f>
        <v>0</v>
      </c>
      <c r="F10" s="323">
        <f>SUM(F8:F9)</f>
        <v>0</v>
      </c>
      <c r="G10" s="329" t="s">
        <v>1959</v>
      </c>
      <c r="H10" s="65"/>
    </row>
    <row r="11" spans="1:8" ht="16.149999999999999" customHeight="1" x14ac:dyDescent="0.2">
      <c r="B11" s="64" t="s">
        <v>1095</v>
      </c>
      <c r="C11" s="34"/>
      <c r="D11" s="252" t="s">
        <v>1</v>
      </c>
      <c r="E11" s="444"/>
      <c r="F11" s="444"/>
      <c r="G11" s="329" t="s">
        <v>1960</v>
      </c>
      <c r="H11" s="65"/>
    </row>
    <row r="12" spans="1:8" ht="16.149999999999999" customHeight="1" x14ac:dyDescent="0.2">
      <c r="B12" s="114" t="s">
        <v>130</v>
      </c>
      <c r="C12" s="238" t="s">
        <v>68</v>
      </c>
      <c r="D12" s="252" t="s">
        <v>14</v>
      </c>
      <c r="E12" s="371"/>
      <c r="F12" s="332"/>
      <c r="G12" s="329" t="s">
        <v>1961</v>
      </c>
      <c r="H12" s="65"/>
    </row>
    <row r="13" spans="1:8" ht="16.149999999999999" customHeight="1" x14ac:dyDescent="0.2">
      <c r="B13" s="62" t="s">
        <v>1962</v>
      </c>
      <c r="C13" s="98"/>
      <c r="D13" s="252" t="s">
        <v>1</v>
      </c>
      <c r="E13" s="330"/>
      <c r="F13" s="332"/>
      <c r="G13" s="329" t="s">
        <v>1963</v>
      </c>
      <c r="H13" s="65"/>
    </row>
    <row r="14" spans="1:8" ht="16.149999999999999" customHeight="1" x14ac:dyDescent="0.2">
      <c r="B14" s="62" t="s">
        <v>1964</v>
      </c>
      <c r="C14" s="57"/>
      <c r="D14" s="252" t="s">
        <v>1</v>
      </c>
      <c r="E14" s="330"/>
      <c r="F14" s="332"/>
      <c r="G14" s="329" t="s">
        <v>1965</v>
      </c>
      <c r="H14" s="65"/>
    </row>
    <row r="15" spans="1:8" ht="16.149999999999999" customHeight="1" x14ac:dyDescent="0.2">
      <c r="B15" s="62" t="s">
        <v>1966</v>
      </c>
      <c r="C15" s="57"/>
      <c r="D15" s="252" t="s">
        <v>1</v>
      </c>
      <c r="E15" s="330"/>
      <c r="F15" s="332"/>
      <c r="G15" s="329" t="s">
        <v>1967</v>
      </c>
      <c r="H15" s="65"/>
    </row>
    <row r="16" spans="1:8" ht="16.149999999999999" customHeight="1" x14ac:dyDescent="0.2">
      <c r="B16" s="62" t="s">
        <v>1968</v>
      </c>
      <c r="C16" s="67"/>
      <c r="D16" s="6"/>
      <c r="E16" s="3"/>
      <c r="F16" s="3"/>
      <c r="G16" s="61"/>
      <c r="H16" s="65"/>
    </row>
    <row r="17" spans="2:8" ht="16.149999999999999" customHeight="1" x14ac:dyDescent="0.2">
      <c r="B17" s="62" t="s">
        <v>1969</v>
      </c>
      <c r="C17" s="57"/>
      <c r="D17" s="252" t="s">
        <v>14</v>
      </c>
      <c r="E17" s="330"/>
      <c r="F17" s="332"/>
      <c r="G17" s="329" t="s">
        <v>1970</v>
      </c>
      <c r="H17" s="65"/>
    </row>
    <row r="18" spans="2:8" ht="16.149999999999999" customHeight="1" x14ac:dyDescent="0.2">
      <c r="B18" s="62" t="s">
        <v>1971</v>
      </c>
      <c r="C18" s="67"/>
      <c r="D18" s="239" t="s">
        <v>11</v>
      </c>
      <c r="E18" s="330"/>
      <c r="F18" s="332"/>
      <c r="G18" s="329" t="s">
        <v>1972</v>
      </c>
      <c r="H18" s="65"/>
    </row>
    <row r="19" spans="2:8" ht="16.149999999999999" customHeight="1" x14ac:dyDescent="0.2">
      <c r="B19" s="62" t="s">
        <v>1973</v>
      </c>
      <c r="C19" s="59"/>
      <c r="D19" s="239" t="s">
        <v>425</v>
      </c>
      <c r="E19" s="330"/>
      <c r="F19" s="332"/>
      <c r="G19" s="329" t="s">
        <v>1974</v>
      </c>
      <c r="H19" s="65"/>
    </row>
    <row r="20" spans="2:8" ht="16.149999999999999" customHeight="1" x14ac:dyDescent="0.2">
      <c r="B20" s="114" t="s">
        <v>1975</v>
      </c>
      <c r="C20" s="238" t="s">
        <v>68</v>
      </c>
      <c r="D20" s="239" t="s">
        <v>14</v>
      </c>
      <c r="E20" s="330"/>
      <c r="F20" s="332"/>
      <c r="G20" s="329" t="s">
        <v>1976</v>
      </c>
      <c r="H20" s="65"/>
    </row>
    <row r="21" spans="2:8" ht="16.149999999999999" customHeight="1" x14ac:dyDescent="0.2">
      <c r="B21" s="62" t="s">
        <v>1977</v>
      </c>
      <c r="C21" s="75"/>
      <c r="D21" s="252" t="s">
        <v>11</v>
      </c>
      <c r="E21" s="330"/>
      <c r="F21" s="332"/>
      <c r="G21" s="329" t="s">
        <v>1978</v>
      </c>
      <c r="H21" s="65"/>
    </row>
    <row r="22" spans="2:8" ht="16.149999999999999" customHeight="1" thickBot="1" x14ac:dyDescent="0.25">
      <c r="B22" s="64" t="s">
        <v>1979</v>
      </c>
      <c r="C22" s="57"/>
      <c r="D22" s="239" t="s">
        <v>11</v>
      </c>
      <c r="E22" s="444"/>
      <c r="F22" s="444"/>
      <c r="G22" s="329" t="s">
        <v>1980</v>
      </c>
      <c r="H22" s="65"/>
    </row>
    <row r="23" spans="2:8" ht="16.149999999999999" customHeight="1" x14ac:dyDescent="0.2">
      <c r="B23" s="181" t="s">
        <v>2353</v>
      </c>
      <c r="C23" s="57"/>
      <c r="D23" s="252" t="s">
        <v>1</v>
      </c>
      <c r="E23" s="323">
        <f>SUM(E10:E22)</f>
        <v>0</v>
      </c>
      <c r="F23" s="323">
        <f>SUM(F10:F22)</f>
        <v>0</v>
      </c>
      <c r="G23" s="329" t="s">
        <v>1981</v>
      </c>
      <c r="H23" s="65"/>
    </row>
    <row r="24" spans="2:8" ht="16.149999999999999" customHeight="1" x14ac:dyDescent="0.2">
      <c r="B24" s="152"/>
      <c r="C24" s="67"/>
      <c r="D24" s="6"/>
      <c r="E24" s="3"/>
      <c r="F24" s="3"/>
      <c r="G24" s="61"/>
      <c r="H24" s="65"/>
    </row>
    <row r="25" spans="2:8" ht="16.149999999999999" customHeight="1" x14ac:dyDescent="0.2">
      <c r="B25" s="60" t="s">
        <v>2354</v>
      </c>
      <c r="C25" s="57"/>
      <c r="D25" s="239" t="s">
        <v>11</v>
      </c>
      <c r="E25" s="321">
        <f>F41</f>
        <v>0</v>
      </c>
      <c r="F25" s="332"/>
      <c r="G25" s="329" t="s">
        <v>1982</v>
      </c>
      <c r="H25" s="65"/>
    </row>
    <row r="26" spans="2:8" ht="16.149999999999999" customHeight="1" thickBot="1" x14ac:dyDescent="0.25">
      <c r="B26" s="62" t="s">
        <v>546</v>
      </c>
      <c r="C26" s="57"/>
      <c r="D26" s="252" t="s">
        <v>14</v>
      </c>
      <c r="E26" s="324"/>
      <c r="F26" s="332"/>
      <c r="G26" s="329" t="s">
        <v>1983</v>
      </c>
      <c r="H26" s="65"/>
    </row>
    <row r="27" spans="2:8" ht="16.149999999999999" customHeight="1" x14ac:dyDescent="0.2">
      <c r="B27" s="60" t="s">
        <v>2355</v>
      </c>
      <c r="C27" s="57"/>
      <c r="D27" s="239" t="s">
        <v>11</v>
      </c>
      <c r="E27" s="323">
        <f>SUM(E25:E26)</f>
        <v>0</v>
      </c>
      <c r="F27" s="323">
        <f>SUM(F25:F26)</f>
        <v>0</v>
      </c>
      <c r="G27" s="329" t="s">
        <v>1984</v>
      </c>
      <c r="H27" s="65"/>
    </row>
    <row r="28" spans="2:8" ht="16.149999999999999" customHeight="1" x14ac:dyDescent="0.2">
      <c r="B28" s="62" t="s">
        <v>1095</v>
      </c>
      <c r="C28" s="34"/>
      <c r="D28" s="239" t="s">
        <v>11</v>
      </c>
      <c r="E28" s="444"/>
      <c r="F28" s="444"/>
      <c r="G28" s="329" t="s">
        <v>1985</v>
      </c>
      <c r="H28" s="65"/>
    </row>
    <row r="29" spans="2:8" ht="16.149999999999999" customHeight="1" x14ac:dyDescent="0.2">
      <c r="B29" s="114" t="s">
        <v>130</v>
      </c>
      <c r="C29" s="238" t="s">
        <v>68</v>
      </c>
      <c r="D29" s="252" t="s">
        <v>14</v>
      </c>
      <c r="E29" s="371"/>
      <c r="F29" s="332"/>
      <c r="G29" s="329" t="s">
        <v>1986</v>
      </c>
      <c r="H29" s="65"/>
    </row>
    <row r="30" spans="2:8" ht="16.149999999999999" customHeight="1" x14ac:dyDescent="0.2">
      <c r="B30" s="62" t="s">
        <v>1987</v>
      </c>
      <c r="C30" s="75"/>
      <c r="D30" s="239" t="s">
        <v>11</v>
      </c>
      <c r="E30" s="330"/>
      <c r="F30" s="332"/>
      <c r="G30" s="329" t="s">
        <v>1988</v>
      </c>
      <c r="H30" s="65"/>
    </row>
    <row r="31" spans="2:8" ht="16.149999999999999" customHeight="1" x14ac:dyDescent="0.2">
      <c r="B31" s="62" t="s">
        <v>1989</v>
      </c>
      <c r="C31" s="67"/>
      <c r="D31" s="6"/>
      <c r="E31" s="3"/>
      <c r="F31" s="3"/>
      <c r="G31" s="61"/>
      <c r="H31" s="65"/>
    </row>
    <row r="32" spans="2:8" ht="25.85" x14ac:dyDescent="0.2">
      <c r="B32" s="289" t="s">
        <v>1990</v>
      </c>
      <c r="C32" s="67"/>
      <c r="D32" s="239" t="s">
        <v>11</v>
      </c>
      <c r="E32" s="330"/>
      <c r="F32" s="332"/>
      <c r="G32" s="329" t="s">
        <v>1991</v>
      </c>
      <c r="H32" s="65"/>
    </row>
    <row r="33" spans="1:8" ht="16.149999999999999" customHeight="1" x14ac:dyDescent="0.2">
      <c r="B33" s="290" t="s">
        <v>1992</v>
      </c>
      <c r="C33" s="57"/>
      <c r="D33" s="252" t="s">
        <v>14</v>
      </c>
      <c r="E33" s="330"/>
      <c r="F33" s="332"/>
      <c r="G33" s="329" t="s">
        <v>1993</v>
      </c>
      <c r="H33" s="65"/>
    </row>
    <row r="34" spans="1:8" ht="42.65" customHeight="1" x14ac:dyDescent="0.2">
      <c r="B34" s="289" t="s">
        <v>1994</v>
      </c>
      <c r="C34" s="57"/>
      <c r="D34" s="252" t="s">
        <v>14</v>
      </c>
      <c r="E34" s="330"/>
      <c r="F34" s="332"/>
      <c r="G34" s="329" t="s">
        <v>1995</v>
      </c>
      <c r="H34" s="65"/>
    </row>
    <row r="35" spans="1:8" ht="16.149999999999999" customHeight="1" x14ac:dyDescent="0.2">
      <c r="B35" s="62" t="s">
        <v>1996</v>
      </c>
      <c r="C35" s="57"/>
      <c r="D35" s="239" t="s">
        <v>11</v>
      </c>
      <c r="E35" s="330"/>
      <c r="F35" s="332"/>
      <c r="G35" s="329" t="s">
        <v>1997</v>
      </c>
      <c r="H35" s="65"/>
    </row>
    <row r="36" spans="1:8" ht="16.149999999999999" customHeight="1" x14ac:dyDescent="0.2">
      <c r="B36" s="62" t="s">
        <v>1998</v>
      </c>
      <c r="C36" s="67"/>
      <c r="D36" s="239" t="s">
        <v>11</v>
      </c>
      <c r="E36" s="321">
        <f>-E15</f>
        <v>0</v>
      </c>
      <c r="F36" s="321">
        <f>-F15</f>
        <v>0</v>
      </c>
      <c r="G36" s="329" t="s">
        <v>1999</v>
      </c>
      <c r="H36" s="65"/>
    </row>
    <row r="37" spans="1:8" ht="16.149999999999999" customHeight="1" x14ac:dyDescent="0.2">
      <c r="B37" s="62" t="s">
        <v>1971</v>
      </c>
      <c r="C37" s="59"/>
      <c r="D37" s="252" t="s">
        <v>1</v>
      </c>
      <c r="E37" s="321">
        <f>-E18</f>
        <v>0</v>
      </c>
      <c r="F37" s="321">
        <f>-F18</f>
        <v>0</v>
      </c>
      <c r="G37" s="329" t="s">
        <v>2000</v>
      </c>
      <c r="H37" s="65"/>
    </row>
    <row r="38" spans="1:8" ht="16.149999999999999" customHeight="1" x14ac:dyDescent="0.2">
      <c r="B38" s="114" t="s">
        <v>1975</v>
      </c>
      <c r="C38" s="238" t="s">
        <v>68</v>
      </c>
      <c r="D38" s="239" t="s">
        <v>14</v>
      </c>
      <c r="E38" s="330"/>
      <c r="F38" s="332"/>
      <c r="G38" s="329" t="s">
        <v>2001</v>
      </c>
      <c r="H38" s="65"/>
    </row>
    <row r="39" spans="1:8" ht="16.149999999999999" customHeight="1" x14ac:dyDescent="0.2">
      <c r="B39" s="62" t="s">
        <v>2002</v>
      </c>
      <c r="C39" s="98"/>
      <c r="D39" s="252" t="s">
        <v>1</v>
      </c>
      <c r="E39" s="330"/>
      <c r="F39" s="332"/>
      <c r="G39" s="329" t="s">
        <v>2003</v>
      </c>
      <c r="H39" s="65"/>
    </row>
    <row r="40" spans="1:8" ht="16.149999999999999" customHeight="1" thickBot="1" x14ac:dyDescent="0.25">
      <c r="B40" s="64" t="s">
        <v>1979</v>
      </c>
      <c r="C40" s="57"/>
      <c r="D40" s="252" t="s">
        <v>1</v>
      </c>
      <c r="E40" s="444"/>
      <c r="F40" s="444"/>
      <c r="G40" s="329" t="s">
        <v>2004</v>
      </c>
      <c r="H40" s="65"/>
    </row>
    <row r="41" spans="1:8" ht="16.149999999999999" customHeight="1" thickBot="1" x14ac:dyDescent="0.25">
      <c r="B41" s="60" t="s">
        <v>2356</v>
      </c>
      <c r="C41" s="57"/>
      <c r="D41" s="239" t="s">
        <v>11</v>
      </c>
      <c r="E41" s="323">
        <f>SUM(E27:E40)</f>
        <v>0</v>
      </c>
      <c r="F41" s="323">
        <f>SUM(F27:F40)</f>
        <v>0</v>
      </c>
      <c r="G41" s="329" t="s">
        <v>2005</v>
      </c>
      <c r="H41" s="65"/>
    </row>
    <row r="42" spans="1:8" ht="16.149999999999999" customHeight="1" thickBot="1" x14ac:dyDescent="0.25">
      <c r="B42" s="73" t="s">
        <v>2357</v>
      </c>
      <c r="C42" s="69"/>
      <c r="D42" s="172" t="s">
        <v>14</v>
      </c>
      <c r="E42" s="323">
        <f>E23+E41</f>
        <v>0</v>
      </c>
      <c r="F42" s="323">
        <f>F23+F41</f>
        <v>0</v>
      </c>
      <c r="G42" s="350" t="s">
        <v>2006</v>
      </c>
      <c r="H42" s="65"/>
    </row>
    <row r="43" spans="1:8" ht="16.149999999999999" customHeight="1" thickTop="1" thickBot="1" x14ac:dyDescent="0.25">
      <c r="B43" s="71"/>
      <c r="C43" s="71"/>
      <c r="D43" s="71"/>
      <c r="E43" s="71"/>
      <c r="F43" s="71"/>
      <c r="G43" s="336"/>
    </row>
    <row r="44" spans="1:8" ht="16.149999999999999" customHeight="1" thickTop="1" thickBot="1" x14ac:dyDescent="0.3">
      <c r="B44" s="45"/>
      <c r="C44" s="45"/>
      <c r="D44" s="45"/>
      <c r="E44" s="45"/>
      <c r="F44" s="377" t="s">
        <v>2338</v>
      </c>
      <c r="G44" s="378">
        <v>2</v>
      </c>
    </row>
    <row r="45" spans="1:8" ht="16.149999999999999" customHeight="1" thickTop="1" x14ac:dyDescent="0.2">
      <c r="A45" s="46"/>
      <c r="B45" s="737" t="s">
        <v>391</v>
      </c>
      <c r="C45" s="48"/>
      <c r="D45" s="48"/>
      <c r="E45" s="326" t="s">
        <v>1955</v>
      </c>
      <c r="F45" s="327" t="s">
        <v>1956</v>
      </c>
      <c r="G45" s="325" t="s">
        <v>3</v>
      </c>
      <c r="H45" s="65"/>
    </row>
    <row r="46" spans="1:8" ht="16.149999999999999" customHeight="1" x14ac:dyDescent="0.25">
      <c r="B46" s="738"/>
      <c r="C46" s="6"/>
      <c r="D46" s="708"/>
      <c r="E46" s="32" t="s">
        <v>2340</v>
      </c>
      <c r="F46" s="32" t="s">
        <v>2341</v>
      </c>
      <c r="G46" s="50"/>
      <c r="H46" s="65"/>
    </row>
    <row r="47" spans="1:8" ht="16.149999999999999" customHeight="1" thickBot="1" x14ac:dyDescent="0.3">
      <c r="B47" s="750"/>
      <c r="C47" s="13"/>
      <c r="D47" s="709"/>
      <c r="E47" s="33" t="s">
        <v>424</v>
      </c>
      <c r="F47" s="33" t="s">
        <v>424</v>
      </c>
      <c r="G47" s="329" t="s">
        <v>4</v>
      </c>
      <c r="H47" s="65"/>
    </row>
    <row r="48" spans="1:8" ht="16.149999999999999" customHeight="1" x14ac:dyDescent="0.2">
      <c r="B48" s="58" t="s">
        <v>2007</v>
      </c>
      <c r="C48" s="6"/>
      <c r="D48" s="99" t="s">
        <v>1</v>
      </c>
      <c r="E48" s="321">
        <f>E23</f>
        <v>0</v>
      </c>
      <c r="F48" s="321">
        <f>F23</f>
        <v>0</v>
      </c>
      <c r="G48" s="329" t="s">
        <v>2008</v>
      </c>
      <c r="H48" s="65"/>
    </row>
    <row r="49" spans="1:14" ht="16.149999999999999" customHeight="1" thickBot="1" x14ac:dyDescent="0.25">
      <c r="B49" s="62" t="s">
        <v>2009</v>
      </c>
      <c r="C49" s="57"/>
      <c r="D49" s="239" t="s">
        <v>11</v>
      </c>
      <c r="E49" s="321">
        <f>E41</f>
        <v>0</v>
      </c>
      <c r="F49" s="321">
        <f>F41</f>
        <v>0</v>
      </c>
      <c r="G49" s="329" t="s">
        <v>2010</v>
      </c>
      <c r="H49" s="65"/>
    </row>
    <row r="50" spans="1:14" ht="27.2" x14ac:dyDescent="0.2">
      <c r="B50" s="181" t="s">
        <v>2358</v>
      </c>
      <c r="C50" s="59"/>
      <c r="D50" s="239" t="s">
        <v>14</v>
      </c>
      <c r="E50" s="323">
        <f>SUM(E48:E49)</f>
        <v>0</v>
      </c>
      <c r="F50" s="323">
        <f>SUM(F48:F49)</f>
        <v>0</v>
      </c>
      <c r="G50" s="329" t="s">
        <v>2011</v>
      </c>
      <c r="H50" s="65"/>
    </row>
    <row r="51" spans="1:14" ht="27.7" customHeight="1" thickBot="1" x14ac:dyDescent="0.25">
      <c r="B51" s="108" t="s">
        <v>2012</v>
      </c>
      <c r="C51" s="238" t="s">
        <v>68</v>
      </c>
      <c r="D51" s="252" t="s">
        <v>1</v>
      </c>
      <c r="E51" s="330"/>
      <c r="F51" s="332"/>
      <c r="G51" s="329" t="s">
        <v>2013</v>
      </c>
      <c r="H51" s="291"/>
      <c r="I51" s="719"/>
      <c r="J51" s="719"/>
      <c r="K51" s="719"/>
      <c r="L51" s="719"/>
      <c r="M51" s="719"/>
      <c r="N51" s="719"/>
    </row>
    <row r="52" spans="1:14" ht="27.85" thickBot="1" x14ac:dyDescent="0.25">
      <c r="B52" s="132" t="s">
        <v>2359</v>
      </c>
      <c r="C52" s="233"/>
      <c r="D52" s="252"/>
      <c r="E52" s="323">
        <f>SUM(E50:E51)</f>
        <v>0</v>
      </c>
      <c r="F52" s="323">
        <f>SUM(F50:F51)</f>
        <v>0</v>
      </c>
      <c r="G52" s="329" t="s">
        <v>2014</v>
      </c>
      <c r="H52" s="65"/>
    </row>
    <row r="53" spans="1:14" ht="16.149999999999999" customHeight="1" thickTop="1" thickBot="1" x14ac:dyDescent="0.25">
      <c r="B53" s="71"/>
      <c r="C53" s="71"/>
      <c r="D53" s="71"/>
      <c r="E53" s="71"/>
      <c r="F53" s="71"/>
      <c r="G53" s="336"/>
    </row>
    <row r="54" spans="1:14" ht="16.149999999999999" customHeight="1" thickTop="1" thickBot="1" x14ac:dyDescent="0.3">
      <c r="B54" s="45"/>
      <c r="C54" s="45"/>
      <c r="D54" s="45"/>
      <c r="E54" s="45"/>
      <c r="F54" s="377" t="s">
        <v>2338</v>
      </c>
      <c r="G54" s="378">
        <v>3</v>
      </c>
    </row>
    <row r="55" spans="1:14" ht="16.149999999999999" customHeight="1" thickTop="1" x14ac:dyDescent="0.2">
      <c r="A55" s="46"/>
      <c r="B55" s="131" t="s">
        <v>392</v>
      </c>
      <c r="C55" s="48"/>
      <c r="D55" s="48"/>
      <c r="E55" s="326" t="s">
        <v>1955</v>
      </c>
      <c r="F55" s="327" t="s">
        <v>1956</v>
      </c>
      <c r="G55" s="325" t="s">
        <v>3</v>
      </c>
      <c r="H55" s="65"/>
    </row>
    <row r="56" spans="1:14" ht="16.149999999999999" customHeight="1" x14ac:dyDescent="0.25">
      <c r="B56" s="49"/>
      <c r="C56" s="6"/>
      <c r="D56" s="708"/>
      <c r="E56" s="32" t="s">
        <v>328</v>
      </c>
      <c r="F56" s="32" t="s">
        <v>327</v>
      </c>
      <c r="G56" s="50"/>
      <c r="H56" s="65"/>
    </row>
    <row r="57" spans="1:14" ht="16.149999999999999" customHeight="1" thickBot="1" x14ac:dyDescent="0.3">
      <c r="B57" s="51"/>
      <c r="C57" s="13"/>
      <c r="D57" s="709"/>
      <c r="E57" s="33" t="s">
        <v>424</v>
      </c>
      <c r="F57" s="33" t="s">
        <v>424</v>
      </c>
      <c r="G57" s="329" t="s">
        <v>4</v>
      </c>
      <c r="H57" s="65"/>
    </row>
    <row r="58" spans="1:14" ht="16.149999999999999" customHeight="1" x14ac:dyDescent="0.2">
      <c r="B58" s="250" t="s">
        <v>1962</v>
      </c>
      <c r="C58" s="176"/>
      <c r="D58" s="252" t="s">
        <v>14</v>
      </c>
      <c r="E58" s="321">
        <f>E13</f>
        <v>0</v>
      </c>
      <c r="F58" s="321">
        <f>F13</f>
        <v>0</v>
      </c>
      <c r="G58" s="329" t="s">
        <v>2015</v>
      </c>
      <c r="H58" s="65"/>
    </row>
    <row r="59" spans="1:14" ht="16.149999999999999" customHeight="1" x14ac:dyDescent="0.2">
      <c r="B59" s="152" t="s">
        <v>2016</v>
      </c>
      <c r="C59" s="57"/>
      <c r="D59" s="252" t="s">
        <v>14</v>
      </c>
      <c r="E59" s="321">
        <f>E14+E30</f>
        <v>0</v>
      </c>
      <c r="F59" s="321">
        <f>F14+F30</f>
        <v>0</v>
      </c>
      <c r="G59" s="329" t="s">
        <v>2017</v>
      </c>
      <c r="H59" s="65"/>
    </row>
    <row r="60" spans="1:14" ht="16.149999999999999" customHeight="1" x14ac:dyDescent="0.2">
      <c r="B60" s="152" t="s">
        <v>2018</v>
      </c>
      <c r="C60" s="57"/>
      <c r="D60" s="252" t="s">
        <v>14</v>
      </c>
      <c r="E60" s="321">
        <f>E19</f>
        <v>0</v>
      </c>
      <c r="F60" s="321">
        <f>F19</f>
        <v>0</v>
      </c>
      <c r="G60" s="329" t="s">
        <v>2019</v>
      </c>
      <c r="H60" s="65"/>
    </row>
    <row r="61" spans="1:14" ht="16.149999999999999" customHeight="1" thickBot="1" x14ac:dyDescent="0.25">
      <c r="B61" s="152" t="s">
        <v>2020</v>
      </c>
      <c r="C61" s="57"/>
      <c r="D61" s="252" t="s">
        <v>14</v>
      </c>
      <c r="E61" s="330"/>
      <c r="F61" s="332"/>
      <c r="G61" s="329" t="s">
        <v>2021</v>
      </c>
      <c r="H61" s="65"/>
    </row>
    <row r="62" spans="1:14" ht="16.149999999999999" customHeight="1" thickBot="1" x14ac:dyDescent="0.25">
      <c r="B62" s="73" t="s">
        <v>2022</v>
      </c>
      <c r="C62" s="241"/>
      <c r="D62" s="172" t="s">
        <v>425</v>
      </c>
      <c r="E62" s="323">
        <f>SUM(E58:E61)</f>
        <v>0</v>
      </c>
      <c r="F62" s="323">
        <f>SUM(F58:F61)</f>
        <v>0</v>
      </c>
      <c r="G62" s="329" t="s">
        <v>2023</v>
      </c>
      <c r="H62" s="65"/>
    </row>
    <row r="63" spans="1:14" ht="16.149999999999999" customHeight="1" thickTop="1" x14ac:dyDescent="0.2">
      <c r="B63" s="71"/>
      <c r="C63" s="71"/>
      <c r="D63" s="71"/>
      <c r="E63" s="71"/>
      <c r="F63" s="71"/>
      <c r="G63" s="336"/>
    </row>
  </sheetData>
  <sheetProtection algorithmName="SHA-512" hashValue="OF4EAZl4XGuoqooxd1+ZW0Dg/G5XLsTMxKD2G1v5Dy/Mgvx2MXyCJ5ZZaAknzC3dGTR73lPAMPdGVceh0Pqdsw==" saltValue="46s+hnq+mmbCieEMjMvIxQ==" spinCount="100000" sheet="1" objects="1" scenarios="1"/>
  <mergeCells count="6">
    <mergeCell ref="I51:N51"/>
    <mergeCell ref="D56:D57"/>
    <mergeCell ref="B5:B7"/>
    <mergeCell ref="D6:D7"/>
    <mergeCell ref="B45:B47"/>
    <mergeCell ref="D46:D47"/>
  </mergeCells>
  <dataValidations count="3">
    <dataValidation allowBlank="1" showInputMessage="1" showErrorMessage="1" promptTitle="Separate assets on the SoFP" prompt="Per paragraph 116(a) of IAS 19, any reimbursement right (e.g. from an insurer) is recognised as a separate asset and is not offset against the net defined benefit obligation on the SoFP." sqref="C51" xr:uid="{AD5786BF-8E34-468D-9956-907CEE512E80}"/>
    <dataValidation allowBlank="1" showInputMessage="1" showErrorMessage="1" promptTitle="Pension for TUPE'd staff" prompt="If staff have TUPE'd in or out of your organisation, and this is not part of an absorption transfer, the transferring pension asset/liability should be recorded coming in or out of here." sqref="C38 C20" xr:uid="{97EDF9DF-2829-4202-ADEB-42C490772D29}"/>
    <dataValidation allowBlank="1" showInputMessage="1" showErrorMessage="1" promptTitle="Transfer by absorption: pension" prompt="As the net asset/liability is recorded on either TAC20 Payables or TAC18 Receivables, when completing TAC30 Transfers, enter the net pension liability/asset taken on in the 'other liabilities' or 'other assets' column as appropriate." sqref="C12 C29" xr:uid="{967C2339-DBF7-4BBA-BAE9-D4A2E355849D}"/>
  </dataValidations>
  <pageMargins left="0.7" right="0.7" top="0.75" bottom="0.75" header="0.3" footer="0.3"/>
  <pageSetup paperSize="9" scale="48"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CBFA3-A841-4784-AB62-9D84970378A6}">
  <sheetPr codeName="Sheet86">
    <tabColor theme="2"/>
    <pageSetUpPr fitToPage="1"/>
  </sheetPr>
  <dimension ref="B1:N109"/>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3.75" style="18" customWidth="1"/>
    <col min="2" max="2" width="62.25" style="18" customWidth="1"/>
    <col min="3" max="3" width="5.25" style="18" customWidth="1"/>
    <col min="4" max="4" width="9.25" style="18" customWidth="1"/>
    <col min="5" max="19" width="15" style="18" customWidth="1"/>
    <col min="20" max="41" width="13.25" style="18" customWidth="1"/>
    <col min="42" max="16384" width="9.25" style="18"/>
  </cols>
  <sheetData>
    <row r="1" spans="2:14" ht="18.7" customHeight="1" x14ac:dyDescent="0.2">
      <c r="B1" s="19" t="s">
        <v>2344</v>
      </c>
    </row>
    <row r="2" spans="2:14" ht="18.7" customHeight="1" x14ac:dyDescent="0.25">
      <c r="B2" s="20" t="s">
        <v>2476</v>
      </c>
    </row>
    <row r="3" spans="2:14" ht="18.7" customHeight="1" x14ac:dyDescent="0.25">
      <c r="B3" s="20" t="s">
        <v>2292</v>
      </c>
    </row>
    <row r="4" spans="2:14" ht="18.7" customHeight="1" x14ac:dyDescent="0.2">
      <c r="B4" s="21" t="s">
        <v>405</v>
      </c>
    </row>
    <row r="5" spans="2:14" ht="18.7" customHeight="1" x14ac:dyDescent="0.2">
      <c r="B5" s="21"/>
    </row>
    <row r="6" spans="2:14" ht="18.7" customHeight="1" x14ac:dyDescent="0.2">
      <c r="B6" s="762"/>
      <c r="C6" s="762"/>
      <c r="D6" s="762"/>
      <c r="E6" s="762"/>
      <c r="F6" s="762"/>
      <c r="G6" s="762"/>
      <c r="H6" s="762"/>
      <c r="I6" s="762"/>
      <c r="J6" s="762"/>
      <c r="K6" s="762"/>
      <c r="L6" s="762"/>
      <c r="M6" s="762"/>
      <c r="N6" s="292"/>
    </row>
    <row r="7" spans="2:14" ht="32.1" customHeight="1" thickBot="1" x14ac:dyDescent="0.25">
      <c r="B7" s="762"/>
      <c r="C7" s="762"/>
      <c r="D7" s="762"/>
      <c r="E7" s="762"/>
      <c r="F7" s="762"/>
      <c r="G7" s="762"/>
      <c r="H7" s="762"/>
      <c r="I7" s="762"/>
      <c r="J7" s="762"/>
      <c r="K7" s="762"/>
      <c r="L7" s="762"/>
      <c r="M7" s="762"/>
      <c r="N7" s="292"/>
    </row>
    <row r="8" spans="2:14" ht="18.7" customHeight="1" thickTop="1" thickBot="1" x14ac:dyDescent="0.3">
      <c r="B8" s="293"/>
      <c r="C8" s="293"/>
      <c r="D8" s="293"/>
      <c r="E8" s="293"/>
      <c r="F8" s="293"/>
      <c r="G8" s="377" t="s">
        <v>2338</v>
      </c>
      <c r="H8" s="378">
        <v>1</v>
      </c>
      <c r="I8" s="293"/>
      <c r="J8" s="293"/>
      <c r="K8" s="293"/>
    </row>
    <row r="9" spans="2:14" ht="16.149999999999999" customHeight="1" thickTop="1" thickBot="1" x14ac:dyDescent="0.25">
      <c r="B9" s="45"/>
      <c r="C9" s="45"/>
      <c r="D9" s="45"/>
      <c r="E9" s="710" t="s">
        <v>2024</v>
      </c>
      <c r="F9" s="712"/>
      <c r="G9" s="712"/>
      <c r="H9" s="711"/>
      <c r="I9" s="45"/>
    </row>
    <row r="10" spans="2:14" ht="16.149999999999999" customHeight="1" thickTop="1" x14ac:dyDescent="0.25">
      <c r="B10" s="47" t="s">
        <v>2346</v>
      </c>
      <c r="C10" s="6"/>
      <c r="D10" s="6"/>
      <c r="E10" s="326" t="s">
        <v>2026</v>
      </c>
      <c r="F10" s="326" t="s">
        <v>2027</v>
      </c>
      <c r="G10" s="326" t="s">
        <v>2028</v>
      </c>
      <c r="H10" s="326" t="s">
        <v>2029</v>
      </c>
      <c r="I10" s="325" t="s">
        <v>3</v>
      </c>
      <c r="J10" s="65"/>
    </row>
    <row r="11" spans="2:14" ht="54.35" x14ac:dyDescent="0.25">
      <c r="B11" s="733" t="s">
        <v>2030</v>
      </c>
      <c r="C11" s="734"/>
      <c r="D11" s="236"/>
      <c r="E11" s="31" t="s">
        <v>2031</v>
      </c>
      <c r="F11" s="31" t="s">
        <v>2032</v>
      </c>
      <c r="G11" s="500" t="s">
        <v>2033</v>
      </c>
      <c r="H11" s="789" t="s">
        <v>2034</v>
      </c>
      <c r="I11" s="50"/>
      <c r="J11" s="65"/>
    </row>
    <row r="12" spans="2:14" ht="16.149999999999999" customHeight="1" x14ac:dyDescent="0.25">
      <c r="B12" s="733"/>
      <c r="C12" s="734"/>
      <c r="D12" s="708" t="s">
        <v>72</v>
      </c>
      <c r="E12" s="32" t="s">
        <v>2340</v>
      </c>
      <c r="F12" s="32" t="s">
        <v>2340</v>
      </c>
      <c r="G12" s="32" t="s">
        <v>2340</v>
      </c>
      <c r="H12" s="79" t="s">
        <v>2340</v>
      </c>
      <c r="I12" s="50"/>
      <c r="J12" s="65"/>
    </row>
    <row r="13" spans="2:14" ht="16.149999999999999" customHeight="1" thickBot="1" x14ac:dyDescent="0.3">
      <c r="B13" s="735"/>
      <c r="C13" s="736"/>
      <c r="D13" s="709"/>
      <c r="E13" s="52" t="s">
        <v>424</v>
      </c>
      <c r="F13" s="52" t="s">
        <v>424</v>
      </c>
      <c r="G13" s="52" t="s">
        <v>424</v>
      </c>
      <c r="H13" s="82" t="s">
        <v>424</v>
      </c>
      <c r="I13" s="329" t="s">
        <v>4</v>
      </c>
      <c r="J13" s="65"/>
    </row>
    <row r="14" spans="2:14" ht="16.149999999999999" customHeight="1" x14ac:dyDescent="0.2">
      <c r="B14" s="403" t="s">
        <v>2035</v>
      </c>
      <c r="C14" s="404"/>
      <c r="D14" s="6"/>
      <c r="E14" s="3"/>
      <c r="F14" s="3"/>
      <c r="G14" s="3"/>
      <c r="H14" s="11"/>
      <c r="I14" s="61"/>
      <c r="J14" s="65"/>
    </row>
    <row r="15" spans="2:14" s="22" customFormat="1" ht="35.700000000000003" customHeight="1" x14ac:dyDescent="0.2">
      <c r="B15" s="405" t="s">
        <v>2036</v>
      </c>
      <c r="C15" s="406" t="s">
        <v>68</v>
      </c>
      <c r="D15" s="268" t="s">
        <v>11</v>
      </c>
      <c r="E15" s="322">
        <f>SUM(F15:H15)</f>
        <v>0</v>
      </c>
      <c r="F15" s="330"/>
      <c r="G15" s="324"/>
      <c r="H15" s="347"/>
      <c r="I15" s="329" t="s">
        <v>2037</v>
      </c>
      <c r="J15" s="65"/>
      <c r="K15" s="44"/>
    </row>
    <row r="16" spans="2:14" s="22" customFormat="1" ht="16.149999999999999" customHeight="1" x14ac:dyDescent="0.2">
      <c r="B16" s="407" t="s">
        <v>2038</v>
      </c>
      <c r="C16" s="406" t="s">
        <v>68</v>
      </c>
      <c r="D16" s="268" t="s">
        <v>11</v>
      </c>
      <c r="E16" s="322">
        <f t="shared" ref="E16:E19" si="0">SUM(F16:H16)</f>
        <v>0</v>
      </c>
      <c r="F16" s="330"/>
      <c r="G16" s="324"/>
      <c r="H16" s="347"/>
      <c r="I16" s="329" t="s">
        <v>2039</v>
      </c>
      <c r="J16" s="65"/>
      <c r="K16" s="294"/>
    </row>
    <row r="17" spans="2:11" ht="16.149999999999999" customHeight="1" x14ac:dyDescent="0.2">
      <c r="B17" s="304" t="s">
        <v>323</v>
      </c>
      <c r="C17" s="305"/>
      <c r="D17" s="239" t="s">
        <v>11</v>
      </c>
      <c r="E17" s="322">
        <f>SUM(F17:H17)</f>
        <v>0</v>
      </c>
      <c r="F17" s="330"/>
      <c r="G17" s="330"/>
      <c r="H17" s="341"/>
      <c r="I17" s="329" t="s">
        <v>2040</v>
      </c>
      <c r="J17" s="65"/>
      <c r="K17" s="294"/>
    </row>
    <row r="18" spans="2:11" ht="16.149999999999999" customHeight="1" x14ac:dyDescent="0.2">
      <c r="B18" s="304" t="s">
        <v>324</v>
      </c>
      <c r="C18" s="305"/>
      <c r="D18" s="239" t="s">
        <v>11</v>
      </c>
      <c r="E18" s="322">
        <f t="shared" si="0"/>
        <v>0</v>
      </c>
      <c r="F18" s="321">
        <f>'TAC19 CCE'!E29</f>
        <v>0</v>
      </c>
      <c r="G18" s="324"/>
      <c r="H18" s="347"/>
      <c r="I18" s="329" t="s">
        <v>2041</v>
      </c>
      <c r="J18" s="65"/>
      <c r="K18" s="294"/>
    </row>
    <row r="19" spans="2:11" ht="16.149999999999999" customHeight="1" thickBot="1" x14ac:dyDescent="0.25">
      <c r="B19" s="408" t="s">
        <v>2042</v>
      </c>
      <c r="C19" s="409"/>
      <c r="D19" s="244" t="s">
        <v>11</v>
      </c>
      <c r="E19" s="322">
        <f t="shared" si="0"/>
        <v>0</v>
      </c>
      <c r="F19" s="330"/>
      <c r="G19" s="330"/>
      <c r="H19" s="341"/>
      <c r="I19" s="329" t="s">
        <v>2043</v>
      </c>
      <c r="J19" s="65"/>
      <c r="K19" s="294"/>
    </row>
    <row r="20" spans="2:11" ht="16.149999999999999" customHeight="1" thickBot="1" x14ac:dyDescent="0.25">
      <c r="B20" s="410" t="s">
        <v>2347</v>
      </c>
      <c r="C20" s="411"/>
      <c r="D20" s="172" t="s">
        <v>11</v>
      </c>
      <c r="E20" s="323">
        <f>SUM(F20:H20)</f>
        <v>0</v>
      </c>
      <c r="F20" s="323">
        <f>SUM(F15:F19)</f>
        <v>0</v>
      </c>
      <c r="G20" s="323">
        <f>SUM(G15:G19)</f>
        <v>0</v>
      </c>
      <c r="H20" s="342">
        <f>SUM(H15:H19)</f>
        <v>0</v>
      </c>
      <c r="I20" s="350" t="s">
        <v>2044</v>
      </c>
      <c r="J20" s="65"/>
    </row>
    <row r="21" spans="2:11" ht="16.149999999999999" customHeight="1" thickTop="1" thickBot="1" x14ac:dyDescent="0.25">
      <c r="B21" s="412"/>
      <c r="C21" s="413"/>
      <c r="D21" s="71"/>
      <c r="E21" s="71"/>
      <c r="F21" s="71"/>
      <c r="G21" s="71"/>
      <c r="H21" s="71"/>
      <c r="I21" s="336"/>
    </row>
    <row r="22" spans="2:11" ht="16.149999999999999" customHeight="1" thickTop="1" thickBot="1" x14ac:dyDescent="0.3">
      <c r="B22" s="26"/>
      <c r="C22" s="26"/>
      <c r="E22" s="45"/>
      <c r="F22" s="45"/>
      <c r="G22" s="377" t="s">
        <v>2338</v>
      </c>
      <c r="H22" s="378">
        <v>2</v>
      </c>
    </row>
    <row r="23" spans="2:11" ht="16.149999999999999" customHeight="1" thickTop="1" thickBot="1" x14ac:dyDescent="0.25">
      <c r="B23" s="414"/>
      <c r="C23" s="414"/>
      <c r="D23" s="45"/>
      <c r="E23" s="710" t="s">
        <v>2024</v>
      </c>
      <c r="F23" s="712"/>
      <c r="G23" s="712"/>
      <c r="H23" s="711"/>
      <c r="I23" s="262"/>
    </row>
    <row r="24" spans="2:11" ht="16.149999999999999" customHeight="1" thickTop="1" x14ac:dyDescent="0.25">
      <c r="B24" s="415" t="s">
        <v>2348</v>
      </c>
      <c r="C24" s="416"/>
      <c r="D24" s="48"/>
      <c r="E24" s="327" t="s">
        <v>2045</v>
      </c>
      <c r="F24" s="327" t="s">
        <v>2046</v>
      </c>
      <c r="G24" s="327" t="s">
        <v>2047</v>
      </c>
      <c r="H24" s="327" t="s">
        <v>2048</v>
      </c>
      <c r="I24" s="325" t="s">
        <v>3</v>
      </c>
      <c r="J24" s="65"/>
    </row>
    <row r="25" spans="2:11" ht="54.35" x14ac:dyDescent="0.25">
      <c r="B25" s="733" t="s">
        <v>2030</v>
      </c>
      <c r="C25" s="734"/>
      <c r="D25" s="708" t="s">
        <v>72</v>
      </c>
      <c r="E25" s="31" t="s">
        <v>5</v>
      </c>
      <c r="F25" s="31" t="s">
        <v>2032</v>
      </c>
      <c r="G25" s="500" t="s">
        <v>2033</v>
      </c>
      <c r="H25" s="790" t="s">
        <v>2034</v>
      </c>
      <c r="I25" s="50"/>
      <c r="J25" s="65"/>
    </row>
    <row r="26" spans="2:11" ht="16.149999999999999" customHeight="1" x14ac:dyDescent="0.25">
      <c r="B26" s="733"/>
      <c r="C26" s="734"/>
      <c r="D26" s="708"/>
      <c r="E26" s="32" t="s">
        <v>2341</v>
      </c>
      <c r="F26" s="32" t="s">
        <v>2341</v>
      </c>
      <c r="G26" s="32" t="s">
        <v>2341</v>
      </c>
      <c r="H26" s="79" t="s">
        <v>2341</v>
      </c>
      <c r="I26" s="50"/>
      <c r="J26" s="65"/>
    </row>
    <row r="27" spans="2:11" ht="16.149999999999999" customHeight="1" thickBot="1" x14ac:dyDescent="0.3">
      <c r="B27" s="735"/>
      <c r="C27" s="736"/>
      <c r="D27" s="709"/>
      <c r="E27" s="52" t="s">
        <v>424</v>
      </c>
      <c r="F27" s="52" t="s">
        <v>424</v>
      </c>
      <c r="G27" s="52" t="s">
        <v>424</v>
      </c>
      <c r="H27" s="82" t="s">
        <v>424</v>
      </c>
      <c r="I27" s="329" t="s">
        <v>4</v>
      </c>
      <c r="J27" s="65"/>
    </row>
    <row r="28" spans="2:11" ht="16.149999999999999" customHeight="1" x14ac:dyDescent="0.2">
      <c r="B28" s="208" t="s">
        <v>2035</v>
      </c>
      <c r="C28" s="232"/>
      <c r="D28" s="6"/>
      <c r="E28" s="3"/>
      <c r="F28" s="3"/>
      <c r="G28" s="3"/>
      <c r="H28" s="11"/>
      <c r="I28" s="61"/>
      <c r="J28" s="65"/>
    </row>
    <row r="29" spans="2:11" ht="25.85" x14ac:dyDescent="0.2">
      <c r="B29" s="142" t="s">
        <v>2036</v>
      </c>
      <c r="C29" s="238" t="s">
        <v>68</v>
      </c>
      <c r="D29" s="239" t="s">
        <v>11</v>
      </c>
      <c r="E29" s="322">
        <f t="shared" ref="E29:E34" si="1">SUM(F29:H29)</f>
        <v>0</v>
      </c>
      <c r="F29" s="332"/>
      <c r="G29" s="324"/>
      <c r="H29" s="354"/>
      <c r="I29" s="329" t="s">
        <v>2037</v>
      </c>
      <c r="J29" s="65"/>
      <c r="K29" s="294"/>
    </row>
    <row r="30" spans="2:11" ht="13.6" x14ac:dyDescent="0.2">
      <c r="B30" s="148" t="s">
        <v>2038</v>
      </c>
      <c r="C30" s="282" t="s">
        <v>68</v>
      </c>
      <c r="D30" s="245" t="s">
        <v>11</v>
      </c>
      <c r="E30" s="322">
        <f t="shared" si="1"/>
        <v>0</v>
      </c>
      <c r="F30" s="332"/>
      <c r="G30" s="324"/>
      <c r="H30" s="354"/>
      <c r="I30" s="329" t="s">
        <v>2039</v>
      </c>
      <c r="J30" s="65"/>
      <c r="K30" s="294"/>
    </row>
    <row r="31" spans="2:11" ht="16.149999999999999" customHeight="1" x14ac:dyDescent="0.2">
      <c r="B31" s="227" t="s">
        <v>323</v>
      </c>
      <c r="C31" s="128"/>
      <c r="D31" s="239" t="s">
        <v>11</v>
      </c>
      <c r="E31" s="322">
        <f>SUM(F31:H31)</f>
        <v>0</v>
      </c>
      <c r="F31" s="332"/>
      <c r="G31" s="332"/>
      <c r="H31" s="355"/>
      <c r="I31" s="329" t="s">
        <v>2040</v>
      </c>
      <c r="J31" s="65"/>
      <c r="K31" s="294"/>
    </row>
    <row r="32" spans="2:11" ht="16.149999999999999" customHeight="1" x14ac:dyDescent="0.2">
      <c r="B32" s="227" t="s">
        <v>324</v>
      </c>
      <c r="C32" s="128"/>
      <c r="D32" s="239" t="s">
        <v>11</v>
      </c>
      <c r="E32" s="322">
        <f t="shared" si="1"/>
        <v>0</v>
      </c>
      <c r="F32" s="321">
        <f>'TAC19 CCE'!G29</f>
        <v>0</v>
      </c>
      <c r="G32" s="324"/>
      <c r="H32" s="354"/>
      <c r="I32" s="329" t="s">
        <v>2041</v>
      </c>
      <c r="J32" s="65"/>
      <c r="K32" s="294"/>
    </row>
    <row r="33" spans="2:11" ht="16.149999999999999" customHeight="1" thickBot="1" x14ac:dyDescent="0.25">
      <c r="B33" s="295" t="s">
        <v>2042</v>
      </c>
      <c r="C33" s="296"/>
      <c r="D33" s="297" t="s">
        <v>11</v>
      </c>
      <c r="E33" s="322">
        <f t="shared" si="1"/>
        <v>0</v>
      </c>
      <c r="F33" s="332"/>
      <c r="G33" s="332"/>
      <c r="H33" s="355"/>
      <c r="I33" s="329" t="s">
        <v>2043</v>
      </c>
      <c r="J33" s="65"/>
      <c r="K33" s="294"/>
    </row>
    <row r="34" spans="2:11" ht="16.149999999999999" customHeight="1" thickBot="1" x14ac:dyDescent="0.25">
      <c r="B34" s="73" t="s">
        <v>2349</v>
      </c>
      <c r="C34" s="69"/>
      <c r="D34" s="172" t="s">
        <v>11</v>
      </c>
      <c r="E34" s="323">
        <f t="shared" si="1"/>
        <v>0</v>
      </c>
      <c r="F34" s="323">
        <f>SUM(F29:F33)</f>
        <v>0</v>
      </c>
      <c r="G34" s="323">
        <f>SUM(G29:G33)</f>
        <v>0</v>
      </c>
      <c r="H34" s="342">
        <f>SUM(H29:H33)</f>
        <v>0</v>
      </c>
      <c r="I34" s="329" t="s">
        <v>2044</v>
      </c>
      <c r="J34" s="65"/>
    </row>
    <row r="35" spans="2:11" ht="16.149999999999999" customHeight="1" thickTop="1" thickBot="1" x14ac:dyDescent="0.25">
      <c r="B35" s="71"/>
      <c r="C35" s="71"/>
      <c r="D35" s="71"/>
      <c r="E35" s="71"/>
      <c r="F35" s="71"/>
      <c r="G35" s="71"/>
      <c r="H35" s="71"/>
      <c r="I35" s="336"/>
    </row>
    <row r="36" spans="2:11" ht="16.149999999999999" customHeight="1" thickTop="1" thickBot="1" x14ac:dyDescent="0.3">
      <c r="F36" s="377" t="s">
        <v>2338</v>
      </c>
      <c r="G36" s="378">
        <v>3</v>
      </c>
    </row>
    <row r="37" spans="2:11" ht="16.149999999999999" customHeight="1" thickTop="1" thickBot="1" x14ac:dyDescent="0.25">
      <c r="B37" s="45"/>
      <c r="C37" s="45"/>
      <c r="D37" s="45"/>
      <c r="E37" s="710" t="s">
        <v>2024</v>
      </c>
      <c r="F37" s="712"/>
      <c r="G37" s="711"/>
      <c r="H37" s="45"/>
    </row>
    <row r="38" spans="2:11" ht="16.149999999999999" customHeight="1" thickTop="1" x14ac:dyDescent="0.2">
      <c r="B38" s="731" t="s">
        <v>2350</v>
      </c>
      <c r="C38" s="1"/>
      <c r="D38" s="6"/>
      <c r="E38" s="326" t="s">
        <v>2026</v>
      </c>
      <c r="F38" s="326" t="s">
        <v>2049</v>
      </c>
      <c r="G38" s="326" t="s">
        <v>2050</v>
      </c>
      <c r="H38" s="325" t="s">
        <v>3</v>
      </c>
      <c r="I38" s="65"/>
    </row>
    <row r="39" spans="2:11" ht="53.7" customHeight="1" x14ac:dyDescent="0.25">
      <c r="B39" s="722"/>
      <c r="C39" s="1"/>
      <c r="D39" s="708" t="s">
        <v>72</v>
      </c>
      <c r="E39" s="31" t="s">
        <v>5</v>
      </c>
      <c r="F39" s="31" t="s">
        <v>430</v>
      </c>
      <c r="G39" s="790" t="s">
        <v>431</v>
      </c>
      <c r="H39" s="50"/>
      <c r="I39" s="65"/>
    </row>
    <row r="40" spans="2:11" ht="16.149999999999999" customHeight="1" x14ac:dyDescent="0.25">
      <c r="B40" s="757" t="s">
        <v>2051</v>
      </c>
      <c r="C40" s="758"/>
      <c r="D40" s="708"/>
      <c r="E40" s="32" t="s">
        <v>2340</v>
      </c>
      <c r="F40" s="32" t="s">
        <v>2340</v>
      </c>
      <c r="G40" s="79" t="s">
        <v>2340</v>
      </c>
      <c r="H40" s="50"/>
      <c r="I40" s="65"/>
    </row>
    <row r="41" spans="2:11" ht="16.149999999999999" customHeight="1" thickBot="1" x14ac:dyDescent="0.3">
      <c r="B41" s="759"/>
      <c r="C41" s="760"/>
      <c r="D41" s="709"/>
      <c r="E41" s="52" t="s">
        <v>424</v>
      </c>
      <c r="F41" s="52" t="s">
        <v>424</v>
      </c>
      <c r="G41" s="82" t="s">
        <v>424</v>
      </c>
      <c r="H41" s="329" t="s">
        <v>4</v>
      </c>
      <c r="I41" s="65"/>
    </row>
    <row r="42" spans="2:11" ht="16.149999999999999" customHeight="1" x14ac:dyDescent="0.2">
      <c r="B42" s="403" t="s">
        <v>2052</v>
      </c>
      <c r="C42" s="404"/>
      <c r="D42" s="6"/>
      <c r="E42" s="3"/>
      <c r="F42" s="3"/>
      <c r="G42" s="11"/>
      <c r="H42" s="61"/>
      <c r="I42" s="65"/>
    </row>
    <row r="43" spans="2:11" ht="16.149999999999999" customHeight="1" x14ac:dyDescent="0.2">
      <c r="B43" s="407" t="s">
        <v>1769</v>
      </c>
      <c r="C43" s="305"/>
      <c r="D43" s="239" t="s">
        <v>11</v>
      </c>
      <c r="E43" s="322">
        <f t="shared" ref="E43:E52" si="2">SUM(F43:G43)</f>
        <v>0</v>
      </c>
      <c r="F43" s="321">
        <f>SUM('TAC21 Borrowings'!E14:E16,'TAC21 Borrowings'!E24:E26)</f>
        <v>0</v>
      </c>
      <c r="G43" s="354"/>
      <c r="H43" s="329" t="s">
        <v>2053</v>
      </c>
      <c r="I43" s="65"/>
      <c r="J43" s="294"/>
    </row>
    <row r="44" spans="2:11" ht="16.149999999999999" customHeight="1" x14ac:dyDescent="0.2">
      <c r="B44" s="304" t="s">
        <v>2054</v>
      </c>
      <c r="C44" s="305"/>
      <c r="D44" s="298" t="s">
        <v>11</v>
      </c>
      <c r="E44" s="322">
        <f>SUM(F44:G44)</f>
        <v>0</v>
      </c>
      <c r="F44" s="321">
        <f>SUM('TAC21 Borrowings'!E9:E10,'TAC21 Borrowings'!E12,'TAC21 Borrowings'!E17,'TAC21 Borrowings'!E27)-G44</f>
        <v>0</v>
      </c>
      <c r="G44" s="341"/>
      <c r="H44" s="329" t="s">
        <v>2055</v>
      </c>
      <c r="I44" s="65"/>
      <c r="J44" s="294"/>
    </row>
    <row r="45" spans="2:11" ht="16.149999999999999" customHeight="1" x14ac:dyDescent="0.2">
      <c r="B45" s="304" t="s">
        <v>1718</v>
      </c>
      <c r="C45" s="305"/>
      <c r="D45" s="298" t="s">
        <v>11</v>
      </c>
      <c r="E45" s="322">
        <f t="shared" si="2"/>
        <v>0</v>
      </c>
      <c r="F45" s="321">
        <f>'TAC21 Borrowings'!E18+'TAC21 Borrowings'!E28</f>
        <v>0</v>
      </c>
      <c r="G45" s="354"/>
      <c r="H45" s="329" t="s">
        <v>2056</v>
      </c>
      <c r="I45" s="65"/>
      <c r="J45" s="294"/>
    </row>
    <row r="46" spans="2:11" ht="16.149999999999999" customHeight="1" x14ac:dyDescent="0.2">
      <c r="B46" s="304" t="s">
        <v>2057</v>
      </c>
      <c r="C46" s="305"/>
      <c r="D46" s="299" t="s">
        <v>11</v>
      </c>
      <c r="E46" s="322">
        <f t="shared" si="2"/>
        <v>0</v>
      </c>
      <c r="F46" s="321">
        <f>'TAC21 Borrowings'!E19+'TAC21 Borrowings'!E29</f>
        <v>0</v>
      </c>
      <c r="G46" s="354"/>
      <c r="H46" s="329" t="s">
        <v>2058</v>
      </c>
      <c r="I46" s="65"/>
      <c r="J46" s="294"/>
    </row>
    <row r="47" spans="2:11" ht="25.85" x14ac:dyDescent="0.2">
      <c r="B47" s="417" t="s">
        <v>2059</v>
      </c>
      <c r="C47" s="418" t="s">
        <v>68</v>
      </c>
      <c r="D47" s="300" t="s">
        <v>11</v>
      </c>
      <c r="E47" s="322">
        <f t="shared" si="2"/>
        <v>0</v>
      </c>
      <c r="F47" s="330"/>
      <c r="G47" s="354"/>
      <c r="H47" s="329" t="s">
        <v>2060</v>
      </c>
      <c r="I47" s="65"/>
      <c r="J47" s="294"/>
    </row>
    <row r="48" spans="2:11" ht="25.85" x14ac:dyDescent="0.2">
      <c r="B48" s="417" t="s">
        <v>2061</v>
      </c>
      <c r="C48" s="419" t="s">
        <v>68</v>
      </c>
      <c r="D48" s="301" t="s">
        <v>11</v>
      </c>
      <c r="E48" s="322">
        <f t="shared" si="2"/>
        <v>0</v>
      </c>
      <c r="F48" s="330"/>
      <c r="G48" s="354"/>
      <c r="H48" s="329" t="s">
        <v>2062</v>
      </c>
      <c r="I48" s="65"/>
      <c r="J48" s="294"/>
    </row>
    <row r="49" spans="2:10" ht="16.149999999999999" customHeight="1" x14ac:dyDescent="0.2">
      <c r="B49" s="304" t="s">
        <v>6</v>
      </c>
      <c r="C49" s="305"/>
      <c r="D49" s="302" t="s">
        <v>11</v>
      </c>
      <c r="E49" s="322">
        <f>SUM(F49:G49)</f>
        <v>0</v>
      </c>
      <c r="F49" s="321">
        <f>'TAC20 Payables'!E77+'TAC20 Payables'!E81-G49</f>
        <v>0</v>
      </c>
      <c r="G49" s="341"/>
      <c r="H49" s="329" t="s">
        <v>2063</v>
      </c>
      <c r="I49" s="65"/>
      <c r="J49" s="294"/>
    </row>
    <row r="50" spans="2:10" ht="16.149999999999999" customHeight="1" x14ac:dyDescent="0.2">
      <c r="B50" s="304" t="s">
        <v>429</v>
      </c>
      <c r="C50" s="420" t="s">
        <v>68</v>
      </c>
      <c r="D50" s="302" t="s">
        <v>11</v>
      </c>
      <c r="E50" s="322">
        <f t="shared" si="2"/>
        <v>0</v>
      </c>
      <c r="F50" s="330"/>
      <c r="G50" s="354"/>
      <c r="H50" s="329" t="s">
        <v>2064</v>
      </c>
      <c r="I50" s="65"/>
      <c r="J50" s="294"/>
    </row>
    <row r="51" spans="2:10" ht="16.149999999999999" customHeight="1" thickBot="1" x14ac:dyDescent="0.25">
      <c r="B51" s="408" t="s">
        <v>2065</v>
      </c>
      <c r="C51" s="409"/>
      <c r="D51" s="303" t="s">
        <v>11</v>
      </c>
      <c r="E51" s="322">
        <f t="shared" si="2"/>
        <v>0</v>
      </c>
      <c r="F51" s="330"/>
      <c r="G51" s="341"/>
      <c r="H51" s="329" t="s">
        <v>2066</v>
      </c>
      <c r="I51" s="65"/>
      <c r="J51" s="294"/>
    </row>
    <row r="52" spans="2:10" ht="16.149999999999999" customHeight="1" thickBot="1" x14ac:dyDescent="0.25">
      <c r="B52" s="410" t="s">
        <v>2347</v>
      </c>
      <c r="C52" s="411"/>
      <c r="D52" s="172" t="s">
        <v>11</v>
      </c>
      <c r="E52" s="323">
        <f t="shared" si="2"/>
        <v>0</v>
      </c>
      <c r="F52" s="323">
        <f>SUM(F43:F51)</f>
        <v>0</v>
      </c>
      <c r="G52" s="342">
        <f t="shared" ref="G52" si="3">SUM(G43:G51)</f>
        <v>0</v>
      </c>
      <c r="H52" s="329" t="s">
        <v>2067</v>
      </c>
      <c r="I52" s="65"/>
      <c r="J52" s="294"/>
    </row>
    <row r="53" spans="2:10" ht="16.149999999999999" customHeight="1" thickTop="1" thickBot="1" x14ac:dyDescent="0.25">
      <c r="B53" s="412"/>
      <c r="C53" s="413"/>
      <c r="D53" s="71"/>
      <c r="E53" s="71"/>
      <c r="F53" s="71"/>
      <c r="G53" s="71"/>
      <c r="H53" s="336"/>
    </row>
    <row r="54" spans="2:10" ht="16.149999999999999" customHeight="1" thickTop="1" thickBot="1" x14ac:dyDescent="0.3">
      <c r="B54" s="26"/>
      <c r="C54" s="26"/>
      <c r="F54" s="377" t="s">
        <v>2338</v>
      </c>
      <c r="G54" s="378">
        <v>4</v>
      </c>
    </row>
    <row r="55" spans="2:10" ht="16.149999999999999" customHeight="1" thickTop="1" thickBot="1" x14ac:dyDescent="0.25">
      <c r="B55" s="414"/>
      <c r="C55" s="414"/>
      <c r="D55" s="45"/>
      <c r="E55" s="710" t="s">
        <v>2024</v>
      </c>
      <c r="F55" s="712"/>
      <c r="G55" s="711"/>
      <c r="H55" s="45"/>
    </row>
    <row r="56" spans="2:10" ht="16.149999999999999" customHeight="1" thickTop="1" x14ac:dyDescent="0.2">
      <c r="B56" s="731" t="s">
        <v>2351</v>
      </c>
      <c r="C56" s="416"/>
      <c r="D56" s="48"/>
      <c r="E56" s="327" t="s">
        <v>2045</v>
      </c>
      <c r="F56" s="327" t="s">
        <v>2068</v>
      </c>
      <c r="G56" s="327" t="s">
        <v>2069</v>
      </c>
      <c r="H56" s="325" t="s">
        <v>3</v>
      </c>
      <c r="I56" s="65"/>
    </row>
    <row r="57" spans="2:10" ht="54.35" x14ac:dyDescent="0.25">
      <c r="B57" s="722"/>
      <c r="C57" s="1"/>
      <c r="D57" s="708" t="s">
        <v>72</v>
      </c>
      <c r="E57" s="31" t="s">
        <v>5</v>
      </c>
      <c r="F57" s="31" t="s">
        <v>430</v>
      </c>
      <c r="G57" s="790" t="s">
        <v>431</v>
      </c>
      <c r="H57" s="50"/>
      <c r="I57" s="65"/>
    </row>
    <row r="58" spans="2:10" ht="16.149999999999999" customHeight="1" x14ac:dyDescent="0.25">
      <c r="B58" s="757" t="s">
        <v>2051</v>
      </c>
      <c r="C58" s="758"/>
      <c r="D58" s="708"/>
      <c r="E58" s="32" t="s">
        <v>2341</v>
      </c>
      <c r="F58" s="32" t="s">
        <v>2341</v>
      </c>
      <c r="G58" s="79" t="s">
        <v>2341</v>
      </c>
      <c r="H58" s="50"/>
      <c r="I58" s="65"/>
    </row>
    <row r="59" spans="2:10" ht="16.149999999999999" customHeight="1" thickBot="1" x14ac:dyDescent="0.3">
      <c r="B59" s="759"/>
      <c r="C59" s="760"/>
      <c r="D59" s="709"/>
      <c r="E59" s="52" t="s">
        <v>424</v>
      </c>
      <c r="F59" s="52" t="s">
        <v>424</v>
      </c>
      <c r="G59" s="82" t="s">
        <v>424</v>
      </c>
      <c r="H59" s="329" t="s">
        <v>4</v>
      </c>
      <c r="I59" s="65"/>
    </row>
    <row r="60" spans="2:10" ht="16.149999999999999" customHeight="1" x14ac:dyDescent="0.2">
      <c r="B60" s="403" t="s">
        <v>2052</v>
      </c>
      <c r="C60" s="404"/>
      <c r="D60" s="6"/>
      <c r="E60" s="3"/>
      <c r="F60" s="3"/>
      <c r="G60" s="11"/>
      <c r="H60" s="61"/>
      <c r="I60" s="65"/>
    </row>
    <row r="61" spans="2:10" ht="16.149999999999999" customHeight="1" x14ac:dyDescent="0.2">
      <c r="B61" s="407" t="s">
        <v>1769</v>
      </c>
      <c r="C61" s="305"/>
      <c r="D61" s="303" t="s">
        <v>11</v>
      </c>
      <c r="E61" s="322">
        <f t="shared" ref="E61:E70" si="4">SUM(F61:G61)</f>
        <v>0</v>
      </c>
      <c r="F61" s="321">
        <f>SUM('TAC21 Borrowings'!F14:F16,'TAC21 Borrowings'!F24:F26)</f>
        <v>0</v>
      </c>
      <c r="G61" s="354"/>
      <c r="H61" s="329" t="s">
        <v>2053</v>
      </c>
      <c r="I61" s="65"/>
      <c r="J61" s="294"/>
    </row>
    <row r="62" spans="2:10" ht="16.149999999999999" customHeight="1" x14ac:dyDescent="0.2">
      <c r="B62" s="304" t="s">
        <v>2054</v>
      </c>
      <c r="C62" s="305"/>
      <c r="D62" s="303" t="s">
        <v>11</v>
      </c>
      <c r="E62" s="322">
        <f t="shared" si="4"/>
        <v>0</v>
      </c>
      <c r="F62" s="321">
        <f>SUM('TAC21 Borrowings'!F9:F10,'TAC21 Borrowings'!F12,'TAC21 Borrowings'!F17,'TAC21 Borrowings'!F27)-G62</f>
        <v>0</v>
      </c>
      <c r="G62" s="355"/>
      <c r="H62" s="329" t="s">
        <v>2055</v>
      </c>
      <c r="I62" s="65"/>
      <c r="J62" s="294"/>
    </row>
    <row r="63" spans="2:10" ht="16.149999999999999" customHeight="1" x14ac:dyDescent="0.2">
      <c r="B63" s="304" t="s">
        <v>1718</v>
      </c>
      <c r="C63" s="305"/>
      <c r="D63" s="303" t="s">
        <v>11</v>
      </c>
      <c r="E63" s="322">
        <f t="shared" si="4"/>
        <v>0</v>
      </c>
      <c r="F63" s="321">
        <f>'TAC21 Borrowings'!F18+'TAC21 Borrowings'!F28</f>
        <v>0</v>
      </c>
      <c r="G63" s="354"/>
      <c r="H63" s="329" t="s">
        <v>2056</v>
      </c>
      <c r="I63" s="65"/>
      <c r="J63" s="294"/>
    </row>
    <row r="64" spans="2:10" ht="16.149999999999999" customHeight="1" x14ac:dyDescent="0.2">
      <c r="B64" s="304" t="s">
        <v>2057</v>
      </c>
      <c r="C64" s="305"/>
      <c r="D64" s="306" t="s">
        <v>11</v>
      </c>
      <c r="E64" s="322">
        <f t="shared" si="4"/>
        <v>0</v>
      </c>
      <c r="F64" s="321">
        <f>'TAC21 Borrowings'!F19+'TAC21 Borrowings'!F29</f>
        <v>0</v>
      </c>
      <c r="G64" s="354"/>
      <c r="H64" s="329" t="s">
        <v>2058</v>
      </c>
      <c r="I64" s="65"/>
      <c r="J64" s="294"/>
    </row>
    <row r="65" spans="2:12" ht="25.85" x14ac:dyDescent="0.2">
      <c r="B65" s="417" t="s">
        <v>2059</v>
      </c>
      <c r="C65" s="421" t="s">
        <v>68</v>
      </c>
      <c r="D65" s="306" t="s">
        <v>11</v>
      </c>
      <c r="E65" s="322">
        <f t="shared" si="4"/>
        <v>0</v>
      </c>
      <c r="F65" s="332"/>
      <c r="G65" s="354"/>
      <c r="H65" s="329" t="s">
        <v>2060</v>
      </c>
      <c r="I65" s="65"/>
      <c r="J65" s="294"/>
    </row>
    <row r="66" spans="2:12" ht="25.85" x14ac:dyDescent="0.2">
      <c r="B66" s="417" t="s">
        <v>2061</v>
      </c>
      <c r="C66" s="422" t="s">
        <v>68</v>
      </c>
      <c r="D66" s="303" t="s">
        <v>11</v>
      </c>
      <c r="E66" s="322">
        <f t="shared" si="4"/>
        <v>0</v>
      </c>
      <c r="F66" s="332"/>
      <c r="G66" s="354"/>
      <c r="H66" s="329" t="s">
        <v>2062</v>
      </c>
      <c r="I66" s="65"/>
      <c r="J66" s="294"/>
    </row>
    <row r="67" spans="2:12" ht="16.149999999999999" customHeight="1" x14ac:dyDescent="0.2">
      <c r="B67" s="304" t="s">
        <v>6</v>
      </c>
      <c r="C67" s="305"/>
      <c r="D67" s="303" t="s">
        <v>11</v>
      </c>
      <c r="E67" s="322">
        <f t="shared" si="4"/>
        <v>0</v>
      </c>
      <c r="F67" s="321">
        <f>'TAC20 Payables'!F77+'TAC20 Payables'!F81-G67</f>
        <v>0</v>
      </c>
      <c r="G67" s="355"/>
      <c r="H67" s="329" t="s">
        <v>2063</v>
      </c>
      <c r="I67" s="65"/>
      <c r="J67" s="294"/>
    </row>
    <row r="68" spans="2:12" ht="16.149999999999999" customHeight="1" x14ac:dyDescent="0.2">
      <c r="B68" s="304" t="s">
        <v>429</v>
      </c>
      <c r="C68" s="421" t="s">
        <v>68</v>
      </c>
      <c r="D68" s="306" t="s">
        <v>11</v>
      </c>
      <c r="E68" s="322">
        <f t="shared" si="4"/>
        <v>0</v>
      </c>
      <c r="F68" s="332"/>
      <c r="G68" s="354"/>
      <c r="H68" s="329" t="s">
        <v>2064</v>
      </c>
      <c r="I68" s="65"/>
      <c r="J68" s="294"/>
    </row>
    <row r="69" spans="2:12" ht="16.149999999999999" customHeight="1" thickBot="1" x14ac:dyDescent="0.25">
      <c r="B69" s="408" t="s">
        <v>2065</v>
      </c>
      <c r="C69" s="409"/>
      <c r="D69" s="183" t="s">
        <v>11</v>
      </c>
      <c r="E69" s="322">
        <f t="shared" si="4"/>
        <v>0</v>
      </c>
      <c r="F69" s="332"/>
      <c r="G69" s="355"/>
      <c r="H69" s="329" t="s">
        <v>2066</v>
      </c>
      <c r="I69" s="65"/>
      <c r="J69" s="294"/>
    </row>
    <row r="70" spans="2:12" ht="16.149999999999999" customHeight="1" thickBot="1" x14ac:dyDescent="0.25">
      <c r="B70" s="410" t="s">
        <v>2349</v>
      </c>
      <c r="C70" s="411"/>
      <c r="D70" s="172" t="s">
        <v>11</v>
      </c>
      <c r="E70" s="323">
        <f t="shared" si="4"/>
        <v>0</v>
      </c>
      <c r="F70" s="323">
        <f>SUM(F61:F69)</f>
        <v>0</v>
      </c>
      <c r="G70" s="342">
        <f t="shared" ref="G70" si="5">SUM(G61:G69)</f>
        <v>0</v>
      </c>
      <c r="H70" s="329" t="s">
        <v>2067</v>
      </c>
      <c r="I70" s="65"/>
    </row>
    <row r="71" spans="2:12" ht="16.149999999999999" customHeight="1" thickTop="1" x14ac:dyDescent="0.2">
      <c r="B71" s="413"/>
      <c r="C71" s="413"/>
      <c r="D71" s="71"/>
      <c r="E71" s="71"/>
      <c r="F71" s="71"/>
      <c r="G71" s="71"/>
      <c r="H71" s="336"/>
    </row>
    <row r="72" spans="2:12" ht="16.149999999999999" customHeight="1" thickBot="1" x14ac:dyDescent="0.25">
      <c r="B72" s="26"/>
      <c r="C72" s="26"/>
      <c r="E72" s="761"/>
      <c r="F72" s="761"/>
      <c r="G72" s="761"/>
      <c r="H72" s="761"/>
      <c r="I72" s="761"/>
      <c r="J72" s="761"/>
      <c r="K72" s="761"/>
      <c r="L72" s="761"/>
    </row>
    <row r="73" spans="2:12" ht="16.149999999999999" customHeight="1" thickTop="1" thickBot="1" x14ac:dyDescent="0.3">
      <c r="B73" s="792"/>
      <c r="C73" s="792"/>
      <c r="D73" s="792"/>
      <c r="E73" s="792"/>
      <c r="F73" s="793" t="s">
        <v>2338</v>
      </c>
      <c r="G73" s="794">
        <v>5</v>
      </c>
    </row>
    <row r="74" spans="2:12" ht="16.149999999999999" customHeight="1" thickTop="1" thickBot="1" x14ac:dyDescent="0.3">
      <c r="B74" s="414"/>
      <c r="C74" s="414"/>
      <c r="D74" s="795"/>
      <c r="E74" s="796" t="s">
        <v>2559</v>
      </c>
      <c r="F74" s="797"/>
      <c r="G74" s="798"/>
    </row>
    <row r="75" spans="2:12" ht="16.149999999999999" customHeight="1" thickTop="1" x14ac:dyDescent="0.2">
      <c r="B75" s="791" t="s">
        <v>2560</v>
      </c>
      <c r="C75" s="429"/>
      <c r="D75" s="6"/>
      <c r="E75" s="360" t="s">
        <v>2026</v>
      </c>
      <c r="F75" s="359" t="s">
        <v>2045</v>
      </c>
      <c r="G75" s="361" t="s">
        <v>3</v>
      </c>
      <c r="H75" s="65"/>
    </row>
    <row r="76" spans="2:12" ht="17.7" customHeight="1" x14ac:dyDescent="0.25">
      <c r="B76" s="751"/>
      <c r="C76" s="752"/>
      <c r="D76" s="708" t="s">
        <v>72</v>
      </c>
      <c r="E76" s="31" t="s">
        <v>5</v>
      </c>
      <c r="F76" s="31" t="s">
        <v>5</v>
      </c>
      <c r="G76" s="6"/>
      <c r="H76" s="65"/>
    </row>
    <row r="77" spans="2:12" ht="16.149999999999999" customHeight="1" x14ac:dyDescent="0.25">
      <c r="B77" s="751"/>
      <c r="C77" s="752"/>
      <c r="D77" s="708"/>
      <c r="E77" s="32" t="s">
        <v>2340</v>
      </c>
      <c r="F77" s="32" t="s">
        <v>2341</v>
      </c>
      <c r="G77" s="6"/>
      <c r="H77" s="65"/>
    </row>
    <row r="78" spans="2:12" ht="16.149999999999999" customHeight="1" thickBot="1" x14ac:dyDescent="0.3">
      <c r="B78" s="753"/>
      <c r="C78" s="754"/>
      <c r="D78" s="709"/>
      <c r="E78" s="52" t="s">
        <v>424</v>
      </c>
      <c r="F78" s="52" t="s">
        <v>424</v>
      </c>
      <c r="G78" s="329" t="s">
        <v>4</v>
      </c>
      <c r="H78" s="65"/>
    </row>
    <row r="79" spans="2:12" ht="16.149999999999999" customHeight="1" x14ac:dyDescent="0.2">
      <c r="B79" s="403" t="s">
        <v>2070</v>
      </c>
      <c r="C79" s="404"/>
      <c r="D79" s="6"/>
      <c r="E79" s="3"/>
      <c r="F79" s="3"/>
      <c r="G79" s="3"/>
      <c r="H79" s="65"/>
    </row>
    <row r="80" spans="2:12" ht="16.149999999999999" customHeight="1" x14ac:dyDescent="0.2">
      <c r="B80" s="93" t="s">
        <v>2071</v>
      </c>
      <c r="C80" s="1"/>
      <c r="D80" s="303" t="s">
        <v>11</v>
      </c>
      <c r="E80" s="330"/>
      <c r="F80" s="332"/>
      <c r="G80" s="329" t="s">
        <v>2072</v>
      </c>
      <c r="H80" s="65"/>
    </row>
    <row r="81" spans="2:10" ht="16.149999999999999" customHeight="1" x14ac:dyDescent="0.2">
      <c r="B81" s="407" t="s">
        <v>2073</v>
      </c>
      <c r="C81" s="423"/>
      <c r="D81" s="303" t="s">
        <v>11</v>
      </c>
      <c r="E81" s="330"/>
      <c r="F81" s="332"/>
      <c r="G81" s="329" t="s">
        <v>2074</v>
      </c>
      <c r="H81" s="65"/>
    </row>
    <row r="82" spans="2:10" ht="16.149999999999999" customHeight="1" thickBot="1" x14ac:dyDescent="0.25">
      <c r="B82" s="407" t="s">
        <v>2075</v>
      </c>
      <c r="C82" s="423"/>
      <c r="D82" s="303" t="s">
        <v>11</v>
      </c>
      <c r="E82" s="330"/>
      <c r="F82" s="332"/>
      <c r="G82" s="329" t="s">
        <v>2076</v>
      </c>
      <c r="H82" s="65"/>
    </row>
    <row r="83" spans="2:10" ht="16.149999999999999" customHeight="1" thickBot="1" x14ac:dyDescent="0.25">
      <c r="B83" s="410" t="s">
        <v>2077</v>
      </c>
      <c r="C83" s="411"/>
      <c r="D83" s="172" t="s">
        <v>11</v>
      </c>
      <c r="E83" s="323">
        <f>SUM(E80:E82)</f>
        <v>0</v>
      </c>
      <c r="F83" s="323">
        <f>SUM(F80:F82)</f>
        <v>0</v>
      </c>
      <c r="G83" s="329" t="s">
        <v>2078</v>
      </c>
      <c r="H83" s="65"/>
    </row>
    <row r="84" spans="2:10" ht="16.149999999999999" customHeight="1" thickTop="1" x14ac:dyDescent="0.25">
      <c r="B84" s="424"/>
      <c r="C84" s="26"/>
      <c r="E84" s="309"/>
      <c r="F84" s="71"/>
      <c r="G84" s="336"/>
    </row>
    <row r="85" spans="2:10" ht="16.149999999999999" customHeight="1" thickBot="1" x14ac:dyDescent="0.3">
      <c r="B85" s="424"/>
      <c r="C85" s="26"/>
    </row>
    <row r="86" spans="2:10" ht="16.149999999999999" customHeight="1" thickTop="1" thickBot="1" x14ac:dyDescent="0.3">
      <c r="B86" s="425"/>
      <c r="C86" s="425"/>
      <c r="D86" s="38"/>
      <c r="E86" s="38"/>
      <c r="F86" s="38"/>
      <c r="G86" s="38"/>
      <c r="H86" s="682" t="s">
        <v>2338</v>
      </c>
      <c r="I86" s="683">
        <v>6</v>
      </c>
    </row>
    <row r="87" spans="2:10" ht="16.149999999999999" customHeight="1" thickTop="1" x14ac:dyDescent="0.2">
      <c r="B87" s="426" t="s">
        <v>2079</v>
      </c>
      <c r="C87" s="427"/>
      <c r="D87" s="384"/>
      <c r="E87" s="684" t="s">
        <v>2080</v>
      </c>
      <c r="F87" s="674" t="s">
        <v>2081</v>
      </c>
      <c r="G87" s="685" t="s">
        <v>2082</v>
      </c>
      <c r="H87" s="684" t="s">
        <v>2083</v>
      </c>
      <c r="I87" s="686" t="s">
        <v>3</v>
      </c>
      <c r="J87" s="30"/>
    </row>
    <row r="88" spans="2:10" ht="17" customHeight="1" x14ac:dyDescent="0.25">
      <c r="B88" s="428"/>
      <c r="C88" s="687"/>
      <c r="D88" s="755" t="s">
        <v>72</v>
      </c>
      <c r="E88" s="688" t="s">
        <v>2084</v>
      </c>
      <c r="F88" s="688" t="s">
        <v>2025</v>
      </c>
      <c r="G88" s="688" t="s">
        <v>2084</v>
      </c>
      <c r="H88" s="688" t="s">
        <v>2025</v>
      </c>
      <c r="I88" s="385"/>
      <c r="J88" s="30"/>
    </row>
    <row r="89" spans="2:10" ht="16.149999999999999" customHeight="1" x14ac:dyDescent="0.25">
      <c r="B89" s="430"/>
      <c r="C89" s="687"/>
      <c r="D89" s="755"/>
      <c r="E89" s="689" t="s">
        <v>2340</v>
      </c>
      <c r="F89" s="689" t="s">
        <v>2340</v>
      </c>
      <c r="G89" s="689" t="s">
        <v>2341</v>
      </c>
      <c r="H89" s="689" t="s">
        <v>2341</v>
      </c>
      <c r="I89" s="385"/>
      <c r="J89" s="30"/>
    </row>
    <row r="90" spans="2:10" ht="16.149999999999999" customHeight="1" thickBot="1" x14ac:dyDescent="0.3">
      <c r="B90" s="431"/>
      <c r="C90" s="432"/>
      <c r="D90" s="756"/>
      <c r="E90" s="386" t="s">
        <v>424</v>
      </c>
      <c r="F90" s="386" t="s">
        <v>424</v>
      </c>
      <c r="G90" s="386" t="s">
        <v>424</v>
      </c>
      <c r="H90" s="386" t="s">
        <v>424</v>
      </c>
      <c r="I90" s="690" t="s">
        <v>4</v>
      </c>
      <c r="J90" s="30"/>
    </row>
    <row r="91" spans="2:10" ht="16.149999999999999" customHeight="1" x14ac:dyDescent="0.2">
      <c r="B91" s="433" t="s">
        <v>2085</v>
      </c>
      <c r="C91" s="434"/>
      <c r="D91" s="691"/>
      <c r="E91" s="692"/>
      <c r="F91" s="692"/>
      <c r="G91" s="692"/>
      <c r="H91" s="692"/>
      <c r="I91" s="387"/>
      <c r="J91" s="30"/>
    </row>
    <row r="92" spans="2:10" ht="25.85" x14ac:dyDescent="0.2">
      <c r="B92" s="435" t="s">
        <v>2086</v>
      </c>
      <c r="C92" s="436"/>
      <c r="D92" s="693" t="s">
        <v>11</v>
      </c>
      <c r="E92" s="694">
        <f>E15</f>
        <v>0</v>
      </c>
      <c r="F92" s="371"/>
      <c r="G92" s="694">
        <f>E29</f>
        <v>0</v>
      </c>
      <c r="H92" s="446"/>
      <c r="I92" s="690" t="s">
        <v>2087</v>
      </c>
      <c r="J92" s="30"/>
    </row>
    <row r="93" spans="2:10" ht="16.5" customHeight="1" x14ac:dyDescent="0.2">
      <c r="B93" s="435" t="s">
        <v>2038</v>
      </c>
      <c r="C93" s="436"/>
      <c r="D93" s="693" t="s">
        <v>11</v>
      </c>
      <c r="E93" s="694">
        <f t="shared" ref="E93:E96" si="6">E16</f>
        <v>0</v>
      </c>
      <c r="F93" s="371"/>
      <c r="G93" s="694">
        <f t="shared" ref="G93:G96" si="7">E30</f>
        <v>0</v>
      </c>
      <c r="H93" s="446"/>
      <c r="I93" s="690" t="s">
        <v>2088</v>
      </c>
      <c r="J93" s="30"/>
    </row>
    <row r="94" spans="2:10" ht="15.65" customHeight="1" x14ac:dyDescent="0.2">
      <c r="B94" s="435" t="s">
        <v>323</v>
      </c>
      <c r="C94" s="436"/>
      <c r="D94" s="693" t="s">
        <v>11</v>
      </c>
      <c r="E94" s="694">
        <f t="shared" si="6"/>
        <v>0</v>
      </c>
      <c r="F94" s="371"/>
      <c r="G94" s="694">
        <f t="shared" si="7"/>
        <v>0</v>
      </c>
      <c r="H94" s="446"/>
      <c r="I94" s="690" t="s">
        <v>2089</v>
      </c>
      <c r="J94" s="30"/>
    </row>
    <row r="95" spans="2:10" ht="16.149999999999999" customHeight="1" x14ac:dyDescent="0.2">
      <c r="B95" s="435" t="s">
        <v>324</v>
      </c>
      <c r="C95" s="436"/>
      <c r="D95" s="693" t="s">
        <v>11</v>
      </c>
      <c r="E95" s="694">
        <f t="shared" si="6"/>
        <v>0</v>
      </c>
      <c r="F95" s="371"/>
      <c r="G95" s="694">
        <f t="shared" si="7"/>
        <v>0</v>
      </c>
      <c r="H95" s="446"/>
      <c r="I95" s="690" t="s">
        <v>2090</v>
      </c>
      <c r="J95" s="30"/>
    </row>
    <row r="96" spans="2:10" ht="16.149999999999999" customHeight="1" thickBot="1" x14ac:dyDescent="0.25">
      <c r="B96" s="695" t="s">
        <v>2042</v>
      </c>
      <c r="C96" s="436"/>
      <c r="D96" s="693" t="s">
        <v>11</v>
      </c>
      <c r="E96" s="694">
        <f t="shared" si="6"/>
        <v>0</v>
      </c>
      <c r="F96" s="371"/>
      <c r="G96" s="694">
        <f t="shared" si="7"/>
        <v>0</v>
      </c>
      <c r="H96" s="446"/>
      <c r="I96" s="690" t="s">
        <v>2091</v>
      </c>
      <c r="J96" s="30"/>
    </row>
    <row r="97" spans="2:10" ht="16.149999999999999" customHeight="1" x14ac:dyDescent="0.2">
      <c r="B97" s="390" t="s">
        <v>426</v>
      </c>
      <c r="C97" s="389"/>
      <c r="D97" s="693" t="s">
        <v>11</v>
      </c>
      <c r="E97" s="696">
        <f>SUM(E92:E96)</f>
        <v>0</v>
      </c>
      <c r="F97" s="696">
        <f>SUM(F92:F96)</f>
        <v>0</v>
      </c>
      <c r="G97" s="696">
        <f>SUM(G92:G96)</f>
        <v>0</v>
      </c>
      <c r="H97" s="696">
        <f>SUM(H92:H96)</f>
        <v>0</v>
      </c>
      <c r="I97" s="690" t="s">
        <v>2092</v>
      </c>
      <c r="J97" s="30"/>
    </row>
    <row r="98" spans="2:10" ht="16.149999999999999" customHeight="1" x14ac:dyDescent="0.2">
      <c r="B98" s="390" t="s">
        <v>2093</v>
      </c>
      <c r="C98" s="391"/>
      <c r="D98" s="691"/>
      <c r="E98" s="692"/>
      <c r="F98" s="692"/>
      <c r="G98" s="692"/>
      <c r="H98" s="692"/>
      <c r="I98" s="690"/>
      <c r="J98" s="30"/>
    </row>
    <row r="99" spans="2:10" ht="16.149999999999999" customHeight="1" x14ac:dyDescent="0.2">
      <c r="B99" s="392" t="s">
        <v>1769</v>
      </c>
      <c r="C99" s="389"/>
      <c r="D99" s="693" t="s">
        <v>11</v>
      </c>
      <c r="E99" s="694">
        <f>E43</f>
        <v>0</v>
      </c>
      <c r="F99" s="371"/>
      <c r="G99" s="694">
        <f>E61</f>
        <v>0</v>
      </c>
      <c r="H99" s="446"/>
      <c r="I99" s="690" t="s">
        <v>2094</v>
      </c>
      <c r="J99" s="30"/>
    </row>
    <row r="100" spans="2:10" ht="16.149999999999999" customHeight="1" x14ac:dyDescent="0.2">
      <c r="B100" s="392" t="s">
        <v>2054</v>
      </c>
      <c r="C100" s="389"/>
      <c r="D100" s="693" t="s">
        <v>11</v>
      </c>
      <c r="E100" s="694">
        <f t="shared" ref="E100:E107" si="8">E44</f>
        <v>0</v>
      </c>
      <c r="F100" s="371"/>
      <c r="G100" s="694">
        <f t="shared" ref="G100:G107" si="9">E62</f>
        <v>0</v>
      </c>
      <c r="H100" s="446"/>
      <c r="I100" s="690" t="s">
        <v>2095</v>
      </c>
      <c r="J100" s="30"/>
    </row>
    <row r="101" spans="2:10" ht="16.149999999999999" customHeight="1" x14ac:dyDescent="0.2">
      <c r="B101" s="392" t="s">
        <v>1718</v>
      </c>
      <c r="C101" s="389"/>
      <c r="D101" s="693" t="s">
        <v>11</v>
      </c>
      <c r="E101" s="694">
        <f t="shared" si="8"/>
        <v>0</v>
      </c>
      <c r="F101" s="371"/>
      <c r="G101" s="694">
        <f t="shared" si="9"/>
        <v>0</v>
      </c>
      <c r="H101" s="446"/>
      <c r="I101" s="690" t="s">
        <v>2096</v>
      </c>
      <c r="J101" s="30"/>
    </row>
    <row r="102" spans="2:10" ht="16.149999999999999" customHeight="1" x14ac:dyDescent="0.2">
      <c r="B102" s="393" t="s">
        <v>2057</v>
      </c>
      <c r="C102" s="691"/>
      <c r="D102" s="693" t="s">
        <v>11</v>
      </c>
      <c r="E102" s="694">
        <f t="shared" si="8"/>
        <v>0</v>
      </c>
      <c r="F102" s="371"/>
      <c r="G102" s="694">
        <f t="shared" si="9"/>
        <v>0</v>
      </c>
      <c r="H102" s="446"/>
      <c r="I102" s="690" t="s">
        <v>2097</v>
      </c>
      <c r="J102" s="30"/>
    </row>
    <row r="103" spans="2:10" ht="25.85" x14ac:dyDescent="0.2">
      <c r="B103" s="394" t="s">
        <v>2098</v>
      </c>
      <c r="C103" s="395"/>
      <c r="D103" s="693" t="s">
        <v>11</v>
      </c>
      <c r="E103" s="694">
        <f>E47</f>
        <v>0</v>
      </c>
      <c r="F103" s="371"/>
      <c r="G103" s="694">
        <f t="shared" si="9"/>
        <v>0</v>
      </c>
      <c r="H103" s="446"/>
      <c r="I103" s="690" t="s">
        <v>2099</v>
      </c>
      <c r="J103" s="30"/>
    </row>
    <row r="104" spans="2:10" ht="25.85" x14ac:dyDescent="0.2">
      <c r="B104" s="388" t="s">
        <v>2061</v>
      </c>
      <c r="C104" s="395"/>
      <c r="D104" s="693" t="s">
        <v>11</v>
      </c>
      <c r="E104" s="694">
        <f t="shared" si="8"/>
        <v>0</v>
      </c>
      <c r="F104" s="371"/>
      <c r="G104" s="694">
        <f t="shared" si="9"/>
        <v>0</v>
      </c>
      <c r="H104" s="446"/>
      <c r="I104" s="690" t="s">
        <v>2100</v>
      </c>
      <c r="J104" s="30"/>
    </row>
    <row r="105" spans="2:10" ht="16.149999999999999" customHeight="1" x14ac:dyDescent="0.2">
      <c r="B105" s="392" t="s">
        <v>6</v>
      </c>
      <c r="C105" s="389"/>
      <c r="D105" s="693" t="s">
        <v>11</v>
      </c>
      <c r="E105" s="694">
        <f t="shared" si="8"/>
        <v>0</v>
      </c>
      <c r="F105" s="371"/>
      <c r="G105" s="694">
        <f t="shared" si="9"/>
        <v>0</v>
      </c>
      <c r="H105" s="446"/>
      <c r="I105" s="690" t="s">
        <v>2101</v>
      </c>
      <c r="J105" s="30"/>
    </row>
    <row r="106" spans="2:10" ht="16.149999999999999" customHeight="1" x14ac:dyDescent="0.2">
      <c r="B106" s="392" t="s">
        <v>429</v>
      </c>
      <c r="C106" s="389"/>
      <c r="D106" s="693" t="s">
        <v>11</v>
      </c>
      <c r="E106" s="694">
        <f t="shared" si="8"/>
        <v>0</v>
      </c>
      <c r="F106" s="371"/>
      <c r="G106" s="694">
        <f t="shared" si="9"/>
        <v>0</v>
      </c>
      <c r="H106" s="446"/>
      <c r="I106" s="690" t="s">
        <v>2102</v>
      </c>
      <c r="J106" s="30"/>
    </row>
    <row r="107" spans="2:10" ht="16.149999999999999" customHeight="1" thickBot="1" x14ac:dyDescent="0.25">
      <c r="B107" s="697" t="s">
        <v>2065</v>
      </c>
      <c r="C107" s="396"/>
      <c r="D107" s="693" t="s">
        <v>11</v>
      </c>
      <c r="E107" s="694">
        <f t="shared" si="8"/>
        <v>0</v>
      </c>
      <c r="F107" s="371"/>
      <c r="G107" s="694">
        <f t="shared" si="9"/>
        <v>0</v>
      </c>
      <c r="H107" s="446"/>
      <c r="I107" s="690" t="s">
        <v>2103</v>
      </c>
      <c r="J107" s="30"/>
    </row>
    <row r="108" spans="2:10" ht="16.149999999999999" customHeight="1" thickBot="1" x14ac:dyDescent="0.25">
      <c r="B108" s="397" t="s">
        <v>427</v>
      </c>
      <c r="C108" s="398"/>
      <c r="D108" s="399" t="s">
        <v>11</v>
      </c>
      <c r="E108" s="698">
        <f>SUM(E99:E107)</f>
        <v>0</v>
      </c>
      <c r="F108" s="698">
        <f>SUM(F99:F107)</f>
        <v>0</v>
      </c>
      <c r="G108" s="698">
        <f>SUM(G99:G107)</f>
        <v>0</v>
      </c>
      <c r="H108" s="698">
        <f>SUM(H99:H107)</f>
        <v>0</v>
      </c>
      <c r="I108" s="699" t="s">
        <v>2104</v>
      </c>
      <c r="J108" s="30"/>
    </row>
    <row r="109" spans="2:10" ht="16.149999999999999" customHeight="1" thickTop="1" x14ac:dyDescent="0.2">
      <c r="B109" s="37"/>
      <c r="C109" s="37"/>
      <c r="D109" s="37"/>
      <c r="E109" s="37"/>
      <c r="F109" s="37"/>
      <c r="G109" s="37"/>
      <c r="H109" s="37"/>
      <c r="I109" s="337"/>
    </row>
  </sheetData>
  <sheetProtection algorithmName="SHA-512" hashValue="deDh8WX4rRk1gHYduaDHVQhm4czTw8jQwO6lrFSqCR1dcfNnNXbVxL6CdiuDzh8GYU4b48Iul+6i0hUWDoKAiw==" saltValue="BAnpSYfAvEHNPSCvzPcMYg==" spinCount="100000" sheet="1" objects="1" scenarios="1"/>
  <mergeCells count="20">
    <mergeCell ref="E23:H23"/>
    <mergeCell ref="B6:M7"/>
    <mergeCell ref="E9:H9"/>
    <mergeCell ref="B11:C13"/>
    <mergeCell ref="D12:D13"/>
    <mergeCell ref="B25:C27"/>
    <mergeCell ref="D25:D27"/>
    <mergeCell ref="E37:G37"/>
    <mergeCell ref="B38:B39"/>
    <mergeCell ref="D39:D41"/>
    <mergeCell ref="B40:C41"/>
    <mergeCell ref="B76:C78"/>
    <mergeCell ref="D76:D78"/>
    <mergeCell ref="D88:D90"/>
    <mergeCell ref="E55:G55"/>
    <mergeCell ref="B56:B57"/>
    <mergeCell ref="D57:D59"/>
    <mergeCell ref="B58:C59"/>
    <mergeCell ref="E72:L72"/>
    <mergeCell ref="E74:G74"/>
  </mergeCells>
  <conditionalFormatting sqref="E84">
    <cfRule type="cellIs" dxfId="1" priority="41" operator="equal">
      <formula>"FAIL"</formula>
    </cfRule>
    <cfRule type="cellIs" dxfId="0" priority="42" operator="equal">
      <formula>"Pass"</formula>
    </cfRule>
  </conditionalFormatting>
  <dataValidations count="4">
    <dataValidation allowBlank="1" showInputMessage="1" showErrorMessage="1" promptTitle="Provisions" prompt="Constructive obligations are not financial liabilities. They must be contractual obligations to be considered a financial liability. Provisions for taxes are not financial liabilities" sqref="C68 C50" xr:uid="{BB821F5E-4F9C-471E-B8D7-E73A78101195}"/>
    <dataValidation allowBlank="1" showInputMessage="1" showErrorMessage="1" promptTitle="Trade and other payables" prompt="The carrying value of trade and other payables here should exclude amounts which are not settled in cash (deferred income), taxes and amounts that do not arise from financial instruments (PDC dividends). Accruals must be included." sqref="C47:C48 C65:C66" xr:uid="{082304ED-CB1A-4BCC-BE11-BF135BB213C8}"/>
    <dataValidation allowBlank="1" showInputMessage="1" showErrorMessage="1" promptTitle="Receivables" prompt="The carrying value of other receivables here should exclude amounts which are not settled in cash (prepayments), taxes, and amounts that do not arise from financial instruments (PDC dividend). Accrued income must be included." sqref="C15 C29" xr:uid="{D258CDEA-9B89-41B1-9EDE-50BBD7A422B4}"/>
    <dataValidation allowBlank="1" showInputMessage="1" showErrorMessage="1" promptTitle="Receivables" prompt="The carrying value of other receivables here should exclude amounts which are not settled in cash (prepayments), taxes, and amounts that do not arise from financial instruments. Accrued income must be included." sqref="C16 C30" xr:uid="{9C284A10-E4E5-4FC9-ABF3-8D5C7E691177}"/>
  </dataValidations>
  <pageMargins left="0.25" right="0.25" top="0.75" bottom="0.75" header="0.3" footer="0.3"/>
  <pageSetup paperSize="9" scale="48" fitToHeight="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697D-3F4C-400B-B45A-696A418ECCD1}">
  <sheetPr codeName="Sheet87">
    <tabColor theme="2"/>
    <pageSetUpPr fitToPage="1"/>
  </sheetPr>
  <dimension ref="A1:O89"/>
  <sheetViews>
    <sheetView showGridLines="0" topLeftCell="A2" zoomScale="85" zoomScaleNormal="85" workbookViewId="0">
      <selection activeCell="A2" sqref="A2"/>
    </sheetView>
  </sheetViews>
  <sheetFormatPr defaultColWidth="13.25" defaultRowHeight="16.149999999999999" customHeight="1" x14ac:dyDescent="0.2"/>
  <cols>
    <col min="1" max="1" width="4.25" style="18" customWidth="1"/>
    <col min="2" max="2" width="62.25" style="18" customWidth="1"/>
    <col min="3" max="3" width="5.25" style="18" customWidth="1"/>
    <col min="4" max="4" width="9.25" style="18" customWidth="1"/>
    <col min="5" max="6" width="14.25" style="18" customWidth="1"/>
    <col min="7" max="16384" width="13.25" style="18"/>
  </cols>
  <sheetData>
    <row r="1" spans="1:8" ht="18.7" customHeight="1" x14ac:dyDescent="0.25">
      <c r="B1" s="20" t="s">
        <v>2476</v>
      </c>
    </row>
    <row r="2" spans="1:8" ht="18.7" customHeight="1" x14ac:dyDescent="0.25">
      <c r="B2" s="20" t="s">
        <v>322</v>
      </c>
    </row>
    <row r="3" spans="1:8" ht="18.7" customHeight="1" x14ac:dyDescent="0.2">
      <c r="B3" s="21" t="s">
        <v>405</v>
      </c>
    </row>
    <row r="4" spans="1:8" ht="18.7" customHeight="1" thickBot="1" x14ac:dyDescent="0.25">
      <c r="B4" s="21"/>
    </row>
    <row r="5" spans="1:8" ht="16.149999999999999" customHeight="1" thickTop="1" thickBot="1" x14ac:dyDescent="0.3">
      <c r="B5" s="45"/>
      <c r="C5" s="45"/>
      <c r="D5" s="45"/>
      <c r="E5" s="45"/>
      <c r="F5" s="377" t="s">
        <v>2338</v>
      </c>
      <c r="G5" s="378">
        <v>1</v>
      </c>
    </row>
    <row r="6" spans="1:8" ht="16.149999999999999" customHeight="1" thickTop="1" x14ac:dyDescent="0.2">
      <c r="A6" s="46"/>
      <c r="B6" s="738" t="s">
        <v>393</v>
      </c>
      <c r="C6" s="6"/>
      <c r="D6" s="6"/>
      <c r="E6" s="326" t="s">
        <v>2105</v>
      </c>
      <c r="F6" s="327" t="s">
        <v>2106</v>
      </c>
      <c r="G6" s="325" t="s">
        <v>3</v>
      </c>
      <c r="H6" s="65"/>
    </row>
    <row r="7" spans="1:8" ht="16.149999999999999" customHeight="1" x14ac:dyDescent="0.25">
      <c r="B7" s="738"/>
      <c r="C7" s="6"/>
      <c r="D7" s="708"/>
      <c r="E7" s="32" t="s">
        <v>2340</v>
      </c>
      <c r="F7" s="32" t="s">
        <v>2341</v>
      </c>
      <c r="G7" s="50"/>
      <c r="H7" s="65"/>
    </row>
    <row r="8" spans="1:8" ht="16.149999999999999" customHeight="1" thickBot="1" x14ac:dyDescent="0.3">
      <c r="B8" s="750"/>
      <c r="C8" s="13"/>
      <c r="D8" s="709"/>
      <c r="E8" s="33" t="s">
        <v>424</v>
      </c>
      <c r="F8" s="33" t="s">
        <v>424</v>
      </c>
      <c r="G8" s="329" t="s">
        <v>4</v>
      </c>
      <c r="H8" s="65"/>
    </row>
    <row r="9" spans="1:8" ht="16.149999999999999" customHeight="1" x14ac:dyDescent="0.2">
      <c r="B9" s="146" t="s">
        <v>486</v>
      </c>
      <c r="C9" s="147"/>
      <c r="D9" s="303" t="s">
        <v>11</v>
      </c>
      <c r="E9" s="330"/>
      <c r="F9" s="332"/>
      <c r="G9" s="329" t="s">
        <v>2107</v>
      </c>
      <c r="H9" s="65"/>
    </row>
    <row r="10" spans="1:8" ht="16.149999999999999" customHeight="1" thickBot="1" x14ac:dyDescent="0.25">
      <c r="B10" s="227" t="s">
        <v>25</v>
      </c>
      <c r="C10" s="128"/>
      <c r="D10" s="303" t="s">
        <v>11</v>
      </c>
      <c r="E10" s="330"/>
      <c r="F10" s="332"/>
      <c r="G10" s="329" t="s">
        <v>2108</v>
      </c>
      <c r="H10" s="65"/>
    </row>
    <row r="11" spans="1:8" ht="16.149999999999999" customHeight="1" thickBot="1" x14ac:dyDescent="0.25">
      <c r="B11" s="73" t="s">
        <v>5</v>
      </c>
      <c r="C11" s="69"/>
      <c r="D11" s="172" t="s">
        <v>11</v>
      </c>
      <c r="E11" s="323">
        <f>SUM(E9:E10)</f>
        <v>0</v>
      </c>
      <c r="F11" s="323">
        <f>SUM(F9:F10)</f>
        <v>0</v>
      </c>
      <c r="G11" s="350" t="s">
        <v>2109</v>
      </c>
      <c r="H11" s="65"/>
    </row>
    <row r="12" spans="1:8" ht="16.149999999999999" customHeight="1" thickTop="1" thickBot="1" x14ac:dyDescent="0.25">
      <c r="B12" s="71"/>
      <c r="C12" s="71"/>
      <c r="D12" s="71"/>
      <c r="E12" s="71"/>
      <c r="F12" s="71"/>
      <c r="G12" s="336"/>
    </row>
    <row r="13" spans="1:8" ht="16.149999999999999" customHeight="1" thickTop="1" thickBot="1" x14ac:dyDescent="0.3">
      <c r="B13" s="45"/>
      <c r="C13" s="45"/>
      <c r="D13" s="45"/>
      <c r="E13" s="45"/>
      <c r="F13" s="377" t="s">
        <v>2338</v>
      </c>
      <c r="G13" s="378">
        <v>2</v>
      </c>
    </row>
    <row r="14" spans="1:8" ht="16.149999999999999" customHeight="1" thickTop="1" x14ac:dyDescent="0.2">
      <c r="A14" s="46"/>
      <c r="B14" s="442" t="s">
        <v>394</v>
      </c>
      <c r="C14" s="48"/>
      <c r="D14" s="48"/>
      <c r="E14" s="326" t="s">
        <v>2105</v>
      </c>
      <c r="F14" s="327" t="s">
        <v>2106</v>
      </c>
      <c r="G14" s="325" t="s">
        <v>3</v>
      </c>
      <c r="H14" s="65"/>
    </row>
    <row r="15" spans="1:8" ht="39.75" customHeight="1" x14ac:dyDescent="0.25">
      <c r="B15" s="733"/>
      <c r="C15" s="6"/>
      <c r="D15" s="708"/>
      <c r="E15" s="32" t="s">
        <v>2340</v>
      </c>
      <c r="F15" s="32" t="s">
        <v>2341</v>
      </c>
      <c r="G15" s="50"/>
      <c r="H15" s="65"/>
    </row>
    <row r="16" spans="1:8" ht="16.149999999999999" customHeight="1" thickBot="1" x14ac:dyDescent="0.3">
      <c r="B16" s="735"/>
      <c r="C16" s="13"/>
      <c r="D16" s="709"/>
      <c r="E16" s="33" t="s">
        <v>424</v>
      </c>
      <c r="F16" s="33" t="s">
        <v>424</v>
      </c>
      <c r="G16" s="329" t="s">
        <v>4</v>
      </c>
      <c r="H16" s="65"/>
    </row>
    <row r="17" spans="1:10" ht="16.149999999999999" customHeight="1" x14ac:dyDescent="0.2">
      <c r="B17" s="540" t="s">
        <v>2110</v>
      </c>
      <c r="C17" s="147"/>
      <c r="D17" s="303" t="s">
        <v>11</v>
      </c>
      <c r="E17" s="330"/>
      <c r="F17" s="332"/>
      <c r="G17" s="329" t="s">
        <v>2111</v>
      </c>
      <c r="H17" s="65"/>
    </row>
    <row r="18" spans="1:10" ht="16.149999999999999" customHeight="1" x14ac:dyDescent="0.2">
      <c r="B18" s="93" t="s">
        <v>2112</v>
      </c>
      <c r="C18" s="6"/>
      <c r="D18" s="303" t="s">
        <v>11</v>
      </c>
      <c r="E18" s="330"/>
      <c r="F18" s="332"/>
      <c r="G18" s="329" t="s">
        <v>2113</v>
      </c>
      <c r="H18" s="65"/>
    </row>
    <row r="19" spans="1:10" ht="16.149999999999999" customHeight="1" thickBot="1" x14ac:dyDescent="0.25">
      <c r="B19" s="407" t="s">
        <v>2114</v>
      </c>
      <c r="C19" s="129"/>
      <c r="D19" s="303" t="s">
        <v>11</v>
      </c>
      <c r="E19" s="330"/>
      <c r="F19" s="332"/>
      <c r="G19" s="329" t="s">
        <v>2115</v>
      </c>
      <c r="H19" s="65"/>
    </row>
    <row r="20" spans="1:10" ht="16.149999999999999" customHeight="1" thickBot="1" x14ac:dyDescent="0.25">
      <c r="B20" s="410" t="s">
        <v>5</v>
      </c>
      <c r="C20" s="69"/>
      <c r="D20" s="172" t="s">
        <v>11</v>
      </c>
      <c r="E20" s="323">
        <f>SUM(E17:E19)</f>
        <v>0</v>
      </c>
      <c r="F20" s="323">
        <f>SUM(F17:F19)</f>
        <v>0</v>
      </c>
      <c r="G20" s="329" t="s">
        <v>2116</v>
      </c>
      <c r="H20" s="65"/>
    </row>
    <row r="21" spans="1:10" ht="16.149999999999999" customHeight="1" thickTop="1" thickBot="1" x14ac:dyDescent="0.25">
      <c r="B21" s="413"/>
      <c r="C21" s="71"/>
      <c r="D21" s="71"/>
      <c r="E21" s="71"/>
      <c r="F21" s="71"/>
      <c r="G21" s="336"/>
    </row>
    <row r="22" spans="1:10" ht="16.149999999999999" customHeight="1" thickTop="1" thickBot="1" x14ac:dyDescent="0.3">
      <c r="B22" s="414"/>
      <c r="C22" s="45"/>
      <c r="D22" s="45"/>
      <c r="E22" s="45"/>
      <c r="F22" s="45"/>
      <c r="G22" s="45"/>
      <c r="H22" s="377" t="s">
        <v>2338</v>
      </c>
      <c r="I22" s="378">
        <v>3</v>
      </c>
    </row>
    <row r="23" spans="1:10" ht="16.149999999999999" customHeight="1" thickTop="1" x14ac:dyDescent="0.2">
      <c r="A23" s="46"/>
      <c r="B23" s="442" t="s">
        <v>395</v>
      </c>
      <c r="C23" s="48"/>
      <c r="D23" s="48"/>
      <c r="E23" s="326" t="s">
        <v>2117</v>
      </c>
      <c r="F23" s="326" t="s">
        <v>2118</v>
      </c>
      <c r="G23" s="327" t="s">
        <v>2119</v>
      </c>
      <c r="H23" s="327" t="s">
        <v>2120</v>
      </c>
      <c r="I23" s="325" t="s">
        <v>3</v>
      </c>
      <c r="J23" s="65"/>
    </row>
    <row r="24" spans="1:10" ht="23.95" customHeight="1" x14ac:dyDescent="0.25">
      <c r="B24" s="757"/>
      <c r="C24" s="6"/>
      <c r="D24" s="708" t="s">
        <v>72</v>
      </c>
      <c r="E24" s="31" t="s">
        <v>2121</v>
      </c>
      <c r="F24" s="31" t="s">
        <v>2122</v>
      </c>
      <c r="G24" s="31" t="s">
        <v>2121</v>
      </c>
      <c r="H24" s="31" t="s">
        <v>2122</v>
      </c>
      <c r="I24" s="50"/>
      <c r="J24" s="65"/>
    </row>
    <row r="25" spans="1:10" ht="16.149999999999999" customHeight="1" x14ac:dyDescent="0.25">
      <c r="B25" s="757"/>
      <c r="C25" s="6"/>
      <c r="D25" s="708"/>
      <c r="E25" s="32" t="s">
        <v>328</v>
      </c>
      <c r="F25" s="32" t="s">
        <v>328</v>
      </c>
      <c r="G25" s="32" t="s">
        <v>327</v>
      </c>
      <c r="H25" s="32" t="s">
        <v>327</v>
      </c>
      <c r="I25" s="50"/>
      <c r="J25" s="65"/>
    </row>
    <row r="26" spans="1:10" ht="15.65" customHeight="1" thickBot="1" x14ac:dyDescent="0.3">
      <c r="B26" s="759"/>
      <c r="C26" s="13"/>
      <c r="D26" s="709"/>
      <c r="E26" s="52" t="s">
        <v>424</v>
      </c>
      <c r="F26" s="52" t="s">
        <v>424</v>
      </c>
      <c r="G26" s="52" t="s">
        <v>424</v>
      </c>
      <c r="H26" s="52" t="s">
        <v>424</v>
      </c>
      <c r="I26" s="329" t="s">
        <v>4</v>
      </c>
      <c r="J26" s="65"/>
    </row>
    <row r="27" spans="1:10" ht="16.149999999999999" customHeight="1" x14ac:dyDescent="0.2">
      <c r="B27" s="540" t="s">
        <v>2520</v>
      </c>
      <c r="C27" s="147"/>
      <c r="D27" s="310" t="s">
        <v>11</v>
      </c>
      <c r="E27" s="330"/>
      <c r="F27" s="330"/>
      <c r="G27" s="332"/>
      <c r="H27" s="332"/>
      <c r="I27" s="329" t="s">
        <v>2123</v>
      </c>
      <c r="J27" s="65"/>
    </row>
    <row r="28" spans="1:10" ht="16.149999999999999" customHeight="1" x14ac:dyDescent="0.2">
      <c r="B28" s="304" t="s">
        <v>2521</v>
      </c>
      <c r="C28" s="128"/>
      <c r="D28" s="310" t="s">
        <v>11</v>
      </c>
      <c r="E28" s="330"/>
      <c r="F28" s="330"/>
      <c r="G28" s="332"/>
      <c r="H28" s="332"/>
      <c r="I28" s="329" t="s">
        <v>2124</v>
      </c>
      <c r="J28" s="65"/>
    </row>
    <row r="29" spans="1:10" ht="16.149999999999999" customHeight="1" x14ac:dyDescent="0.2">
      <c r="B29" s="304" t="s">
        <v>2125</v>
      </c>
      <c r="C29" s="127"/>
      <c r="D29" s="85"/>
      <c r="E29" s="3"/>
      <c r="F29" s="3"/>
      <c r="G29" s="3"/>
      <c r="H29" s="3"/>
      <c r="I29" s="144"/>
      <c r="J29" s="65"/>
    </row>
    <row r="30" spans="1:10" ht="16.149999999999999" customHeight="1" x14ac:dyDescent="0.2">
      <c r="B30" s="629" t="s">
        <v>2522</v>
      </c>
      <c r="C30" s="128"/>
      <c r="D30" s="310" t="s">
        <v>11</v>
      </c>
      <c r="E30" s="330"/>
      <c r="F30" s="330"/>
      <c r="G30" s="332"/>
      <c r="H30" s="332"/>
      <c r="I30" s="329" t="s">
        <v>2126</v>
      </c>
      <c r="J30" s="65"/>
    </row>
    <row r="31" spans="1:10" ht="16.149999999999999" customHeight="1" x14ac:dyDescent="0.2">
      <c r="B31" s="629" t="s">
        <v>2127</v>
      </c>
      <c r="C31" s="10"/>
      <c r="D31" s="310" t="s">
        <v>11</v>
      </c>
      <c r="E31" s="330"/>
      <c r="F31" s="330"/>
      <c r="G31" s="332"/>
      <c r="H31" s="332"/>
      <c r="I31" s="329" t="s">
        <v>2128</v>
      </c>
      <c r="J31" s="65"/>
    </row>
    <row r="32" spans="1:10" ht="26.5" thickBot="1" x14ac:dyDescent="0.25">
      <c r="B32" s="644" t="s">
        <v>2129</v>
      </c>
      <c r="C32" s="311" t="s">
        <v>68</v>
      </c>
      <c r="D32" s="310" t="s">
        <v>11</v>
      </c>
      <c r="E32" s="330"/>
      <c r="F32" s="330"/>
      <c r="G32" s="332"/>
      <c r="H32" s="332"/>
      <c r="I32" s="329" t="s">
        <v>2130</v>
      </c>
      <c r="J32" s="65"/>
    </row>
    <row r="33" spans="1:10" ht="16.149999999999999" customHeight="1" thickBot="1" x14ac:dyDescent="0.25">
      <c r="B33" s="410" t="s">
        <v>2131</v>
      </c>
      <c r="C33" s="69"/>
      <c r="D33" s="195" t="s">
        <v>11</v>
      </c>
      <c r="E33" s="323">
        <f>SUM(E27:E32)</f>
        <v>0</v>
      </c>
      <c r="F33" s="323">
        <f>SUM(F27:F32)</f>
        <v>0</v>
      </c>
      <c r="G33" s="323">
        <f>SUM(G27:G32)</f>
        <v>0</v>
      </c>
      <c r="H33" s="323">
        <f>SUM(H27:H32)</f>
        <v>0</v>
      </c>
      <c r="I33" s="329" t="s">
        <v>2132</v>
      </c>
      <c r="J33" s="65"/>
    </row>
    <row r="34" spans="1:10" ht="16.149999999999999" customHeight="1" thickTop="1" thickBot="1" x14ac:dyDescent="0.25">
      <c r="B34" s="413"/>
      <c r="C34" s="71"/>
      <c r="D34" s="71"/>
      <c r="E34" s="71"/>
      <c r="F34" s="71"/>
      <c r="G34" s="71"/>
      <c r="H34" s="71"/>
      <c r="I34" s="336"/>
    </row>
    <row r="35" spans="1:10" ht="16.149999999999999" customHeight="1" thickTop="1" thickBot="1" x14ac:dyDescent="0.3">
      <c r="B35" s="414"/>
      <c r="C35" s="45"/>
      <c r="D35" s="45"/>
      <c r="E35" s="45"/>
      <c r="F35" s="45"/>
      <c r="G35" s="45"/>
      <c r="H35" s="377" t="s">
        <v>2338</v>
      </c>
      <c r="I35" s="378">
        <v>4</v>
      </c>
    </row>
    <row r="36" spans="1:10" ht="16.149999999999999" customHeight="1" thickTop="1" x14ac:dyDescent="0.2">
      <c r="A36" s="46"/>
      <c r="B36" s="442" t="s">
        <v>396</v>
      </c>
      <c r="C36" s="48"/>
      <c r="D36" s="48"/>
      <c r="E36" s="326" t="s">
        <v>2117</v>
      </c>
      <c r="F36" s="326" t="s">
        <v>2118</v>
      </c>
      <c r="G36" s="327" t="s">
        <v>2119</v>
      </c>
      <c r="H36" s="327" t="s">
        <v>2120</v>
      </c>
      <c r="I36" s="325" t="s">
        <v>3</v>
      </c>
      <c r="J36" s="65"/>
    </row>
    <row r="37" spans="1:10" ht="23.95" customHeight="1" x14ac:dyDescent="0.25">
      <c r="B37" s="757"/>
      <c r="C37" s="6"/>
      <c r="D37" s="708" t="s">
        <v>72</v>
      </c>
      <c r="E37" s="31" t="s">
        <v>401</v>
      </c>
      <c r="F37" s="31" t="s">
        <v>2133</v>
      </c>
      <c r="G37" s="31" t="s">
        <v>401</v>
      </c>
      <c r="H37" s="31" t="s">
        <v>2133</v>
      </c>
      <c r="I37" s="50"/>
      <c r="J37" s="65"/>
    </row>
    <row r="38" spans="1:10" ht="16.149999999999999" customHeight="1" x14ac:dyDescent="0.25">
      <c r="B38" s="757"/>
      <c r="C38" s="6"/>
      <c r="D38" s="708"/>
      <c r="E38" s="32" t="s">
        <v>2340</v>
      </c>
      <c r="F38" s="32" t="s">
        <v>2340</v>
      </c>
      <c r="G38" s="32" t="s">
        <v>2341</v>
      </c>
      <c r="H38" s="32" t="s">
        <v>2341</v>
      </c>
      <c r="I38" s="50"/>
      <c r="J38" s="65"/>
    </row>
    <row r="39" spans="1:10" ht="16.149999999999999" customHeight="1" thickBot="1" x14ac:dyDescent="0.3">
      <c r="B39" s="759"/>
      <c r="C39" s="13"/>
      <c r="D39" s="709"/>
      <c r="E39" s="52" t="s">
        <v>424</v>
      </c>
      <c r="F39" s="52" t="s">
        <v>424</v>
      </c>
      <c r="G39" s="52" t="s">
        <v>424</v>
      </c>
      <c r="H39" s="52" t="s">
        <v>424</v>
      </c>
      <c r="I39" s="329" t="s">
        <v>4</v>
      </c>
      <c r="J39" s="65"/>
    </row>
    <row r="40" spans="1:10" ht="16.149999999999999" customHeight="1" x14ac:dyDescent="0.2">
      <c r="B40" s="540" t="s">
        <v>2523</v>
      </c>
      <c r="C40" s="147"/>
      <c r="D40" s="310" t="s">
        <v>11</v>
      </c>
      <c r="E40" s="330"/>
      <c r="F40" s="330"/>
      <c r="G40" s="332"/>
      <c r="H40" s="332"/>
      <c r="I40" s="329" t="s">
        <v>2134</v>
      </c>
      <c r="J40" s="65"/>
    </row>
    <row r="41" spans="1:10" ht="16.149999999999999" customHeight="1" x14ac:dyDescent="0.2">
      <c r="B41" s="304" t="s">
        <v>2524</v>
      </c>
      <c r="C41" s="128"/>
      <c r="D41" s="310" t="s">
        <v>11</v>
      </c>
      <c r="E41" s="330"/>
      <c r="F41" s="330"/>
      <c r="G41" s="332"/>
      <c r="H41" s="332"/>
      <c r="I41" s="329" t="s">
        <v>2135</v>
      </c>
      <c r="J41" s="65"/>
    </row>
    <row r="42" spans="1:10" ht="16.149999999999999" customHeight="1" x14ac:dyDescent="0.2">
      <c r="B42" s="304" t="s">
        <v>2136</v>
      </c>
      <c r="C42" s="127"/>
      <c r="D42" s="16"/>
      <c r="E42" s="3"/>
      <c r="F42" s="3"/>
      <c r="G42" s="3"/>
      <c r="H42" s="3"/>
      <c r="I42" s="144"/>
      <c r="J42" s="65"/>
    </row>
    <row r="43" spans="1:10" ht="16.149999999999999" customHeight="1" x14ac:dyDescent="0.2">
      <c r="B43" s="629" t="s">
        <v>2522</v>
      </c>
      <c r="C43" s="128"/>
      <c r="D43" s="310" t="s">
        <v>11</v>
      </c>
      <c r="E43" s="330"/>
      <c r="F43" s="330"/>
      <c r="G43" s="332"/>
      <c r="H43" s="332"/>
      <c r="I43" s="329" t="s">
        <v>2137</v>
      </c>
      <c r="J43" s="65"/>
    </row>
    <row r="44" spans="1:10" ht="16.149999999999999" customHeight="1" x14ac:dyDescent="0.2">
      <c r="B44" s="629" t="s">
        <v>2127</v>
      </c>
      <c r="C44" s="10"/>
      <c r="D44" s="310" t="s">
        <v>11</v>
      </c>
      <c r="E44" s="330"/>
      <c r="F44" s="330"/>
      <c r="G44" s="332"/>
      <c r="H44" s="332"/>
      <c r="I44" s="329" t="s">
        <v>2138</v>
      </c>
      <c r="J44" s="65"/>
    </row>
    <row r="45" spans="1:10" ht="25.85" x14ac:dyDescent="0.2">
      <c r="B45" s="644" t="s">
        <v>2129</v>
      </c>
      <c r="C45" s="311" t="s">
        <v>68</v>
      </c>
      <c r="D45" s="310" t="s">
        <v>11</v>
      </c>
      <c r="E45" s="330"/>
      <c r="F45" s="330"/>
      <c r="G45" s="332"/>
      <c r="H45" s="332"/>
      <c r="I45" s="329" t="s">
        <v>2139</v>
      </c>
      <c r="J45" s="65"/>
    </row>
    <row r="46" spans="1:10" ht="26.5" thickBot="1" x14ac:dyDescent="0.25">
      <c r="B46" s="417" t="s">
        <v>2525</v>
      </c>
      <c r="C46" s="128"/>
      <c r="D46" s="303" t="s">
        <v>1</v>
      </c>
      <c r="E46" s="330"/>
      <c r="F46" s="324"/>
      <c r="G46" s="332"/>
      <c r="H46" s="324"/>
      <c r="I46" s="329" t="s">
        <v>2140</v>
      </c>
      <c r="J46" s="65"/>
    </row>
    <row r="47" spans="1:10" ht="16.149999999999999" customHeight="1" x14ac:dyDescent="0.2">
      <c r="B47" s="471" t="s">
        <v>2141</v>
      </c>
      <c r="C47" s="75"/>
      <c r="D47" s="310" t="s">
        <v>11</v>
      </c>
      <c r="E47" s="323">
        <f>SUM(E40:E46)</f>
        <v>0</v>
      </c>
      <c r="F47" s="323">
        <f>SUM(F40:F46)</f>
        <v>0</v>
      </c>
      <c r="G47" s="323">
        <f>SUM(G40:G46)</f>
        <v>0</v>
      </c>
      <c r="H47" s="323">
        <f>SUM(H40:H46)</f>
        <v>0</v>
      </c>
      <c r="I47" s="329" t="s">
        <v>2142</v>
      </c>
      <c r="J47" s="65"/>
    </row>
    <row r="48" spans="1:10" ht="26.5" thickBot="1" x14ac:dyDescent="0.25">
      <c r="B48" s="417" t="s">
        <v>2526</v>
      </c>
      <c r="C48" s="128"/>
      <c r="D48" s="55" t="s">
        <v>1</v>
      </c>
      <c r="E48" s="330"/>
      <c r="F48" s="324"/>
      <c r="G48" s="332"/>
      <c r="H48" s="324"/>
      <c r="I48" s="329" t="s">
        <v>2143</v>
      </c>
      <c r="J48" s="65"/>
    </row>
    <row r="49" spans="1:15" ht="16.149999999999999" customHeight="1" thickTop="1" x14ac:dyDescent="0.2">
      <c r="B49" s="413"/>
      <c r="C49" s="71"/>
      <c r="D49" s="71"/>
      <c r="E49" s="71"/>
      <c r="F49" s="71"/>
      <c r="G49" s="71"/>
      <c r="H49" s="71"/>
      <c r="I49" s="336"/>
    </row>
    <row r="50" spans="1:15" ht="16.149999999999999" customHeight="1" thickBot="1" x14ac:dyDescent="0.25">
      <c r="B50" s="536"/>
    </row>
    <row r="51" spans="1:15" ht="16.149999999999999" customHeight="1" thickTop="1" thickBot="1" x14ac:dyDescent="0.3">
      <c r="B51" s="668" t="s">
        <v>2545</v>
      </c>
      <c r="C51" s="45"/>
      <c r="D51" s="45"/>
      <c r="E51" s="377" t="s">
        <v>2338</v>
      </c>
      <c r="F51" s="378">
        <v>6</v>
      </c>
    </row>
    <row r="52" spans="1:15" ht="16.149999999999999" customHeight="1" thickTop="1" x14ac:dyDescent="0.2">
      <c r="A52" s="312"/>
      <c r="B52" s="442" t="s">
        <v>2345</v>
      </c>
      <c r="C52" s="48"/>
      <c r="D52" s="48"/>
      <c r="E52" s="326" t="s">
        <v>2105</v>
      </c>
      <c r="F52" s="325" t="s">
        <v>3</v>
      </c>
      <c r="G52" s="65"/>
    </row>
    <row r="53" spans="1:15" ht="16.149999999999999" customHeight="1" x14ac:dyDescent="0.25">
      <c r="B53" s="757"/>
      <c r="C53" s="6"/>
      <c r="D53" s="708"/>
      <c r="E53" s="32" t="s">
        <v>328</v>
      </c>
      <c r="F53" s="50"/>
      <c r="G53" s="65"/>
    </row>
    <row r="54" spans="1:15" ht="16.149999999999999" customHeight="1" thickBot="1" x14ac:dyDescent="0.3">
      <c r="B54" s="759"/>
      <c r="C54" s="13"/>
      <c r="D54" s="709"/>
      <c r="E54" s="308" t="s">
        <v>424</v>
      </c>
      <c r="F54" s="329" t="s">
        <v>4</v>
      </c>
      <c r="G54" s="65"/>
    </row>
    <row r="55" spans="1:15" ht="16.149999999999999" customHeight="1" x14ac:dyDescent="0.2">
      <c r="B55" s="403" t="s">
        <v>2144</v>
      </c>
      <c r="C55" s="147"/>
      <c r="D55" s="310" t="s">
        <v>14</v>
      </c>
      <c r="E55" s="330"/>
      <c r="F55" s="329" t="s">
        <v>2145</v>
      </c>
      <c r="G55" s="65"/>
    </row>
    <row r="56" spans="1:15" ht="16.149999999999999" customHeight="1" x14ac:dyDescent="0.2">
      <c r="B56" s="645" t="s">
        <v>2146</v>
      </c>
      <c r="C56" s="129"/>
      <c r="D56" s="310" t="s">
        <v>14</v>
      </c>
      <c r="E56" s="330"/>
      <c r="F56" s="329" t="s">
        <v>2147</v>
      </c>
      <c r="G56" s="65"/>
    </row>
    <row r="57" spans="1:15" ht="16.149999999999999" customHeight="1" x14ac:dyDescent="0.2">
      <c r="B57" s="407" t="s">
        <v>2148</v>
      </c>
      <c r="C57" s="129"/>
      <c r="D57" s="303" t="s">
        <v>425</v>
      </c>
      <c r="E57" s="330"/>
      <c r="F57" s="329" t="s">
        <v>2149</v>
      </c>
      <c r="G57" s="65"/>
    </row>
    <row r="58" spans="1:15" ht="16.149999999999999" customHeight="1" thickBot="1" x14ac:dyDescent="0.25">
      <c r="B58" s="645" t="s">
        <v>2150</v>
      </c>
      <c r="C58" s="129"/>
      <c r="D58" s="303" t="s">
        <v>11</v>
      </c>
      <c r="E58" s="330"/>
      <c r="F58" s="329" t="s">
        <v>2151</v>
      </c>
      <c r="G58" s="65"/>
    </row>
    <row r="59" spans="1:15" ht="16.149999999999999" customHeight="1" thickBot="1" x14ac:dyDescent="0.25">
      <c r="B59" s="541" t="s">
        <v>2152</v>
      </c>
      <c r="C59" s="69"/>
      <c r="D59" s="195" t="s">
        <v>14</v>
      </c>
      <c r="E59" s="323">
        <f>SUM(E55:E58)</f>
        <v>0</v>
      </c>
      <c r="F59" s="329" t="s">
        <v>2153</v>
      </c>
      <c r="G59" s="65"/>
    </row>
    <row r="60" spans="1:15" ht="16.149999999999999" customHeight="1" thickTop="1" thickBot="1" x14ac:dyDescent="0.25">
      <c r="B60" s="26"/>
      <c r="E60" s="71"/>
      <c r="F60" s="336"/>
    </row>
    <row r="61" spans="1:15" ht="16.149999999999999" customHeight="1" thickTop="1" thickBot="1" x14ac:dyDescent="0.3">
      <c r="B61" s="668" t="s">
        <v>2545</v>
      </c>
      <c r="C61" s="45"/>
      <c r="D61" s="45"/>
      <c r="E61" s="45"/>
      <c r="F61" s="45"/>
      <c r="G61" s="45"/>
      <c r="H61" s="45"/>
      <c r="I61" s="45"/>
      <c r="J61" s="45"/>
      <c r="K61" s="45"/>
      <c r="L61" s="45"/>
      <c r="M61" s="377" t="s">
        <v>2338</v>
      </c>
      <c r="N61" s="378">
        <v>7</v>
      </c>
    </row>
    <row r="62" spans="1:15" ht="16.149999999999999" customHeight="1" thickTop="1" x14ac:dyDescent="0.2">
      <c r="A62" s="312"/>
      <c r="B62" s="442" t="s">
        <v>397</v>
      </c>
      <c r="C62" s="48"/>
      <c r="D62" s="48"/>
      <c r="E62" s="327" t="s">
        <v>2119</v>
      </c>
      <c r="F62" s="327" t="s">
        <v>2120</v>
      </c>
      <c r="G62" s="327" t="s">
        <v>2154</v>
      </c>
      <c r="H62" s="327" t="s">
        <v>2155</v>
      </c>
      <c r="I62" s="327" t="s">
        <v>2156</v>
      </c>
      <c r="J62" s="327" t="s">
        <v>2157</v>
      </c>
      <c r="K62" s="327" t="s">
        <v>2158</v>
      </c>
      <c r="L62" s="327" t="s">
        <v>2159</v>
      </c>
      <c r="M62" s="326" t="s">
        <v>2105</v>
      </c>
      <c r="N62" s="325" t="s">
        <v>3</v>
      </c>
      <c r="O62" s="65"/>
    </row>
    <row r="63" spans="1:15" ht="27.2" x14ac:dyDescent="0.25">
      <c r="B63" s="757"/>
      <c r="C63" s="5"/>
      <c r="D63" s="739" t="s">
        <v>72</v>
      </c>
      <c r="E63" s="676" t="s">
        <v>2160</v>
      </c>
      <c r="F63" s="676" t="s">
        <v>2161</v>
      </c>
      <c r="G63" s="676" t="s">
        <v>2162</v>
      </c>
      <c r="H63" s="676" t="s">
        <v>2163</v>
      </c>
      <c r="I63" s="676" t="s">
        <v>2164</v>
      </c>
      <c r="J63" s="676" t="s">
        <v>2165</v>
      </c>
      <c r="K63" s="676" t="s">
        <v>321</v>
      </c>
      <c r="L63" s="676" t="s">
        <v>327</v>
      </c>
      <c r="M63" s="676" t="s">
        <v>328</v>
      </c>
      <c r="N63" s="50"/>
      <c r="O63" s="65"/>
    </row>
    <row r="64" spans="1:15" ht="16.149999999999999" customHeight="1" thickBot="1" x14ac:dyDescent="0.3">
      <c r="B64" s="759"/>
      <c r="C64" s="13"/>
      <c r="D64" s="709"/>
      <c r="E64" s="364" t="s">
        <v>424</v>
      </c>
      <c r="F64" s="364" t="s">
        <v>424</v>
      </c>
      <c r="G64" s="364" t="s">
        <v>424</v>
      </c>
      <c r="H64" s="364" t="s">
        <v>424</v>
      </c>
      <c r="I64" s="364" t="s">
        <v>424</v>
      </c>
      <c r="J64" s="364" t="s">
        <v>424</v>
      </c>
      <c r="K64" s="364" t="s">
        <v>424</v>
      </c>
      <c r="L64" s="364" t="s">
        <v>424</v>
      </c>
      <c r="M64" s="364" t="s">
        <v>424</v>
      </c>
      <c r="N64" s="677" t="s">
        <v>4</v>
      </c>
      <c r="O64" s="65"/>
    </row>
    <row r="65" spans="1:15" ht="16.149999999999999" customHeight="1" x14ac:dyDescent="0.2">
      <c r="B65" s="646" t="s">
        <v>2166</v>
      </c>
      <c r="C65" s="147"/>
      <c r="D65" s="680" t="s">
        <v>14</v>
      </c>
      <c r="E65" s="375"/>
      <c r="F65" s="703"/>
      <c r="G65" s="703"/>
      <c r="H65" s="703"/>
      <c r="I65" s="703"/>
      <c r="J65" s="703"/>
      <c r="K65" s="703"/>
      <c r="L65" s="703"/>
      <c r="M65" s="704">
        <f>E59</f>
        <v>0</v>
      </c>
      <c r="N65" s="677" t="s">
        <v>2167</v>
      </c>
      <c r="O65" s="65"/>
    </row>
    <row r="66" spans="1:15" ht="16.149999999999999" customHeight="1" x14ac:dyDescent="0.2">
      <c r="B66" s="647" t="s">
        <v>2168</v>
      </c>
      <c r="C66" s="129"/>
      <c r="D66" s="705" t="s">
        <v>14</v>
      </c>
      <c r="E66" s="703"/>
      <c r="F66" s="704">
        <f>E66+F65</f>
        <v>0</v>
      </c>
      <c r="G66" s="704">
        <f t="shared" ref="G66:M66" si="0">F66+G65</f>
        <v>0</v>
      </c>
      <c r="H66" s="704">
        <f t="shared" si="0"/>
        <v>0</v>
      </c>
      <c r="I66" s="704">
        <f t="shared" si="0"/>
        <v>0</v>
      </c>
      <c r="J66" s="704">
        <f t="shared" si="0"/>
        <v>0</v>
      </c>
      <c r="K66" s="704">
        <f t="shared" si="0"/>
        <v>0</v>
      </c>
      <c r="L66" s="704">
        <f t="shared" si="0"/>
        <v>0</v>
      </c>
      <c r="M66" s="704">
        <f t="shared" si="0"/>
        <v>0</v>
      </c>
      <c r="N66" s="677" t="s">
        <v>2169</v>
      </c>
      <c r="O66" s="65"/>
    </row>
    <row r="67" spans="1:15" ht="16.149999999999999" customHeight="1" x14ac:dyDescent="0.2">
      <c r="B67" s="648" t="s">
        <v>2170</v>
      </c>
      <c r="C67" s="129"/>
      <c r="D67" s="706" t="s">
        <v>11</v>
      </c>
      <c r="E67" s="375"/>
      <c r="F67" s="703"/>
      <c r="G67" s="703"/>
      <c r="H67" s="703"/>
      <c r="I67" s="703"/>
      <c r="J67" s="703"/>
      <c r="K67" s="703"/>
      <c r="L67" s="703"/>
      <c r="M67" s="704">
        <v>0</v>
      </c>
      <c r="N67" s="677" t="s">
        <v>2171</v>
      </c>
      <c r="O67" s="65"/>
    </row>
    <row r="68" spans="1:15" ht="16.149999999999999" customHeight="1" thickBot="1" x14ac:dyDescent="0.25">
      <c r="B68" s="649" t="s">
        <v>2172</v>
      </c>
      <c r="C68" s="313"/>
      <c r="D68" s="351" t="s">
        <v>45</v>
      </c>
      <c r="E68" s="352"/>
      <c r="F68" s="314">
        <f t="shared" ref="F68:J68" si="1">IFERROR(F66/F67,0)</f>
        <v>0</v>
      </c>
      <c r="G68" s="314">
        <f t="shared" si="1"/>
        <v>0</v>
      </c>
      <c r="H68" s="314">
        <f t="shared" si="1"/>
        <v>0</v>
      </c>
      <c r="I68" s="314">
        <f t="shared" si="1"/>
        <v>0</v>
      </c>
      <c r="J68" s="314">
        <f t="shared" si="1"/>
        <v>0</v>
      </c>
      <c r="K68" s="314">
        <f>IFERROR(K66/K67,0)</f>
        <v>0</v>
      </c>
      <c r="L68" s="314">
        <f>IFERROR(L66/L67,0)</f>
        <v>0</v>
      </c>
      <c r="M68" s="314">
        <f>IFERROR(M66/M67,0)</f>
        <v>0</v>
      </c>
      <c r="N68" s="353" t="s">
        <v>2173</v>
      </c>
      <c r="O68" s="65"/>
    </row>
    <row r="69" spans="1:15" ht="16.149999999999999" customHeight="1" thickTop="1" thickBot="1" x14ac:dyDescent="0.3">
      <c r="A69" s="315"/>
      <c r="B69" s="700"/>
      <c r="C69" s="701"/>
      <c r="D69" s="701"/>
      <c r="E69" s="701"/>
      <c r="F69" s="701"/>
      <c r="G69" s="701"/>
      <c r="H69" s="702"/>
      <c r="I69" s="702"/>
      <c r="J69" s="702"/>
      <c r="K69" s="702"/>
      <c r="L69" s="702"/>
      <c r="M69" s="702"/>
      <c r="N69" s="379"/>
    </row>
    <row r="70" spans="1:15" ht="16.149999999999999" customHeight="1" thickTop="1" thickBot="1" x14ac:dyDescent="0.3">
      <c r="B70" s="668" t="s">
        <v>2545</v>
      </c>
      <c r="C70" s="45"/>
      <c r="D70" s="45"/>
      <c r="E70" s="45"/>
      <c r="F70" s="377" t="s">
        <v>2338</v>
      </c>
      <c r="G70" s="378">
        <v>8</v>
      </c>
      <c r="H70" s="315"/>
      <c r="I70" s="315"/>
      <c r="J70" s="315"/>
      <c r="K70" s="315"/>
    </row>
    <row r="71" spans="1:15" ht="16.149999999999999" customHeight="1" thickTop="1" x14ac:dyDescent="0.2">
      <c r="A71" s="312"/>
      <c r="B71" s="722" t="s">
        <v>398</v>
      </c>
      <c r="C71" s="6"/>
      <c r="D71" s="6"/>
      <c r="E71" s="326" t="s">
        <v>2105</v>
      </c>
      <c r="F71" s="327" t="s">
        <v>2106</v>
      </c>
      <c r="G71" s="325" t="s">
        <v>3</v>
      </c>
      <c r="H71" s="65"/>
    </row>
    <row r="72" spans="1:15" ht="16.149999999999999" customHeight="1" x14ac:dyDescent="0.25">
      <c r="B72" s="722"/>
      <c r="C72" s="6"/>
      <c r="D72" s="708"/>
      <c r="E72" s="32" t="s">
        <v>328</v>
      </c>
      <c r="F72" s="32" t="s">
        <v>327</v>
      </c>
      <c r="G72" s="50"/>
      <c r="H72" s="65"/>
    </row>
    <row r="73" spans="1:15" ht="16.149999999999999" customHeight="1" thickBot="1" x14ac:dyDescent="0.3">
      <c r="B73" s="763"/>
      <c r="C73" s="13"/>
      <c r="D73" s="709"/>
      <c r="E73" s="33" t="s">
        <v>424</v>
      </c>
      <c r="F73" s="33" t="s">
        <v>424</v>
      </c>
      <c r="G73" s="329" t="s">
        <v>4</v>
      </c>
      <c r="H73" s="65"/>
    </row>
    <row r="74" spans="1:15" ht="16.149999999999999" customHeight="1" x14ac:dyDescent="0.2">
      <c r="B74" s="403" t="s">
        <v>124</v>
      </c>
      <c r="C74" s="232"/>
      <c r="D74" s="316"/>
      <c r="E74" s="8"/>
      <c r="F74" s="174"/>
      <c r="G74" s="15"/>
      <c r="H74" s="65"/>
    </row>
    <row r="75" spans="1:15" ht="16.149999999999999" customHeight="1" x14ac:dyDescent="0.2">
      <c r="B75" s="304" t="s">
        <v>2174</v>
      </c>
      <c r="C75" s="128"/>
      <c r="D75" s="55" t="s">
        <v>11</v>
      </c>
      <c r="E75" s="330"/>
      <c r="F75" s="332"/>
      <c r="G75" s="329" t="s">
        <v>2175</v>
      </c>
      <c r="H75" s="65"/>
    </row>
    <row r="76" spans="1:15" ht="16.149999999999999" customHeight="1" x14ac:dyDescent="0.2">
      <c r="B76" s="304" t="s">
        <v>25</v>
      </c>
      <c r="C76" s="128"/>
      <c r="D76" s="317" t="s">
        <v>11</v>
      </c>
      <c r="E76" s="330"/>
      <c r="F76" s="332"/>
      <c r="G76" s="329" t="s">
        <v>2176</v>
      </c>
      <c r="H76" s="65"/>
    </row>
    <row r="77" spans="1:15" ht="16.149999999999999" customHeight="1" thickBot="1" x14ac:dyDescent="0.25">
      <c r="B77" s="304" t="s">
        <v>54</v>
      </c>
      <c r="C77" s="128"/>
      <c r="D77" s="317" t="s">
        <v>11</v>
      </c>
      <c r="E77" s="330"/>
      <c r="F77" s="332"/>
      <c r="G77" s="329" t="s">
        <v>2177</v>
      </c>
      <c r="H77" s="65"/>
    </row>
    <row r="78" spans="1:15" ht="16.149999999999999" customHeight="1" x14ac:dyDescent="0.2">
      <c r="B78" s="626" t="s">
        <v>2178</v>
      </c>
      <c r="C78" s="128"/>
      <c r="D78" s="317" t="s">
        <v>11</v>
      </c>
      <c r="E78" s="323">
        <f>SUM(E75:E77)</f>
        <v>0</v>
      </c>
      <c r="F78" s="323">
        <f>SUM(F75:F77)</f>
        <v>0</v>
      </c>
      <c r="G78" s="329" t="s">
        <v>2179</v>
      </c>
      <c r="H78" s="65"/>
    </row>
    <row r="79" spans="1:15" ht="16.149999999999999" customHeight="1" x14ac:dyDescent="0.2">
      <c r="B79" s="626" t="s">
        <v>2180</v>
      </c>
      <c r="C79" s="127"/>
      <c r="D79" s="318"/>
      <c r="E79" s="3"/>
      <c r="F79" s="3"/>
      <c r="G79" s="144"/>
      <c r="H79" s="65"/>
    </row>
    <row r="80" spans="1:15" ht="16.149999999999999" customHeight="1" x14ac:dyDescent="0.2">
      <c r="B80" s="304" t="s">
        <v>2174</v>
      </c>
      <c r="C80" s="128"/>
      <c r="D80" s="317" t="s">
        <v>1</v>
      </c>
      <c r="E80" s="330"/>
      <c r="F80" s="332"/>
      <c r="G80" s="329" t="s">
        <v>2181</v>
      </c>
      <c r="H80" s="65"/>
    </row>
    <row r="81" spans="2:9" ht="16.149999999999999" customHeight="1" x14ac:dyDescent="0.2">
      <c r="B81" s="304" t="s">
        <v>25</v>
      </c>
      <c r="C81" s="128"/>
      <c r="D81" s="317" t="s">
        <v>1</v>
      </c>
      <c r="E81" s="330"/>
      <c r="F81" s="332"/>
      <c r="G81" s="329" t="s">
        <v>2182</v>
      </c>
      <c r="H81" s="65"/>
    </row>
    <row r="82" spans="2:9" ht="16.149999999999999" customHeight="1" thickBot="1" x14ac:dyDescent="0.25">
      <c r="B82" s="304" t="s">
        <v>54</v>
      </c>
      <c r="C82" s="128"/>
      <c r="D82" s="317" t="s">
        <v>1</v>
      </c>
      <c r="E82" s="330"/>
      <c r="F82" s="332"/>
      <c r="G82" s="329" t="s">
        <v>2183</v>
      </c>
      <c r="H82" s="65"/>
    </row>
    <row r="83" spans="2:9" ht="16.149999999999999" customHeight="1" x14ac:dyDescent="0.2">
      <c r="B83" s="626" t="s">
        <v>318</v>
      </c>
      <c r="C83" s="128"/>
      <c r="D83" s="303" t="s">
        <v>1</v>
      </c>
      <c r="E83" s="323">
        <f>SUM(E80:E82)</f>
        <v>0</v>
      </c>
      <c r="F83" s="323">
        <f>SUM(F80:F82)</f>
        <v>0</v>
      </c>
      <c r="G83" s="329" t="s">
        <v>2184</v>
      </c>
      <c r="H83" s="65"/>
    </row>
    <row r="84" spans="2:9" ht="16.149999999999999" customHeight="1" thickBot="1" x14ac:dyDescent="0.25">
      <c r="B84" s="626" t="s">
        <v>2185</v>
      </c>
      <c r="C84" s="128"/>
      <c r="D84" s="303" t="s">
        <v>1</v>
      </c>
      <c r="E84" s="330"/>
      <c r="F84" s="332"/>
      <c r="G84" s="329" t="s">
        <v>2186</v>
      </c>
      <c r="H84" s="65"/>
    </row>
    <row r="85" spans="2:9" ht="16.149999999999999" customHeight="1" x14ac:dyDescent="0.2">
      <c r="B85" s="626" t="s">
        <v>2187</v>
      </c>
      <c r="C85" s="128"/>
      <c r="D85" s="306" t="s">
        <v>14</v>
      </c>
      <c r="E85" s="323">
        <f>SUM(E83:E84,E78)</f>
        <v>0</v>
      </c>
      <c r="F85" s="323">
        <f>SUM(F83:F84,F78)</f>
        <v>0</v>
      </c>
      <c r="G85" s="329" t="s">
        <v>2188</v>
      </c>
      <c r="H85" s="65"/>
    </row>
    <row r="86" spans="2:9" ht="16.149999999999999" customHeight="1" x14ac:dyDescent="0.2">
      <c r="B86" s="304"/>
      <c r="C86" s="127"/>
      <c r="D86" s="319"/>
      <c r="E86" s="3"/>
      <c r="F86" s="3"/>
      <c r="G86" s="61"/>
      <c r="H86" s="65"/>
    </row>
    <row r="87" spans="2:9" ht="16.149999999999999" customHeight="1" thickBot="1" x14ac:dyDescent="0.25">
      <c r="B87" s="626" t="s">
        <v>2189</v>
      </c>
      <c r="C87" s="307" t="s">
        <v>68</v>
      </c>
      <c r="D87" s="306" t="s">
        <v>11</v>
      </c>
      <c r="E87" s="330"/>
      <c r="F87" s="332"/>
      <c r="G87" s="329" t="s">
        <v>2190</v>
      </c>
      <c r="H87" s="65"/>
      <c r="I87" s="25"/>
    </row>
    <row r="88" spans="2:9" ht="16.149999999999999" customHeight="1" thickBot="1" x14ac:dyDescent="0.25">
      <c r="B88" s="463" t="s">
        <v>2191</v>
      </c>
      <c r="C88" s="10"/>
      <c r="D88" s="183" t="s">
        <v>14</v>
      </c>
      <c r="E88" s="323">
        <f>E87-E85</f>
        <v>0</v>
      </c>
      <c r="F88" s="323">
        <f>F87-F85</f>
        <v>0</v>
      </c>
      <c r="G88" s="329" t="s">
        <v>2192</v>
      </c>
      <c r="H88" s="65"/>
    </row>
    <row r="89" spans="2:9" ht="16.149999999999999" customHeight="1" thickTop="1" x14ac:dyDescent="0.2">
      <c r="B89" s="71"/>
      <c r="C89" s="71"/>
      <c r="D89" s="71"/>
      <c r="E89" s="71"/>
      <c r="F89" s="71"/>
      <c r="G89" s="336"/>
    </row>
  </sheetData>
  <sheetProtection algorithmName="SHA-512" hashValue="LwcZ1Z4BqRfhFfcQAYhiJMpdpk7pHxntI9yeZkLNTkOwxVzPtgqpFtTZjg1Qp/0rqqJvPuq1vBw/zDwVtY5VIw==" saltValue="p844prUKPh2PwLrHwJ9yYg==" spinCount="100000" sheet="1" objects="1" scenarios="1"/>
  <mergeCells count="14">
    <mergeCell ref="B37:B39"/>
    <mergeCell ref="D37:D39"/>
    <mergeCell ref="B6:B8"/>
    <mergeCell ref="D7:D8"/>
    <mergeCell ref="B15:B16"/>
    <mergeCell ref="D15:D16"/>
    <mergeCell ref="B24:B26"/>
    <mergeCell ref="D24:D26"/>
    <mergeCell ref="B63:B64"/>
    <mergeCell ref="D63:D64"/>
    <mergeCell ref="B71:B73"/>
    <mergeCell ref="D72:D73"/>
    <mergeCell ref="B53:B54"/>
    <mergeCell ref="D53:D54"/>
  </mergeCells>
  <dataValidations count="7">
    <dataValidation type="decimal" operator="greaterThanOrEqual" allowBlank="1" showInputMessage="1" showErrorMessage="1" errorTitle="Negative values not permitted" error="All amounts with related parties should be entered as positive figures" sqref="E27:H28 E30:H32 E40:H41 E47 E43:E45 F43:F48 H43:H48 G43:G45 G47" xr:uid="{0F1C502D-2D1F-41FD-9317-62298D18E6E2}">
      <formula1>0</formula1>
    </dataValidation>
    <dataValidation allowBlank="1" showInputMessage="1" showErrorMessage="1" promptTitle="Capital Resource Limit" prompt="This limit is picked up from row 16 on the sheet '16. Limits - NHS Trusts Only' in the monthly monitoring section of this return." sqref="C87" xr:uid="{80073521-FD2F-4828-A9E8-4C333A4720FE}"/>
    <dataValidation allowBlank="1" showInputMessage="1" showErrorMessage="1" promptTitle="Other related parties" prompt="In addition to other related parties of the trust and its key personnel (outside of WGA), this should include transactions with related parties of DHSC ministers and other senior officials. Refer to TAC completion instructions." sqref="C32" xr:uid="{5830A254-15CF-4C2F-9417-F5F91E4A17EA}"/>
    <dataValidation allowBlank="1" showInputMessage="1" showErrorMessage="1" promptTitle="Other related parties" prompt="In addition to other related parties of the trust and its key personnel (outside of WGA), this should include balances with related parties of DHSC ministers and other senior officials. Refer to TAC completion instructions." sqref="C45" xr:uid="{9080BE0F-1B40-4F93-A6FC-10E8A47CBFFE}"/>
    <dataValidation type="decimal" operator="lessThanOrEqual" allowBlank="1" showInputMessage="1" showErrorMessage="1" errorTitle="Positive values not permitted" error="All credit loss allowances against related parties should be entered as negative figures" sqref="E46 G46" xr:uid="{8774D68E-F50C-44A4-BCA5-A49688653DFB}">
      <formula1>0</formula1>
    </dataValidation>
    <dataValidation type="decimal" operator="lessThanOrEqual" allowBlank="1" showInputMessage="1" showErrorMessage="1" errorTitle="Positive values not permitted" error="All amounts with related parties witten off in year should be entered as negative figures" sqref="E48" xr:uid="{042AB99E-E7D6-4B4A-BB7A-C6FEBD2AE9C3}">
      <formula1>0</formula1>
    </dataValidation>
    <dataValidation type="decimal" operator="lessThanOrEqual" allowBlank="1" showInputMessage="1" showErrorMessage="1" errorTitle="Positive values not permitted" error="All amounts with related parties written off in year should be entered as negative figures" sqref="G48" xr:uid="{09B56127-E73D-42EC-97D6-D7B50D142285}">
      <formula1>0</formula1>
    </dataValidation>
  </dataValidations>
  <pageMargins left="0.7" right="0.7" top="0.75" bottom="0.75" header="0.3" footer="0.3"/>
  <pageSetup paperSize="9" scale="56"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A8EC-2AC1-415A-8D1C-CE943BD4FF45}">
  <sheetPr codeName="Sheet88">
    <tabColor theme="2"/>
    <pageSetUpPr fitToPage="1"/>
  </sheetPr>
  <dimension ref="A1:J81"/>
  <sheetViews>
    <sheetView showGridLines="0" zoomScale="85" zoomScaleNormal="85" workbookViewId="0">
      <selection activeCell="A2" sqref="A2"/>
    </sheetView>
  </sheetViews>
  <sheetFormatPr defaultColWidth="9.25" defaultRowHeight="16.149999999999999" customHeight="1" x14ac:dyDescent="0.2"/>
  <cols>
    <col min="1" max="1" width="4.25" style="18" customWidth="1"/>
    <col min="2" max="2" width="64.75" style="18" customWidth="1"/>
    <col min="3" max="3" width="5.25" style="18" customWidth="1"/>
    <col min="4" max="4" width="9.25" style="18" customWidth="1"/>
    <col min="5" max="36" width="13.25" style="18" customWidth="1"/>
    <col min="37" max="16384" width="9.25" style="18"/>
  </cols>
  <sheetData>
    <row r="1" spans="1:10" ht="18.7" customHeight="1" x14ac:dyDescent="0.2">
      <c r="B1" s="19"/>
    </row>
    <row r="2" spans="1:10" ht="18.7" customHeight="1" x14ac:dyDescent="0.25">
      <c r="B2" s="20" t="s">
        <v>2476</v>
      </c>
    </row>
    <row r="3" spans="1:10" ht="18.7" customHeight="1" x14ac:dyDescent="0.25">
      <c r="B3" s="20" t="s">
        <v>2293</v>
      </c>
    </row>
    <row r="4" spans="1:10" ht="18.7" customHeight="1" thickBot="1" x14ac:dyDescent="0.25">
      <c r="B4" s="21" t="s">
        <v>405</v>
      </c>
    </row>
    <row r="5" spans="1:10" ht="16.149999999999999" customHeight="1" thickTop="1" thickBot="1" x14ac:dyDescent="0.3">
      <c r="B5" s="45"/>
      <c r="C5" s="45"/>
      <c r="D5" s="45"/>
      <c r="E5" s="45"/>
      <c r="F5" s="45"/>
      <c r="G5" s="45"/>
      <c r="H5" s="377" t="s">
        <v>2338</v>
      </c>
      <c r="I5" s="378">
        <v>1</v>
      </c>
    </row>
    <row r="6" spans="1:10" ht="16.149999999999999" customHeight="1" thickTop="1" x14ac:dyDescent="0.25">
      <c r="A6" s="46"/>
      <c r="B6" s="453" t="s">
        <v>2527</v>
      </c>
      <c r="C6" s="1"/>
      <c r="D6" s="1"/>
      <c r="E6" s="326" t="s">
        <v>2193</v>
      </c>
      <c r="F6" s="326" t="s">
        <v>2194</v>
      </c>
      <c r="G6" s="327" t="s">
        <v>2195</v>
      </c>
      <c r="H6" s="327" t="s">
        <v>2196</v>
      </c>
      <c r="I6" s="325" t="s">
        <v>3</v>
      </c>
      <c r="J6" s="65"/>
    </row>
    <row r="7" spans="1:10" ht="27.2" x14ac:dyDescent="0.25">
      <c r="B7" s="454"/>
      <c r="C7" s="1"/>
      <c r="D7" s="723" t="s">
        <v>72</v>
      </c>
      <c r="E7" s="31" t="s">
        <v>2197</v>
      </c>
      <c r="F7" s="31" t="s">
        <v>2198</v>
      </c>
      <c r="G7" s="31" t="s">
        <v>2197</v>
      </c>
      <c r="H7" s="31" t="s">
        <v>2198</v>
      </c>
      <c r="I7" s="50"/>
      <c r="J7" s="65"/>
    </row>
    <row r="8" spans="1:10" ht="16.149999999999999" customHeight="1" x14ac:dyDescent="0.25">
      <c r="B8" s="764"/>
      <c r="C8" s="1"/>
      <c r="D8" s="723"/>
      <c r="E8" s="32" t="s">
        <v>328</v>
      </c>
      <c r="F8" s="32" t="s">
        <v>328</v>
      </c>
      <c r="G8" s="32" t="s">
        <v>327</v>
      </c>
      <c r="H8" s="32" t="s">
        <v>327</v>
      </c>
      <c r="I8" s="50"/>
      <c r="J8" s="65"/>
    </row>
    <row r="9" spans="1:10" ht="16.149999999999999" customHeight="1" thickBot="1" x14ac:dyDescent="0.3">
      <c r="B9" s="765"/>
      <c r="C9" s="501"/>
      <c r="D9" s="724"/>
      <c r="E9" s="33" t="s">
        <v>831</v>
      </c>
      <c r="F9" s="33" t="s">
        <v>424</v>
      </c>
      <c r="G9" s="33" t="s">
        <v>831</v>
      </c>
      <c r="H9" s="33" t="s">
        <v>424</v>
      </c>
      <c r="I9" s="329" t="s">
        <v>4</v>
      </c>
      <c r="J9" s="65"/>
    </row>
    <row r="10" spans="1:10" ht="16.149999999999999" customHeight="1" x14ac:dyDescent="0.2">
      <c r="B10" s="597" t="s">
        <v>2199</v>
      </c>
      <c r="C10" s="637"/>
      <c r="D10" s="637"/>
      <c r="E10" s="35"/>
      <c r="F10" s="35"/>
      <c r="G10" s="35"/>
      <c r="H10" s="35"/>
      <c r="I10" s="320"/>
      <c r="J10" s="65"/>
    </row>
    <row r="11" spans="1:10" ht="16.149999999999999" customHeight="1" x14ac:dyDescent="0.2">
      <c r="B11" s="93" t="s">
        <v>2200</v>
      </c>
      <c r="C11" s="1"/>
      <c r="D11" s="1"/>
      <c r="E11" s="3"/>
      <c r="F11" s="3"/>
      <c r="G11" s="3"/>
      <c r="H11" s="3"/>
      <c r="I11" s="61"/>
      <c r="J11" s="65"/>
    </row>
    <row r="12" spans="1:10" ht="16.149999999999999" customHeight="1" x14ac:dyDescent="0.2">
      <c r="B12" s="556" t="s">
        <v>2201</v>
      </c>
      <c r="C12" s="508"/>
      <c r="D12" s="650" t="s">
        <v>11</v>
      </c>
      <c r="E12" s="330"/>
      <c r="F12" s="330"/>
      <c r="G12" s="332"/>
      <c r="H12" s="332"/>
      <c r="I12" s="329" t="s">
        <v>2202</v>
      </c>
      <c r="J12" s="65"/>
    </row>
    <row r="13" spans="1:10" ht="16.149999999999999" customHeight="1" x14ac:dyDescent="0.2">
      <c r="B13" s="556" t="s">
        <v>2203</v>
      </c>
      <c r="C13" s="491"/>
      <c r="D13" s="650" t="s">
        <v>11</v>
      </c>
      <c r="E13" s="330"/>
      <c r="F13" s="330"/>
      <c r="G13" s="332"/>
      <c r="H13" s="332"/>
      <c r="I13" s="329" t="s">
        <v>2204</v>
      </c>
      <c r="J13" s="65"/>
    </row>
    <row r="14" spans="1:10" ht="16.149999999999999" customHeight="1" x14ac:dyDescent="0.2">
      <c r="B14" s="556" t="s">
        <v>2205</v>
      </c>
      <c r="C14" s="508"/>
      <c r="D14" s="650" t="s">
        <v>11</v>
      </c>
      <c r="E14" s="330"/>
      <c r="F14" s="330"/>
      <c r="G14" s="332"/>
      <c r="H14" s="332"/>
      <c r="I14" s="329" t="s">
        <v>2206</v>
      </c>
      <c r="J14" s="65"/>
    </row>
    <row r="15" spans="1:10" ht="16.149999999999999" customHeight="1" x14ac:dyDescent="0.2">
      <c r="B15" s="115" t="s">
        <v>2207</v>
      </c>
      <c r="C15" s="506"/>
      <c r="D15" s="650" t="s">
        <v>11</v>
      </c>
      <c r="E15" s="330"/>
      <c r="F15" s="330"/>
      <c r="G15" s="332"/>
      <c r="H15" s="332"/>
      <c r="I15" s="329" t="s">
        <v>2208</v>
      </c>
      <c r="J15" s="65"/>
    </row>
    <row r="16" spans="1:10" ht="16.149999999999999" customHeight="1" x14ac:dyDescent="0.2">
      <c r="B16" s="458" t="s">
        <v>2209</v>
      </c>
      <c r="C16" s="422" t="s">
        <v>68</v>
      </c>
      <c r="D16" s="1"/>
      <c r="E16" s="3"/>
      <c r="F16" s="3"/>
      <c r="G16" s="3"/>
      <c r="H16" s="3"/>
      <c r="I16" s="61"/>
      <c r="J16" s="65"/>
    </row>
    <row r="17" spans="2:10" ht="16.149999999999999" customHeight="1" x14ac:dyDescent="0.2">
      <c r="B17" s="556" t="s">
        <v>2210</v>
      </c>
      <c r="C17" s="489"/>
      <c r="D17" s="650" t="s">
        <v>11</v>
      </c>
      <c r="E17" s="330"/>
      <c r="F17" s="330"/>
      <c r="G17" s="332"/>
      <c r="H17" s="332"/>
      <c r="I17" s="329" t="s">
        <v>2211</v>
      </c>
      <c r="J17" s="65"/>
    </row>
    <row r="18" spans="2:10" ht="16.149999999999999" customHeight="1" x14ac:dyDescent="0.2">
      <c r="B18" s="556" t="s">
        <v>2212</v>
      </c>
      <c r="C18" s="491"/>
      <c r="D18" s="650" t="s">
        <v>11</v>
      </c>
      <c r="E18" s="330"/>
      <c r="F18" s="330"/>
      <c r="G18" s="332"/>
      <c r="H18" s="332"/>
      <c r="I18" s="329" t="s">
        <v>2213</v>
      </c>
      <c r="J18" s="65"/>
    </row>
    <row r="19" spans="2:10" ht="16.149999999999999" customHeight="1" x14ac:dyDescent="0.2">
      <c r="B19" s="556" t="s">
        <v>2214</v>
      </c>
      <c r="C19" s="651"/>
      <c r="D19" s="650" t="s">
        <v>11</v>
      </c>
      <c r="E19" s="330"/>
      <c r="F19" s="330"/>
      <c r="G19" s="332"/>
      <c r="H19" s="332"/>
      <c r="I19" s="329" t="s">
        <v>2215</v>
      </c>
      <c r="J19" s="65"/>
    </row>
    <row r="20" spans="2:10" ht="16.149999999999999" customHeight="1" x14ac:dyDescent="0.2">
      <c r="B20" s="458" t="s">
        <v>2216</v>
      </c>
      <c r="C20" s="422" t="s">
        <v>68</v>
      </c>
      <c r="D20" s="1"/>
      <c r="E20" s="3"/>
      <c r="F20" s="3"/>
      <c r="G20" s="3"/>
      <c r="H20" s="3"/>
      <c r="I20" s="61"/>
      <c r="J20" s="65"/>
    </row>
    <row r="21" spans="2:10" ht="16.149999999999999" customHeight="1" x14ac:dyDescent="0.2">
      <c r="B21" s="556" t="s">
        <v>2201</v>
      </c>
      <c r="C21" s="1"/>
      <c r="D21" s="650" t="s">
        <v>11</v>
      </c>
      <c r="E21" s="330"/>
      <c r="F21" s="330"/>
      <c r="G21" s="332"/>
      <c r="H21" s="332"/>
      <c r="I21" s="329" t="s">
        <v>2217</v>
      </c>
      <c r="J21" s="65"/>
    </row>
    <row r="22" spans="2:10" ht="16.149999999999999" customHeight="1" x14ac:dyDescent="0.2">
      <c r="B22" s="652" t="s">
        <v>2218</v>
      </c>
      <c r="C22" s="422" t="s">
        <v>68</v>
      </c>
      <c r="D22" s="650" t="s">
        <v>11</v>
      </c>
      <c r="E22" s="330"/>
      <c r="F22" s="330"/>
      <c r="G22" s="332"/>
      <c r="H22" s="332"/>
      <c r="I22" s="329" t="s">
        <v>2219</v>
      </c>
      <c r="J22" s="65"/>
    </row>
    <row r="23" spans="2:10" ht="16.149999999999999" customHeight="1" thickBot="1" x14ac:dyDescent="0.25">
      <c r="B23" s="556" t="s">
        <v>2214</v>
      </c>
      <c r="C23" s="489"/>
      <c r="D23" s="650" t="s">
        <v>11</v>
      </c>
      <c r="E23" s="330"/>
      <c r="F23" s="330"/>
      <c r="G23" s="332"/>
      <c r="H23" s="332"/>
      <c r="I23" s="329" t="s">
        <v>2220</v>
      </c>
      <c r="J23" s="65"/>
    </row>
    <row r="24" spans="2:10" ht="16.149999999999999" customHeight="1" x14ac:dyDescent="0.2">
      <c r="B24" s="460" t="s">
        <v>2221</v>
      </c>
      <c r="C24" s="491"/>
      <c r="D24" s="650" t="s">
        <v>11</v>
      </c>
      <c r="E24" s="323">
        <f>SUM(E12:E23)</f>
        <v>0</v>
      </c>
      <c r="F24" s="323">
        <f>SUM(F12:F23)</f>
        <v>0</v>
      </c>
      <c r="G24" s="323">
        <f>SUM(G12:G23)</f>
        <v>0</v>
      </c>
      <c r="H24" s="323">
        <f>SUM(H12:H23)</f>
        <v>0</v>
      </c>
      <c r="I24" s="329" t="s">
        <v>2222</v>
      </c>
      <c r="J24" s="65"/>
    </row>
    <row r="25" spans="2:10" ht="16.149999999999999" customHeight="1" x14ac:dyDescent="0.2">
      <c r="B25" s="460" t="s">
        <v>2223</v>
      </c>
      <c r="C25" s="508"/>
      <c r="D25" s="1"/>
      <c r="E25" s="3"/>
      <c r="F25" s="3"/>
      <c r="G25" s="3"/>
      <c r="H25" s="3"/>
      <c r="I25" s="61"/>
      <c r="J25" s="65"/>
    </row>
    <row r="26" spans="2:10" ht="16.149999999999999" customHeight="1" x14ac:dyDescent="0.2">
      <c r="B26" s="115" t="s">
        <v>2224</v>
      </c>
      <c r="C26" s="422" t="s">
        <v>68</v>
      </c>
      <c r="D26" s="650" t="s">
        <v>11</v>
      </c>
      <c r="E26" s="330"/>
      <c r="F26" s="330"/>
      <c r="G26" s="332"/>
      <c r="H26" s="332"/>
      <c r="I26" s="329" t="s">
        <v>2225</v>
      </c>
      <c r="J26" s="65"/>
    </row>
    <row r="27" spans="2:10" ht="16.149999999999999" customHeight="1" x14ac:dyDescent="0.2">
      <c r="B27" s="115" t="s">
        <v>2226</v>
      </c>
      <c r="C27" s="422" t="s">
        <v>68</v>
      </c>
      <c r="D27" s="650" t="s">
        <v>11</v>
      </c>
      <c r="E27" s="330"/>
      <c r="F27" s="330"/>
      <c r="G27" s="332"/>
      <c r="H27" s="332"/>
      <c r="I27" s="329" t="s">
        <v>2227</v>
      </c>
      <c r="J27" s="65"/>
    </row>
    <row r="28" spans="2:10" ht="16.149999999999999" customHeight="1" x14ac:dyDescent="0.2">
      <c r="B28" s="115" t="s">
        <v>2228</v>
      </c>
      <c r="C28" s="422" t="s">
        <v>68</v>
      </c>
      <c r="D28" s="1"/>
      <c r="E28" s="3"/>
      <c r="F28" s="3"/>
      <c r="G28" s="3"/>
      <c r="H28" s="3"/>
      <c r="I28" s="61"/>
      <c r="J28" s="65"/>
    </row>
    <row r="29" spans="2:10" ht="16.149999999999999" customHeight="1" x14ac:dyDescent="0.2">
      <c r="B29" s="556" t="s">
        <v>2229</v>
      </c>
      <c r="C29" s="491"/>
      <c r="D29" s="650" t="s">
        <v>11</v>
      </c>
      <c r="E29" s="330"/>
      <c r="F29" s="330"/>
      <c r="G29" s="332"/>
      <c r="H29" s="332"/>
      <c r="I29" s="329" t="s">
        <v>2230</v>
      </c>
      <c r="J29" s="65"/>
    </row>
    <row r="30" spans="2:10" ht="16.149999999999999" customHeight="1" x14ac:dyDescent="0.2">
      <c r="B30" s="556" t="s">
        <v>2231</v>
      </c>
      <c r="C30" s="491"/>
      <c r="D30" s="650" t="s">
        <v>11</v>
      </c>
      <c r="E30" s="330"/>
      <c r="F30" s="330"/>
      <c r="G30" s="332"/>
      <c r="H30" s="332"/>
      <c r="I30" s="329" t="s">
        <v>2232</v>
      </c>
      <c r="J30" s="65"/>
    </row>
    <row r="31" spans="2:10" ht="16.149999999999999" customHeight="1" x14ac:dyDescent="0.2">
      <c r="B31" s="556" t="s">
        <v>2233</v>
      </c>
      <c r="C31" s="491"/>
      <c r="D31" s="650" t="s">
        <v>11</v>
      </c>
      <c r="E31" s="330"/>
      <c r="F31" s="330"/>
      <c r="G31" s="332"/>
      <c r="H31" s="332"/>
      <c r="I31" s="329" t="s">
        <v>2234</v>
      </c>
      <c r="J31" s="65"/>
    </row>
    <row r="32" spans="2:10" ht="16.149999999999999" customHeight="1" x14ac:dyDescent="0.2">
      <c r="B32" s="556" t="s">
        <v>2235</v>
      </c>
      <c r="C32" s="508"/>
      <c r="D32" s="650" t="s">
        <v>11</v>
      </c>
      <c r="E32" s="330"/>
      <c r="F32" s="330"/>
      <c r="G32" s="332"/>
      <c r="H32" s="332"/>
      <c r="I32" s="329" t="s">
        <v>2236</v>
      </c>
      <c r="J32" s="65"/>
    </row>
    <row r="33" spans="2:10" ht="28.2" customHeight="1" x14ac:dyDescent="0.2">
      <c r="B33" s="562" t="s">
        <v>2528</v>
      </c>
      <c r="C33" s="491"/>
      <c r="D33" s="650" t="s">
        <v>11</v>
      </c>
      <c r="E33" s="330"/>
      <c r="F33" s="330"/>
      <c r="G33" s="332"/>
      <c r="H33" s="332"/>
      <c r="I33" s="329" t="s">
        <v>2237</v>
      </c>
      <c r="J33" s="65"/>
    </row>
    <row r="34" spans="2:10" ht="16.149999999999999" customHeight="1" x14ac:dyDescent="0.2">
      <c r="B34" s="556" t="s">
        <v>2238</v>
      </c>
      <c r="C34" s="491"/>
      <c r="D34" s="650" t="s">
        <v>11</v>
      </c>
      <c r="E34" s="330"/>
      <c r="F34" s="330"/>
      <c r="G34" s="332"/>
      <c r="H34" s="332"/>
      <c r="I34" s="329" t="s">
        <v>2239</v>
      </c>
      <c r="J34" s="65"/>
    </row>
    <row r="35" spans="2:10" ht="16.149999999999999" customHeight="1" x14ac:dyDescent="0.2">
      <c r="B35" s="556" t="s">
        <v>2240</v>
      </c>
      <c r="C35" s="491"/>
      <c r="D35" s="650" t="s">
        <v>11</v>
      </c>
      <c r="E35" s="330"/>
      <c r="F35" s="330"/>
      <c r="G35" s="332"/>
      <c r="H35" s="332"/>
      <c r="I35" s="329" t="s">
        <v>2241</v>
      </c>
      <c r="J35" s="65"/>
    </row>
    <row r="36" spans="2:10" ht="16.149999999999999" customHeight="1" x14ac:dyDescent="0.2">
      <c r="B36" s="556" t="s">
        <v>2242</v>
      </c>
      <c r="C36" s="651"/>
      <c r="D36" s="650" t="s">
        <v>11</v>
      </c>
      <c r="E36" s="330"/>
      <c r="F36" s="330"/>
      <c r="G36" s="332"/>
      <c r="H36" s="332"/>
      <c r="I36" s="329" t="s">
        <v>2243</v>
      </c>
      <c r="J36" s="65"/>
    </row>
    <row r="37" spans="2:10" ht="16.149999999999999" customHeight="1" x14ac:dyDescent="0.2">
      <c r="B37" s="458" t="s">
        <v>2244</v>
      </c>
      <c r="C37" s="422" t="s">
        <v>68</v>
      </c>
      <c r="D37" s="650" t="s">
        <v>11</v>
      </c>
      <c r="E37" s="330"/>
      <c r="F37" s="330"/>
      <c r="G37" s="332"/>
      <c r="H37" s="332"/>
      <c r="I37" s="329" t="s">
        <v>2245</v>
      </c>
      <c r="J37" s="65"/>
    </row>
    <row r="38" spans="2:10" ht="16.149999999999999" customHeight="1" thickBot="1" x14ac:dyDescent="0.25">
      <c r="B38" s="115" t="s">
        <v>2246</v>
      </c>
      <c r="C38" s="422" t="s">
        <v>68</v>
      </c>
      <c r="D38" s="650" t="s">
        <v>11</v>
      </c>
      <c r="E38" s="330"/>
      <c r="F38" s="330"/>
      <c r="G38" s="332"/>
      <c r="H38" s="332"/>
      <c r="I38" s="329" t="s">
        <v>2247</v>
      </c>
      <c r="J38" s="65"/>
    </row>
    <row r="39" spans="2:10" ht="16.149999999999999" customHeight="1" thickBot="1" x14ac:dyDescent="0.25">
      <c r="B39" s="460" t="s">
        <v>2248</v>
      </c>
      <c r="C39" s="491"/>
      <c r="D39" s="650" t="s">
        <v>11</v>
      </c>
      <c r="E39" s="323">
        <f>SUM(E26:E38)</f>
        <v>0</v>
      </c>
      <c r="F39" s="323">
        <f>SUM(F26:F38)</f>
        <v>0</v>
      </c>
      <c r="G39" s="323">
        <f>SUM(G26:G38)</f>
        <v>0</v>
      </c>
      <c r="H39" s="323">
        <f>SUM(H26:H38)</f>
        <v>0</v>
      </c>
      <c r="I39" s="329" t="s">
        <v>2249</v>
      </c>
      <c r="J39" s="65"/>
    </row>
    <row r="40" spans="2:10" ht="16.149999999999999" customHeight="1" x14ac:dyDescent="0.2">
      <c r="B40" s="460" t="s">
        <v>2250</v>
      </c>
      <c r="C40" s="491"/>
      <c r="D40" s="650" t="s">
        <v>11</v>
      </c>
      <c r="E40" s="323">
        <f>E24+E39</f>
        <v>0</v>
      </c>
      <c r="F40" s="323">
        <f>F24+F39</f>
        <v>0</v>
      </c>
      <c r="G40" s="323">
        <f>G24+G39</f>
        <v>0</v>
      </c>
      <c r="H40" s="323">
        <f>H24+H39</f>
        <v>0</v>
      </c>
      <c r="I40" s="329" t="s">
        <v>2251</v>
      </c>
      <c r="J40" s="65"/>
    </row>
    <row r="41" spans="2:10" ht="26.7" customHeight="1" x14ac:dyDescent="0.25">
      <c r="B41" s="653" t="s">
        <v>2529</v>
      </c>
      <c r="C41" s="508"/>
      <c r="D41" s="1"/>
      <c r="E41" s="3"/>
      <c r="F41" s="3"/>
      <c r="G41" s="3"/>
      <c r="H41" s="3"/>
      <c r="I41" s="61"/>
      <c r="J41" s="65"/>
    </row>
    <row r="42" spans="2:10" ht="16.149999999999999" customHeight="1" x14ac:dyDescent="0.2">
      <c r="B42" s="115" t="s">
        <v>2252</v>
      </c>
      <c r="C42" s="491"/>
      <c r="D42" s="650" t="s">
        <v>11</v>
      </c>
      <c r="E42" s="330"/>
      <c r="F42" s="330"/>
      <c r="G42" s="332"/>
      <c r="H42" s="332"/>
      <c r="I42" s="329" t="s">
        <v>2253</v>
      </c>
      <c r="J42" s="65"/>
    </row>
    <row r="43" spans="2:10" ht="16.149999999999999" customHeight="1" x14ac:dyDescent="0.2">
      <c r="B43" s="115" t="s">
        <v>2207</v>
      </c>
      <c r="C43" s="651"/>
      <c r="D43" s="650" t="s">
        <v>11</v>
      </c>
      <c r="E43" s="330"/>
      <c r="F43" s="330"/>
      <c r="G43" s="332"/>
      <c r="H43" s="332"/>
      <c r="I43" s="329" t="s">
        <v>2254</v>
      </c>
      <c r="J43" s="65"/>
    </row>
    <row r="44" spans="2:10" ht="16.149999999999999" customHeight="1" x14ac:dyDescent="0.2">
      <c r="B44" s="458" t="s">
        <v>2255</v>
      </c>
      <c r="C44" s="422" t="s">
        <v>68</v>
      </c>
      <c r="D44" s="650" t="s">
        <v>11</v>
      </c>
      <c r="E44" s="330"/>
      <c r="F44" s="330"/>
      <c r="G44" s="332"/>
      <c r="H44" s="332"/>
      <c r="I44" s="329" t="s">
        <v>2256</v>
      </c>
      <c r="J44" s="65"/>
    </row>
    <row r="45" spans="2:10" ht="16.149999999999999" customHeight="1" x14ac:dyDescent="0.2">
      <c r="B45" s="115" t="s">
        <v>2257</v>
      </c>
      <c r="C45" s="654"/>
      <c r="D45" s="650" t="s">
        <v>11</v>
      </c>
      <c r="E45" s="330"/>
      <c r="F45" s="330"/>
      <c r="G45" s="332"/>
      <c r="H45" s="332"/>
      <c r="I45" s="329" t="s">
        <v>2258</v>
      </c>
      <c r="J45" s="65"/>
    </row>
    <row r="46" spans="2:10" ht="16.149999999999999" customHeight="1" x14ac:dyDescent="0.2">
      <c r="B46" s="115" t="s">
        <v>2259</v>
      </c>
      <c r="C46" s="491"/>
      <c r="D46" s="650" t="s">
        <v>11</v>
      </c>
      <c r="E46" s="369"/>
      <c r="F46" s="369"/>
      <c r="G46" s="332"/>
      <c r="H46" s="332"/>
      <c r="I46" s="329" t="s">
        <v>2260</v>
      </c>
      <c r="J46" s="65"/>
    </row>
    <row r="47" spans="2:10" ht="16.149999999999999" customHeight="1" x14ac:dyDescent="0.2">
      <c r="B47" s="115" t="s">
        <v>2226</v>
      </c>
      <c r="C47" s="508"/>
      <c r="D47" s="650" t="s">
        <v>11</v>
      </c>
      <c r="E47" s="369"/>
      <c r="F47" s="369"/>
      <c r="G47" s="332"/>
      <c r="H47" s="332"/>
      <c r="I47" s="329" t="s">
        <v>2261</v>
      </c>
      <c r="J47" s="65"/>
    </row>
    <row r="48" spans="2:10" ht="16.149999999999999" customHeight="1" x14ac:dyDescent="0.2">
      <c r="B48" s="115" t="s">
        <v>2262</v>
      </c>
      <c r="C48" s="506"/>
      <c r="D48" s="650" t="s">
        <v>11</v>
      </c>
      <c r="E48" s="369"/>
      <c r="F48" s="369"/>
      <c r="G48" s="332"/>
      <c r="H48" s="332"/>
      <c r="I48" s="329" t="s">
        <v>2263</v>
      </c>
      <c r="J48" s="65"/>
    </row>
    <row r="49" spans="1:10" ht="16.149999999999999" customHeight="1" x14ac:dyDescent="0.2">
      <c r="B49" s="458" t="s">
        <v>2244</v>
      </c>
      <c r="C49" s="422" t="s">
        <v>68</v>
      </c>
      <c r="D49" s="650" t="s">
        <v>11</v>
      </c>
      <c r="E49" s="369"/>
      <c r="F49" s="369"/>
      <c r="G49" s="332"/>
      <c r="H49" s="332"/>
      <c r="I49" s="329" t="s">
        <v>2264</v>
      </c>
      <c r="J49" s="65"/>
    </row>
    <row r="50" spans="1:10" ht="16.149999999999999" customHeight="1" x14ac:dyDescent="0.2">
      <c r="B50" s="459" t="s">
        <v>2246</v>
      </c>
      <c r="C50" s="489"/>
      <c r="D50" s="655" t="s">
        <v>11</v>
      </c>
      <c r="E50" s="369"/>
      <c r="F50" s="369"/>
      <c r="G50" s="332"/>
      <c r="H50" s="332"/>
      <c r="I50" s="329" t="s">
        <v>2265</v>
      </c>
      <c r="J50" s="65"/>
    </row>
    <row r="51" spans="1:10" ht="16.149999999999999" customHeight="1" x14ac:dyDescent="0.2">
      <c r="B51" s="764" t="s">
        <v>2313</v>
      </c>
      <c r="C51" s="766"/>
      <c r="D51" s="766"/>
      <c r="E51" s="3"/>
      <c r="F51" s="3"/>
      <c r="G51" s="3"/>
      <c r="H51" s="3"/>
      <c r="I51" s="15"/>
      <c r="J51" s="65"/>
    </row>
    <row r="52" spans="1:10" ht="35.700000000000003" customHeight="1" x14ac:dyDescent="0.2">
      <c r="B52" s="764"/>
      <c r="C52" s="766"/>
      <c r="D52" s="766"/>
      <c r="E52" s="3"/>
      <c r="F52" s="3"/>
      <c r="G52" s="3"/>
      <c r="H52" s="3"/>
      <c r="I52" s="15"/>
      <c r="J52" s="65"/>
    </row>
    <row r="53" spans="1:10" ht="13.6" x14ac:dyDescent="0.25">
      <c r="B53" s="660" t="s">
        <v>2546</v>
      </c>
      <c r="C53" s="661"/>
      <c r="D53" s="1"/>
      <c r="E53" s="3"/>
      <c r="F53" s="3"/>
      <c r="G53" s="3"/>
      <c r="H53" s="3"/>
      <c r="I53" s="3"/>
      <c r="J53" s="65"/>
    </row>
    <row r="54" spans="1:10" ht="16.149999999999999" customHeight="1" x14ac:dyDescent="0.2">
      <c r="B54" s="569" t="s">
        <v>2259</v>
      </c>
      <c r="C54" s="583"/>
      <c r="D54" s="650" t="s">
        <v>11</v>
      </c>
      <c r="E54" s="330"/>
      <c r="F54" s="330"/>
      <c r="G54" s="369"/>
      <c r="H54" s="369"/>
      <c r="I54" s="329" t="s">
        <v>2314</v>
      </c>
      <c r="J54" s="65"/>
    </row>
    <row r="55" spans="1:10" ht="16.149999999999999" customHeight="1" x14ac:dyDescent="0.2">
      <c r="B55" s="569" t="s">
        <v>2226</v>
      </c>
      <c r="C55" s="662"/>
      <c r="D55" s="650" t="s">
        <v>11</v>
      </c>
      <c r="E55" s="330"/>
      <c r="F55" s="330"/>
      <c r="G55" s="369"/>
      <c r="H55" s="369"/>
      <c r="I55" s="329" t="s">
        <v>2315</v>
      </c>
      <c r="J55" s="65"/>
    </row>
    <row r="56" spans="1:10" ht="16.149999999999999" customHeight="1" x14ac:dyDescent="0.2">
      <c r="B56" s="569" t="s">
        <v>2262</v>
      </c>
      <c r="C56" s="663"/>
      <c r="D56" s="650" t="s">
        <v>11</v>
      </c>
      <c r="E56" s="330"/>
      <c r="F56" s="330"/>
      <c r="G56" s="369"/>
      <c r="H56" s="369"/>
      <c r="I56" s="329" t="s">
        <v>2316</v>
      </c>
      <c r="J56" s="65"/>
    </row>
    <row r="57" spans="1:10" ht="16.149999999999999" customHeight="1" x14ac:dyDescent="0.2">
      <c r="B57" s="664" t="s">
        <v>2244</v>
      </c>
      <c r="C57" s="665" t="s">
        <v>68</v>
      </c>
      <c r="D57" s="650" t="s">
        <v>11</v>
      </c>
      <c r="E57" s="330"/>
      <c r="F57" s="330"/>
      <c r="G57" s="369"/>
      <c r="H57" s="369"/>
      <c r="I57" s="329" t="s">
        <v>2317</v>
      </c>
      <c r="J57" s="65"/>
    </row>
    <row r="58" spans="1:10" ht="16.149999999999999" customHeight="1" thickBot="1" x14ac:dyDescent="0.25">
      <c r="B58" s="666" t="s">
        <v>2246</v>
      </c>
      <c r="C58" s="667"/>
      <c r="D58" s="656" t="s">
        <v>11</v>
      </c>
      <c r="E58" s="330"/>
      <c r="F58" s="330"/>
      <c r="G58" s="369"/>
      <c r="H58" s="369"/>
      <c r="I58" s="329" t="s">
        <v>2318</v>
      </c>
      <c r="J58" s="65"/>
    </row>
    <row r="59" spans="1:10" ht="16.149999999999999" customHeight="1" thickTop="1" thickBot="1" x14ac:dyDescent="0.25">
      <c r="B59" s="413"/>
      <c r="C59" s="413"/>
      <c r="D59" s="413"/>
      <c r="E59" s="71"/>
      <c r="F59" s="71"/>
      <c r="G59" s="71"/>
      <c r="H59" s="71"/>
      <c r="I59" s="336"/>
    </row>
    <row r="60" spans="1:10" ht="16.149999999999999" customHeight="1" thickTop="1" thickBot="1" x14ac:dyDescent="0.3">
      <c r="B60" s="414"/>
      <c r="C60" s="414"/>
      <c r="D60" s="414"/>
      <c r="E60" s="45"/>
      <c r="F60" s="377" t="s">
        <v>2338</v>
      </c>
      <c r="G60" s="378">
        <v>2</v>
      </c>
    </row>
    <row r="61" spans="1:10" ht="16.149999999999999" customHeight="1" thickTop="1" x14ac:dyDescent="0.25">
      <c r="A61" s="46"/>
      <c r="B61" s="453" t="s">
        <v>399</v>
      </c>
      <c r="C61" s="1"/>
      <c r="D61" s="1"/>
      <c r="E61" s="326" t="s">
        <v>2193</v>
      </c>
      <c r="F61" s="327" t="s">
        <v>2195</v>
      </c>
      <c r="G61" s="325" t="s">
        <v>3</v>
      </c>
      <c r="H61" s="65"/>
    </row>
    <row r="62" spans="1:10" ht="27.2" x14ac:dyDescent="0.25">
      <c r="B62" s="454"/>
      <c r="C62" s="1"/>
      <c r="D62" s="723" t="s">
        <v>72</v>
      </c>
      <c r="E62" s="31" t="s">
        <v>2198</v>
      </c>
      <c r="F62" s="31" t="s">
        <v>2198</v>
      </c>
      <c r="G62" s="50"/>
      <c r="H62" s="65"/>
    </row>
    <row r="63" spans="1:10" ht="16.149999999999999" customHeight="1" x14ac:dyDescent="0.25">
      <c r="B63" s="454"/>
      <c r="C63" s="1"/>
      <c r="D63" s="723"/>
      <c r="E63" s="32" t="s">
        <v>328</v>
      </c>
      <c r="F63" s="32" t="s">
        <v>327</v>
      </c>
      <c r="G63" s="50"/>
      <c r="H63" s="65"/>
    </row>
    <row r="64" spans="1:10" ht="16.149999999999999" customHeight="1" thickBot="1" x14ac:dyDescent="0.3">
      <c r="B64" s="455"/>
      <c r="C64" s="501"/>
      <c r="D64" s="724"/>
      <c r="E64" s="33" t="s">
        <v>424</v>
      </c>
      <c r="F64" s="33" t="s">
        <v>424</v>
      </c>
      <c r="G64" s="329" t="s">
        <v>4</v>
      </c>
      <c r="H64" s="65"/>
    </row>
    <row r="65" spans="1:10" ht="16.149999999999999" customHeight="1" x14ac:dyDescent="0.25">
      <c r="B65" s="657" t="s">
        <v>2266</v>
      </c>
      <c r="C65" s="404"/>
      <c r="D65" s="510"/>
      <c r="E65" s="3"/>
      <c r="F65" s="3"/>
      <c r="G65" s="61"/>
      <c r="H65" s="65"/>
    </row>
    <row r="66" spans="1:10" ht="16.149999999999999" customHeight="1" thickBot="1" x14ac:dyDescent="0.25">
      <c r="B66" s="468" t="s">
        <v>2267</v>
      </c>
      <c r="C66" s="411"/>
      <c r="D66" s="656" t="s">
        <v>11</v>
      </c>
      <c r="E66" s="330"/>
      <c r="F66" s="332"/>
      <c r="G66" s="329" t="s">
        <v>2268</v>
      </c>
      <c r="H66" s="65"/>
    </row>
    <row r="67" spans="1:10" ht="16.149999999999999" customHeight="1" thickTop="1" thickBot="1" x14ac:dyDescent="0.25">
      <c r="B67" s="413"/>
      <c r="C67" s="413"/>
      <c r="D67" s="413"/>
      <c r="E67" s="71"/>
      <c r="F67" s="71"/>
      <c r="G67" s="336"/>
    </row>
    <row r="68" spans="1:10" ht="16.149999999999999" customHeight="1" thickTop="1" thickBot="1" x14ac:dyDescent="0.3">
      <c r="B68" s="414"/>
      <c r="C68" s="414"/>
      <c r="D68" s="414"/>
      <c r="E68" s="45"/>
      <c r="F68" s="45"/>
      <c r="G68" s="45"/>
      <c r="H68" s="377" t="s">
        <v>2338</v>
      </c>
      <c r="I68" s="378">
        <v>3</v>
      </c>
    </row>
    <row r="69" spans="1:10" ht="16.149999999999999" customHeight="1" thickTop="1" x14ac:dyDescent="0.25">
      <c r="A69" s="46"/>
      <c r="B69" s="415" t="s">
        <v>400</v>
      </c>
      <c r="C69" s="416"/>
      <c r="D69" s="416"/>
      <c r="E69" s="326" t="s">
        <v>2193</v>
      </c>
      <c r="F69" s="326" t="s">
        <v>2194</v>
      </c>
      <c r="G69" s="327" t="s">
        <v>2195</v>
      </c>
      <c r="H69" s="327" t="s">
        <v>2196</v>
      </c>
      <c r="I69" s="325" t="s">
        <v>3</v>
      </c>
      <c r="J69" s="65"/>
    </row>
    <row r="70" spans="1:10" ht="27.2" x14ac:dyDescent="0.25">
      <c r="B70" s="454"/>
      <c r="C70" s="1"/>
      <c r="D70" s="723" t="s">
        <v>72</v>
      </c>
      <c r="E70" s="31" t="s">
        <v>2197</v>
      </c>
      <c r="F70" s="31" t="s">
        <v>2198</v>
      </c>
      <c r="G70" s="31" t="s">
        <v>2197</v>
      </c>
      <c r="H70" s="31" t="s">
        <v>2198</v>
      </c>
      <c r="I70" s="50"/>
      <c r="J70" s="65"/>
    </row>
    <row r="71" spans="1:10" ht="16.149999999999999" customHeight="1" x14ac:dyDescent="0.25">
      <c r="B71" s="454"/>
      <c r="C71" s="1"/>
      <c r="D71" s="723"/>
      <c r="E71" s="32" t="s">
        <v>328</v>
      </c>
      <c r="F71" s="32" t="s">
        <v>328</v>
      </c>
      <c r="G71" s="32" t="s">
        <v>327</v>
      </c>
      <c r="H71" s="32" t="s">
        <v>327</v>
      </c>
      <c r="I71" s="50"/>
      <c r="J71" s="65"/>
    </row>
    <row r="72" spans="1:10" ht="16.149999999999999" customHeight="1" thickBot="1" x14ac:dyDescent="0.3">
      <c r="B72" s="455"/>
      <c r="C72" s="501"/>
      <c r="D72" s="724"/>
      <c r="E72" s="33" t="s">
        <v>831</v>
      </c>
      <c r="F72" s="33" t="s">
        <v>424</v>
      </c>
      <c r="G72" s="33" t="s">
        <v>831</v>
      </c>
      <c r="H72" s="33" t="s">
        <v>424</v>
      </c>
      <c r="I72" s="329" t="s">
        <v>4</v>
      </c>
      <c r="J72" s="65"/>
    </row>
    <row r="73" spans="1:10" ht="16.149999999999999" customHeight="1" x14ac:dyDescent="0.2">
      <c r="B73" s="463" t="s">
        <v>2269</v>
      </c>
      <c r="C73" s="422" t="s">
        <v>68</v>
      </c>
      <c r="D73" s="650" t="s">
        <v>11</v>
      </c>
      <c r="E73" s="330"/>
      <c r="F73" s="330"/>
      <c r="G73" s="332"/>
      <c r="H73" s="332"/>
      <c r="I73" s="329" t="s">
        <v>2270</v>
      </c>
      <c r="J73" s="65"/>
    </row>
    <row r="74" spans="1:10" ht="16.149999999999999" customHeight="1" x14ac:dyDescent="0.2">
      <c r="B74" s="658" t="s">
        <v>2529</v>
      </c>
      <c r="C74" s="627"/>
      <c r="D74" s="510"/>
      <c r="E74" s="3"/>
      <c r="F74" s="3"/>
      <c r="G74" s="3"/>
      <c r="H74" s="3"/>
      <c r="I74" s="61"/>
      <c r="J74" s="65"/>
    </row>
    <row r="75" spans="1:10" ht="16.149999999999999" customHeight="1" x14ac:dyDescent="0.2">
      <c r="B75" s="304" t="s">
        <v>2547</v>
      </c>
      <c r="C75" s="305"/>
      <c r="D75" s="650" t="s">
        <v>11</v>
      </c>
      <c r="E75" s="324"/>
      <c r="F75" s="330"/>
      <c r="G75" s="324"/>
      <c r="H75" s="332"/>
      <c r="I75" s="329" t="s">
        <v>2271</v>
      </c>
      <c r="J75" s="65"/>
    </row>
    <row r="76" spans="1:10" ht="16.149999999999999" customHeight="1" x14ac:dyDescent="0.2">
      <c r="B76" s="304" t="s">
        <v>2548</v>
      </c>
      <c r="C76" s="305"/>
      <c r="D76" s="659" t="s">
        <v>11</v>
      </c>
      <c r="E76" s="324"/>
      <c r="F76" s="330"/>
      <c r="G76" s="324"/>
      <c r="H76" s="332"/>
      <c r="I76" s="329" t="s">
        <v>2272</v>
      </c>
      <c r="J76" s="65"/>
    </row>
    <row r="77" spans="1:10" ht="16.149999999999999" customHeight="1" x14ac:dyDescent="0.2">
      <c r="B77" s="304" t="s">
        <v>2549</v>
      </c>
      <c r="C77" s="305"/>
      <c r="D77" s="650" t="s">
        <v>11</v>
      </c>
      <c r="E77" s="324"/>
      <c r="F77" s="330"/>
      <c r="G77" s="324"/>
      <c r="H77" s="332"/>
      <c r="I77" s="329" t="s">
        <v>2273</v>
      </c>
      <c r="J77" s="65"/>
    </row>
    <row r="78" spans="1:10" ht="16.149999999999999" customHeight="1" x14ac:dyDescent="0.2">
      <c r="B78" s="304" t="s">
        <v>2550</v>
      </c>
      <c r="C78" s="1"/>
      <c r="D78" s="659" t="s">
        <v>11</v>
      </c>
      <c r="E78" s="324"/>
      <c r="F78" s="330"/>
      <c r="G78" s="324"/>
      <c r="H78" s="332"/>
      <c r="I78" s="329" t="s">
        <v>2274</v>
      </c>
      <c r="J78" s="65"/>
    </row>
    <row r="79" spans="1:10" ht="16.149999999999999" customHeight="1" thickBot="1" x14ac:dyDescent="0.25">
      <c r="B79" s="304" t="s">
        <v>2551</v>
      </c>
      <c r="C79" s="313"/>
      <c r="D79" s="172" t="s">
        <v>11</v>
      </c>
      <c r="E79" s="324"/>
      <c r="F79" s="330"/>
      <c r="G79" s="324"/>
      <c r="H79" s="332"/>
      <c r="I79" s="348" t="s">
        <v>2275</v>
      </c>
      <c r="J79" s="65"/>
    </row>
    <row r="80" spans="1:10" ht="16.149999999999999" customHeight="1" thickTop="1" x14ac:dyDescent="0.2">
      <c r="B80" s="71"/>
      <c r="C80" s="71"/>
      <c r="D80" s="71"/>
      <c r="E80" s="71"/>
      <c r="F80" s="71"/>
      <c r="G80" s="71"/>
      <c r="H80" s="71"/>
      <c r="I80" s="336"/>
    </row>
    <row r="81" spans="2:2" ht="16.149999999999999" customHeight="1" x14ac:dyDescent="0.2">
      <c r="B81" s="23"/>
    </row>
  </sheetData>
  <sheetProtection algorithmName="SHA-512" hashValue="sAkm78rNuhGo5UjeVKAxEHb/OSpSeChwOcrc8P8crw4lMqf80zPYtQqToxBUoIdFM2OZ25k3rsv9uflF6D8qrQ==" saltValue="3BvZw9/wEQQmF9W5vwRW0Q==" spinCount="100000" sheet="1" objects="1" scenarios="1"/>
  <mergeCells count="5">
    <mergeCell ref="D70:D72"/>
    <mergeCell ref="D7:D9"/>
    <mergeCell ref="B8:B9"/>
    <mergeCell ref="D62:D64"/>
    <mergeCell ref="B51:D52"/>
  </mergeCells>
  <phoneticPr fontId="34" type="noConversion"/>
  <dataValidations count="11">
    <dataValidation allowBlank="1" showInputMessage="1" showErrorMessage="1" promptTitle="Ex gratia payments" prompt="Payments that the organisation does not have to make and/or go beyond statutory cover, legal liability or administrative rules." sqref="C28" xr:uid="{DB655753-1BFB-4BE2-B41F-31B8E922C71F}"/>
    <dataValidation allowBlank="1" showInputMessage="1" showErrorMessage="1" promptTitle="Extra contractual payments" prompt="An extra-contractual payment is one which, although not legally due under contract, appears to be an obligation which the courts might uphold. Typically these arise from the organisation’s action or inaction in relation to a contract." sqref="C27" xr:uid="{5778DF14-A193-4422-A1D6-D2FCF62010F4}"/>
    <dataValidation allowBlank="1" showInputMessage="1" showErrorMessage="1" promptTitle="Extra statutory and regulatory" prompt="These are payments within the broad intention of the statute or regulation, but go beyond a strict interpretation of its terms." sqref="C38" xr:uid="{979FD130-4E04-456A-A881-CE7683FBACE2}"/>
    <dataValidation allowBlank="1" showInputMessage="1" showErrorMessage="1" promptTitle="Compensation payments" prompt="Only when liable under court order or legally binding arbitration. Excludes payments within provisions of a contract or statutory scheme. Also excludes payments into court. Also excludes out-of-court settlements, which are ex-gratia." sqref="C26" xr:uid="{8ED44FCF-5E8D-4D09-B4CB-238478930CE1}"/>
    <dataValidation allowBlank="1" showInputMessage="1" showErrorMessage="1" promptTitle="Damage to property and stores:" prompt="Losses of property and other assets should be aggregated to produce a total loss per case." sqref="C20" xr:uid="{978B7CCC-A7C2-4AF0-8F4C-8F479122AC3B}"/>
    <dataValidation allowBlank="1" showInputMessage="1" showErrorMessage="1" promptTitle="Stores losses" prompt="The total net losses revealed at any one store within the year should be aggregated and treated as one case (e.g. pharmaceutical stores)." sqref="C22" xr:uid="{9A06F280-499C-4EE8-86ED-A1A8CF3A523C}"/>
    <dataValidation allowBlank="1" showInputMessage="1" showErrorMessage="1" promptTitle="Special severance payments" prompt="This should be consistent with 'payments requiring HMT approval' in the exit packages note._x000a__x000a_Providers are reminded that HMT approval must be obtained through NHSI for all special severance payments due to their novel and contentious nature." sqref="C37" xr:uid="{CE7CF929-C627-442E-AE88-6DD70FE38090}"/>
    <dataValidation allowBlank="1" showInputMessage="1" showErrorMessage="1" promptTitle="Special severance payments" prompt="Individual special severance payments over £300k that required HMT approval must be recorded in this line and no other." sqref="C57 C49" xr:uid="{05288381-4569-413E-9E91-8396A6D3D6F3}"/>
    <dataValidation allowBlank="1" showInputMessage="1" showErrorMessage="1" promptTitle="Gifts" prompt="Refer to DHSC GAM (para 5.191) and MPM (Annex 4.12) for the definition of a gift and more information. In the unlikely event your organisation makes a gift over £300k, contact NHSI.  Do not include here any gifts made to other WGA bodies." sqref="C73" xr:uid="{9DE08833-6FCA-494C-85E7-9D46ED99582F}"/>
    <dataValidation allowBlank="1" showInputMessage="1" showErrorMessage="1" promptTitle="Bad debts and claims abandoned" prompt="Excludes cases between the provider and other NHS bodies.  A case is defined as an individual debtor as opposed to an individual invoice." sqref="C44 C16" xr:uid="{912E325F-CF2E-47F8-8392-EDA4E771CA89}"/>
    <dataValidation type="decimal" operator="greaterThanOrEqual" allowBlank="1" showInputMessage="1" showErrorMessage="1" sqref="F75:F79" xr:uid="{13A31523-DF25-4FCB-B353-E1E575143D05}">
      <formula1>0</formula1>
    </dataValidation>
  </dataValidations>
  <pageMargins left="0.7" right="0.7" top="0.75" bottom="0.75" header="0.3" footer="0.3"/>
  <pageSetup paperSize="9" scale="5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62A7-D5A0-4ECE-BCEA-A48BBD63D7D0}">
  <sheetPr codeName="Sheet60">
    <tabColor theme="2"/>
    <pageSetUpPr fitToPage="1"/>
  </sheetPr>
  <dimension ref="B2:H58"/>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3.75" style="18" customWidth="1"/>
    <col min="2" max="2" width="62.25" style="18" customWidth="1"/>
    <col min="3" max="3" width="5.25" style="18" customWidth="1"/>
    <col min="4" max="4" width="9.25" style="18" customWidth="1"/>
    <col min="5" max="7" width="13.25" style="18" customWidth="1"/>
    <col min="8" max="8" width="7.25" style="18" customWidth="1"/>
    <col min="9" max="34" width="13.25" style="18" customWidth="1"/>
    <col min="35" max="16384" width="9.25" style="18"/>
  </cols>
  <sheetData>
    <row r="2" spans="2:8" ht="18.7" customHeight="1" x14ac:dyDescent="0.25">
      <c r="B2" s="20" t="s">
        <v>2476</v>
      </c>
    </row>
    <row r="3" spans="2:8" ht="18.7" customHeight="1" x14ac:dyDescent="0.25">
      <c r="B3" s="20" t="s">
        <v>2277</v>
      </c>
    </row>
    <row r="4" spans="2:8" ht="18.7" customHeight="1" thickBot="1" x14ac:dyDescent="0.25">
      <c r="B4" s="21" t="s">
        <v>405</v>
      </c>
    </row>
    <row r="5" spans="2:8" ht="16.149999999999999" customHeight="1" thickTop="1" thickBot="1" x14ac:dyDescent="0.3">
      <c r="B5" s="45"/>
      <c r="C5" s="45"/>
      <c r="D5" s="45"/>
      <c r="E5" s="45"/>
      <c r="F5" s="377" t="s">
        <v>2338</v>
      </c>
      <c r="G5" s="378">
        <v>1</v>
      </c>
    </row>
    <row r="6" spans="2:8" ht="16.149999999999999" customHeight="1" thickTop="1" x14ac:dyDescent="0.25">
      <c r="B6" s="47" t="s">
        <v>351</v>
      </c>
      <c r="C6" s="48"/>
      <c r="D6" s="48"/>
      <c r="E6" s="326" t="s">
        <v>531</v>
      </c>
      <c r="F6" s="327" t="s">
        <v>532</v>
      </c>
      <c r="G6" s="325" t="s">
        <v>3</v>
      </c>
      <c r="H6" s="65"/>
    </row>
    <row r="7" spans="2:8" ht="23.95" customHeight="1" x14ac:dyDescent="0.25">
      <c r="B7" s="49"/>
      <c r="C7" s="6"/>
      <c r="D7" s="708" t="s">
        <v>72</v>
      </c>
      <c r="E7" s="32" t="s">
        <v>484</v>
      </c>
      <c r="F7" s="32" t="s">
        <v>484</v>
      </c>
      <c r="G7" s="6"/>
      <c r="H7" s="65"/>
    </row>
    <row r="8" spans="2:8" ht="16.149999999999999" customHeight="1" x14ac:dyDescent="0.25">
      <c r="B8" s="49"/>
      <c r="C8" s="6"/>
      <c r="D8" s="708"/>
      <c r="E8" s="32" t="s">
        <v>2340</v>
      </c>
      <c r="F8" s="32" t="s">
        <v>2341</v>
      </c>
      <c r="G8" s="6"/>
      <c r="H8" s="65"/>
    </row>
    <row r="9" spans="2:8" ht="16.149999999999999" customHeight="1" thickBot="1" x14ac:dyDescent="0.3">
      <c r="B9" s="51"/>
      <c r="C9" s="13"/>
      <c r="D9" s="709"/>
      <c r="E9" s="33" t="s">
        <v>424</v>
      </c>
      <c r="F9" s="33" t="s">
        <v>424</v>
      </c>
      <c r="G9" s="329" t="s">
        <v>4</v>
      </c>
      <c r="H9" s="65"/>
    </row>
    <row r="10" spans="2:8" ht="16.149999999999999" customHeight="1" x14ac:dyDescent="0.2">
      <c r="B10" s="63" t="s">
        <v>28</v>
      </c>
      <c r="C10" s="84"/>
      <c r="D10" s="6"/>
      <c r="E10" s="3"/>
      <c r="F10" s="3"/>
      <c r="G10" s="3"/>
      <c r="H10" s="65"/>
    </row>
    <row r="11" spans="2:8" ht="16.149999999999999" customHeight="1" x14ac:dyDescent="0.2">
      <c r="B11" s="62" t="s">
        <v>25</v>
      </c>
      <c r="C11" s="67"/>
      <c r="D11" s="94" t="s">
        <v>11</v>
      </c>
      <c r="E11" s="443">
        <f>'TAC13 Intangibles'!E46</f>
        <v>0</v>
      </c>
      <c r="F11" s="443">
        <f>'TAC13 Intangibles'!E94</f>
        <v>0</v>
      </c>
      <c r="G11" s="329" t="s">
        <v>485</v>
      </c>
      <c r="H11" s="65"/>
    </row>
    <row r="12" spans="2:8" ht="16.149999999999999" customHeight="1" x14ac:dyDescent="0.2">
      <c r="B12" s="62" t="s">
        <v>486</v>
      </c>
      <c r="C12" s="67"/>
      <c r="D12" s="94" t="s">
        <v>11</v>
      </c>
      <c r="E12" s="443">
        <f>'TAC14 PPE'!E105</f>
        <v>0</v>
      </c>
      <c r="F12" s="443">
        <f>'TAC14 PPE'!E117</f>
        <v>0</v>
      </c>
      <c r="G12" s="329" t="s">
        <v>487</v>
      </c>
      <c r="H12" s="65"/>
    </row>
    <row r="13" spans="2:8" ht="16.149999999999999" customHeight="1" x14ac:dyDescent="0.2">
      <c r="B13" s="58" t="s">
        <v>54</v>
      </c>
      <c r="C13" s="67"/>
      <c r="D13" s="94" t="s">
        <v>11</v>
      </c>
      <c r="E13" s="443">
        <f>'TAC15 Investments &amp; groups'!E21+'TAC15 Investments &amp; groups'!F21</f>
        <v>0</v>
      </c>
      <c r="F13" s="443">
        <f>'TAC15 Investments &amp; groups'!G21+'TAC15 Investments &amp; groups'!H21</f>
        <v>0</v>
      </c>
      <c r="G13" s="329" t="s">
        <v>488</v>
      </c>
      <c r="H13" s="65"/>
    </row>
    <row r="14" spans="2:8" ht="16.149999999999999" customHeight="1" x14ac:dyDescent="0.2">
      <c r="B14" s="62" t="s">
        <v>489</v>
      </c>
      <c r="C14" s="67"/>
      <c r="D14" s="94" t="s">
        <v>11</v>
      </c>
      <c r="E14" s="443">
        <f>'TAC15 Investments &amp; groups'!E44+'TAC15 Investments &amp; groups'!F44</f>
        <v>0</v>
      </c>
      <c r="F14" s="443">
        <f>'TAC15 Investments &amp; groups'!H44+'TAC15 Investments &amp; groups'!G44</f>
        <v>0</v>
      </c>
      <c r="G14" s="329" t="s">
        <v>490</v>
      </c>
      <c r="H14" s="65"/>
    </row>
    <row r="15" spans="2:8" ht="16.149999999999999" customHeight="1" x14ac:dyDescent="0.2">
      <c r="B15" s="62" t="s">
        <v>323</v>
      </c>
      <c r="C15" s="67"/>
      <c r="D15" s="94" t="s">
        <v>11</v>
      </c>
      <c r="E15" s="443">
        <f>'TAC15 Investments &amp; groups'!E68+'TAC15 Investments &amp; groups'!F68</f>
        <v>0</v>
      </c>
      <c r="F15" s="443">
        <f>'TAC15 Investments &amp; groups'!H68+'TAC15 Investments &amp; groups'!G68</f>
        <v>0</v>
      </c>
      <c r="G15" s="329" t="s">
        <v>491</v>
      </c>
      <c r="H15" s="65"/>
    </row>
    <row r="16" spans="2:8" ht="16.149999999999999" customHeight="1" x14ac:dyDescent="0.2">
      <c r="B16" s="62" t="s">
        <v>401</v>
      </c>
      <c r="C16" s="67"/>
      <c r="D16" s="94" t="s">
        <v>11</v>
      </c>
      <c r="E16" s="443">
        <f>'TAC18 Receivables'!E50</f>
        <v>0</v>
      </c>
      <c r="F16" s="443">
        <f>'TAC18 Receivables'!F50</f>
        <v>0</v>
      </c>
      <c r="G16" s="329" t="s">
        <v>492</v>
      </c>
      <c r="H16" s="65"/>
    </row>
    <row r="17" spans="2:8" ht="16.149999999999999" customHeight="1" thickBot="1" x14ac:dyDescent="0.25">
      <c r="B17" s="58" t="s">
        <v>17</v>
      </c>
      <c r="C17" s="67"/>
      <c r="D17" s="94" t="s">
        <v>11</v>
      </c>
      <c r="E17" s="443">
        <f>'TAC18 Receivables'!E110</f>
        <v>0</v>
      </c>
      <c r="F17" s="443">
        <f>'TAC18 Receivables'!F110</f>
        <v>0</v>
      </c>
      <c r="G17" s="329" t="s">
        <v>493</v>
      </c>
      <c r="H17" s="65"/>
    </row>
    <row r="18" spans="2:8" ht="16.149999999999999" customHeight="1" x14ac:dyDescent="0.2">
      <c r="B18" s="60" t="s">
        <v>42</v>
      </c>
      <c r="C18" s="67"/>
      <c r="D18" s="94" t="s">
        <v>11</v>
      </c>
      <c r="E18" s="323">
        <f>SUM(E11:E17)</f>
        <v>0</v>
      </c>
      <c r="F18" s="323">
        <f>SUM(F11:F17)</f>
        <v>0</v>
      </c>
      <c r="G18" s="329" t="s">
        <v>494</v>
      </c>
      <c r="H18" s="65"/>
    </row>
    <row r="19" spans="2:8" ht="16.149999999999999" customHeight="1" x14ac:dyDescent="0.2">
      <c r="B19" s="60" t="s">
        <v>41</v>
      </c>
      <c r="C19" s="67"/>
      <c r="D19" s="6"/>
      <c r="E19" s="3"/>
      <c r="F19" s="3"/>
      <c r="G19" s="3"/>
      <c r="H19" s="65"/>
    </row>
    <row r="20" spans="2:8" ht="16.149999999999999" customHeight="1" x14ac:dyDescent="0.2">
      <c r="B20" s="58" t="s">
        <v>18</v>
      </c>
      <c r="C20" s="67"/>
      <c r="D20" s="94" t="s">
        <v>11</v>
      </c>
      <c r="E20" s="443">
        <f>'TAC17 Inventories'!F23</f>
        <v>0</v>
      </c>
      <c r="F20" s="443">
        <f>'TAC17 Inventories'!F46</f>
        <v>0</v>
      </c>
      <c r="G20" s="329" t="s">
        <v>495</v>
      </c>
      <c r="H20" s="65"/>
    </row>
    <row r="21" spans="2:8" ht="16.149999999999999" customHeight="1" x14ac:dyDescent="0.2">
      <c r="B21" s="90" t="s">
        <v>401</v>
      </c>
      <c r="C21" s="67"/>
      <c r="D21" s="94" t="s">
        <v>11</v>
      </c>
      <c r="E21" s="443">
        <f>'TAC18 Receivables'!E29</f>
        <v>0</v>
      </c>
      <c r="F21" s="443">
        <f>'TAC18 Receivables'!F29</f>
        <v>0</v>
      </c>
      <c r="G21" s="329" t="s">
        <v>496</v>
      </c>
      <c r="H21" s="65"/>
    </row>
    <row r="22" spans="2:8" ht="16.149999999999999" customHeight="1" x14ac:dyDescent="0.2">
      <c r="B22" s="62" t="s">
        <v>323</v>
      </c>
      <c r="C22" s="67"/>
      <c r="D22" s="94" t="s">
        <v>11</v>
      </c>
      <c r="E22" s="443">
        <f>'TAC15 Investments &amp; groups'!E79+'TAC15 Investments &amp; groups'!F79</f>
        <v>0</v>
      </c>
      <c r="F22" s="443">
        <f>'TAC15 Investments &amp; groups'!H79+'TAC15 Investments &amp; groups'!G79</f>
        <v>0</v>
      </c>
      <c r="G22" s="329" t="s">
        <v>497</v>
      </c>
      <c r="H22" s="65"/>
    </row>
    <row r="23" spans="2:8" ht="16.149999999999999" customHeight="1" x14ac:dyDescent="0.2">
      <c r="B23" s="58" t="s">
        <v>17</v>
      </c>
      <c r="C23" s="67"/>
      <c r="D23" s="94" t="s">
        <v>11</v>
      </c>
      <c r="E23" s="443">
        <f>'TAC18 Receivables'!E106</f>
        <v>0</v>
      </c>
      <c r="F23" s="443">
        <f>'TAC18 Receivables'!F106</f>
        <v>0</v>
      </c>
      <c r="G23" s="329" t="s">
        <v>498</v>
      </c>
      <c r="H23" s="65"/>
    </row>
    <row r="24" spans="2:8" ht="16.149999999999999" customHeight="1" x14ac:dyDescent="0.2">
      <c r="B24" s="90" t="s">
        <v>499</v>
      </c>
      <c r="C24" s="67"/>
      <c r="D24" s="94" t="s">
        <v>11</v>
      </c>
      <c r="E24" s="443">
        <f>'TAC16 AHFS'!E18</f>
        <v>0</v>
      </c>
      <c r="F24" s="443">
        <f>'TAC16 AHFS'!E36</f>
        <v>0</v>
      </c>
      <c r="G24" s="329" t="s">
        <v>500</v>
      </c>
      <c r="H24" s="65"/>
    </row>
    <row r="25" spans="2:8" ht="16.149999999999999" customHeight="1" thickBot="1" x14ac:dyDescent="0.25">
      <c r="B25" s="62" t="s">
        <v>324</v>
      </c>
      <c r="C25" s="67"/>
      <c r="D25" s="94" t="s">
        <v>11</v>
      </c>
      <c r="E25" s="443">
        <f>'TAC19 CCE'!F16+'TAC19 CCE'!E16</f>
        <v>0</v>
      </c>
      <c r="F25" s="443">
        <f>'TAC19 CCE'!G16+'TAC19 CCE'!H16</f>
        <v>0</v>
      </c>
      <c r="G25" s="329" t="s">
        <v>501</v>
      </c>
      <c r="H25" s="65"/>
    </row>
    <row r="26" spans="2:8" ht="16.149999999999999" customHeight="1" x14ac:dyDescent="0.2">
      <c r="B26" s="60" t="s">
        <v>43</v>
      </c>
      <c r="C26" s="67"/>
      <c r="D26" s="94" t="s">
        <v>11</v>
      </c>
      <c r="E26" s="323">
        <f>SUM(E20:E25)</f>
        <v>0</v>
      </c>
      <c r="F26" s="323">
        <f>SUM(F20:F25)</f>
        <v>0</v>
      </c>
      <c r="G26" s="329" t="s">
        <v>502</v>
      </c>
      <c r="H26" s="65"/>
    </row>
    <row r="27" spans="2:8" ht="16.149999999999999" customHeight="1" x14ac:dyDescent="0.2">
      <c r="B27" s="60" t="s">
        <v>26</v>
      </c>
      <c r="C27" s="67"/>
      <c r="D27" s="6"/>
      <c r="E27" s="3"/>
      <c r="F27" s="3"/>
      <c r="G27" s="3"/>
      <c r="H27" s="65"/>
    </row>
    <row r="28" spans="2:8" ht="16.149999999999999" customHeight="1" x14ac:dyDescent="0.2">
      <c r="B28" s="62" t="s">
        <v>503</v>
      </c>
      <c r="C28" s="67"/>
      <c r="D28" s="94" t="s">
        <v>1</v>
      </c>
      <c r="E28" s="321">
        <f>-'TAC20 Payables'!E21</f>
        <v>0</v>
      </c>
      <c r="F28" s="321">
        <f>-'TAC20 Payables'!F21</f>
        <v>0</v>
      </c>
      <c r="G28" s="329" t="s">
        <v>504</v>
      </c>
      <c r="H28" s="65"/>
    </row>
    <row r="29" spans="2:8" ht="16.149999999999999" customHeight="1" x14ac:dyDescent="0.2">
      <c r="B29" s="58" t="s">
        <v>19</v>
      </c>
      <c r="C29" s="67"/>
      <c r="D29" s="94" t="s">
        <v>1</v>
      </c>
      <c r="E29" s="321">
        <f>-'TAC21 Borrowings'!E21</f>
        <v>0</v>
      </c>
      <c r="F29" s="321">
        <f>-'TAC21 Borrowings'!F21</f>
        <v>0</v>
      </c>
      <c r="G29" s="329" t="s">
        <v>505</v>
      </c>
      <c r="H29" s="65"/>
    </row>
    <row r="30" spans="2:8" ht="16.149999999999999" customHeight="1" x14ac:dyDescent="0.2">
      <c r="B30" s="90" t="s">
        <v>6</v>
      </c>
      <c r="C30" s="67"/>
      <c r="D30" s="94" t="s">
        <v>1</v>
      </c>
      <c r="E30" s="321">
        <f>-'TAC20 Payables'!E77</f>
        <v>0</v>
      </c>
      <c r="F30" s="321">
        <f>-'TAC20 Payables'!F77</f>
        <v>0</v>
      </c>
      <c r="G30" s="329" t="s">
        <v>506</v>
      </c>
      <c r="H30" s="65"/>
    </row>
    <row r="31" spans="2:8" ht="16.149999999999999" customHeight="1" x14ac:dyDescent="0.2">
      <c r="B31" s="90" t="s">
        <v>20</v>
      </c>
      <c r="C31" s="67"/>
      <c r="D31" s="94" t="s">
        <v>1</v>
      </c>
      <c r="E31" s="321">
        <f>-'TAC22 Provisions'!E18</f>
        <v>0</v>
      </c>
      <c r="F31" s="321">
        <f>-'TAC22 Provisions'!F18</f>
        <v>0</v>
      </c>
      <c r="G31" s="329" t="s">
        <v>507</v>
      </c>
      <c r="H31" s="65"/>
    </row>
    <row r="32" spans="2:8" ht="16.149999999999999" customHeight="1" x14ac:dyDescent="0.2">
      <c r="B32" s="62" t="s">
        <v>508</v>
      </c>
      <c r="C32" s="67"/>
      <c r="D32" s="94" t="s">
        <v>1</v>
      </c>
      <c r="E32" s="321">
        <f>-'TAC20 Payables'!E58</f>
        <v>0</v>
      </c>
      <c r="F32" s="321">
        <f>-'TAC20 Payables'!F58</f>
        <v>0</v>
      </c>
      <c r="G32" s="329" t="s">
        <v>509</v>
      </c>
      <c r="H32" s="65"/>
    </row>
    <row r="33" spans="2:8" ht="16.149999999999999" customHeight="1" thickBot="1" x14ac:dyDescent="0.25">
      <c r="B33" s="62" t="s">
        <v>510</v>
      </c>
      <c r="C33" s="67"/>
      <c r="D33" s="94" t="s">
        <v>1</v>
      </c>
      <c r="E33" s="321">
        <f>-'TAC16 AHFS'!E47</f>
        <v>0</v>
      </c>
      <c r="F33" s="321">
        <f>-'TAC16 AHFS'!F47</f>
        <v>0</v>
      </c>
      <c r="G33" s="329" t="s">
        <v>511</v>
      </c>
      <c r="H33" s="65"/>
    </row>
    <row r="34" spans="2:8" ht="16.149999999999999" customHeight="1" thickBot="1" x14ac:dyDescent="0.25">
      <c r="B34" s="60" t="s">
        <v>21</v>
      </c>
      <c r="C34" s="67"/>
      <c r="D34" s="94" t="s">
        <v>1</v>
      </c>
      <c r="E34" s="323">
        <f>SUM(E28:E33)</f>
        <v>0</v>
      </c>
      <c r="F34" s="323">
        <f>SUM(F28:F33)</f>
        <v>0</v>
      </c>
      <c r="G34" s="329" t="s">
        <v>512</v>
      </c>
      <c r="H34" s="65"/>
    </row>
    <row r="35" spans="2:8" ht="16.149999999999999" customHeight="1" x14ac:dyDescent="0.2">
      <c r="B35" s="60" t="s">
        <v>44</v>
      </c>
      <c r="C35" s="67"/>
      <c r="D35" s="94" t="s">
        <v>14</v>
      </c>
      <c r="E35" s="323">
        <f>E26+E18+E34</f>
        <v>0</v>
      </c>
      <c r="F35" s="323">
        <f>F26+F18+F34</f>
        <v>0</v>
      </c>
      <c r="G35" s="329" t="s">
        <v>513</v>
      </c>
      <c r="H35" s="65"/>
    </row>
    <row r="36" spans="2:8" ht="16.149999999999999" customHeight="1" x14ac:dyDescent="0.2">
      <c r="B36" s="60" t="s">
        <v>27</v>
      </c>
      <c r="C36" s="67"/>
      <c r="D36" s="6"/>
      <c r="E36" s="3"/>
      <c r="F36" s="3"/>
      <c r="G36" s="3"/>
      <c r="H36" s="65"/>
    </row>
    <row r="37" spans="2:8" ht="16.149999999999999" customHeight="1" x14ac:dyDescent="0.2">
      <c r="B37" s="62" t="s">
        <v>503</v>
      </c>
      <c r="C37" s="67"/>
      <c r="D37" s="94" t="s">
        <v>1</v>
      </c>
      <c r="E37" s="321">
        <f>-'TAC20 Payables'!E32</f>
        <v>0</v>
      </c>
      <c r="F37" s="321">
        <f>-'TAC20 Payables'!F32</f>
        <v>0</v>
      </c>
      <c r="G37" s="329" t="s">
        <v>514</v>
      </c>
      <c r="H37" s="65"/>
    </row>
    <row r="38" spans="2:8" ht="16.149999999999999" customHeight="1" x14ac:dyDescent="0.2">
      <c r="B38" s="58" t="s">
        <v>19</v>
      </c>
      <c r="C38" s="67"/>
      <c r="D38" s="94" t="s">
        <v>1</v>
      </c>
      <c r="E38" s="321">
        <f>-'TAC21 Borrowings'!E31</f>
        <v>0</v>
      </c>
      <c r="F38" s="321">
        <f>-'TAC21 Borrowings'!F31</f>
        <v>0</v>
      </c>
      <c r="G38" s="329" t="s">
        <v>515</v>
      </c>
      <c r="H38" s="65"/>
    </row>
    <row r="39" spans="2:8" ht="16.149999999999999" customHeight="1" x14ac:dyDescent="0.2">
      <c r="B39" s="90" t="s">
        <v>6</v>
      </c>
      <c r="C39" s="67"/>
      <c r="D39" s="94" t="s">
        <v>1</v>
      </c>
      <c r="E39" s="321">
        <f>-'TAC20 Payables'!E81</f>
        <v>0</v>
      </c>
      <c r="F39" s="321">
        <f>-'TAC20 Payables'!F81</f>
        <v>0</v>
      </c>
      <c r="G39" s="329" t="s">
        <v>516</v>
      </c>
      <c r="H39" s="65"/>
    </row>
    <row r="40" spans="2:8" ht="16.149999999999999" customHeight="1" x14ac:dyDescent="0.2">
      <c r="B40" s="90" t="s">
        <v>20</v>
      </c>
      <c r="C40" s="67"/>
      <c r="D40" s="94" t="s">
        <v>1</v>
      </c>
      <c r="E40" s="321">
        <f>-'TAC22 Provisions'!G18</f>
        <v>0</v>
      </c>
      <c r="F40" s="321">
        <f>-'TAC22 Provisions'!H18</f>
        <v>0</v>
      </c>
      <c r="G40" s="329" t="s">
        <v>517</v>
      </c>
      <c r="H40" s="65"/>
    </row>
    <row r="41" spans="2:8" ht="16.149999999999999" customHeight="1" thickBot="1" x14ac:dyDescent="0.25">
      <c r="B41" s="90" t="s">
        <v>508</v>
      </c>
      <c r="C41" s="67"/>
      <c r="D41" s="94" t="s">
        <v>1</v>
      </c>
      <c r="E41" s="321">
        <f>-'TAC20 Payables'!E67</f>
        <v>0</v>
      </c>
      <c r="F41" s="321">
        <f>-'TAC20 Payables'!F67</f>
        <v>0</v>
      </c>
      <c r="G41" s="329" t="s">
        <v>518</v>
      </c>
      <c r="H41" s="65"/>
    </row>
    <row r="42" spans="2:8" ht="16.149999999999999" customHeight="1" thickBot="1" x14ac:dyDescent="0.25">
      <c r="B42" s="60" t="s">
        <v>22</v>
      </c>
      <c r="C42" s="67"/>
      <c r="D42" s="94" t="s">
        <v>1</v>
      </c>
      <c r="E42" s="323">
        <f>SUM(E37:E41)</f>
        <v>0</v>
      </c>
      <c r="F42" s="323">
        <f>SUM(F37:F41)</f>
        <v>0</v>
      </c>
      <c r="G42" s="329" t="s">
        <v>519</v>
      </c>
      <c r="H42" s="65"/>
    </row>
    <row r="43" spans="2:8" ht="16.149999999999999" customHeight="1" x14ac:dyDescent="0.2">
      <c r="B43" s="60" t="s">
        <v>417</v>
      </c>
      <c r="C43" s="67"/>
      <c r="D43" s="94" t="s">
        <v>14</v>
      </c>
      <c r="E43" s="323">
        <f>E35+E42</f>
        <v>0</v>
      </c>
      <c r="F43" s="323">
        <f>F35+F42</f>
        <v>0</v>
      </c>
      <c r="G43" s="329" t="s">
        <v>520</v>
      </c>
      <c r="H43" s="65"/>
    </row>
    <row r="44" spans="2:8" ht="16.149999999999999" customHeight="1" x14ac:dyDescent="0.2">
      <c r="B44" s="91" t="s">
        <v>521</v>
      </c>
      <c r="C44" s="34"/>
      <c r="D44" s="6"/>
      <c r="E44" s="3"/>
      <c r="F44" s="3"/>
      <c r="G44" s="3"/>
      <c r="H44" s="65"/>
    </row>
    <row r="45" spans="2:8" ht="16.149999999999999" customHeight="1" x14ac:dyDescent="0.2">
      <c r="B45" s="92" t="s">
        <v>406</v>
      </c>
      <c r="C45" s="75"/>
      <c r="D45" s="6"/>
      <c r="E45" s="3"/>
      <c r="F45" s="3"/>
      <c r="G45" s="3"/>
      <c r="H45" s="65"/>
    </row>
    <row r="46" spans="2:8" ht="16.149999999999999" customHeight="1" x14ac:dyDescent="0.2">
      <c r="B46" s="62" t="s">
        <v>64</v>
      </c>
      <c r="C46" s="67"/>
      <c r="D46" s="94" t="s">
        <v>11</v>
      </c>
      <c r="E46" s="443">
        <f>'TAC04 SOCIE'!H38</f>
        <v>0</v>
      </c>
      <c r="F46" s="443">
        <f>'TAC04 SOCIE'!H78</f>
        <v>0</v>
      </c>
      <c r="G46" s="329" t="s">
        <v>522</v>
      </c>
      <c r="H46" s="65"/>
    </row>
    <row r="47" spans="2:8" ht="16.149999999999999" customHeight="1" x14ac:dyDescent="0.2">
      <c r="B47" s="62" t="s">
        <v>23</v>
      </c>
      <c r="C47" s="67"/>
      <c r="D47" s="94" t="s">
        <v>11</v>
      </c>
      <c r="E47" s="443">
        <f>'TAC23 Reval Res'!E20</f>
        <v>0</v>
      </c>
      <c r="F47" s="443">
        <f>'TAC04 SOCIE'!I78</f>
        <v>0</v>
      </c>
      <c r="G47" s="329" t="s">
        <v>523</v>
      </c>
      <c r="H47" s="65"/>
    </row>
    <row r="48" spans="2:8" ht="16.149999999999999" customHeight="1" x14ac:dyDescent="0.2">
      <c r="B48" s="62" t="s">
        <v>329</v>
      </c>
      <c r="C48" s="67"/>
      <c r="D48" s="94" t="s">
        <v>14</v>
      </c>
      <c r="E48" s="443">
        <f>'TAC04 SOCIE'!J38</f>
        <v>0</v>
      </c>
      <c r="F48" s="443">
        <f>'TAC04 SOCIE'!J78</f>
        <v>0</v>
      </c>
      <c r="G48" s="329" t="s">
        <v>524</v>
      </c>
      <c r="H48" s="65"/>
    </row>
    <row r="49" spans="2:8" ht="16.149999999999999" customHeight="1" x14ac:dyDescent="0.2">
      <c r="B49" s="90" t="s">
        <v>7</v>
      </c>
      <c r="C49" s="67"/>
      <c r="D49" s="94" t="s">
        <v>14</v>
      </c>
      <c r="E49" s="443">
        <f>'TAC04 SOCIE'!K38</f>
        <v>0</v>
      </c>
      <c r="F49" s="443">
        <f>'TAC04 SOCIE'!K78</f>
        <v>0</v>
      </c>
      <c r="G49" s="329" t="s">
        <v>525</v>
      </c>
      <c r="H49" s="65"/>
    </row>
    <row r="50" spans="2:8" ht="16.149999999999999" customHeight="1" x14ac:dyDescent="0.2">
      <c r="B50" s="90" t="s">
        <v>24</v>
      </c>
      <c r="C50" s="67"/>
      <c r="D50" s="94" t="s">
        <v>14</v>
      </c>
      <c r="E50" s="443">
        <f>'TAC04 SOCIE'!L38</f>
        <v>0</v>
      </c>
      <c r="F50" s="443">
        <f>'TAC04 SOCIE'!L78</f>
        <v>0</v>
      </c>
      <c r="G50" s="329" t="s">
        <v>526</v>
      </c>
      <c r="H50" s="65"/>
    </row>
    <row r="51" spans="2:8" ht="16.149999999999999" customHeight="1" x14ac:dyDescent="0.2">
      <c r="B51" s="62" t="s">
        <v>8</v>
      </c>
      <c r="C51" s="67"/>
      <c r="D51" s="94" t="s">
        <v>14</v>
      </c>
      <c r="E51" s="443">
        <f>'TAC04 SOCIE'!M38</f>
        <v>0</v>
      </c>
      <c r="F51" s="443">
        <f>'TAC04 SOCIE'!M78</f>
        <v>0</v>
      </c>
      <c r="G51" s="329" t="s">
        <v>527</v>
      </c>
      <c r="H51" s="65"/>
    </row>
    <row r="52" spans="2:8" ht="16.149999999999999" customHeight="1" x14ac:dyDescent="0.2">
      <c r="B52" s="63" t="s">
        <v>407</v>
      </c>
      <c r="C52" s="67"/>
      <c r="D52" s="6"/>
      <c r="E52" s="3"/>
      <c r="F52" s="3"/>
      <c r="G52" s="3"/>
      <c r="H52" s="65"/>
    </row>
    <row r="53" spans="2:8" ht="16.149999999999999" customHeight="1" x14ac:dyDescent="0.2">
      <c r="B53" s="62" t="s">
        <v>528</v>
      </c>
      <c r="C53" s="67"/>
      <c r="D53" s="94" t="s">
        <v>11</v>
      </c>
      <c r="E53" s="443">
        <f>'TAC04 SOCIE'!G38</f>
        <v>0</v>
      </c>
      <c r="F53" s="443">
        <f>'TAC04 SOCIE'!G13</f>
        <v>0</v>
      </c>
      <c r="G53" s="329" t="s">
        <v>529</v>
      </c>
      <c r="H53" s="65"/>
    </row>
    <row r="54" spans="2:8" ht="16.149999999999999" customHeight="1" thickBot="1" x14ac:dyDescent="0.25">
      <c r="B54" s="95" t="s">
        <v>533</v>
      </c>
      <c r="C54" s="96"/>
      <c r="D54" s="94" t="s">
        <v>11</v>
      </c>
      <c r="E54" s="443">
        <f>'TAC04 SOCIE'!F38</f>
        <v>0</v>
      </c>
      <c r="F54" s="443">
        <f>'TAC04 SOCIE'!F13</f>
        <v>0</v>
      </c>
      <c r="G54" s="329" t="s">
        <v>534</v>
      </c>
      <c r="H54" s="65"/>
    </row>
    <row r="55" spans="2:8" ht="16.149999999999999" customHeight="1" thickBot="1" x14ac:dyDescent="0.25">
      <c r="B55" s="73" t="s">
        <v>58</v>
      </c>
      <c r="C55" s="69"/>
      <c r="D55" s="70" t="s">
        <v>14</v>
      </c>
      <c r="E55" s="323">
        <f>SUM(E46:E54)</f>
        <v>0</v>
      </c>
      <c r="F55" s="323">
        <f>SUM(F46:F54)</f>
        <v>0</v>
      </c>
      <c r="G55" s="335" t="s">
        <v>530</v>
      </c>
      <c r="H55" s="65"/>
    </row>
    <row r="56" spans="2:8" ht="16.149999999999999" customHeight="1" thickTop="1" x14ac:dyDescent="0.2">
      <c r="B56" s="71"/>
      <c r="C56" s="71"/>
      <c r="D56" s="71"/>
      <c r="E56" s="71"/>
      <c r="F56" s="71"/>
      <c r="G56" s="336"/>
    </row>
    <row r="57" spans="2:8" ht="16.149999999999999" customHeight="1" x14ac:dyDescent="0.2">
      <c r="E57" s="29"/>
      <c r="F57" s="29"/>
    </row>
    <row r="58" spans="2:8" ht="16.149999999999999" customHeight="1" x14ac:dyDescent="0.2">
      <c r="E58" s="97"/>
      <c r="F58" s="97"/>
    </row>
  </sheetData>
  <sheetProtection algorithmName="SHA-512" hashValue="ViLT42D3mNwS3eNMYVrhQdH2Hitw53cW7w4G0TUXTcjxNeyzuNuf6Ndvl1TUt96ZuZWjEFbhxPDmhtkW/S/Bpg==" saltValue="5pd2JNzvLK2KwyL2Datzng==" spinCount="100000" sheet="1" objects="1" scenarios="1"/>
  <mergeCells count="1">
    <mergeCell ref="D7:D9"/>
  </mergeCells>
  <conditionalFormatting sqref="E57">
    <cfRule type="cellIs" dxfId="6" priority="3" operator="notEqual">
      <formula>""</formula>
    </cfRule>
  </conditionalFormatting>
  <conditionalFormatting sqref="F57">
    <cfRule type="cellIs" dxfId="5" priority="2" operator="notEqual">
      <formula>""</formula>
    </cfRule>
  </conditionalFormatting>
  <conditionalFormatting sqref="E58:F58">
    <cfRule type="cellIs" dxfId="4" priority="1" operator="notEqual">
      <formula>0</formula>
    </cfRule>
  </conditionalFormatting>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70B7-6D4E-4E3D-9AE4-6491BEBF0B60}">
  <sheetPr codeName="Sheet61">
    <tabColor theme="2"/>
  </sheetPr>
  <dimension ref="A1:O79"/>
  <sheetViews>
    <sheetView showGridLines="0" zoomScale="85" zoomScaleNormal="85" zoomScaleSheetLayoutView="85" workbookViewId="0">
      <selection activeCell="A2" sqref="A2"/>
    </sheetView>
  </sheetViews>
  <sheetFormatPr defaultColWidth="13.25" defaultRowHeight="16.149999999999999" customHeight="1" x14ac:dyDescent="0.2"/>
  <cols>
    <col min="1" max="1" width="4.25" style="18" customWidth="1"/>
    <col min="2" max="2" width="62.25" style="18" customWidth="1"/>
    <col min="3" max="3" width="5.25" style="18" customWidth="1"/>
    <col min="4" max="4" width="9.25" style="18" customWidth="1"/>
    <col min="5" max="16384" width="13.25" style="18"/>
  </cols>
  <sheetData>
    <row r="1" spans="1:15" ht="18.7" customHeight="1" x14ac:dyDescent="0.25">
      <c r="B1" s="20" t="s">
        <v>2476</v>
      </c>
    </row>
    <row r="2" spans="1:15" ht="18.7" customHeight="1" x14ac:dyDescent="0.25">
      <c r="B2" s="20" t="s">
        <v>2278</v>
      </c>
    </row>
    <row r="3" spans="1:15" ht="18.7" customHeight="1" thickBot="1" x14ac:dyDescent="0.25">
      <c r="B3" s="21" t="s">
        <v>405</v>
      </c>
    </row>
    <row r="4" spans="1:15" ht="18.7" customHeight="1" thickTop="1" thickBot="1" x14ac:dyDescent="0.3">
      <c r="B4" s="21"/>
      <c r="L4" s="377" t="s">
        <v>2338</v>
      </c>
      <c r="M4" s="378">
        <v>1</v>
      </c>
    </row>
    <row r="5" spans="1:15" ht="16.149999999999999" customHeight="1" thickTop="1" thickBot="1" x14ac:dyDescent="0.25">
      <c r="B5" s="45"/>
      <c r="C5" s="45"/>
      <c r="D5" s="45"/>
      <c r="E5" s="45"/>
      <c r="F5" s="710" t="s">
        <v>407</v>
      </c>
      <c r="G5" s="711"/>
      <c r="H5" s="710" t="s">
        <v>406</v>
      </c>
      <c r="I5" s="712"/>
      <c r="J5" s="712"/>
      <c r="K5" s="712"/>
      <c r="L5" s="712"/>
      <c r="M5" s="711"/>
      <c r="N5" s="45"/>
    </row>
    <row r="6" spans="1:15" ht="16.149999999999999" customHeight="1" thickTop="1" x14ac:dyDescent="0.25">
      <c r="A6" s="46"/>
      <c r="B6" s="47" t="s">
        <v>2342</v>
      </c>
      <c r="C6" s="48"/>
      <c r="D6" s="48"/>
      <c r="E6" s="326" t="s">
        <v>535</v>
      </c>
      <c r="F6" s="326" t="s">
        <v>536</v>
      </c>
      <c r="G6" s="326" t="s">
        <v>537</v>
      </c>
      <c r="H6" s="326" t="s">
        <v>538</v>
      </c>
      <c r="I6" s="326" t="s">
        <v>539</v>
      </c>
      <c r="J6" s="326" t="s">
        <v>540</v>
      </c>
      <c r="K6" s="326" t="s">
        <v>541</v>
      </c>
      <c r="L6" s="326" t="s">
        <v>542</v>
      </c>
      <c r="M6" s="326" t="s">
        <v>543</v>
      </c>
      <c r="N6" s="325" t="s">
        <v>3</v>
      </c>
      <c r="O6" s="65"/>
    </row>
    <row r="7" spans="1:15" ht="54.35" x14ac:dyDescent="0.25">
      <c r="B7" s="454"/>
      <c r="C7" s="6"/>
      <c r="D7" s="708" t="s">
        <v>72</v>
      </c>
      <c r="E7" s="31" t="s">
        <v>5</v>
      </c>
      <c r="F7" s="78" t="s">
        <v>533</v>
      </c>
      <c r="G7" s="31" t="s">
        <v>295</v>
      </c>
      <c r="H7" s="31" t="s">
        <v>544</v>
      </c>
      <c r="I7" s="31" t="s">
        <v>23</v>
      </c>
      <c r="J7" s="31" t="s">
        <v>329</v>
      </c>
      <c r="K7" s="31" t="s">
        <v>7</v>
      </c>
      <c r="L7" s="31" t="s">
        <v>24</v>
      </c>
      <c r="M7" s="31" t="s">
        <v>8</v>
      </c>
      <c r="N7" s="50"/>
      <c r="O7" s="65"/>
    </row>
    <row r="8" spans="1:15" ht="16.149999999999999" customHeight="1" x14ac:dyDescent="0.25">
      <c r="B8" s="454"/>
      <c r="C8" s="6"/>
      <c r="D8" s="708"/>
      <c r="E8" s="32" t="s">
        <v>328</v>
      </c>
      <c r="F8" s="80" t="s">
        <v>328</v>
      </c>
      <c r="G8" s="32" t="s">
        <v>328</v>
      </c>
      <c r="H8" s="32" t="s">
        <v>328</v>
      </c>
      <c r="I8" s="32" t="s">
        <v>328</v>
      </c>
      <c r="J8" s="32" t="s">
        <v>328</v>
      </c>
      <c r="K8" s="32" t="s">
        <v>328</v>
      </c>
      <c r="L8" s="32" t="s">
        <v>328</v>
      </c>
      <c r="M8" s="32" t="s">
        <v>328</v>
      </c>
      <c r="N8" s="50"/>
      <c r="O8" s="65"/>
    </row>
    <row r="9" spans="1:15" ht="16.149999999999999" customHeight="1" thickBot="1" x14ac:dyDescent="0.3">
      <c r="B9" s="455"/>
      <c r="C9" s="13"/>
      <c r="D9" s="709"/>
      <c r="E9" s="52" t="s">
        <v>424</v>
      </c>
      <c r="F9" s="83" t="s">
        <v>424</v>
      </c>
      <c r="G9" s="52" t="s">
        <v>424</v>
      </c>
      <c r="H9" s="52" t="s">
        <v>424</v>
      </c>
      <c r="I9" s="52" t="s">
        <v>424</v>
      </c>
      <c r="J9" s="52" t="s">
        <v>424</v>
      </c>
      <c r="K9" s="52" t="s">
        <v>424</v>
      </c>
      <c r="L9" s="52" t="s">
        <v>424</v>
      </c>
      <c r="M9" s="52" t="s">
        <v>424</v>
      </c>
      <c r="N9" s="329" t="s">
        <v>4</v>
      </c>
      <c r="O9" s="65"/>
    </row>
    <row r="10" spans="1:15" ht="16.149999999999999" customHeight="1" x14ac:dyDescent="0.2">
      <c r="B10" s="544" t="s">
        <v>2418</v>
      </c>
      <c r="C10" s="98"/>
      <c r="D10" s="99" t="s">
        <v>14</v>
      </c>
      <c r="E10" s="322">
        <f>SUM(F10:M10)</f>
        <v>0</v>
      </c>
      <c r="F10" s="322">
        <f>F78</f>
        <v>0</v>
      </c>
      <c r="G10" s="322">
        <f>G78</f>
        <v>0</v>
      </c>
      <c r="H10" s="322">
        <f t="shared" ref="H10:M10" si="0">H78</f>
        <v>0</v>
      </c>
      <c r="I10" s="322">
        <f t="shared" si="0"/>
        <v>0</v>
      </c>
      <c r="J10" s="322">
        <f t="shared" si="0"/>
        <v>0</v>
      </c>
      <c r="K10" s="322">
        <f t="shared" si="0"/>
        <v>0</v>
      </c>
      <c r="L10" s="322">
        <f t="shared" si="0"/>
        <v>0</v>
      </c>
      <c r="M10" s="322">
        <f t="shared" si="0"/>
        <v>0</v>
      </c>
      <c r="N10" s="329" t="s">
        <v>545</v>
      </c>
      <c r="O10" s="65"/>
    </row>
    <row r="11" spans="1:15" ht="16.149999999999999" customHeight="1" x14ac:dyDescent="0.2">
      <c r="B11" s="545" t="s">
        <v>549</v>
      </c>
      <c r="C11" s="57"/>
      <c r="D11" s="100" t="s">
        <v>14</v>
      </c>
      <c r="E11" s="322">
        <f t="shared" ref="E11:E35" si="1">SUM(F11:M11)</f>
        <v>0</v>
      </c>
      <c r="F11" s="444"/>
      <c r="G11" s="444"/>
      <c r="H11" s="444"/>
      <c r="I11" s="321">
        <f>'TAC23 Reval Res'!E10</f>
        <v>0</v>
      </c>
      <c r="J11" s="444"/>
      <c r="K11" s="444"/>
      <c r="L11" s="444"/>
      <c r="M11" s="444"/>
      <c r="N11" s="329" t="s">
        <v>550</v>
      </c>
      <c r="O11" s="65"/>
    </row>
    <row r="12" spans="1:15" ht="15.45" customHeight="1" x14ac:dyDescent="0.2">
      <c r="B12" s="545" t="s">
        <v>551</v>
      </c>
      <c r="C12" s="57"/>
      <c r="D12" s="100" t="s">
        <v>14</v>
      </c>
      <c r="E12" s="322">
        <f t="shared" si="1"/>
        <v>0</v>
      </c>
      <c r="F12" s="371"/>
      <c r="G12" s="371"/>
      <c r="H12" s="324"/>
      <c r="I12" s="324"/>
      <c r="J12" s="324"/>
      <c r="K12" s="324"/>
      <c r="L12" s="324"/>
      <c r="M12" s="371"/>
      <c r="N12" s="329" t="s">
        <v>552</v>
      </c>
      <c r="O12" s="65"/>
    </row>
    <row r="13" spans="1:15" ht="15.45" customHeight="1" x14ac:dyDescent="0.2">
      <c r="B13" s="545" t="s">
        <v>553</v>
      </c>
      <c r="C13" s="57"/>
      <c r="D13" s="100" t="s">
        <v>14</v>
      </c>
      <c r="E13" s="322">
        <f>SUM(F13:M13)</f>
        <v>0</v>
      </c>
      <c r="F13" s="324"/>
      <c r="G13" s="324"/>
      <c r="H13" s="324"/>
      <c r="I13" s="324"/>
      <c r="J13" s="324"/>
      <c r="K13" s="324"/>
      <c r="L13" s="324"/>
      <c r="M13" s="371"/>
      <c r="N13" s="329" t="s">
        <v>554</v>
      </c>
      <c r="O13" s="65"/>
    </row>
    <row r="14" spans="1:15" ht="16.149999999999999" customHeight="1" x14ac:dyDescent="0.2">
      <c r="B14" s="545" t="s">
        <v>555</v>
      </c>
      <c r="C14" s="57"/>
      <c r="D14" s="101" t="s">
        <v>556</v>
      </c>
      <c r="E14" s="322">
        <f t="shared" si="1"/>
        <v>0</v>
      </c>
      <c r="F14" s="324"/>
      <c r="G14" s="371"/>
      <c r="H14" s="371"/>
      <c r="I14" s="371"/>
      <c r="J14" s="371"/>
      <c r="K14" s="371"/>
      <c r="L14" s="371"/>
      <c r="M14" s="371"/>
      <c r="N14" s="329" t="s">
        <v>557</v>
      </c>
      <c r="O14" s="65"/>
    </row>
    <row r="15" spans="1:15" ht="16.149999999999999" customHeight="1" x14ac:dyDescent="0.2">
      <c r="B15" s="546" t="s">
        <v>558</v>
      </c>
      <c r="C15" s="96"/>
      <c r="D15" s="100" t="s">
        <v>556</v>
      </c>
      <c r="E15" s="322">
        <f t="shared" si="1"/>
        <v>0</v>
      </c>
      <c r="F15" s="321">
        <f>-M15</f>
        <v>0</v>
      </c>
      <c r="G15" s="324"/>
      <c r="H15" s="324"/>
      <c r="I15" s="324"/>
      <c r="J15" s="324"/>
      <c r="K15" s="324"/>
      <c r="L15" s="324"/>
      <c r="M15" s="371"/>
      <c r="N15" s="329" t="s">
        <v>559</v>
      </c>
      <c r="O15" s="65"/>
    </row>
    <row r="16" spans="1:15" ht="28.2" customHeight="1" x14ac:dyDescent="0.2">
      <c r="B16" s="542" t="s">
        <v>560</v>
      </c>
      <c r="C16" s="57"/>
      <c r="D16" s="100" t="s">
        <v>556</v>
      </c>
      <c r="E16" s="322">
        <f t="shared" si="1"/>
        <v>0</v>
      </c>
      <c r="F16" s="324"/>
      <c r="G16" s="324"/>
      <c r="H16" s="324"/>
      <c r="I16" s="321">
        <f>'TAC23 Reval Res'!E14</f>
        <v>0</v>
      </c>
      <c r="J16" s="324"/>
      <c r="K16" s="324"/>
      <c r="L16" s="324"/>
      <c r="M16" s="321">
        <f>-I16</f>
        <v>0</v>
      </c>
      <c r="N16" s="329" t="s">
        <v>561</v>
      </c>
      <c r="O16" s="65"/>
    </row>
    <row r="17" spans="2:15" ht="16.149999999999999" customHeight="1" x14ac:dyDescent="0.2">
      <c r="B17" s="545" t="s">
        <v>562</v>
      </c>
      <c r="C17" s="57"/>
      <c r="D17" s="100" t="s">
        <v>556</v>
      </c>
      <c r="E17" s="322">
        <f t="shared" si="1"/>
        <v>0</v>
      </c>
      <c r="F17" s="324"/>
      <c r="G17" s="330"/>
      <c r="H17" s="324"/>
      <c r="I17" s="321">
        <f>'TAC23 Reval Res'!E15</f>
        <v>0</v>
      </c>
      <c r="J17" s="330"/>
      <c r="K17" s="330"/>
      <c r="L17" s="330"/>
      <c r="M17" s="321">
        <f>-SUM(F17:L17)</f>
        <v>0</v>
      </c>
      <c r="N17" s="329" t="s">
        <v>563</v>
      </c>
      <c r="O17" s="65"/>
    </row>
    <row r="18" spans="2:15" ht="16.149999999999999" customHeight="1" x14ac:dyDescent="0.2">
      <c r="B18" s="545" t="s">
        <v>564</v>
      </c>
      <c r="C18" s="57"/>
      <c r="D18" s="100" t="s">
        <v>14</v>
      </c>
      <c r="E18" s="322">
        <f t="shared" si="1"/>
        <v>0</v>
      </c>
      <c r="F18" s="324"/>
      <c r="G18" s="324"/>
      <c r="H18" s="324"/>
      <c r="I18" s="321">
        <f>'TAC23 Reval Res'!E12</f>
        <v>0</v>
      </c>
      <c r="J18" s="324"/>
      <c r="K18" s="324"/>
      <c r="L18" s="324"/>
      <c r="M18" s="324"/>
      <c r="N18" s="329" t="s">
        <v>565</v>
      </c>
      <c r="O18" s="65"/>
    </row>
    <row r="19" spans="2:15" ht="16.149999999999999" customHeight="1" x14ac:dyDescent="0.2">
      <c r="B19" s="545" t="s">
        <v>566</v>
      </c>
      <c r="C19" s="57"/>
      <c r="D19" s="100" t="s">
        <v>11</v>
      </c>
      <c r="E19" s="322">
        <f t="shared" si="1"/>
        <v>0</v>
      </c>
      <c r="F19" s="324"/>
      <c r="G19" s="324"/>
      <c r="H19" s="324"/>
      <c r="I19" s="321">
        <f>'TAC23 Reval Res'!G13</f>
        <v>0</v>
      </c>
      <c r="J19" s="324"/>
      <c r="K19" s="324"/>
      <c r="L19" s="324"/>
      <c r="M19" s="324"/>
      <c r="N19" s="329" t="s">
        <v>567</v>
      </c>
      <c r="O19" s="65"/>
    </row>
    <row r="20" spans="2:15" ht="16.149999999999999" customHeight="1" x14ac:dyDescent="0.2">
      <c r="B20" s="545" t="s">
        <v>568</v>
      </c>
      <c r="C20" s="57"/>
      <c r="D20" s="100" t="s">
        <v>11</v>
      </c>
      <c r="E20" s="322">
        <f t="shared" si="1"/>
        <v>0</v>
      </c>
      <c r="F20" s="324"/>
      <c r="G20" s="324"/>
      <c r="H20" s="324"/>
      <c r="I20" s="321">
        <f>'TAC23 Reval Res'!G14</f>
        <v>0</v>
      </c>
      <c r="J20" s="324"/>
      <c r="K20" s="324"/>
      <c r="L20" s="324"/>
      <c r="M20" s="324"/>
      <c r="N20" s="329" t="s">
        <v>569</v>
      </c>
      <c r="O20" s="65"/>
    </row>
    <row r="21" spans="2:15" ht="16.149999999999999" customHeight="1" x14ac:dyDescent="0.2">
      <c r="B21" s="532" t="s">
        <v>570</v>
      </c>
      <c r="C21" s="96"/>
      <c r="D21" s="100" t="s">
        <v>14</v>
      </c>
      <c r="E21" s="322">
        <f t="shared" si="1"/>
        <v>0</v>
      </c>
      <c r="F21" s="371"/>
      <c r="G21" s="324"/>
      <c r="H21" s="324"/>
      <c r="I21" s="324"/>
      <c r="J21" s="324"/>
      <c r="K21" s="324"/>
      <c r="L21" s="324"/>
      <c r="M21" s="324"/>
      <c r="N21" s="329" t="s">
        <v>571</v>
      </c>
      <c r="O21" s="65"/>
    </row>
    <row r="22" spans="2:15" ht="16.149999999999999" customHeight="1" x14ac:dyDescent="0.2">
      <c r="B22" s="545" t="s">
        <v>572</v>
      </c>
      <c r="C22" s="57"/>
      <c r="D22" s="100" t="s">
        <v>556</v>
      </c>
      <c r="E22" s="322">
        <f t="shared" si="1"/>
        <v>0</v>
      </c>
      <c r="F22" s="324"/>
      <c r="G22" s="324"/>
      <c r="H22" s="324"/>
      <c r="I22" s="321">
        <f>'TAC23 Reval Res'!E16</f>
        <v>0</v>
      </c>
      <c r="J22" s="324"/>
      <c r="K22" s="324"/>
      <c r="L22" s="324"/>
      <c r="M22" s="321">
        <f>-I22</f>
        <v>0</v>
      </c>
      <c r="N22" s="329" t="s">
        <v>573</v>
      </c>
      <c r="O22" s="65"/>
    </row>
    <row r="23" spans="2:15" ht="16.149999999999999" customHeight="1" x14ac:dyDescent="0.2">
      <c r="B23" s="545" t="s">
        <v>454</v>
      </c>
      <c r="C23" s="57"/>
      <c r="D23" s="100" t="s">
        <v>14</v>
      </c>
      <c r="E23" s="322">
        <f t="shared" si="1"/>
        <v>0</v>
      </c>
      <c r="F23" s="324"/>
      <c r="G23" s="324"/>
      <c r="H23" s="324"/>
      <c r="I23" s="324"/>
      <c r="J23" s="324"/>
      <c r="K23" s="324"/>
      <c r="L23" s="324"/>
      <c r="M23" s="321">
        <f>SUM('TAC15 Investments &amp; groups'!E41:F41)</f>
        <v>0</v>
      </c>
      <c r="N23" s="329" t="s">
        <v>574</v>
      </c>
      <c r="O23" s="65"/>
    </row>
    <row r="24" spans="2:15" ht="16.149999999999999" customHeight="1" x14ac:dyDescent="0.2">
      <c r="B24" s="545" t="s">
        <v>2473</v>
      </c>
      <c r="C24" s="57"/>
      <c r="D24" s="100" t="s">
        <v>14</v>
      </c>
      <c r="E24" s="322">
        <f t="shared" si="1"/>
        <v>0</v>
      </c>
      <c r="F24" s="371"/>
      <c r="G24" s="324"/>
      <c r="H24" s="324"/>
      <c r="I24" s="324"/>
      <c r="J24" s="321">
        <f>'TAC15 Investments &amp; groups'!E59</f>
        <v>0</v>
      </c>
      <c r="K24" s="324"/>
      <c r="L24" s="324"/>
      <c r="M24" s="324"/>
      <c r="N24" s="329" t="s">
        <v>575</v>
      </c>
      <c r="O24" s="65"/>
    </row>
    <row r="25" spans="2:15" ht="25.85" x14ac:dyDescent="0.2">
      <c r="B25" s="542" t="s">
        <v>2474</v>
      </c>
      <c r="C25" s="59"/>
      <c r="D25" s="100" t="s">
        <v>14</v>
      </c>
      <c r="E25" s="322">
        <f>SUM(F25:M25)</f>
        <v>0</v>
      </c>
      <c r="F25" s="371"/>
      <c r="G25" s="324"/>
      <c r="H25" s="324"/>
      <c r="I25" s="324"/>
      <c r="J25" s="321">
        <f>'TAC15 Investments &amp; groups'!E60</f>
        <v>0</v>
      </c>
      <c r="K25" s="324"/>
      <c r="L25" s="324"/>
      <c r="M25" s="324"/>
      <c r="N25" s="329" t="s">
        <v>576</v>
      </c>
      <c r="O25" s="65"/>
    </row>
    <row r="26" spans="2:15" ht="25.85" x14ac:dyDescent="0.2">
      <c r="B26" s="542" t="s">
        <v>2475</v>
      </c>
      <c r="C26" s="59"/>
      <c r="D26" s="100" t="s">
        <v>14</v>
      </c>
      <c r="E26" s="322">
        <f t="shared" si="1"/>
        <v>0</v>
      </c>
      <c r="F26" s="371"/>
      <c r="G26" s="324"/>
      <c r="H26" s="324"/>
      <c r="I26" s="324"/>
      <c r="J26" s="330"/>
      <c r="K26" s="324"/>
      <c r="L26" s="324"/>
      <c r="M26" s="324"/>
      <c r="N26" s="329" t="s">
        <v>577</v>
      </c>
      <c r="O26" s="65"/>
    </row>
    <row r="27" spans="2:15" ht="16.149999999999999" customHeight="1" x14ac:dyDescent="0.2">
      <c r="B27" s="545" t="s">
        <v>468</v>
      </c>
      <c r="C27" s="103" t="s">
        <v>68</v>
      </c>
      <c r="D27" s="100" t="s">
        <v>14</v>
      </c>
      <c r="E27" s="322">
        <f t="shared" si="1"/>
        <v>0</v>
      </c>
      <c r="F27" s="324"/>
      <c r="G27" s="324"/>
      <c r="H27" s="324"/>
      <c r="I27" s="324"/>
      <c r="J27" s="324"/>
      <c r="K27" s="330"/>
      <c r="L27" s="324"/>
      <c r="M27" s="324"/>
      <c r="N27" s="329" t="s">
        <v>578</v>
      </c>
      <c r="O27" s="65"/>
    </row>
    <row r="28" spans="2:15" ht="16.149999999999999" customHeight="1" x14ac:dyDescent="0.2">
      <c r="B28" s="545" t="s">
        <v>457</v>
      </c>
      <c r="C28" s="98"/>
      <c r="D28" s="100" t="s">
        <v>14</v>
      </c>
      <c r="E28" s="322">
        <f t="shared" si="1"/>
        <v>0</v>
      </c>
      <c r="F28" s="324"/>
      <c r="G28" s="324"/>
      <c r="H28" s="324"/>
      <c r="I28" s="321">
        <f>'TAC23 Reval Res'!E17</f>
        <v>0</v>
      </c>
      <c r="J28" s="324"/>
      <c r="K28" s="330"/>
      <c r="L28" s="330"/>
      <c r="M28" s="330"/>
      <c r="N28" s="329" t="s">
        <v>579</v>
      </c>
      <c r="O28" s="65"/>
    </row>
    <row r="29" spans="2:15" ht="16.149999999999999" customHeight="1" x14ac:dyDescent="0.2">
      <c r="B29" s="545" t="s">
        <v>416</v>
      </c>
      <c r="C29" s="57"/>
      <c r="D29" s="100" t="s">
        <v>14</v>
      </c>
      <c r="E29" s="322">
        <f t="shared" si="1"/>
        <v>0</v>
      </c>
      <c r="F29" s="324"/>
      <c r="G29" s="324"/>
      <c r="H29" s="324"/>
      <c r="I29" s="324"/>
      <c r="J29" s="324"/>
      <c r="K29" s="330"/>
      <c r="L29" s="324"/>
      <c r="M29" s="330"/>
      <c r="N29" s="329" t="s">
        <v>580</v>
      </c>
      <c r="O29" s="65"/>
    </row>
    <row r="30" spans="2:15" ht="16.149999999999999" customHeight="1" x14ac:dyDescent="0.2">
      <c r="B30" s="545" t="s">
        <v>581</v>
      </c>
      <c r="C30" s="57"/>
      <c r="D30" s="100" t="s">
        <v>11</v>
      </c>
      <c r="E30" s="322">
        <f t="shared" si="1"/>
        <v>0</v>
      </c>
      <c r="F30" s="324"/>
      <c r="G30" s="324"/>
      <c r="H30" s="330"/>
      <c r="I30" s="324"/>
      <c r="J30" s="324"/>
      <c r="K30" s="324"/>
      <c r="L30" s="324"/>
      <c r="M30" s="324"/>
      <c r="N30" s="329" t="s">
        <v>582</v>
      </c>
      <c r="O30" s="65"/>
    </row>
    <row r="31" spans="2:15" ht="16.149999999999999" customHeight="1" x14ac:dyDescent="0.2">
      <c r="B31" s="545" t="s">
        <v>583</v>
      </c>
      <c r="C31" s="57"/>
      <c r="D31" s="100" t="s">
        <v>1</v>
      </c>
      <c r="E31" s="322">
        <f t="shared" si="1"/>
        <v>0</v>
      </c>
      <c r="F31" s="324"/>
      <c r="G31" s="324"/>
      <c r="H31" s="330"/>
      <c r="I31" s="324"/>
      <c r="J31" s="324"/>
      <c r="K31" s="324"/>
      <c r="L31" s="324"/>
      <c r="M31" s="324"/>
      <c r="N31" s="329" t="s">
        <v>584</v>
      </c>
      <c r="O31" s="65"/>
    </row>
    <row r="32" spans="2:15" ht="16.149999999999999" customHeight="1" x14ac:dyDescent="0.2">
      <c r="B32" s="545" t="s">
        <v>409</v>
      </c>
      <c r="C32" s="57"/>
      <c r="D32" s="100" t="s">
        <v>556</v>
      </c>
      <c r="E32" s="322">
        <f t="shared" si="1"/>
        <v>0</v>
      </c>
      <c r="F32" s="324"/>
      <c r="G32" s="324"/>
      <c r="H32" s="330"/>
      <c r="I32" s="324"/>
      <c r="J32" s="324"/>
      <c r="K32" s="324"/>
      <c r="L32" s="324"/>
      <c r="M32" s="321">
        <f>-H32</f>
        <v>0</v>
      </c>
      <c r="N32" s="329" t="s">
        <v>585</v>
      </c>
      <c r="O32" s="65"/>
    </row>
    <row r="33" spans="1:15" ht="16.149999999999999" customHeight="1" x14ac:dyDescent="0.2">
      <c r="B33" s="545" t="s">
        <v>586</v>
      </c>
      <c r="C33" s="57"/>
      <c r="D33" s="100" t="s">
        <v>14</v>
      </c>
      <c r="E33" s="322">
        <f t="shared" si="1"/>
        <v>0</v>
      </c>
      <c r="F33" s="324"/>
      <c r="G33" s="324"/>
      <c r="H33" s="324"/>
      <c r="I33" s="324"/>
      <c r="J33" s="324"/>
      <c r="K33" s="324"/>
      <c r="L33" s="324"/>
      <c r="M33" s="324"/>
      <c r="N33" s="329" t="s">
        <v>587</v>
      </c>
      <c r="O33" s="65"/>
    </row>
    <row r="34" spans="1:15" ht="16.149999999999999" customHeight="1" x14ac:dyDescent="0.2">
      <c r="B34" s="545" t="s">
        <v>588</v>
      </c>
      <c r="C34" s="57"/>
      <c r="D34" s="100" t="s">
        <v>14</v>
      </c>
      <c r="E34" s="322">
        <f t="shared" si="1"/>
        <v>0</v>
      </c>
      <c r="F34" s="324"/>
      <c r="G34" s="324"/>
      <c r="H34" s="324"/>
      <c r="I34" s="324"/>
      <c r="J34" s="324"/>
      <c r="K34" s="324"/>
      <c r="L34" s="324"/>
      <c r="M34" s="324"/>
      <c r="N34" s="329" t="s">
        <v>589</v>
      </c>
      <c r="O34" s="65"/>
    </row>
    <row r="35" spans="1:15" ht="16.149999999999999" customHeight="1" x14ac:dyDescent="0.2">
      <c r="B35" s="545" t="s">
        <v>463</v>
      </c>
      <c r="C35" s="57"/>
      <c r="D35" s="100" t="s">
        <v>14</v>
      </c>
      <c r="E35" s="322">
        <f t="shared" si="1"/>
        <v>0</v>
      </c>
      <c r="F35" s="371"/>
      <c r="G35" s="324"/>
      <c r="H35" s="330"/>
      <c r="I35" s="443">
        <f>'TAC23 Reval Res'!E18</f>
        <v>0</v>
      </c>
      <c r="J35" s="330"/>
      <c r="K35" s="330"/>
      <c r="L35" s="330"/>
      <c r="M35" s="330"/>
      <c r="N35" s="329" t="s">
        <v>590</v>
      </c>
      <c r="O35" s="65"/>
    </row>
    <row r="36" spans="1:15" ht="16.149999999999999" customHeight="1" x14ac:dyDescent="0.2">
      <c r="B36" s="493" t="s">
        <v>591</v>
      </c>
      <c r="C36" s="104"/>
      <c r="D36" s="105" t="s">
        <v>14</v>
      </c>
      <c r="E36" s="322">
        <f>SUM(F36:M36)</f>
        <v>0</v>
      </c>
      <c r="F36" s="371"/>
      <c r="G36" s="324"/>
      <c r="H36" s="324"/>
      <c r="I36" s="324"/>
      <c r="J36" s="324"/>
      <c r="K36" s="324"/>
      <c r="L36" s="324"/>
      <c r="M36" s="321">
        <f>-F36</f>
        <v>0</v>
      </c>
      <c r="N36" s="329" t="s">
        <v>592</v>
      </c>
      <c r="O36" s="65"/>
    </row>
    <row r="37" spans="1:15" ht="16.149999999999999" customHeight="1" thickBot="1" x14ac:dyDescent="0.25">
      <c r="B37" s="545" t="s">
        <v>593</v>
      </c>
      <c r="C37" s="57"/>
      <c r="D37" s="100" t="s">
        <v>14</v>
      </c>
      <c r="E37" s="322">
        <f>SUM(F37:M37)</f>
        <v>0</v>
      </c>
      <c r="F37" s="444"/>
      <c r="G37" s="444"/>
      <c r="H37" s="444"/>
      <c r="I37" s="443">
        <f>'TAC23 Reval Res'!E19</f>
        <v>0</v>
      </c>
      <c r="J37" s="444"/>
      <c r="K37" s="444"/>
      <c r="L37" s="444"/>
      <c r="M37" s="444"/>
      <c r="N37" s="329" t="s">
        <v>594</v>
      </c>
      <c r="O37" s="65"/>
    </row>
    <row r="38" spans="1:15" ht="16.149999999999999" customHeight="1" thickBot="1" x14ac:dyDescent="0.25">
      <c r="B38" s="547" t="s">
        <v>2419</v>
      </c>
      <c r="C38" s="74"/>
      <c r="D38" s="106" t="s">
        <v>14</v>
      </c>
      <c r="E38" s="323">
        <f>SUM(F38:M38)</f>
        <v>0</v>
      </c>
      <c r="F38" s="323">
        <f>SUM(F10:F37)</f>
        <v>0</v>
      </c>
      <c r="G38" s="323">
        <f t="shared" ref="G38:M38" si="2">SUM(G10:G37)</f>
        <v>0</v>
      </c>
      <c r="H38" s="323">
        <f t="shared" si="2"/>
        <v>0</v>
      </c>
      <c r="I38" s="323">
        <f t="shared" si="2"/>
        <v>0</v>
      </c>
      <c r="J38" s="323">
        <f t="shared" si="2"/>
        <v>0</v>
      </c>
      <c r="K38" s="323">
        <f t="shared" si="2"/>
        <v>0</v>
      </c>
      <c r="L38" s="323">
        <f t="shared" si="2"/>
        <v>0</v>
      </c>
      <c r="M38" s="323">
        <f t="shared" si="2"/>
        <v>0</v>
      </c>
      <c r="N38" s="335" t="s">
        <v>595</v>
      </c>
      <c r="O38" s="65"/>
    </row>
    <row r="39" spans="1:15" ht="16.149999999999999" customHeight="1" thickTop="1" x14ac:dyDescent="0.2">
      <c r="B39" s="413"/>
      <c r="C39" s="71"/>
      <c r="D39" s="71"/>
      <c r="E39" s="71"/>
      <c r="F39" s="71"/>
      <c r="G39" s="71"/>
      <c r="H39" s="71"/>
      <c r="I39" s="71"/>
      <c r="J39" s="71"/>
      <c r="K39" s="71"/>
      <c r="L39" s="71"/>
      <c r="M39" s="71"/>
      <c r="N39" s="336"/>
    </row>
    <row r="40" spans="1:15" ht="16.149999999999999" customHeight="1" x14ac:dyDescent="0.2">
      <c r="B40" s="536"/>
    </row>
    <row r="41" spans="1:15" ht="16.149999999999999" customHeight="1" thickBot="1" x14ac:dyDescent="0.25">
      <c r="B41" s="536"/>
    </row>
    <row r="42" spans="1:15" ht="16.149999999999999" customHeight="1" thickTop="1" thickBot="1" x14ac:dyDescent="0.3">
      <c r="B42" s="536"/>
      <c r="L42" s="377" t="s">
        <v>2338</v>
      </c>
      <c r="M42" s="378">
        <v>2</v>
      </c>
    </row>
    <row r="43" spans="1:15" ht="16.149999999999999" customHeight="1" thickTop="1" thickBot="1" x14ac:dyDescent="0.25">
      <c r="B43" s="414"/>
      <c r="C43" s="45"/>
      <c r="D43" s="45"/>
      <c r="E43" s="45"/>
      <c r="F43" s="710" t="s">
        <v>407</v>
      </c>
      <c r="G43" s="711"/>
      <c r="H43" s="710" t="s">
        <v>406</v>
      </c>
      <c r="I43" s="712"/>
      <c r="J43" s="712"/>
      <c r="K43" s="712"/>
      <c r="L43" s="712"/>
      <c r="M43" s="711"/>
      <c r="N43" s="45"/>
    </row>
    <row r="44" spans="1:15" ht="16.149999999999999" customHeight="1" thickTop="1" x14ac:dyDescent="0.25">
      <c r="A44" s="46"/>
      <c r="B44" s="415" t="s">
        <v>2420</v>
      </c>
      <c r="C44" s="48"/>
      <c r="D44" s="48"/>
      <c r="E44" s="327" t="s">
        <v>596</v>
      </c>
      <c r="F44" s="327" t="s">
        <v>597</v>
      </c>
      <c r="G44" s="327" t="s">
        <v>598</v>
      </c>
      <c r="H44" s="327" t="s">
        <v>599</v>
      </c>
      <c r="I44" s="327" t="s">
        <v>600</v>
      </c>
      <c r="J44" s="327" t="s">
        <v>601</v>
      </c>
      <c r="K44" s="327" t="s">
        <v>602</v>
      </c>
      <c r="L44" s="327" t="s">
        <v>603</v>
      </c>
      <c r="M44" s="327" t="s">
        <v>604</v>
      </c>
      <c r="N44" s="325" t="s">
        <v>3</v>
      </c>
      <c r="O44" s="65"/>
    </row>
    <row r="45" spans="1:15" ht="54.35" x14ac:dyDescent="0.25">
      <c r="B45" s="454"/>
      <c r="C45" s="6"/>
      <c r="D45" s="708" t="s">
        <v>72</v>
      </c>
      <c r="E45" s="31" t="s">
        <v>5</v>
      </c>
      <c r="F45" s="78" t="s">
        <v>533</v>
      </c>
      <c r="G45" s="31" t="s">
        <v>295</v>
      </c>
      <c r="H45" s="31" t="s">
        <v>544</v>
      </c>
      <c r="I45" s="31" t="s">
        <v>23</v>
      </c>
      <c r="J45" s="31" t="s">
        <v>329</v>
      </c>
      <c r="K45" s="31" t="s">
        <v>7</v>
      </c>
      <c r="L45" s="31" t="s">
        <v>24</v>
      </c>
      <c r="M45" s="31" t="s">
        <v>8</v>
      </c>
      <c r="N45" s="50"/>
      <c r="O45" s="65"/>
    </row>
    <row r="46" spans="1:15" ht="16.149999999999999" customHeight="1" x14ac:dyDescent="0.25">
      <c r="B46" s="454"/>
      <c r="C46" s="6"/>
      <c r="D46" s="708"/>
      <c r="E46" s="32" t="s">
        <v>327</v>
      </c>
      <c r="F46" s="80" t="s">
        <v>327</v>
      </c>
      <c r="G46" s="32" t="s">
        <v>327</v>
      </c>
      <c r="H46" s="32" t="s">
        <v>327</v>
      </c>
      <c r="I46" s="32" t="s">
        <v>327</v>
      </c>
      <c r="J46" s="32" t="s">
        <v>327</v>
      </c>
      <c r="K46" s="32" t="s">
        <v>327</v>
      </c>
      <c r="L46" s="32" t="s">
        <v>327</v>
      </c>
      <c r="M46" s="32" t="s">
        <v>327</v>
      </c>
      <c r="N46" s="50"/>
      <c r="O46" s="65"/>
    </row>
    <row r="47" spans="1:15" ht="16.149999999999999" customHeight="1" thickBot="1" x14ac:dyDescent="0.3">
      <c r="B47" s="455"/>
      <c r="C47" s="13"/>
      <c r="D47" s="709"/>
      <c r="E47" s="52" t="s">
        <v>424</v>
      </c>
      <c r="F47" s="83" t="s">
        <v>424</v>
      </c>
      <c r="G47" s="52" t="s">
        <v>424</v>
      </c>
      <c r="H47" s="52" t="s">
        <v>424</v>
      </c>
      <c r="I47" s="52" t="s">
        <v>424</v>
      </c>
      <c r="J47" s="52" t="s">
        <v>424</v>
      </c>
      <c r="K47" s="52" t="s">
        <v>424</v>
      </c>
      <c r="L47" s="52" t="s">
        <v>424</v>
      </c>
      <c r="M47" s="52" t="s">
        <v>424</v>
      </c>
      <c r="N47" s="329" t="s">
        <v>4</v>
      </c>
      <c r="O47" s="65"/>
    </row>
    <row r="48" spans="1:15" ht="16.149999999999999" customHeight="1" x14ac:dyDescent="0.2">
      <c r="B48" s="463" t="s">
        <v>2421</v>
      </c>
      <c r="C48" s="6"/>
      <c r="D48" s="99" t="s">
        <v>14</v>
      </c>
      <c r="E48" s="322">
        <f>SUM(F48:M48)</f>
        <v>0</v>
      </c>
      <c r="F48" s="445"/>
      <c r="G48" s="332"/>
      <c r="H48" s="332"/>
      <c r="I48" s="443">
        <f>'TAC23 Reval Res'!E27</f>
        <v>0</v>
      </c>
      <c r="J48" s="332"/>
      <c r="K48" s="332"/>
      <c r="L48" s="332"/>
      <c r="M48" s="332"/>
      <c r="N48" s="329" t="s">
        <v>545</v>
      </c>
      <c r="O48" s="65"/>
    </row>
    <row r="49" spans="2:15" ht="16.149999999999999" customHeight="1" thickBot="1" x14ac:dyDescent="0.25">
      <c r="B49" s="401" t="s">
        <v>546</v>
      </c>
      <c r="C49" s="57"/>
      <c r="D49" s="100" t="s">
        <v>14</v>
      </c>
      <c r="E49" s="322">
        <f>SUM(F49:M49)</f>
        <v>0</v>
      </c>
      <c r="F49" s="324"/>
      <c r="G49" s="332"/>
      <c r="H49" s="332"/>
      <c r="I49" s="443">
        <f>'TAC23 Reval Res'!E28</f>
        <v>0</v>
      </c>
      <c r="J49" s="332"/>
      <c r="K49" s="332"/>
      <c r="L49" s="332"/>
      <c r="M49" s="332"/>
      <c r="N49" s="329" t="s">
        <v>547</v>
      </c>
      <c r="O49" s="65"/>
    </row>
    <row r="50" spans="2:15" ht="19.899999999999999" customHeight="1" x14ac:dyDescent="0.2">
      <c r="B50" s="460" t="s">
        <v>2422</v>
      </c>
      <c r="C50" s="98"/>
      <c r="D50" s="100" t="s">
        <v>14</v>
      </c>
      <c r="E50" s="323">
        <f>SUM(F50:M50)</f>
        <v>0</v>
      </c>
      <c r="F50" s="323">
        <f>SUM(F48:F49)</f>
        <v>0</v>
      </c>
      <c r="G50" s="323">
        <f t="shared" ref="G50:M50" si="3">SUM(G48:G49)</f>
        <v>0</v>
      </c>
      <c r="H50" s="323">
        <f t="shared" si="3"/>
        <v>0</v>
      </c>
      <c r="I50" s="323">
        <f t="shared" si="3"/>
        <v>0</v>
      </c>
      <c r="J50" s="323">
        <f t="shared" si="3"/>
        <v>0</v>
      </c>
      <c r="K50" s="323">
        <f t="shared" si="3"/>
        <v>0</v>
      </c>
      <c r="L50" s="323">
        <f t="shared" si="3"/>
        <v>0</v>
      </c>
      <c r="M50" s="323">
        <f t="shared" si="3"/>
        <v>0</v>
      </c>
      <c r="N50" s="329" t="s">
        <v>548</v>
      </c>
      <c r="O50" s="65"/>
    </row>
    <row r="51" spans="2:15" ht="16.149999999999999" customHeight="1" x14ac:dyDescent="0.2">
      <c r="B51" s="115" t="s">
        <v>549</v>
      </c>
      <c r="C51" s="6"/>
      <c r="D51" s="100" t="s">
        <v>14</v>
      </c>
      <c r="E51" s="322">
        <f t="shared" ref="E51:E77" si="4">SUM(F51:M51)</f>
        <v>0</v>
      </c>
      <c r="F51" s="444"/>
      <c r="G51" s="444"/>
      <c r="H51" s="444"/>
      <c r="I51" s="443">
        <f>'TAC23 Reval Res'!E30</f>
        <v>0</v>
      </c>
      <c r="J51" s="444"/>
      <c r="K51" s="444"/>
      <c r="L51" s="444"/>
      <c r="M51" s="444"/>
      <c r="N51" s="329" t="s">
        <v>550</v>
      </c>
      <c r="O51" s="65"/>
    </row>
    <row r="52" spans="2:15" ht="16.149999999999999" customHeight="1" x14ac:dyDescent="0.2">
      <c r="B52" s="115" t="s">
        <v>551</v>
      </c>
      <c r="C52" s="57"/>
      <c r="D52" s="100" t="s">
        <v>14</v>
      </c>
      <c r="E52" s="322">
        <f>SUM(F52:M52)</f>
        <v>0</v>
      </c>
      <c r="F52" s="446"/>
      <c r="G52" s="443">
        <f>'TAC02 SoCI'!F48</f>
        <v>0</v>
      </c>
      <c r="H52" s="324"/>
      <c r="I52" s="324"/>
      <c r="J52" s="324"/>
      <c r="K52" s="324"/>
      <c r="L52" s="324"/>
      <c r="M52" s="321">
        <f>'TAC02 SoCI'!F25-'TAC04 SOCIE'!F52-'TAC04 SOCIE'!G52</f>
        <v>0</v>
      </c>
      <c r="N52" s="329" t="s">
        <v>552</v>
      </c>
      <c r="O52" s="65"/>
    </row>
    <row r="53" spans="2:15" ht="15.45" customHeight="1" x14ac:dyDescent="0.2">
      <c r="B53" s="545" t="s">
        <v>553</v>
      </c>
      <c r="C53" s="57"/>
      <c r="D53" s="100" t="s">
        <v>14</v>
      </c>
      <c r="E53" s="322">
        <f>SUM(F53:M53)</f>
        <v>0</v>
      </c>
      <c r="F53" s="324"/>
      <c r="G53" s="324"/>
      <c r="H53" s="324"/>
      <c r="I53" s="324"/>
      <c r="J53" s="324"/>
      <c r="K53" s="324"/>
      <c r="L53" s="324"/>
      <c r="M53" s="332"/>
      <c r="N53" s="329" t="s">
        <v>554</v>
      </c>
      <c r="O53" s="65"/>
    </row>
    <row r="54" spans="2:15" ht="16.149999999999999" customHeight="1" x14ac:dyDescent="0.2">
      <c r="B54" s="401" t="s">
        <v>555</v>
      </c>
      <c r="C54" s="6"/>
      <c r="D54" s="101" t="s">
        <v>556</v>
      </c>
      <c r="E54" s="322">
        <f t="shared" si="4"/>
        <v>0</v>
      </c>
      <c r="F54" s="324"/>
      <c r="G54" s="332"/>
      <c r="H54" s="332"/>
      <c r="I54" s="443">
        <f>'TAC23 Reval Res'!E31</f>
        <v>0</v>
      </c>
      <c r="J54" s="332"/>
      <c r="K54" s="332"/>
      <c r="L54" s="332"/>
      <c r="M54" s="321">
        <f>-SUM(F54:L54)</f>
        <v>0</v>
      </c>
      <c r="N54" s="329" t="s">
        <v>557</v>
      </c>
      <c r="O54" s="65"/>
    </row>
    <row r="55" spans="2:15" ht="16.149999999999999" customHeight="1" x14ac:dyDescent="0.2">
      <c r="B55" s="493" t="s">
        <v>558</v>
      </c>
      <c r="C55" s="107"/>
      <c r="D55" s="100" t="s">
        <v>556</v>
      </c>
      <c r="E55" s="322">
        <f t="shared" si="4"/>
        <v>0</v>
      </c>
      <c r="F55" s="443">
        <f>-M55</f>
        <v>0</v>
      </c>
      <c r="G55" s="324"/>
      <c r="H55" s="324"/>
      <c r="I55" s="324"/>
      <c r="J55" s="324"/>
      <c r="K55" s="324"/>
      <c r="L55" s="324"/>
      <c r="M55" s="445"/>
      <c r="N55" s="329" t="s">
        <v>559</v>
      </c>
      <c r="O55" s="65"/>
    </row>
    <row r="56" spans="2:15" ht="25.85" x14ac:dyDescent="0.2">
      <c r="B56" s="214" t="s">
        <v>560</v>
      </c>
      <c r="C56" s="57"/>
      <c r="D56" s="100" t="s">
        <v>556</v>
      </c>
      <c r="E56" s="322">
        <f t="shared" si="4"/>
        <v>0</v>
      </c>
      <c r="F56" s="324"/>
      <c r="G56" s="324"/>
      <c r="H56" s="324"/>
      <c r="I56" s="321">
        <f>'TAC23 Reval Res'!E34</f>
        <v>0</v>
      </c>
      <c r="J56" s="324"/>
      <c r="K56" s="324"/>
      <c r="L56" s="324"/>
      <c r="M56" s="321">
        <f>-I56</f>
        <v>0</v>
      </c>
      <c r="N56" s="329" t="s">
        <v>561</v>
      </c>
      <c r="O56" s="65"/>
    </row>
    <row r="57" spans="2:15" ht="16.149999999999999" customHeight="1" x14ac:dyDescent="0.2">
      <c r="B57" s="115" t="s">
        <v>562</v>
      </c>
      <c r="C57" s="57"/>
      <c r="D57" s="100" t="s">
        <v>556</v>
      </c>
      <c r="E57" s="322">
        <f t="shared" si="4"/>
        <v>0</v>
      </c>
      <c r="F57" s="324"/>
      <c r="G57" s="332"/>
      <c r="H57" s="324"/>
      <c r="I57" s="321">
        <f>'TAC23 Reval Res'!E35</f>
        <v>0</v>
      </c>
      <c r="J57" s="332"/>
      <c r="K57" s="332"/>
      <c r="L57" s="332"/>
      <c r="M57" s="321">
        <f>SUM(F57:L57)</f>
        <v>0</v>
      </c>
      <c r="N57" s="329" t="s">
        <v>563</v>
      </c>
      <c r="O57" s="65"/>
    </row>
    <row r="58" spans="2:15" ht="16.149999999999999" customHeight="1" x14ac:dyDescent="0.2">
      <c r="B58" s="93" t="s">
        <v>564</v>
      </c>
      <c r="C58" s="98"/>
      <c r="D58" s="101" t="s">
        <v>14</v>
      </c>
      <c r="E58" s="322">
        <f t="shared" si="4"/>
        <v>0</v>
      </c>
      <c r="F58" s="324"/>
      <c r="G58" s="324"/>
      <c r="H58" s="324"/>
      <c r="I58" s="321">
        <f>'TAC23 Reval Res'!E32</f>
        <v>0</v>
      </c>
      <c r="J58" s="324"/>
      <c r="K58" s="324"/>
      <c r="L58" s="324"/>
      <c r="M58" s="324"/>
      <c r="N58" s="329" t="s">
        <v>565</v>
      </c>
      <c r="O58" s="65"/>
    </row>
    <row r="59" spans="2:15" ht="16.149999999999999" customHeight="1" x14ac:dyDescent="0.2">
      <c r="B59" s="401" t="s">
        <v>566</v>
      </c>
      <c r="C59" s="6"/>
      <c r="D59" s="101" t="s">
        <v>11</v>
      </c>
      <c r="E59" s="322">
        <f t="shared" si="4"/>
        <v>0</v>
      </c>
      <c r="F59" s="324"/>
      <c r="G59" s="324"/>
      <c r="H59" s="324"/>
      <c r="I59" s="321">
        <f>'TAC23 Reval Res'!G33</f>
        <v>0</v>
      </c>
      <c r="J59" s="324"/>
      <c r="K59" s="324"/>
      <c r="L59" s="324"/>
      <c r="M59" s="324"/>
      <c r="N59" s="329" t="s">
        <v>567</v>
      </c>
      <c r="O59" s="65"/>
    </row>
    <row r="60" spans="2:15" ht="16.149999999999999" customHeight="1" x14ac:dyDescent="0.2">
      <c r="B60" s="401" t="s">
        <v>568</v>
      </c>
      <c r="C60" s="57"/>
      <c r="D60" s="100" t="s">
        <v>11</v>
      </c>
      <c r="E60" s="322">
        <f t="shared" si="4"/>
        <v>0</v>
      </c>
      <c r="F60" s="324"/>
      <c r="G60" s="324"/>
      <c r="H60" s="324"/>
      <c r="I60" s="321">
        <f>'TAC23 Reval Res'!F33</f>
        <v>0</v>
      </c>
      <c r="J60" s="324"/>
      <c r="K60" s="324"/>
      <c r="L60" s="324"/>
      <c r="M60" s="324"/>
      <c r="N60" s="329" t="s">
        <v>569</v>
      </c>
      <c r="O60" s="65"/>
    </row>
    <row r="61" spans="2:15" ht="16.149999999999999" customHeight="1" x14ac:dyDescent="0.2">
      <c r="B61" s="532" t="s">
        <v>570</v>
      </c>
      <c r="C61" s="96"/>
      <c r="D61" s="101" t="s">
        <v>14</v>
      </c>
      <c r="E61" s="322">
        <f t="shared" si="4"/>
        <v>0</v>
      </c>
      <c r="F61" s="445"/>
      <c r="G61" s="324"/>
      <c r="H61" s="324"/>
      <c r="I61" s="324"/>
      <c r="J61" s="324"/>
      <c r="K61" s="324"/>
      <c r="L61" s="324"/>
      <c r="M61" s="324"/>
      <c r="N61" s="329" t="s">
        <v>571</v>
      </c>
      <c r="O61" s="65"/>
    </row>
    <row r="62" spans="2:15" ht="16.149999999999999" customHeight="1" x14ac:dyDescent="0.2">
      <c r="B62" s="401" t="s">
        <v>572</v>
      </c>
      <c r="C62" s="57"/>
      <c r="D62" s="100" t="s">
        <v>556</v>
      </c>
      <c r="E62" s="322">
        <f t="shared" si="4"/>
        <v>0</v>
      </c>
      <c r="F62" s="324"/>
      <c r="G62" s="324"/>
      <c r="H62" s="324"/>
      <c r="I62" s="321">
        <f>'TAC23 Reval Res'!E36</f>
        <v>0</v>
      </c>
      <c r="J62" s="324"/>
      <c r="K62" s="324"/>
      <c r="L62" s="324"/>
      <c r="M62" s="321">
        <f>-I62</f>
        <v>0</v>
      </c>
      <c r="N62" s="329" t="s">
        <v>573</v>
      </c>
      <c r="O62" s="65"/>
    </row>
    <row r="63" spans="2:15" ht="16.149999999999999" customHeight="1" x14ac:dyDescent="0.2">
      <c r="B63" s="115" t="s">
        <v>454</v>
      </c>
      <c r="C63" s="57"/>
      <c r="D63" s="100" t="s">
        <v>14</v>
      </c>
      <c r="E63" s="322">
        <f t="shared" si="4"/>
        <v>0</v>
      </c>
      <c r="F63" s="324"/>
      <c r="G63" s="324"/>
      <c r="H63" s="324"/>
      <c r="I63" s="324"/>
      <c r="J63" s="324"/>
      <c r="K63" s="324"/>
      <c r="L63" s="324"/>
      <c r="M63" s="321">
        <f>SUM('TAC15 Investments &amp; groups'!G41:H41)</f>
        <v>0</v>
      </c>
      <c r="N63" s="329" t="s">
        <v>574</v>
      </c>
      <c r="O63" s="65"/>
    </row>
    <row r="64" spans="2:15" ht="16.149999999999999" customHeight="1" x14ac:dyDescent="0.2">
      <c r="B64" s="93" t="s">
        <v>2473</v>
      </c>
      <c r="C64" s="57"/>
      <c r="D64" s="100" t="s">
        <v>14</v>
      </c>
      <c r="E64" s="322">
        <f t="shared" si="4"/>
        <v>0</v>
      </c>
      <c r="F64" s="445"/>
      <c r="G64" s="324"/>
      <c r="H64" s="324"/>
      <c r="I64" s="324"/>
      <c r="J64" s="321">
        <f>'TAC15 Investments &amp; groups'!G59</f>
        <v>0</v>
      </c>
      <c r="K64" s="324"/>
      <c r="L64" s="324"/>
      <c r="M64" s="324"/>
      <c r="N64" s="329" t="s">
        <v>575</v>
      </c>
      <c r="O64" s="65"/>
    </row>
    <row r="65" spans="2:15" ht="25.85" x14ac:dyDescent="0.2">
      <c r="B65" s="214" t="s">
        <v>2474</v>
      </c>
      <c r="C65" s="57"/>
      <c r="D65" s="100" t="s">
        <v>14</v>
      </c>
      <c r="E65" s="322">
        <f>SUM(F65:M65)</f>
        <v>0</v>
      </c>
      <c r="F65" s="445"/>
      <c r="G65" s="324"/>
      <c r="H65" s="324"/>
      <c r="I65" s="324"/>
      <c r="J65" s="321">
        <f>'TAC15 Investments &amp; groups'!G60</f>
        <v>0</v>
      </c>
      <c r="K65" s="324"/>
      <c r="L65" s="324"/>
      <c r="M65" s="324"/>
      <c r="N65" s="329" t="s">
        <v>576</v>
      </c>
      <c r="O65" s="65"/>
    </row>
    <row r="66" spans="2:15" ht="25.85" x14ac:dyDescent="0.2">
      <c r="B66" s="214" t="s">
        <v>2475</v>
      </c>
      <c r="C66" s="6"/>
      <c r="D66" s="100" t="s">
        <v>14</v>
      </c>
      <c r="E66" s="322">
        <f t="shared" si="4"/>
        <v>0</v>
      </c>
      <c r="F66" s="445"/>
      <c r="G66" s="324"/>
      <c r="H66" s="324"/>
      <c r="I66" s="324"/>
      <c r="J66" s="332"/>
      <c r="K66" s="324"/>
      <c r="L66" s="324"/>
      <c r="M66" s="324"/>
      <c r="N66" s="329" t="s">
        <v>577</v>
      </c>
      <c r="O66" s="65"/>
    </row>
    <row r="67" spans="2:15" ht="16.149999999999999" customHeight="1" x14ac:dyDescent="0.2">
      <c r="B67" s="524" t="s">
        <v>468</v>
      </c>
      <c r="C67" s="103" t="s">
        <v>68</v>
      </c>
      <c r="D67" s="100" t="s">
        <v>14</v>
      </c>
      <c r="E67" s="322">
        <f t="shared" si="4"/>
        <v>0</v>
      </c>
      <c r="F67" s="324"/>
      <c r="G67" s="324"/>
      <c r="H67" s="324"/>
      <c r="I67" s="324"/>
      <c r="J67" s="324"/>
      <c r="K67" s="332"/>
      <c r="L67" s="324"/>
      <c r="M67" s="324"/>
      <c r="N67" s="329" t="s">
        <v>578</v>
      </c>
      <c r="O67" s="65"/>
    </row>
    <row r="68" spans="2:15" ht="16.149999999999999" customHeight="1" x14ac:dyDescent="0.2">
      <c r="B68" s="115" t="s">
        <v>457</v>
      </c>
      <c r="C68" s="109"/>
      <c r="D68" s="100" t="s">
        <v>14</v>
      </c>
      <c r="E68" s="322">
        <f t="shared" si="4"/>
        <v>0</v>
      </c>
      <c r="F68" s="324"/>
      <c r="G68" s="324"/>
      <c r="H68" s="324"/>
      <c r="I68" s="321">
        <f>'TAC23 Reval Res'!E37</f>
        <v>0</v>
      </c>
      <c r="J68" s="324"/>
      <c r="K68" s="332"/>
      <c r="L68" s="332"/>
      <c r="M68" s="332"/>
      <c r="N68" s="329" t="s">
        <v>579</v>
      </c>
      <c r="O68" s="65"/>
    </row>
    <row r="69" spans="2:15" ht="16.149999999999999" customHeight="1" x14ac:dyDescent="0.2">
      <c r="B69" s="93" t="s">
        <v>416</v>
      </c>
      <c r="C69" s="98"/>
      <c r="D69" s="101" t="s">
        <v>14</v>
      </c>
      <c r="E69" s="322">
        <f t="shared" si="4"/>
        <v>0</v>
      </c>
      <c r="F69" s="324"/>
      <c r="G69" s="324"/>
      <c r="H69" s="324"/>
      <c r="I69" s="324"/>
      <c r="J69" s="324"/>
      <c r="K69" s="332"/>
      <c r="L69" s="324"/>
      <c r="M69" s="332"/>
      <c r="N69" s="329" t="s">
        <v>580</v>
      </c>
      <c r="O69" s="65"/>
    </row>
    <row r="70" spans="2:15" ht="16.149999999999999" customHeight="1" x14ac:dyDescent="0.2">
      <c r="B70" s="115" t="s">
        <v>34</v>
      </c>
      <c r="C70" s="98"/>
      <c r="D70" s="100" t="s">
        <v>11</v>
      </c>
      <c r="E70" s="322">
        <f t="shared" si="4"/>
        <v>0</v>
      </c>
      <c r="F70" s="324"/>
      <c r="G70" s="324"/>
      <c r="H70" s="332"/>
      <c r="I70" s="324"/>
      <c r="J70" s="324"/>
      <c r="K70" s="324"/>
      <c r="L70" s="324"/>
      <c r="M70" s="324"/>
      <c r="N70" s="329" t="s">
        <v>582</v>
      </c>
      <c r="O70" s="65"/>
    </row>
    <row r="71" spans="2:15" ht="16.149999999999999" customHeight="1" x14ac:dyDescent="0.2">
      <c r="B71" s="115" t="s">
        <v>35</v>
      </c>
      <c r="C71" s="98"/>
      <c r="D71" s="100" t="s">
        <v>1</v>
      </c>
      <c r="E71" s="322">
        <f t="shared" si="4"/>
        <v>0</v>
      </c>
      <c r="F71" s="324"/>
      <c r="G71" s="324"/>
      <c r="H71" s="332"/>
      <c r="I71" s="324"/>
      <c r="J71" s="324"/>
      <c r="K71" s="324"/>
      <c r="L71" s="324"/>
      <c r="M71" s="324"/>
      <c r="N71" s="329" t="s">
        <v>584</v>
      </c>
      <c r="O71" s="65"/>
    </row>
    <row r="72" spans="2:15" ht="16.149999999999999" customHeight="1" x14ac:dyDescent="0.2">
      <c r="B72" s="93" t="s">
        <v>409</v>
      </c>
      <c r="C72" s="98"/>
      <c r="D72" s="101" t="s">
        <v>556</v>
      </c>
      <c r="E72" s="322">
        <f t="shared" si="4"/>
        <v>0</v>
      </c>
      <c r="F72" s="324"/>
      <c r="G72" s="324"/>
      <c r="H72" s="332"/>
      <c r="I72" s="324"/>
      <c r="J72" s="324"/>
      <c r="K72" s="324"/>
      <c r="L72" s="324"/>
      <c r="M72" s="321">
        <f>-H72</f>
        <v>0</v>
      </c>
      <c r="N72" s="329" t="s">
        <v>585</v>
      </c>
      <c r="O72" s="65"/>
    </row>
    <row r="73" spans="2:15" ht="16.149999999999999" customHeight="1" x14ac:dyDescent="0.2">
      <c r="B73" s="115" t="s">
        <v>605</v>
      </c>
      <c r="C73" s="6"/>
      <c r="D73" s="100" t="s">
        <v>14</v>
      </c>
      <c r="E73" s="322">
        <f t="shared" si="4"/>
        <v>0</v>
      </c>
      <c r="F73" s="324"/>
      <c r="G73" s="324"/>
      <c r="H73" s="332"/>
      <c r="I73" s="324"/>
      <c r="J73" s="324"/>
      <c r="K73" s="324"/>
      <c r="L73" s="324"/>
      <c r="M73" s="324"/>
      <c r="N73" s="329" t="s">
        <v>587</v>
      </c>
      <c r="O73" s="65"/>
    </row>
    <row r="74" spans="2:15" ht="16.149999999999999" customHeight="1" x14ac:dyDescent="0.2">
      <c r="B74" s="115" t="s">
        <v>588</v>
      </c>
      <c r="C74" s="57"/>
      <c r="D74" s="100" t="s">
        <v>14</v>
      </c>
      <c r="E74" s="322">
        <f t="shared" si="4"/>
        <v>0</v>
      </c>
      <c r="F74" s="324"/>
      <c r="G74" s="324"/>
      <c r="H74" s="324"/>
      <c r="I74" s="324"/>
      <c r="J74" s="324"/>
      <c r="K74" s="324"/>
      <c r="L74" s="324"/>
      <c r="M74" s="324"/>
      <c r="N74" s="329" t="s">
        <v>589</v>
      </c>
      <c r="O74" s="65"/>
    </row>
    <row r="75" spans="2:15" ht="16.149999999999999" customHeight="1" x14ac:dyDescent="0.2">
      <c r="B75" s="93" t="s">
        <v>463</v>
      </c>
      <c r="C75" s="57"/>
      <c r="D75" s="100" t="s">
        <v>14</v>
      </c>
      <c r="E75" s="322">
        <f t="shared" si="4"/>
        <v>0</v>
      </c>
      <c r="F75" s="445"/>
      <c r="G75" s="324"/>
      <c r="H75" s="332"/>
      <c r="I75" s="321">
        <f>'TAC23 Reval Res'!E38</f>
        <v>0</v>
      </c>
      <c r="J75" s="332"/>
      <c r="K75" s="332"/>
      <c r="L75" s="332"/>
      <c r="M75" s="332"/>
      <c r="N75" s="329" t="s">
        <v>590</v>
      </c>
      <c r="O75" s="65"/>
    </row>
    <row r="76" spans="2:15" ht="16.149999999999999" customHeight="1" x14ac:dyDescent="0.2">
      <c r="B76" s="493" t="s">
        <v>591</v>
      </c>
      <c r="C76" s="104"/>
      <c r="D76" s="101" t="s">
        <v>14</v>
      </c>
      <c r="E76" s="322">
        <f>SUM(F76:M76)</f>
        <v>0</v>
      </c>
      <c r="F76" s="445"/>
      <c r="G76" s="324"/>
      <c r="H76" s="324"/>
      <c r="I76" s="324"/>
      <c r="J76" s="324"/>
      <c r="K76" s="324"/>
      <c r="L76" s="324"/>
      <c r="M76" s="321">
        <f>-F76</f>
        <v>0</v>
      </c>
      <c r="N76" s="329" t="s">
        <v>592</v>
      </c>
      <c r="O76" s="65"/>
    </row>
    <row r="77" spans="2:15" ht="16.149999999999999" customHeight="1" thickBot="1" x14ac:dyDescent="0.25">
      <c r="B77" s="115" t="s">
        <v>593</v>
      </c>
      <c r="C77" s="57"/>
      <c r="D77" s="100" t="s">
        <v>14</v>
      </c>
      <c r="E77" s="322">
        <f t="shared" si="4"/>
        <v>0</v>
      </c>
      <c r="F77" s="444"/>
      <c r="G77" s="444"/>
      <c r="H77" s="444"/>
      <c r="I77" s="8">
        <f>'TAC23 Reval Res'!E39</f>
        <v>0</v>
      </c>
      <c r="J77" s="444"/>
      <c r="K77" s="444"/>
      <c r="L77" s="444"/>
      <c r="M77" s="444"/>
      <c r="N77" s="329" t="s">
        <v>594</v>
      </c>
      <c r="O77" s="65"/>
    </row>
    <row r="78" spans="2:15" ht="16.149999999999999" customHeight="1" thickBot="1" x14ac:dyDescent="0.25">
      <c r="B78" s="410" t="s">
        <v>2423</v>
      </c>
      <c r="C78" s="74"/>
      <c r="D78" s="106" t="s">
        <v>14</v>
      </c>
      <c r="E78" s="323">
        <f>SUM(F78:M78)</f>
        <v>0</v>
      </c>
      <c r="F78" s="323">
        <f>SUM(F50:F77)</f>
        <v>0</v>
      </c>
      <c r="G78" s="323">
        <f t="shared" ref="G78:M78" si="5">SUM(G50:G77)</f>
        <v>0</v>
      </c>
      <c r="H78" s="323">
        <f t="shared" si="5"/>
        <v>0</v>
      </c>
      <c r="I78" s="323">
        <f t="shared" si="5"/>
        <v>0</v>
      </c>
      <c r="J78" s="323">
        <f t="shared" si="5"/>
        <v>0</v>
      </c>
      <c r="K78" s="323">
        <f t="shared" si="5"/>
        <v>0</v>
      </c>
      <c r="L78" s="323">
        <f t="shared" si="5"/>
        <v>0</v>
      </c>
      <c r="M78" s="323">
        <f t="shared" si="5"/>
        <v>0</v>
      </c>
      <c r="N78" s="329" t="s">
        <v>595</v>
      </c>
      <c r="O78" s="65"/>
    </row>
    <row r="79" spans="2:15" ht="16.149999999999999" customHeight="1" thickTop="1" x14ac:dyDescent="0.2">
      <c r="B79" s="71"/>
      <c r="C79" s="71"/>
      <c r="D79" s="71"/>
      <c r="E79" s="71"/>
      <c r="F79" s="71"/>
      <c r="G79" s="71"/>
      <c r="H79" s="71"/>
      <c r="I79" s="71"/>
      <c r="J79" s="71"/>
      <c r="K79" s="71"/>
      <c r="L79" s="71"/>
      <c r="M79" s="71"/>
      <c r="N79" s="336"/>
    </row>
  </sheetData>
  <sheetProtection algorithmName="SHA-512" hashValue="yXv0c3GYYZ5SZyykYfrTAQZw+ZQPqEDUY6Vh0gIJBz+4FFk8hpIU8Zrzjr4pqlo3Ml5PXhzaw+BFYE0r6Ank8g==" saltValue="oAp+uxVkybQ4dOA/uUEMMA==" spinCount="100000" sheet="1" objects="1" scenarios="1"/>
  <mergeCells count="6">
    <mergeCell ref="D45:D47"/>
    <mergeCell ref="F5:G5"/>
    <mergeCell ref="H5:M5"/>
    <mergeCell ref="D7:D9"/>
    <mergeCell ref="F43:G43"/>
    <mergeCell ref="H43:M43"/>
  </mergeCells>
  <dataValidations count="1">
    <dataValidation allowBlank="1" showInputMessage="1" showErrorMessage="1" promptTitle="Foreign exchange gains/losses" prompt="Foreign exchange gains and losses recognised in OCI should be in accordance with IAS 21. This will include the gains/losses made on retranslation of an investment in an overseas operation denominated in a foreign currency." sqref="C27 C67" xr:uid="{80286EAC-2C85-4611-AE5A-6549CCAE8CF3}"/>
  </dataValidations>
  <pageMargins left="0.7" right="0.7" top="0.75" bottom="0.75" header="0.3" footer="0.3"/>
  <pageSetup paperSize="9" scale="45" orientation="landscape" r:id="rId1"/>
  <rowBreaks count="1" manualBreakCount="1">
    <brk id="42" min="1"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6603F-3684-4F09-8819-B41D81AC4F0A}">
  <sheetPr codeName="Sheet62">
    <tabColor theme="2"/>
    <pageSetUpPr fitToPage="1"/>
  </sheetPr>
  <dimension ref="B1:H75"/>
  <sheetViews>
    <sheetView showGridLines="0" topLeftCell="A2" zoomScale="85" zoomScaleNormal="85" zoomScaleSheetLayoutView="85" workbookViewId="0">
      <selection activeCell="A2" sqref="A2"/>
    </sheetView>
  </sheetViews>
  <sheetFormatPr defaultColWidth="9.25" defaultRowHeight="16.149999999999999" customHeight="1" x14ac:dyDescent="0.2"/>
  <cols>
    <col min="1" max="1" width="3.25" style="18" customWidth="1"/>
    <col min="2" max="2" width="62.25" style="18" customWidth="1"/>
    <col min="3" max="3" width="5.25" style="18" customWidth="1"/>
    <col min="4" max="4" width="9.25" style="18" customWidth="1"/>
    <col min="5" max="7" width="13.25" style="18" customWidth="1"/>
    <col min="8" max="8" width="7.25" style="18" customWidth="1"/>
    <col min="9" max="12" width="13.25" style="18" customWidth="1"/>
    <col min="13" max="13" width="5.25" style="18" customWidth="1"/>
    <col min="14" max="38" width="13.25" style="18" customWidth="1"/>
    <col min="39" max="16384" width="9.25" style="18"/>
  </cols>
  <sheetData>
    <row r="1" spans="2:8" ht="18.7" customHeight="1" x14ac:dyDescent="0.25">
      <c r="B1" s="20" t="s">
        <v>2476</v>
      </c>
    </row>
    <row r="2" spans="2:8" ht="18.7" customHeight="1" x14ac:dyDescent="0.25">
      <c r="B2" s="20" t="s">
        <v>2279</v>
      </c>
    </row>
    <row r="3" spans="2:8" ht="18.7" customHeight="1" x14ac:dyDescent="0.2">
      <c r="B3" s="21" t="s">
        <v>405</v>
      </c>
    </row>
    <row r="4" spans="2:8" ht="18.7" customHeight="1" thickBot="1" x14ac:dyDescent="0.25">
      <c r="B4" s="21"/>
    </row>
    <row r="5" spans="2:8" ht="16.149999999999999" customHeight="1" thickTop="1" thickBot="1" x14ac:dyDescent="0.3">
      <c r="B5" s="45"/>
      <c r="C5" s="45"/>
      <c r="D5" s="45"/>
      <c r="E5" s="45"/>
      <c r="F5" s="377" t="s">
        <v>2338</v>
      </c>
      <c r="G5" s="378">
        <v>1</v>
      </c>
    </row>
    <row r="6" spans="2:8" ht="16.149999999999999" customHeight="1" thickTop="1" x14ac:dyDescent="0.25">
      <c r="B6" s="47" t="s">
        <v>352</v>
      </c>
      <c r="C6" s="48"/>
      <c r="D6" s="48"/>
      <c r="E6" s="326" t="s">
        <v>606</v>
      </c>
      <c r="F6" s="327" t="s">
        <v>607</v>
      </c>
      <c r="G6" s="325" t="s">
        <v>3</v>
      </c>
      <c r="H6" s="65"/>
    </row>
    <row r="7" spans="2:8" ht="16.149999999999999" customHeight="1" x14ac:dyDescent="0.25">
      <c r="B7" s="49"/>
      <c r="C7" s="6"/>
      <c r="D7" s="708" t="s">
        <v>72</v>
      </c>
      <c r="E7" s="32" t="s">
        <v>608</v>
      </c>
      <c r="F7" s="32" t="s">
        <v>608</v>
      </c>
      <c r="G7" s="50"/>
      <c r="H7" s="65"/>
    </row>
    <row r="8" spans="2:8" ht="16.149999999999999" customHeight="1" x14ac:dyDescent="0.25">
      <c r="B8" s="49"/>
      <c r="C8" s="6"/>
      <c r="D8" s="708"/>
      <c r="E8" s="32" t="s">
        <v>328</v>
      </c>
      <c r="F8" s="32" t="s">
        <v>327</v>
      </c>
      <c r="G8" s="50"/>
      <c r="H8" s="65"/>
    </row>
    <row r="9" spans="2:8" ht="16.149999999999999" customHeight="1" thickBot="1" x14ac:dyDescent="0.3">
      <c r="B9" s="51"/>
      <c r="C9" s="13"/>
      <c r="D9" s="709"/>
      <c r="E9" s="33" t="s">
        <v>424</v>
      </c>
      <c r="F9" s="33" t="s">
        <v>424</v>
      </c>
      <c r="G9" s="329" t="s">
        <v>4</v>
      </c>
      <c r="H9" s="65"/>
    </row>
    <row r="10" spans="2:8" ht="16.149999999999999" customHeight="1" x14ac:dyDescent="0.2">
      <c r="B10" s="72" t="s">
        <v>29</v>
      </c>
      <c r="C10" s="84"/>
      <c r="D10" s="6"/>
      <c r="E10" s="3"/>
      <c r="F10" s="3"/>
      <c r="G10" s="61"/>
      <c r="H10" s="65"/>
    </row>
    <row r="11" spans="2:8" ht="16.149999999999999" customHeight="1" x14ac:dyDescent="0.2">
      <c r="B11" s="62" t="s">
        <v>609</v>
      </c>
      <c r="C11" s="57"/>
      <c r="D11" s="94" t="s">
        <v>14</v>
      </c>
      <c r="E11" s="321">
        <f>'TAC02 SoCI'!E13</f>
        <v>0</v>
      </c>
      <c r="F11" s="321">
        <f>'TAC02 SoCI'!F13</f>
        <v>0</v>
      </c>
      <c r="G11" s="329" t="s">
        <v>610</v>
      </c>
      <c r="H11" s="65"/>
    </row>
    <row r="12" spans="2:8" ht="16.149999999999999" customHeight="1" thickBot="1" x14ac:dyDescent="0.25">
      <c r="B12" s="62" t="s">
        <v>611</v>
      </c>
      <c r="C12" s="57"/>
      <c r="D12" s="94" t="s">
        <v>14</v>
      </c>
      <c r="E12" s="443">
        <f>SUM('TAC11 Finance &amp; other'!E80:E81)</f>
        <v>0</v>
      </c>
      <c r="F12" s="443">
        <f>SUM('TAC11 Finance &amp; other'!F80:F81)</f>
        <v>0</v>
      </c>
      <c r="G12" s="329" t="s">
        <v>612</v>
      </c>
      <c r="H12" s="65"/>
    </row>
    <row r="13" spans="2:8" ht="16.149999999999999" customHeight="1" x14ac:dyDescent="0.2">
      <c r="B13" s="60" t="s">
        <v>30</v>
      </c>
      <c r="C13" s="57"/>
      <c r="D13" s="94" t="s">
        <v>14</v>
      </c>
      <c r="E13" s="323">
        <f>SUM(E11:E12)</f>
        <v>0</v>
      </c>
      <c r="F13" s="323">
        <f>SUM(F11:F12)</f>
        <v>0</v>
      </c>
      <c r="G13" s="329" t="s">
        <v>156</v>
      </c>
      <c r="H13" s="65"/>
    </row>
    <row r="14" spans="2:8" ht="16.149999999999999" customHeight="1" x14ac:dyDescent="0.2">
      <c r="B14" s="63" t="s">
        <v>613</v>
      </c>
      <c r="C14" s="6"/>
      <c r="D14" s="6"/>
      <c r="E14" s="3"/>
      <c r="F14" s="3"/>
      <c r="G14" s="61"/>
      <c r="H14" s="65"/>
    </row>
    <row r="15" spans="2:8" ht="16.149999999999999" customHeight="1" x14ac:dyDescent="0.2">
      <c r="B15" s="62" t="s">
        <v>31</v>
      </c>
      <c r="C15" s="57"/>
      <c r="D15" s="94" t="s">
        <v>11</v>
      </c>
      <c r="E15" s="321">
        <f>SUM('TAC08 Op Exp'!E27:E28)</f>
        <v>0</v>
      </c>
      <c r="F15" s="321">
        <f>SUM('TAC08 Op Exp'!F27:F28)</f>
        <v>0</v>
      </c>
      <c r="G15" s="329" t="s">
        <v>177</v>
      </c>
      <c r="H15" s="65"/>
    </row>
    <row r="16" spans="2:8" ht="16.149999999999999" customHeight="1" x14ac:dyDescent="0.2">
      <c r="B16" s="62" t="s">
        <v>94</v>
      </c>
      <c r="C16" s="6"/>
      <c r="D16" s="94" t="s">
        <v>11</v>
      </c>
      <c r="E16" s="321">
        <f>'TAC08 Op Exp'!E29</f>
        <v>0</v>
      </c>
      <c r="F16" s="321">
        <f>'TAC08 Op Exp'!F29</f>
        <v>0</v>
      </c>
      <c r="G16" s="329" t="s">
        <v>157</v>
      </c>
      <c r="H16" s="65"/>
    </row>
    <row r="17" spans="2:8" ht="28.9" customHeight="1" x14ac:dyDescent="0.2">
      <c r="B17" s="108" t="s">
        <v>88</v>
      </c>
      <c r="C17" s="113" t="s">
        <v>68</v>
      </c>
      <c r="D17" s="94" t="s">
        <v>1</v>
      </c>
      <c r="E17" s="321">
        <f>-SUM('TAC07 Op Inc 2'!E19:E25)</f>
        <v>0</v>
      </c>
      <c r="F17" s="332"/>
      <c r="G17" s="329" t="s">
        <v>158</v>
      </c>
      <c r="H17" s="65"/>
    </row>
    <row r="18" spans="2:8" ht="16.149999999999999" customHeight="1" x14ac:dyDescent="0.2">
      <c r="B18" s="58" t="s">
        <v>614</v>
      </c>
      <c r="C18" s="6"/>
      <c r="D18" s="94" t="s">
        <v>1</v>
      </c>
      <c r="E18" s="443">
        <f>-'TAC07 Op Inc 2'!E35</f>
        <v>0</v>
      </c>
      <c r="F18" s="443">
        <f>-'TAC07 Op Inc 2'!F35</f>
        <v>0</v>
      </c>
      <c r="G18" s="329" t="s">
        <v>179</v>
      </c>
      <c r="H18" s="65"/>
    </row>
    <row r="19" spans="2:8" ht="25.85" x14ac:dyDescent="0.2">
      <c r="B19" s="108" t="s">
        <v>74</v>
      </c>
      <c r="C19" s="113" t="s">
        <v>68</v>
      </c>
      <c r="D19" s="94" t="s">
        <v>14</v>
      </c>
      <c r="E19" s="443">
        <f>-'TAC26 Pension'!E35-'TAC26 Pension'!E62</f>
        <v>0</v>
      </c>
      <c r="F19" s="443">
        <f>-'TAC26 Pension'!F35-'TAC26 Pension'!F62</f>
        <v>0</v>
      </c>
      <c r="G19" s="329" t="s">
        <v>159</v>
      </c>
      <c r="H19" s="65"/>
    </row>
    <row r="20" spans="2:8" ht="16.149999999999999" customHeight="1" x14ac:dyDescent="0.2">
      <c r="B20" s="56" t="s">
        <v>337</v>
      </c>
      <c r="C20" s="98"/>
      <c r="D20" s="94" t="s">
        <v>14</v>
      </c>
      <c r="E20" s="330"/>
      <c r="F20" s="332"/>
      <c r="G20" s="329" t="s">
        <v>180</v>
      </c>
      <c r="H20" s="65"/>
    </row>
    <row r="21" spans="2:8" ht="16.149999999999999" customHeight="1" x14ac:dyDescent="0.2">
      <c r="B21" s="62" t="s">
        <v>79</v>
      </c>
      <c r="C21" s="57"/>
      <c r="D21" s="94" t="s">
        <v>14</v>
      </c>
      <c r="E21" s="330"/>
      <c r="F21" s="332"/>
      <c r="G21" s="329" t="s">
        <v>615</v>
      </c>
      <c r="H21" s="65"/>
    </row>
    <row r="22" spans="2:8" ht="16.149999999999999" customHeight="1" x14ac:dyDescent="0.2">
      <c r="B22" s="62" t="s">
        <v>80</v>
      </c>
      <c r="C22" s="57"/>
      <c r="D22" s="94" t="s">
        <v>14</v>
      </c>
      <c r="E22" s="330"/>
      <c r="F22" s="332"/>
      <c r="G22" s="329" t="s">
        <v>160</v>
      </c>
      <c r="H22" s="65"/>
    </row>
    <row r="23" spans="2:8" ht="16.149999999999999" customHeight="1" x14ac:dyDescent="0.2">
      <c r="B23" s="62" t="s">
        <v>81</v>
      </c>
      <c r="C23" s="57"/>
      <c r="D23" s="94" t="s">
        <v>14</v>
      </c>
      <c r="E23" s="330"/>
      <c r="F23" s="332"/>
      <c r="G23" s="329" t="s">
        <v>181</v>
      </c>
      <c r="H23" s="65"/>
    </row>
    <row r="24" spans="2:8" ht="16.149999999999999" customHeight="1" x14ac:dyDescent="0.2">
      <c r="B24" s="58" t="s">
        <v>82</v>
      </c>
      <c r="C24" s="6"/>
      <c r="D24" s="94" t="s">
        <v>14</v>
      </c>
      <c r="E24" s="330"/>
      <c r="F24" s="332"/>
      <c r="G24" s="329" t="s">
        <v>161</v>
      </c>
      <c r="H24" s="65"/>
    </row>
    <row r="25" spans="2:8" ht="16.149999999999999" customHeight="1" x14ac:dyDescent="0.2">
      <c r="B25" s="62" t="s">
        <v>83</v>
      </c>
      <c r="C25" s="57"/>
      <c r="D25" s="94" t="s">
        <v>14</v>
      </c>
      <c r="E25" s="330"/>
      <c r="F25" s="332"/>
      <c r="G25" s="329" t="s">
        <v>182</v>
      </c>
      <c r="H25" s="65"/>
    </row>
    <row r="26" spans="2:8" ht="16.149999999999999" customHeight="1" x14ac:dyDescent="0.2">
      <c r="B26" s="95" t="s">
        <v>616</v>
      </c>
      <c r="C26" s="96"/>
      <c r="D26" s="94" t="s">
        <v>14</v>
      </c>
      <c r="E26" s="330"/>
      <c r="F26" s="332"/>
      <c r="G26" s="329" t="s">
        <v>617</v>
      </c>
      <c r="H26" s="65"/>
    </row>
    <row r="27" spans="2:8" ht="16.149999999999999" customHeight="1" x14ac:dyDescent="0.2">
      <c r="B27" s="62" t="s">
        <v>618</v>
      </c>
      <c r="C27" s="57"/>
      <c r="D27" s="94" t="s">
        <v>14</v>
      </c>
      <c r="E27" s="330"/>
      <c r="F27" s="332"/>
      <c r="G27" s="329" t="s">
        <v>162</v>
      </c>
      <c r="H27" s="65"/>
    </row>
    <row r="28" spans="2:8" ht="16.149999999999999" customHeight="1" x14ac:dyDescent="0.2">
      <c r="B28" s="64" t="s">
        <v>619</v>
      </c>
      <c r="C28" s="57"/>
      <c r="D28" s="94" t="s">
        <v>14</v>
      </c>
      <c r="E28" s="330"/>
      <c r="F28" s="332"/>
      <c r="G28" s="329" t="s">
        <v>620</v>
      </c>
      <c r="H28" s="65"/>
    </row>
    <row r="29" spans="2:8" ht="16.149999999999999" customHeight="1" x14ac:dyDescent="0.2">
      <c r="B29" s="95" t="s">
        <v>621</v>
      </c>
      <c r="C29" s="96"/>
      <c r="D29" s="94" t="s">
        <v>14</v>
      </c>
      <c r="E29" s="330"/>
      <c r="F29" s="332"/>
      <c r="G29" s="329" t="s">
        <v>622</v>
      </c>
      <c r="H29" s="65"/>
    </row>
    <row r="30" spans="2:8" ht="16.149999999999999" customHeight="1" thickBot="1" x14ac:dyDescent="0.25">
      <c r="B30" s="62" t="s">
        <v>623</v>
      </c>
      <c r="C30" s="57"/>
      <c r="D30" s="94" t="s">
        <v>14</v>
      </c>
      <c r="E30" s="330"/>
      <c r="F30" s="332"/>
      <c r="G30" s="329" t="s">
        <v>624</v>
      </c>
      <c r="H30" s="65"/>
    </row>
    <row r="31" spans="2:8" ht="16.149999999999999" customHeight="1" x14ac:dyDescent="0.2">
      <c r="B31" s="60" t="s">
        <v>59</v>
      </c>
      <c r="C31" s="57"/>
      <c r="D31" s="94" t="s">
        <v>14</v>
      </c>
      <c r="E31" s="323">
        <f>SUM(E13:E30)</f>
        <v>0</v>
      </c>
      <c r="F31" s="323">
        <f>SUM(F13:F30)</f>
        <v>0</v>
      </c>
      <c r="G31" s="329" t="s">
        <v>163</v>
      </c>
      <c r="H31" s="65"/>
    </row>
    <row r="32" spans="2:8" ht="16.149999999999999" customHeight="1" x14ac:dyDescent="0.2">
      <c r="B32" s="60" t="s">
        <v>32</v>
      </c>
      <c r="C32" s="67"/>
      <c r="D32" s="6"/>
      <c r="E32" s="3"/>
      <c r="F32" s="3"/>
      <c r="G32" s="61"/>
      <c r="H32" s="65"/>
    </row>
    <row r="33" spans="2:8" ht="16.149999999999999" customHeight="1" x14ac:dyDescent="0.2">
      <c r="B33" s="62" t="s">
        <v>12</v>
      </c>
      <c r="C33" s="57"/>
      <c r="D33" s="94" t="s">
        <v>11</v>
      </c>
      <c r="E33" s="330"/>
      <c r="F33" s="332"/>
      <c r="G33" s="329" t="s">
        <v>183</v>
      </c>
      <c r="H33" s="65"/>
    </row>
    <row r="34" spans="2:8" ht="16.149999999999999" customHeight="1" x14ac:dyDescent="0.2">
      <c r="B34" s="62" t="s">
        <v>317</v>
      </c>
      <c r="C34" s="57"/>
      <c r="D34" s="94" t="s">
        <v>1</v>
      </c>
      <c r="E34" s="330"/>
      <c r="F34" s="332"/>
      <c r="G34" s="329" t="s">
        <v>164</v>
      </c>
      <c r="H34" s="65"/>
    </row>
    <row r="35" spans="2:8" ht="16.149999999999999" customHeight="1" x14ac:dyDescent="0.2">
      <c r="B35" s="62" t="s">
        <v>625</v>
      </c>
      <c r="C35" s="113" t="s">
        <v>68</v>
      </c>
      <c r="D35" s="94" t="s">
        <v>11</v>
      </c>
      <c r="E35" s="330"/>
      <c r="F35" s="332"/>
      <c r="G35" s="329" t="s">
        <v>184</v>
      </c>
      <c r="H35" s="65"/>
    </row>
    <row r="36" spans="2:8" ht="16.149999999999999" customHeight="1" x14ac:dyDescent="0.2">
      <c r="B36" s="62" t="s">
        <v>46</v>
      </c>
      <c r="C36" s="57"/>
      <c r="D36" s="94" t="s">
        <v>1</v>
      </c>
      <c r="E36" s="330"/>
      <c r="F36" s="332"/>
      <c r="G36" s="329" t="s">
        <v>165</v>
      </c>
      <c r="H36" s="65"/>
    </row>
    <row r="37" spans="2:8" ht="16.149999999999999" customHeight="1" x14ac:dyDescent="0.2">
      <c r="B37" s="62" t="s">
        <v>96</v>
      </c>
      <c r="C37" s="57"/>
      <c r="D37" s="94" t="s">
        <v>11</v>
      </c>
      <c r="E37" s="330"/>
      <c r="F37" s="332"/>
      <c r="G37" s="329" t="s">
        <v>185</v>
      </c>
      <c r="H37" s="65"/>
    </row>
    <row r="38" spans="2:8" ht="16.149999999999999" customHeight="1" x14ac:dyDescent="0.2">
      <c r="B38" s="62" t="s">
        <v>75</v>
      </c>
      <c r="C38" s="57"/>
      <c r="D38" s="94" t="s">
        <v>1</v>
      </c>
      <c r="E38" s="330"/>
      <c r="F38" s="332"/>
      <c r="G38" s="329" t="s">
        <v>166</v>
      </c>
      <c r="H38" s="65"/>
    </row>
    <row r="39" spans="2:8" ht="25.85" x14ac:dyDescent="0.2">
      <c r="B39" s="64" t="s">
        <v>97</v>
      </c>
      <c r="C39" s="6"/>
      <c r="D39" s="94" t="s">
        <v>11</v>
      </c>
      <c r="E39" s="330"/>
      <c r="F39" s="332"/>
      <c r="G39" s="329" t="s">
        <v>186</v>
      </c>
      <c r="H39" s="65"/>
    </row>
    <row r="40" spans="2:8" ht="16.149999999999999" customHeight="1" x14ac:dyDescent="0.2">
      <c r="B40" s="114" t="s">
        <v>87</v>
      </c>
      <c r="C40" s="113" t="s">
        <v>68</v>
      </c>
      <c r="D40" s="94" t="s">
        <v>11</v>
      </c>
      <c r="E40" s="330"/>
      <c r="F40" s="332"/>
      <c r="G40" s="329" t="s">
        <v>167</v>
      </c>
      <c r="H40" s="65"/>
    </row>
    <row r="41" spans="2:8" ht="16.149999999999999" customHeight="1" x14ac:dyDescent="0.2">
      <c r="B41" s="62" t="s">
        <v>306</v>
      </c>
      <c r="C41" s="57"/>
      <c r="D41" s="94" t="s">
        <v>1</v>
      </c>
      <c r="E41" s="330"/>
      <c r="F41" s="332"/>
      <c r="G41" s="329" t="s">
        <v>305</v>
      </c>
      <c r="H41" s="65"/>
    </row>
    <row r="42" spans="2:8" ht="16.149999999999999" customHeight="1" x14ac:dyDescent="0.2">
      <c r="B42" s="95" t="s">
        <v>626</v>
      </c>
      <c r="C42" s="96"/>
      <c r="D42" s="94" t="s">
        <v>14</v>
      </c>
      <c r="E42" s="330"/>
      <c r="F42" s="332"/>
      <c r="G42" s="329" t="s">
        <v>627</v>
      </c>
      <c r="H42" s="65"/>
    </row>
    <row r="43" spans="2:8" ht="16.149999999999999" customHeight="1" x14ac:dyDescent="0.2">
      <c r="B43" s="62" t="s">
        <v>628</v>
      </c>
      <c r="C43" s="57"/>
      <c r="D43" s="94" t="s">
        <v>14</v>
      </c>
      <c r="E43" s="330"/>
      <c r="F43" s="332"/>
      <c r="G43" s="329" t="s">
        <v>629</v>
      </c>
      <c r="H43" s="65"/>
    </row>
    <row r="44" spans="2:8" ht="25.85" x14ac:dyDescent="0.2">
      <c r="B44" s="64" t="s">
        <v>303</v>
      </c>
      <c r="C44" s="57"/>
      <c r="D44" s="94" t="s">
        <v>14</v>
      </c>
      <c r="E44" s="330"/>
      <c r="F44" s="332"/>
      <c r="G44" s="329" t="s">
        <v>168</v>
      </c>
      <c r="H44" s="65"/>
    </row>
    <row r="45" spans="2:8" ht="26.5" thickBot="1" x14ac:dyDescent="0.25">
      <c r="B45" s="64" t="s">
        <v>304</v>
      </c>
      <c r="C45" s="57"/>
      <c r="D45" s="94" t="s">
        <v>14</v>
      </c>
      <c r="E45" s="330"/>
      <c r="F45" s="332"/>
      <c r="G45" s="329" t="s">
        <v>187</v>
      </c>
      <c r="H45" s="65"/>
    </row>
    <row r="46" spans="2:8" ht="16.149999999999999" customHeight="1" x14ac:dyDescent="0.2">
      <c r="B46" s="60" t="s">
        <v>33</v>
      </c>
      <c r="C46" s="57"/>
      <c r="D46" s="94" t="s">
        <v>14</v>
      </c>
      <c r="E46" s="323">
        <f>SUM(E33:E45)</f>
        <v>0</v>
      </c>
      <c r="F46" s="323">
        <f>SUM(F33:F45)</f>
        <v>0</v>
      </c>
      <c r="G46" s="329" t="s">
        <v>169</v>
      </c>
      <c r="H46" s="65"/>
    </row>
    <row r="47" spans="2:8" ht="16.149999999999999" customHeight="1" x14ac:dyDescent="0.2">
      <c r="B47" s="60" t="s">
        <v>76</v>
      </c>
      <c r="C47" s="67"/>
      <c r="D47" s="6"/>
      <c r="E47" s="3"/>
      <c r="F47" s="3"/>
      <c r="G47" s="61"/>
      <c r="H47" s="65"/>
    </row>
    <row r="48" spans="2:8" ht="16.149999999999999" customHeight="1" x14ac:dyDescent="0.2">
      <c r="B48" s="58" t="s">
        <v>34</v>
      </c>
      <c r="C48" s="6"/>
      <c r="D48" s="94" t="s">
        <v>11</v>
      </c>
      <c r="E48" s="330"/>
      <c r="F48" s="443">
        <f>'TAC04 SOCIE'!E70</f>
        <v>0</v>
      </c>
      <c r="G48" s="329" t="s">
        <v>188</v>
      </c>
      <c r="H48" s="65"/>
    </row>
    <row r="49" spans="2:8" ht="16.149999999999999" customHeight="1" x14ac:dyDescent="0.2">
      <c r="B49" s="62" t="s">
        <v>35</v>
      </c>
      <c r="C49" s="57"/>
      <c r="D49" s="94" t="s">
        <v>1</v>
      </c>
      <c r="E49" s="330"/>
      <c r="F49" s="443">
        <f>'TAC04 SOCIE'!E71</f>
        <v>0</v>
      </c>
      <c r="G49" s="329" t="s">
        <v>170</v>
      </c>
      <c r="H49" s="65"/>
    </row>
    <row r="50" spans="2:8" ht="16.149999999999999" customHeight="1" x14ac:dyDescent="0.2">
      <c r="B50" s="58" t="s">
        <v>630</v>
      </c>
      <c r="C50" s="6"/>
      <c r="D50" s="94" t="s">
        <v>14</v>
      </c>
      <c r="E50" s="330"/>
      <c r="F50" s="332"/>
      <c r="G50" s="329" t="s">
        <v>631</v>
      </c>
      <c r="H50" s="65"/>
    </row>
    <row r="51" spans="2:8" ht="16.149999999999999" customHeight="1" x14ac:dyDescent="0.2">
      <c r="B51" s="62" t="s">
        <v>632</v>
      </c>
      <c r="C51" s="57"/>
      <c r="D51" s="94" t="s">
        <v>14</v>
      </c>
      <c r="E51" s="330"/>
      <c r="F51" s="332"/>
      <c r="G51" s="329" t="s">
        <v>633</v>
      </c>
      <c r="H51" s="65"/>
    </row>
    <row r="52" spans="2:8" ht="16.149999999999999" customHeight="1" x14ac:dyDescent="0.2">
      <c r="B52" s="62" t="s">
        <v>52</v>
      </c>
      <c r="C52" s="57"/>
      <c r="D52" s="94" t="s">
        <v>11</v>
      </c>
      <c r="E52" s="330"/>
      <c r="F52" s="332"/>
      <c r="G52" s="329" t="s">
        <v>189</v>
      </c>
      <c r="H52" s="65"/>
    </row>
    <row r="53" spans="2:8" ht="16.149999999999999" customHeight="1" x14ac:dyDescent="0.2">
      <c r="B53" s="58" t="s">
        <v>13</v>
      </c>
      <c r="C53" s="6"/>
      <c r="D53" s="94" t="s">
        <v>1</v>
      </c>
      <c r="E53" s="330"/>
      <c r="F53" s="332"/>
      <c r="G53" s="329" t="s">
        <v>171</v>
      </c>
      <c r="H53" s="65"/>
    </row>
    <row r="54" spans="2:8" ht="16.149999999999999" customHeight="1" x14ac:dyDescent="0.2">
      <c r="B54" s="62" t="s">
        <v>62</v>
      </c>
      <c r="C54" s="57"/>
      <c r="D54" s="94" t="s">
        <v>1</v>
      </c>
      <c r="E54" s="330"/>
      <c r="F54" s="332"/>
      <c r="G54" s="329" t="s">
        <v>190</v>
      </c>
      <c r="H54" s="65"/>
    </row>
    <row r="55" spans="2:8" ht="16.149999999999999" customHeight="1" x14ac:dyDescent="0.2">
      <c r="B55" s="115" t="s">
        <v>634</v>
      </c>
      <c r="C55" s="57"/>
      <c r="D55" s="94" t="s">
        <v>1</v>
      </c>
      <c r="E55" s="330"/>
      <c r="F55" s="332"/>
      <c r="G55" s="329" t="s">
        <v>635</v>
      </c>
      <c r="H55" s="65"/>
    </row>
    <row r="56" spans="2:8" ht="16.149999999999999" customHeight="1" x14ac:dyDescent="0.2">
      <c r="B56" s="62" t="s">
        <v>636</v>
      </c>
      <c r="C56" s="57"/>
      <c r="D56" s="94" t="s">
        <v>1</v>
      </c>
      <c r="E56" s="330"/>
      <c r="F56" s="332"/>
      <c r="G56" s="329" t="s">
        <v>637</v>
      </c>
      <c r="H56" s="65"/>
    </row>
    <row r="57" spans="2:8" ht="16.149999999999999" customHeight="1" x14ac:dyDescent="0.2">
      <c r="B57" s="62" t="s">
        <v>638</v>
      </c>
      <c r="C57" s="57"/>
      <c r="D57" s="94" t="s">
        <v>1</v>
      </c>
      <c r="E57" s="330"/>
      <c r="F57" s="332"/>
      <c r="G57" s="329" t="s">
        <v>639</v>
      </c>
      <c r="H57" s="65"/>
    </row>
    <row r="58" spans="2:8" ht="16.149999999999999" customHeight="1" x14ac:dyDescent="0.2">
      <c r="B58" s="58" t="s">
        <v>36</v>
      </c>
      <c r="C58" s="6"/>
      <c r="D58" s="94" t="s">
        <v>1</v>
      </c>
      <c r="E58" s="330"/>
      <c r="F58" s="332"/>
      <c r="G58" s="329" t="s">
        <v>191</v>
      </c>
      <c r="H58" s="65"/>
    </row>
    <row r="59" spans="2:8" ht="28.9" customHeight="1" x14ac:dyDescent="0.2">
      <c r="B59" s="108" t="s">
        <v>61</v>
      </c>
      <c r="C59" s="113" t="s">
        <v>68</v>
      </c>
      <c r="D59" s="94" t="s">
        <v>1</v>
      </c>
      <c r="E59" s="330"/>
      <c r="F59" s="332"/>
      <c r="G59" s="329" t="s">
        <v>172</v>
      </c>
      <c r="H59" s="65"/>
    </row>
    <row r="60" spans="2:8" ht="16.149999999999999" customHeight="1" x14ac:dyDescent="0.2">
      <c r="B60" s="56" t="s">
        <v>292</v>
      </c>
      <c r="C60" s="98"/>
      <c r="D60" s="94" t="s">
        <v>14</v>
      </c>
      <c r="E60" s="330"/>
      <c r="F60" s="332"/>
      <c r="G60" s="329" t="s">
        <v>192</v>
      </c>
      <c r="H60" s="65"/>
    </row>
    <row r="61" spans="2:8" ht="16.149999999999999" customHeight="1" x14ac:dyDescent="0.2">
      <c r="B61" s="62" t="s">
        <v>640</v>
      </c>
      <c r="C61" s="57"/>
      <c r="D61" s="94" t="s">
        <v>14</v>
      </c>
      <c r="E61" s="330"/>
      <c r="F61" s="332"/>
      <c r="G61" s="329" t="s">
        <v>641</v>
      </c>
      <c r="H61" s="65"/>
    </row>
    <row r="62" spans="2:8" ht="16.149999999999999" customHeight="1" x14ac:dyDescent="0.2">
      <c r="B62" s="116" t="s">
        <v>642</v>
      </c>
      <c r="C62" s="117"/>
      <c r="D62" s="94" t="s">
        <v>14</v>
      </c>
      <c r="E62" s="330"/>
      <c r="F62" s="332"/>
      <c r="G62" s="329" t="s">
        <v>643</v>
      </c>
      <c r="H62" s="65"/>
    </row>
    <row r="63" spans="2:8" ht="16.149999999999999" customHeight="1" thickBot="1" x14ac:dyDescent="0.25">
      <c r="B63" s="114" t="s">
        <v>47</v>
      </c>
      <c r="C63" s="113" t="s">
        <v>68</v>
      </c>
      <c r="D63" s="94" t="s">
        <v>14</v>
      </c>
      <c r="E63" s="330"/>
      <c r="F63" s="332"/>
      <c r="G63" s="329" t="s">
        <v>173</v>
      </c>
      <c r="H63" s="65"/>
    </row>
    <row r="64" spans="2:8" ht="16.149999999999999" customHeight="1" thickBot="1" x14ac:dyDescent="0.25">
      <c r="B64" s="92" t="s">
        <v>37</v>
      </c>
      <c r="C64" s="98"/>
      <c r="D64" s="94" t="s">
        <v>14</v>
      </c>
      <c r="E64" s="323">
        <f>SUM(E48:E63)</f>
        <v>0</v>
      </c>
      <c r="F64" s="323">
        <f>SUM(F48:F63)</f>
        <v>0</v>
      </c>
      <c r="G64" s="329" t="s">
        <v>193</v>
      </c>
      <c r="H64" s="65"/>
    </row>
    <row r="65" spans="2:8" ht="16.149999999999999" customHeight="1" x14ac:dyDescent="0.2">
      <c r="B65" s="60" t="s">
        <v>38</v>
      </c>
      <c r="C65" s="57"/>
      <c r="D65" s="94" t="s">
        <v>14</v>
      </c>
      <c r="E65" s="323">
        <f>E31+E46+E64</f>
        <v>0</v>
      </c>
      <c r="F65" s="323">
        <f>F31+F46+F64</f>
        <v>0</v>
      </c>
      <c r="G65" s="329" t="s">
        <v>174</v>
      </c>
      <c r="H65" s="65"/>
    </row>
    <row r="66" spans="2:8" ht="16.149999999999999" customHeight="1" x14ac:dyDescent="0.2">
      <c r="B66" s="62"/>
      <c r="C66" s="67"/>
      <c r="D66" s="6"/>
      <c r="E66" s="3"/>
      <c r="F66" s="3"/>
      <c r="G66" s="61"/>
      <c r="H66" s="65"/>
    </row>
    <row r="67" spans="2:8" ht="16.149999999999999" customHeight="1" x14ac:dyDescent="0.2">
      <c r="B67" s="60" t="s">
        <v>644</v>
      </c>
      <c r="C67" s="57"/>
      <c r="D67" s="94" t="s">
        <v>14</v>
      </c>
      <c r="E67" s="321">
        <f>F74</f>
        <v>0</v>
      </c>
      <c r="F67" s="332"/>
      <c r="G67" s="329" t="s">
        <v>645</v>
      </c>
      <c r="H67" s="65"/>
    </row>
    <row r="68" spans="2:8" ht="16.149999999999999" customHeight="1" thickBot="1" x14ac:dyDescent="0.25">
      <c r="B68" s="58" t="s">
        <v>483</v>
      </c>
      <c r="C68" s="6"/>
      <c r="D68" s="94" t="s">
        <v>14</v>
      </c>
      <c r="E68" s="324"/>
      <c r="F68" s="332"/>
      <c r="G68" s="329" t="s">
        <v>646</v>
      </c>
      <c r="H68" s="65"/>
    </row>
    <row r="69" spans="2:8" ht="16.149999999999999" customHeight="1" x14ac:dyDescent="0.2">
      <c r="B69" s="60" t="s">
        <v>647</v>
      </c>
      <c r="C69" s="57"/>
      <c r="D69" s="118" t="s">
        <v>14</v>
      </c>
      <c r="E69" s="323">
        <f>SUM(E67:E68)</f>
        <v>0</v>
      </c>
      <c r="F69" s="323">
        <f>SUM(F67:F68)</f>
        <v>0</v>
      </c>
      <c r="G69" s="329" t="s">
        <v>194</v>
      </c>
      <c r="H69" s="65"/>
    </row>
    <row r="70" spans="2:8" ht="16.149999999999999" customHeight="1" x14ac:dyDescent="0.2">
      <c r="B70" s="58" t="s">
        <v>77</v>
      </c>
      <c r="C70" s="6"/>
      <c r="D70" s="118" t="s">
        <v>14</v>
      </c>
      <c r="E70" s="444"/>
      <c r="F70" s="444"/>
      <c r="G70" s="329" t="s">
        <v>195</v>
      </c>
      <c r="H70" s="65"/>
    </row>
    <row r="71" spans="2:8" ht="16.149999999999999" customHeight="1" x14ac:dyDescent="0.2">
      <c r="B71" s="114" t="s">
        <v>403</v>
      </c>
      <c r="C71" s="110" t="s">
        <v>68</v>
      </c>
      <c r="D71" s="118" t="s">
        <v>14</v>
      </c>
      <c r="E71" s="330"/>
      <c r="F71" s="332"/>
      <c r="G71" s="329" t="s">
        <v>176</v>
      </c>
      <c r="H71" s="65"/>
    </row>
    <row r="72" spans="2:8" ht="16.149999999999999" customHeight="1" x14ac:dyDescent="0.2">
      <c r="B72" s="56" t="s">
        <v>95</v>
      </c>
      <c r="C72" s="98"/>
      <c r="D72" s="94" t="s">
        <v>14</v>
      </c>
      <c r="E72" s="330"/>
      <c r="F72" s="332"/>
      <c r="G72" s="329" t="s">
        <v>178</v>
      </c>
      <c r="H72" s="65"/>
    </row>
    <row r="73" spans="2:8" ht="16.149999999999999" customHeight="1" thickBot="1" x14ac:dyDescent="0.25">
      <c r="B73" s="62" t="s">
        <v>98</v>
      </c>
      <c r="C73" s="57"/>
      <c r="D73" s="94" t="s">
        <v>14</v>
      </c>
      <c r="E73" s="444"/>
      <c r="F73" s="444"/>
      <c r="G73" s="329" t="s">
        <v>175</v>
      </c>
      <c r="H73" s="65"/>
    </row>
    <row r="74" spans="2:8" ht="16.149999999999999" customHeight="1" thickBot="1" x14ac:dyDescent="0.25">
      <c r="B74" s="73" t="s">
        <v>2417</v>
      </c>
      <c r="C74" s="69"/>
      <c r="D74" s="119" t="s">
        <v>14</v>
      </c>
      <c r="E74" s="323">
        <f>SUM(E65,E69:E73)</f>
        <v>0</v>
      </c>
      <c r="F74" s="323">
        <f>SUM(F65,F69:F73)</f>
        <v>0</v>
      </c>
      <c r="G74" s="335" t="s">
        <v>196</v>
      </c>
      <c r="H74" s="65"/>
    </row>
    <row r="75" spans="2:8" ht="16.149999999999999" customHeight="1" thickTop="1" x14ac:dyDescent="0.2">
      <c r="B75" s="71"/>
      <c r="C75" s="71"/>
      <c r="D75" s="71"/>
      <c r="E75" s="120"/>
      <c r="F75" s="120"/>
      <c r="G75" s="336"/>
    </row>
  </sheetData>
  <sheetProtection algorithmName="SHA-512" hashValue="dAqs83KDPG3lvVRRWAsmlrVDDIdkEAY8tgLokmzuw5yLuzkCG3Y2rCbe28BAHi97f1krdU9lHcDOuXg++mmmhw==" saltValue="W3wD8RRsfmz6w1GfY8tC+Q==" spinCount="100000" sheet="1" objects="1" scenarios="1"/>
  <mergeCells count="1">
    <mergeCell ref="D7:D9"/>
  </mergeCells>
  <conditionalFormatting sqref="E75:F75">
    <cfRule type="cellIs" dxfId="3" priority="20" operator="notEqual">
      <formula>""</formula>
    </cfRule>
  </conditionalFormatting>
  <dataValidations count="7">
    <dataValidation allowBlank="1" showInputMessage="1" showErrorMessage="1" promptTitle="Proceeds from financial assets" prompt="This should include the cash inflows when financial assets mature. In addition this will include repayments received on any loans issued (including those made to joint ventures and associates) recorded within investments (not necessarily a sale)." sqref="C35" xr:uid="{8DFAFCCE-7C63-4B60-9389-B6A371D1D5E8}"/>
    <dataValidation allowBlank="1" showInputMessage="1" showErrorMessage="1" promptTitle="Capital donations" prompt="This deducts donations of assets and assets purchased from donated cash (both non-operating). Cash donated for purchasing assets is added back as investing activity below." sqref="C17" xr:uid="{F5DF090B-E7F0-4064-ABDD-6F31DE4215BB}"/>
    <dataValidation allowBlank="1" showInputMessage="1" showErrorMessage="1" promptTitle="On-SoFP pension contributions" prompt="Calculated from TAC26 Pension" sqref="C19" xr:uid="{34831EBE-1C33-4C81-9889-3F91B2B8E5D0}"/>
    <dataValidation allowBlank="1" showInputMessage="1" showErrorMessage="1" promptTitle="Cash donations" prompt="This row adds in cash donations for purchasing assets. In rare circumstances timing differences (where the income credit relates to a receivable, not cash) can be adjusted." sqref="C40" xr:uid="{52986FE7-A164-42EE-B0B1-4E6608A4DB52}"/>
    <dataValidation allowBlank="1" showInputMessage="1" showErrorMessage="1" promptTitle="Interest element of PFI, LIFT" prompt="This should include any contingent rent charges on the PFI scheme." sqref="C59" xr:uid="{F3740129-64EC-42F1-8886-7B57096558CF}"/>
    <dataValidation allowBlank="1" showInputMessage="1" showErrorMessage="1" promptTitle="Cash flows from other financing" prompt="This should not include PFI contingent rents; these should be included in subcode SCF0300 above." sqref="C63" xr:uid="{03D59960-4115-4469-9C2A-795D560AFF68}"/>
    <dataValidation allowBlank="1" showInputMessage="1" showErrorMessage="1" promptTitle="Absorption transfer: CCE" prompt="This line represents the physical transfer of cash and cash equivalents in an absorption transfer only. Transfers of working capital are deducted from movements in working capital in operating cash flows above." sqref="C71" xr:uid="{8B25E790-A5D2-4C54-AA5D-B707077755F2}"/>
  </dataValidations>
  <pageMargins left="0.70866141732283472" right="0.70866141732283472" top="0.74803149606299213" bottom="0.74803149606299213" header="0.31496062992125984" footer="0.31496062992125984"/>
  <pageSetup paperSize="9" scale="53" fitToHeight="3" orientation="portrait" r:id="rId1"/>
  <rowBreaks count="1" manualBreakCount="1">
    <brk id="6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40445-8678-456F-8A24-0971D39F9FEE}">
  <sheetPr codeName="Sheet64">
    <tabColor theme="2"/>
    <pageSetUpPr fitToPage="1"/>
  </sheetPr>
  <dimension ref="B1:I61"/>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13.25" defaultRowHeight="16.149999999999999" customHeight="1" x14ac:dyDescent="0.2"/>
  <cols>
    <col min="1" max="1" width="2.75" style="18" customWidth="1"/>
    <col min="2" max="2" width="62.25" style="26" customWidth="1"/>
    <col min="3" max="3" width="5.25" style="18" customWidth="1"/>
    <col min="4" max="4" width="9.25" style="18" customWidth="1"/>
    <col min="5" max="16384" width="13.25" style="18"/>
  </cols>
  <sheetData>
    <row r="1" spans="2:9" ht="18.7" customHeight="1" x14ac:dyDescent="0.25">
      <c r="B1" s="20" t="s">
        <v>2476</v>
      </c>
    </row>
    <row r="2" spans="2:9" ht="18.7" customHeight="1" x14ac:dyDescent="0.25">
      <c r="B2" s="20" t="s">
        <v>338</v>
      </c>
    </row>
    <row r="3" spans="2:9" ht="18.7" customHeight="1" thickBot="1" x14ac:dyDescent="0.25">
      <c r="B3" s="21" t="s">
        <v>405</v>
      </c>
    </row>
    <row r="4" spans="2:9" ht="16.149999999999999" customHeight="1" thickTop="1" thickBot="1" x14ac:dyDescent="0.3">
      <c r="B4" s="45"/>
      <c r="C4" s="45"/>
      <c r="D4" s="45"/>
      <c r="E4" s="45"/>
      <c r="F4" s="377" t="s">
        <v>2338</v>
      </c>
      <c r="G4" s="378">
        <v>1</v>
      </c>
    </row>
    <row r="5" spans="2:9" ht="16.149999999999999" customHeight="1" thickTop="1" x14ac:dyDescent="0.2">
      <c r="B5" s="438" t="s">
        <v>353</v>
      </c>
      <c r="C5" s="48"/>
      <c r="D5" s="48"/>
      <c r="E5" s="326" t="s">
        <v>648</v>
      </c>
      <c r="F5" s="327" t="s">
        <v>649</v>
      </c>
      <c r="G5" s="325" t="s">
        <v>3</v>
      </c>
      <c r="H5" s="65"/>
    </row>
    <row r="6" spans="2:9" ht="16.149999999999999" customHeight="1" x14ac:dyDescent="0.25">
      <c r="B6" s="454"/>
      <c r="C6" s="6"/>
      <c r="D6" s="708"/>
      <c r="E6" s="32" t="s">
        <v>328</v>
      </c>
      <c r="F6" s="32" t="s">
        <v>327</v>
      </c>
      <c r="G6" s="50"/>
      <c r="H6" s="65"/>
      <c r="I6" s="27"/>
    </row>
    <row r="7" spans="2:9" ht="16.149999999999999" customHeight="1" thickBot="1" x14ac:dyDescent="0.3">
      <c r="B7" s="400" t="s">
        <v>650</v>
      </c>
      <c r="C7" s="13"/>
      <c r="D7" s="709"/>
      <c r="E7" s="52" t="s">
        <v>424</v>
      </c>
      <c r="F7" s="52" t="s">
        <v>424</v>
      </c>
      <c r="G7" s="329" t="s">
        <v>4</v>
      </c>
      <c r="H7" s="65"/>
      <c r="I7" s="27"/>
    </row>
    <row r="8" spans="2:9" ht="16.149999999999999" customHeight="1" x14ac:dyDescent="0.2">
      <c r="B8" s="463" t="s">
        <v>84</v>
      </c>
      <c r="C8" s="6"/>
      <c r="D8" s="6"/>
      <c r="E8" s="3"/>
      <c r="F8" s="3"/>
      <c r="G8" s="61"/>
      <c r="H8" s="65"/>
      <c r="I8" s="27"/>
    </row>
    <row r="9" spans="2:9" ht="16.149999999999999" customHeight="1" x14ac:dyDescent="0.2">
      <c r="B9" s="563" t="s">
        <v>2324</v>
      </c>
      <c r="C9" s="570"/>
      <c r="D9" s="123" t="s">
        <v>11</v>
      </c>
      <c r="E9" s="330"/>
      <c r="F9" s="340"/>
      <c r="G9" s="329" t="s">
        <v>2323</v>
      </c>
      <c r="H9" s="65"/>
    </row>
    <row r="10" spans="2:9" ht="16.5" customHeight="1" x14ac:dyDescent="0.2">
      <c r="B10" s="564" t="s">
        <v>336</v>
      </c>
      <c r="C10" s="121" t="s">
        <v>68</v>
      </c>
      <c r="D10" s="123" t="s">
        <v>11</v>
      </c>
      <c r="E10" s="330"/>
      <c r="F10" s="340"/>
      <c r="G10" s="329" t="s">
        <v>197</v>
      </c>
      <c r="H10" s="65"/>
    </row>
    <row r="11" spans="2:9" ht="15.65" customHeight="1" x14ac:dyDescent="0.2">
      <c r="B11" s="565" t="s">
        <v>2532</v>
      </c>
      <c r="C11" s="570"/>
      <c r="D11" s="123" t="s">
        <v>11</v>
      </c>
      <c r="E11" s="330"/>
      <c r="F11" s="340"/>
      <c r="G11" s="329" t="s">
        <v>198</v>
      </c>
      <c r="H11" s="65"/>
    </row>
    <row r="12" spans="2:9" ht="16.149999999999999" customHeight="1" x14ac:dyDescent="0.2">
      <c r="B12" s="566" t="s">
        <v>296</v>
      </c>
      <c r="C12" s="570"/>
      <c r="D12" s="16"/>
      <c r="E12" s="3"/>
      <c r="F12" s="3"/>
      <c r="G12" s="61"/>
      <c r="H12" s="65"/>
    </row>
    <row r="13" spans="2:9" ht="16.149999999999999" customHeight="1" x14ac:dyDescent="0.2">
      <c r="B13" s="563" t="s">
        <v>2324</v>
      </c>
      <c r="C13" s="570"/>
      <c r="D13" s="123" t="s">
        <v>11</v>
      </c>
      <c r="E13" s="330"/>
      <c r="F13" s="340"/>
      <c r="G13" s="329" t="s">
        <v>2325</v>
      </c>
      <c r="H13" s="65"/>
    </row>
    <row r="14" spans="2:9" ht="25.85" x14ac:dyDescent="0.2">
      <c r="B14" s="567" t="s">
        <v>2472</v>
      </c>
      <c r="C14" s="570"/>
      <c r="D14" s="123" t="s">
        <v>11</v>
      </c>
      <c r="E14" s="330"/>
      <c r="F14" s="340"/>
      <c r="G14" s="329" t="s">
        <v>199</v>
      </c>
      <c r="H14" s="65"/>
    </row>
    <row r="15" spans="2:9" ht="15.8" customHeight="1" x14ac:dyDescent="0.2">
      <c r="B15" s="568" t="s">
        <v>78</v>
      </c>
      <c r="C15" s="570"/>
      <c r="D15" s="123" t="s">
        <v>11</v>
      </c>
      <c r="E15" s="330"/>
      <c r="F15" s="340"/>
      <c r="G15" s="329" t="s">
        <v>200</v>
      </c>
      <c r="H15" s="65"/>
    </row>
    <row r="16" spans="2:9" ht="16.149999999999999" customHeight="1" x14ac:dyDescent="0.2">
      <c r="B16" s="569" t="s">
        <v>10</v>
      </c>
      <c r="C16" s="570"/>
      <c r="D16" s="123" t="s">
        <v>11</v>
      </c>
      <c r="E16" s="330"/>
      <c r="F16" s="340"/>
      <c r="G16" s="329" t="s">
        <v>201</v>
      </c>
      <c r="H16" s="65"/>
    </row>
    <row r="17" spans="2:8" ht="16.149999999999999" customHeight="1" x14ac:dyDescent="0.2">
      <c r="B17" s="566" t="s">
        <v>85</v>
      </c>
      <c r="C17" s="570"/>
      <c r="D17" s="16"/>
      <c r="E17" s="3"/>
      <c r="F17" s="3"/>
      <c r="G17" s="61"/>
      <c r="H17" s="65"/>
    </row>
    <row r="18" spans="2:8" ht="16.149999999999999" customHeight="1" x14ac:dyDescent="0.2">
      <c r="B18" s="569" t="s">
        <v>56</v>
      </c>
      <c r="C18" s="570"/>
      <c r="D18" s="123" t="s">
        <v>11</v>
      </c>
      <c r="E18" s="330"/>
      <c r="F18" s="340"/>
      <c r="G18" s="329" t="s">
        <v>202</v>
      </c>
      <c r="H18" s="65"/>
    </row>
    <row r="19" spans="2:8" ht="16.149999999999999" customHeight="1" x14ac:dyDescent="0.2">
      <c r="B19" s="569" t="s">
        <v>57</v>
      </c>
      <c r="C19" s="570"/>
      <c r="D19" s="123" t="s">
        <v>11</v>
      </c>
      <c r="E19" s="330"/>
      <c r="F19" s="340"/>
      <c r="G19" s="329" t="s">
        <v>203</v>
      </c>
      <c r="H19" s="65"/>
    </row>
    <row r="20" spans="2:8" ht="16.149999999999999" customHeight="1" x14ac:dyDescent="0.2">
      <c r="B20" s="569" t="s">
        <v>55</v>
      </c>
      <c r="C20" s="570"/>
      <c r="D20" s="123" t="s">
        <v>11</v>
      </c>
      <c r="E20" s="330"/>
      <c r="F20" s="340"/>
      <c r="G20" s="329" t="s">
        <v>204</v>
      </c>
      <c r="H20" s="65"/>
    </row>
    <row r="21" spans="2:8" ht="16.149999999999999" customHeight="1" x14ac:dyDescent="0.2">
      <c r="B21" s="566" t="s">
        <v>86</v>
      </c>
      <c r="C21" s="570"/>
      <c r="D21" s="17"/>
      <c r="E21" s="3"/>
      <c r="F21" s="3"/>
      <c r="G21" s="61"/>
      <c r="H21" s="65"/>
    </row>
    <row r="22" spans="2:8" ht="16.149999999999999" customHeight="1" x14ac:dyDescent="0.2">
      <c r="B22" s="563" t="s">
        <v>2324</v>
      </c>
      <c r="C22" s="570"/>
      <c r="D22" s="123" t="s">
        <v>11</v>
      </c>
      <c r="E22" s="330"/>
      <c r="F22" s="340"/>
      <c r="G22" s="329" t="s">
        <v>2326</v>
      </c>
      <c r="H22" s="65"/>
    </row>
    <row r="23" spans="2:8" ht="16.149999999999999" customHeight="1" x14ac:dyDescent="0.2">
      <c r="B23" s="115" t="s">
        <v>71</v>
      </c>
      <c r="C23" s="67"/>
      <c r="D23" s="123" t="s">
        <v>11</v>
      </c>
      <c r="E23" s="330"/>
      <c r="F23" s="340"/>
      <c r="G23" s="329" t="s">
        <v>205</v>
      </c>
      <c r="H23" s="65"/>
    </row>
    <row r="24" spans="2:8" ht="16.149999999999999" customHeight="1" x14ac:dyDescent="0.2">
      <c r="B24" s="460" t="s">
        <v>651</v>
      </c>
      <c r="C24" s="67"/>
      <c r="D24" s="16"/>
      <c r="E24" s="3"/>
      <c r="F24" s="3"/>
      <c r="G24" s="61"/>
      <c r="H24" s="65"/>
    </row>
    <row r="25" spans="2:8" ht="16.149999999999999" customHeight="1" x14ac:dyDescent="0.2">
      <c r="B25" s="115" t="s">
        <v>9</v>
      </c>
      <c r="C25" s="67"/>
      <c r="D25" s="123" t="s">
        <v>11</v>
      </c>
      <c r="E25" s="330"/>
      <c r="F25" s="340"/>
      <c r="G25" s="329" t="s">
        <v>206</v>
      </c>
      <c r="H25" s="65"/>
    </row>
    <row r="26" spans="2:8" ht="16.149999999999999" customHeight="1" x14ac:dyDescent="0.2">
      <c r="B26" s="115" t="s">
        <v>346</v>
      </c>
      <c r="C26" s="121" t="s">
        <v>68</v>
      </c>
      <c r="D26" s="123" t="s">
        <v>11</v>
      </c>
      <c r="E26" s="330"/>
      <c r="F26" s="340"/>
      <c r="G26" s="329" t="s">
        <v>347</v>
      </c>
      <c r="H26" s="65"/>
    </row>
    <row r="27" spans="2:8" ht="16.149999999999999" customHeight="1" thickBot="1" x14ac:dyDescent="0.25">
      <c r="B27" s="115" t="s">
        <v>2531</v>
      </c>
      <c r="C27" s="121" t="s">
        <v>68</v>
      </c>
      <c r="D27" s="123" t="s">
        <v>11</v>
      </c>
      <c r="E27" s="330"/>
      <c r="F27" s="340"/>
      <c r="G27" s="329" t="s">
        <v>207</v>
      </c>
      <c r="H27" s="65"/>
    </row>
    <row r="28" spans="2:8" ht="16.149999999999999" customHeight="1" thickBot="1" x14ac:dyDescent="0.25">
      <c r="B28" s="460" t="s">
        <v>129</v>
      </c>
      <c r="C28" s="67"/>
      <c r="D28" s="123" t="s">
        <v>11</v>
      </c>
      <c r="E28" s="323">
        <f>SUM(E9:E27)</f>
        <v>0</v>
      </c>
      <c r="F28" s="14">
        <f>SUM(F9:F27)</f>
        <v>0</v>
      </c>
      <c r="G28" s="329" t="s">
        <v>208</v>
      </c>
      <c r="H28" s="65"/>
    </row>
    <row r="29" spans="2:8" ht="16.149999999999999" customHeight="1" thickTop="1" x14ac:dyDescent="0.2">
      <c r="B29" s="413"/>
      <c r="C29" s="71"/>
      <c r="D29" s="71"/>
      <c r="E29" s="71"/>
      <c r="F29" s="71"/>
      <c r="G29" s="71"/>
    </row>
    <row r="30" spans="2:8" ht="16.149999999999999" customHeight="1" x14ac:dyDescent="0.2">
      <c r="B30" s="536"/>
    </row>
    <row r="31" spans="2:8" ht="16.149999999999999" customHeight="1" thickBot="1" x14ac:dyDescent="0.25">
      <c r="B31" s="536"/>
    </row>
    <row r="32" spans="2:8" ht="16.149999999999999" customHeight="1" thickTop="1" thickBot="1" x14ac:dyDescent="0.3">
      <c r="B32" s="414"/>
      <c r="C32" s="45"/>
      <c r="D32" s="45"/>
      <c r="E32" s="45"/>
      <c r="F32" s="377" t="s">
        <v>2338</v>
      </c>
      <c r="G32" s="378">
        <v>2</v>
      </c>
    </row>
    <row r="33" spans="2:8" ht="16.149999999999999" customHeight="1" thickTop="1" x14ac:dyDescent="0.2">
      <c r="B33" s="438" t="s">
        <v>354</v>
      </c>
      <c r="C33" s="48"/>
      <c r="D33" s="48"/>
      <c r="E33" s="326" t="s">
        <v>648</v>
      </c>
      <c r="F33" s="327" t="s">
        <v>649</v>
      </c>
      <c r="G33" s="325" t="s">
        <v>3</v>
      </c>
      <c r="H33" s="65"/>
    </row>
    <row r="34" spans="2:8" ht="16.149999999999999" customHeight="1" x14ac:dyDescent="0.25">
      <c r="B34" s="454"/>
      <c r="C34" s="6"/>
      <c r="D34" s="708"/>
      <c r="E34" s="32" t="s">
        <v>328</v>
      </c>
      <c r="F34" s="32" t="s">
        <v>327</v>
      </c>
      <c r="G34" s="50"/>
      <c r="H34" s="65"/>
    </row>
    <row r="35" spans="2:8" ht="16.149999999999999" customHeight="1" thickBot="1" x14ac:dyDescent="0.3">
      <c r="B35" s="400" t="s">
        <v>650</v>
      </c>
      <c r="C35" s="13"/>
      <c r="D35" s="709"/>
      <c r="E35" s="52" t="s">
        <v>424</v>
      </c>
      <c r="F35" s="52" t="s">
        <v>424</v>
      </c>
      <c r="G35" s="329" t="s">
        <v>4</v>
      </c>
      <c r="H35" s="65"/>
    </row>
    <row r="36" spans="2:8" ht="16.149999999999999" customHeight="1" x14ac:dyDescent="0.2">
      <c r="B36" s="93" t="s">
        <v>99</v>
      </c>
      <c r="C36" s="54"/>
      <c r="D36" s="123" t="s">
        <v>11</v>
      </c>
      <c r="E36" s="371"/>
      <c r="F36" s="332"/>
      <c r="G36" s="329" t="s">
        <v>209</v>
      </c>
      <c r="H36" s="65"/>
    </row>
    <row r="37" spans="2:8" ht="16.149999999999999" customHeight="1" x14ac:dyDescent="0.2">
      <c r="B37" s="401" t="s">
        <v>100</v>
      </c>
      <c r="C37" s="57"/>
      <c r="D37" s="123" t="s">
        <v>11</v>
      </c>
      <c r="E37" s="371"/>
      <c r="F37" s="332"/>
      <c r="G37" s="329" t="s">
        <v>210</v>
      </c>
      <c r="H37" s="65"/>
    </row>
    <row r="38" spans="2:8" ht="16.149999999999999" customHeight="1" x14ac:dyDescent="0.2">
      <c r="B38" s="115" t="s">
        <v>652</v>
      </c>
      <c r="C38" s="57"/>
      <c r="D38" s="123" t="s">
        <v>11</v>
      </c>
      <c r="E38" s="371"/>
      <c r="F38" s="332"/>
      <c r="G38" s="329" t="s">
        <v>211</v>
      </c>
      <c r="H38" s="65"/>
    </row>
    <row r="39" spans="2:8" ht="16.149999999999999" customHeight="1" x14ac:dyDescent="0.2">
      <c r="B39" s="93" t="s">
        <v>404</v>
      </c>
      <c r="C39" s="57"/>
      <c r="D39" s="123" t="s">
        <v>11</v>
      </c>
      <c r="E39" s="371"/>
      <c r="F39" s="332"/>
      <c r="G39" s="329" t="s">
        <v>212</v>
      </c>
      <c r="H39" s="65"/>
    </row>
    <row r="40" spans="2:8" ht="16.149999999999999" customHeight="1" x14ac:dyDescent="0.2">
      <c r="B40" s="401" t="s">
        <v>101</v>
      </c>
      <c r="C40" s="57"/>
      <c r="D40" s="123" t="s">
        <v>11</v>
      </c>
      <c r="E40" s="371"/>
      <c r="F40" s="332"/>
      <c r="G40" s="329" t="s">
        <v>213</v>
      </c>
      <c r="H40" s="65"/>
    </row>
    <row r="41" spans="2:8" ht="16.149999999999999" customHeight="1" x14ac:dyDescent="0.2">
      <c r="B41" s="401" t="s">
        <v>319</v>
      </c>
      <c r="C41" s="57"/>
      <c r="D41" s="123" t="s">
        <v>11</v>
      </c>
      <c r="E41" s="371"/>
      <c r="F41" s="332"/>
      <c r="G41" s="329" t="s">
        <v>214</v>
      </c>
      <c r="H41" s="65"/>
    </row>
    <row r="42" spans="2:8" ht="16.149999999999999" customHeight="1" x14ac:dyDescent="0.2">
      <c r="B42" s="401" t="s">
        <v>2339</v>
      </c>
      <c r="C42" s="57"/>
      <c r="D42" s="134" t="s">
        <v>11</v>
      </c>
      <c r="E42" s="371"/>
      <c r="F42" s="332"/>
      <c r="G42" s="329" t="s">
        <v>215</v>
      </c>
      <c r="H42" s="65"/>
    </row>
    <row r="43" spans="2:8" ht="16.149999999999999" customHeight="1" x14ac:dyDescent="0.2">
      <c r="B43" s="115" t="s">
        <v>653</v>
      </c>
      <c r="C43" s="57"/>
      <c r="D43" s="123" t="s">
        <v>11</v>
      </c>
      <c r="E43" s="371"/>
      <c r="F43" s="332"/>
      <c r="G43" s="329" t="s">
        <v>216</v>
      </c>
      <c r="H43" s="65"/>
    </row>
    <row r="44" spans="2:8" ht="16.149999999999999" customHeight="1" x14ac:dyDescent="0.2">
      <c r="B44" s="93" t="s">
        <v>654</v>
      </c>
      <c r="C44" s="57"/>
      <c r="D44" s="123" t="s">
        <v>11</v>
      </c>
      <c r="E44" s="371"/>
      <c r="F44" s="332"/>
      <c r="G44" s="329" t="s">
        <v>217</v>
      </c>
      <c r="H44" s="65"/>
    </row>
    <row r="45" spans="2:8" ht="16.149999999999999" customHeight="1" x14ac:dyDescent="0.2">
      <c r="B45" s="115" t="s">
        <v>102</v>
      </c>
      <c r="C45" s="57"/>
      <c r="D45" s="123" t="s">
        <v>11</v>
      </c>
      <c r="E45" s="371"/>
      <c r="F45" s="332"/>
      <c r="G45" s="329" t="s">
        <v>218</v>
      </c>
      <c r="H45" s="65"/>
    </row>
    <row r="46" spans="2:8" ht="16.149999999999999" customHeight="1" thickBot="1" x14ac:dyDescent="0.25">
      <c r="B46" s="93" t="s">
        <v>2530</v>
      </c>
      <c r="C46" s="57"/>
      <c r="D46" s="123" t="s">
        <v>11</v>
      </c>
      <c r="E46" s="371"/>
      <c r="F46" s="332"/>
      <c r="G46" s="329" t="s">
        <v>219</v>
      </c>
      <c r="H46" s="65"/>
    </row>
    <row r="47" spans="2:8" ht="16.149999999999999" customHeight="1" x14ac:dyDescent="0.2">
      <c r="B47" s="473" t="s">
        <v>129</v>
      </c>
      <c r="C47" s="59"/>
      <c r="D47" s="123" t="s">
        <v>11</v>
      </c>
      <c r="E47" s="323">
        <f>SUM(E36:E46)</f>
        <v>0</v>
      </c>
      <c r="F47" s="323">
        <f>SUM(F36:F46)</f>
        <v>0</v>
      </c>
      <c r="G47" s="329" t="s">
        <v>220</v>
      </c>
      <c r="H47" s="65"/>
    </row>
    <row r="48" spans="2:8" ht="16.149999999999999" customHeight="1" x14ac:dyDescent="0.2">
      <c r="B48" s="466" t="s">
        <v>655</v>
      </c>
      <c r="C48" s="75"/>
      <c r="D48" s="16"/>
      <c r="E48" s="3"/>
      <c r="F48" s="3"/>
      <c r="G48" s="3"/>
      <c r="H48" s="65"/>
    </row>
    <row r="49" spans="2:8" ht="16.149999999999999" customHeight="1" x14ac:dyDescent="0.2">
      <c r="B49" s="115" t="s">
        <v>656</v>
      </c>
      <c r="C49" s="67"/>
      <c r="D49" s="123" t="s">
        <v>11</v>
      </c>
      <c r="E49" s="321">
        <f>E47-E50</f>
        <v>0</v>
      </c>
      <c r="F49" s="321">
        <f>F47-F50</f>
        <v>0</v>
      </c>
      <c r="G49" s="329" t="s">
        <v>657</v>
      </c>
      <c r="H49" s="65"/>
    </row>
    <row r="50" spans="2:8" ht="16.149999999999999" customHeight="1" thickBot="1" x14ac:dyDescent="0.25">
      <c r="B50" s="543" t="s">
        <v>658</v>
      </c>
      <c r="C50" s="136"/>
      <c r="D50" s="137" t="s">
        <v>11</v>
      </c>
      <c r="E50" s="330"/>
      <c r="F50" s="332"/>
      <c r="G50" s="329" t="s">
        <v>659</v>
      </c>
      <c r="H50" s="65"/>
    </row>
    <row r="51" spans="2:8" ht="16.149999999999999" customHeight="1" thickTop="1" thickBot="1" x14ac:dyDescent="0.25">
      <c r="B51" s="413"/>
      <c r="C51" s="71"/>
      <c r="D51" s="71"/>
      <c r="E51" s="71"/>
      <c r="F51" s="71"/>
      <c r="G51" s="71"/>
    </row>
    <row r="52" spans="2:8" ht="16.149999999999999" customHeight="1" thickTop="1" thickBot="1" x14ac:dyDescent="0.3">
      <c r="B52" s="536"/>
      <c r="F52" s="377" t="s">
        <v>2338</v>
      </c>
      <c r="G52" s="378">
        <v>3</v>
      </c>
    </row>
    <row r="53" spans="2:8" ht="1.2" customHeight="1" thickTop="1" thickBot="1" x14ac:dyDescent="0.3">
      <c r="B53" s="414"/>
      <c r="C53" s="45"/>
      <c r="D53" s="45"/>
      <c r="E53" s="45"/>
      <c r="F53" s="377" t="s">
        <v>2338</v>
      </c>
      <c r="G53" s="378">
        <v>3</v>
      </c>
    </row>
    <row r="54" spans="2:8" ht="32.950000000000003" customHeight="1" thickTop="1" x14ac:dyDescent="0.2">
      <c r="B54" s="438" t="s">
        <v>355</v>
      </c>
      <c r="C54" s="48"/>
      <c r="D54" s="48"/>
      <c r="E54" s="326" t="s">
        <v>648</v>
      </c>
      <c r="F54" s="327" t="s">
        <v>649</v>
      </c>
      <c r="G54" s="325" t="s">
        <v>3</v>
      </c>
      <c r="H54" s="65"/>
    </row>
    <row r="55" spans="2:8" ht="16.149999999999999" customHeight="1" x14ac:dyDescent="0.25">
      <c r="B55" s="454"/>
      <c r="C55" s="6"/>
      <c r="D55" s="708"/>
      <c r="E55" s="32" t="s">
        <v>328</v>
      </c>
      <c r="F55" s="32" t="s">
        <v>327</v>
      </c>
      <c r="G55" s="50"/>
    </row>
    <row r="56" spans="2:8" ht="16.149999999999999" customHeight="1" thickBot="1" x14ac:dyDescent="0.3">
      <c r="B56" s="455"/>
      <c r="C56" s="13"/>
      <c r="D56" s="709"/>
      <c r="E56" s="52" t="s">
        <v>424</v>
      </c>
      <c r="F56" s="52" t="s">
        <v>424</v>
      </c>
      <c r="G56" s="329" t="s">
        <v>4</v>
      </c>
      <c r="H56" s="65"/>
    </row>
    <row r="57" spans="2:8" ht="16.149999999999999" customHeight="1" x14ac:dyDescent="0.2">
      <c r="B57" s="467" t="s">
        <v>660</v>
      </c>
      <c r="C57" s="121" t="s">
        <v>68</v>
      </c>
      <c r="D57" s="123" t="s">
        <v>11</v>
      </c>
      <c r="E57" s="322">
        <f>E44</f>
        <v>0</v>
      </c>
      <c r="F57" s="322">
        <f>F44</f>
        <v>0</v>
      </c>
      <c r="G57" s="329" t="s">
        <v>661</v>
      </c>
      <c r="H57" s="65"/>
    </row>
    <row r="58" spans="2:8" ht="25.85" x14ac:dyDescent="0.2">
      <c r="B58" s="448" t="s">
        <v>662</v>
      </c>
      <c r="C58" s="121" t="s">
        <v>68</v>
      </c>
      <c r="D58" s="123" t="s">
        <v>11</v>
      </c>
      <c r="E58" s="330"/>
      <c r="F58" s="332"/>
      <c r="G58" s="329" t="s">
        <v>663</v>
      </c>
      <c r="H58" s="65"/>
    </row>
    <row r="59" spans="2:8" ht="25.85" x14ac:dyDescent="0.2">
      <c r="B59" s="448" t="s">
        <v>664</v>
      </c>
      <c r="C59" s="57"/>
      <c r="D59" s="123" t="s">
        <v>11</v>
      </c>
      <c r="E59" s="330"/>
      <c r="F59" s="332"/>
      <c r="G59" s="329" t="s">
        <v>665</v>
      </c>
      <c r="H59" s="65"/>
    </row>
    <row r="60" spans="2:8" ht="26.5" thickBot="1" x14ac:dyDescent="0.25">
      <c r="B60" s="535" t="s">
        <v>666</v>
      </c>
      <c r="C60" s="74"/>
      <c r="D60" s="137" t="s">
        <v>11</v>
      </c>
      <c r="E60" s="322">
        <f>'TAC29 Losses+SP'!F18</f>
        <v>0</v>
      </c>
      <c r="F60" s="322">
        <f>'TAC29 Losses+SP'!H18</f>
        <v>0</v>
      </c>
      <c r="G60" s="335" t="s">
        <v>667</v>
      </c>
      <c r="H60" s="65"/>
    </row>
    <row r="61" spans="2:8" ht="16.149999999999999" customHeight="1" thickTop="1" x14ac:dyDescent="0.2">
      <c r="B61" s="413"/>
      <c r="C61" s="71"/>
      <c r="D61" s="71"/>
      <c r="E61" s="71"/>
      <c r="F61" s="71"/>
      <c r="G61" s="336"/>
    </row>
  </sheetData>
  <sheetProtection algorithmName="SHA-512" hashValue="/e5cjGFvyNtV9ATjNImVROn7eyWZehdmKG+GAJ6QXTknNiHwd1rBOj9PxvPdRu58Hw6fjicF5pP+1VYDPE9++g==" saltValue="wyq//xojGDGUolE/aBtUag==" spinCount="100000" sheet="1" objects="1" scenarios="1"/>
  <mergeCells count="3">
    <mergeCell ref="D6:D7"/>
    <mergeCell ref="D34:D35"/>
    <mergeCell ref="D55:D56"/>
  </mergeCells>
  <dataValidations count="6">
    <dataValidation type="decimal" operator="greaterThanOrEqual" allowBlank="1" showInputMessage="1" showErrorMessage="1" error="Cash receipts must be a postive number" sqref="E58:F58" xr:uid="{DF6C799E-447A-4CDD-8AF6-BB3E6D16B38B}">
      <formula1>0</formula1>
    </dataValidation>
    <dataValidation allowBlank="1" showInputMessage="1" showErrorMessage="1" promptTitle="Cash payments received" prompt="This relates to cash received from the patients. It should not include any cash received from a CCG in connection to risk sharing arrangements." sqref="C58" xr:uid="{CA27F3F4-A1F4-4597-B9BF-B5A78D0EF65B}"/>
    <dataValidation allowBlank="1" showInputMessage="1" showErrorMessage="1" promptTitle="Income recognised" prompt="This relates to amounts charged directly to the patient. It is the gross amounts invoiced (or accrued) in year." sqref="C57" xr:uid="{E2CD1A34-4329-4C4A-91C8-F7979169AD6A}"/>
    <dataValidation allowBlank="1" showInputMessage="1" showErrorMessage="1" promptTitle="High cost drugs and devices" prompt="Income from commissioners in respect of 'PbR excluded drugs and devices' (as listed in 'Annex A: national prices workbook' of the National Tariff) should be recorded on a gross basis on this row." sqref="C10" xr:uid="{3434E778-1660-4C34-A7AD-4F88DE527A97}"/>
    <dataValidation allowBlank="1" showInputMessage="1" showErrorMessage="1" promptTitle="Additional pension funding" prompt="Notional income for additional employer pension contributions paid by NHSE will be populated here by entering the notional cost in TAC09." sqref="C26" xr:uid="{612B25F7-114E-4857-A27F-820B5BCF3671}"/>
    <dataValidation allowBlank="1" showInputMessage="1" showErrorMessage="1" promptTitle="Other clinical income" prompt="Should include additional funding received for annual leave accrual increase and 'Flowers' corrective payment funding." sqref="C27" xr:uid="{33B488DB-41E7-4EA9-80C7-3AFDDC9B3B76}"/>
  </dataValidations>
  <pageMargins left="0.70866141732283472" right="0.70866141732283472" top="0.74803149606299213" bottom="0.74803149606299213" header="0.31496062992125984" footer="0.31496062992125984"/>
  <pageSetup paperSize="9" scale="46"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32D03-81DB-4DBD-981C-C8E68EE5C4A1}">
  <sheetPr codeName="Sheet65">
    <tabColor theme="2"/>
    <pageSetUpPr fitToPage="1"/>
  </sheetPr>
  <dimension ref="B1:H53"/>
  <sheetViews>
    <sheetView showGridLines="0" topLeftCell="A2" zoomScale="85" zoomScaleNormal="85" zoomScaleSheetLayoutView="85" workbookViewId="0">
      <selection activeCell="A2" sqref="A2"/>
    </sheetView>
  </sheetViews>
  <sheetFormatPr defaultColWidth="13.25" defaultRowHeight="16.149999999999999" customHeight="1" x14ac:dyDescent="0.2"/>
  <cols>
    <col min="1" max="1" width="2.25" style="18" customWidth="1"/>
    <col min="2" max="2" width="62.75" style="26" customWidth="1"/>
    <col min="3" max="3" width="5.25" style="18" customWidth="1"/>
    <col min="4" max="4" width="9.25" style="18" customWidth="1"/>
    <col min="5" max="16384" width="13.25" style="18"/>
  </cols>
  <sheetData>
    <row r="1" spans="2:8" ht="18.7" customHeight="1" x14ac:dyDescent="0.25">
      <c r="B1" s="20" t="s">
        <v>2476</v>
      </c>
    </row>
    <row r="2" spans="2:8" ht="18.7" customHeight="1" x14ac:dyDescent="0.25">
      <c r="B2" s="20" t="s">
        <v>339</v>
      </c>
    </row>
    <row r="3" spans="2:8" ht="18.7" customHeight="1" thickBot="1" x14ac:dyDescent="0.25">
      <c r="B3" s="21" t="s">
        <v>405</v>
      </c>
    </row>
    <row r="4" spans="2:8" ht="16.149999999999999" customHeight="1" thickTop="1" thickBot="1" x14ac:dyDescent="0.3">
      <c r="B4" s="414"/>
      <c r="C4" s="45"/>
      <c r="D4" s="45"/>
      <c r="E4" s="45"/>
      <c r="F4" s="377" t="s">
        <v>2338</v>
      </c>
      <c r="G4" s="378">
        <v>1</v>
      </c>
    </row>
    <row r="5" spans="2:8" ht="16.149999999999999" customHeight="1" thickTop="1" x14ac:dyDescent="0.2">
      <c r="B5" s="438" t="s">
        <v>356</v>
      </c>
      <c r="C5" s="48"/>
      <c r="D5" s="48"/>
      <c r="E5" s="326" t="s">
        <v>668</v>
      </c>
      <c r="F5" s="343" t="s">
        <v>669</v>
      </c>
      <c r="G5" s="325" t="s">
        <v>3</v>
      </c>
      <c r="H5" s="65"/>
    </row>
    <row r="6" spans="2:8" ht="16.149999999999999" customHeight="1" x14ac:dyDescent="0.25">
      <c r="B6" s="454"/>
      <c r="C6" s="6"/>
      <c r="D6" s="708"/>
      <c r="E6" s="32" t="s">
        <v>328</v>
      </c>
      <c r="F6" s="32" t="s">
        <v>327</v>
      </c>
      <c r="G6" s="50"/>
      <c r="H6" s="65"/>
    </row>
    <row r="7" spans="2:8" ht="16.149999999999999" customHeight="1" thickBot="1" x14ac:dyDescent="0.3">
      <c r="B7" s="455"/>
      <c r="C7" s="13"/>
      <c r="D7" s="709"/>
      <c r="E7" s="52" t="s">
        <v>424</v>
      </c>
      <c r="F7" s="52" t="s">
        <v>424</v>
      </c>
      <c r="G7" s="329" t="s">
        <v>4</v>
      </c>
      <c r="H7" s="65"/>
    </row>
    <row r="8" spans="2:8" ht="16.149999999999999" customHeight="1" x14ac:dyDescent="0.25">
      <c r="B8" s="537" t="s">
        <v>330</v>
      </c>
      <c r="C8" s="39"/>
      <c r="D8" s="139"/>
      <c r="E8" s="140"/>
      <c r="F8" s="141"/>
      <c r="G8" s="15"/>
      <c r="H8" s="65"/>
    </row>
    <row r="9" spans="2:8" ht="16.149999999999999" customHeight="1" x14ac:dyDescent="0.2">
      <c r="B9" s="571" t="s">
        <v>2462</v>
      </c>
      <c r="C9" s="572"/>
      <c r="D9" s="123" t="s">
        <v>11</v>
      </c>
      <c r="E9" s="371"/>
      <c r="F9" s="445"/>
      <c r="G9" s="329" t="s">
        <v>670</v>
      </c>
      <c r="H9" s="65"/>
    </row>
    <row r="10" spans="2:8" ht="15.65" customHeight="1" x14ac:dyDescent="0.2">
      <c r="B10" s="569" t="s">
        <v>2463</v>
      </c>
      <c r="C10" s="143" t="s">
        <v>68</v>
      </c>
      <c r="D10" s="123" t="s">
        <v>11</v>
      </c>
      <c r="E10" s="371"/>
      <c r="F10" s="445"/>
      <c r="G10" s="329" t="s">
        <v>333</v>
      </c>
      <c r="H10" s="65"/>
    </row>
    <row r="11" spans="2:8" ht="16.149999999999999" customHeight="1" x14ac:dyDescent="0.2">
      <c r="B11" s="571" t="s">
        <v>63</v>
      </c>
      <c r="C11" s="570"/>
      <c r="D11" s="123" t="s">
        <v>11</v>
      </c>
      <c r="E11" s="371"/>
      <c r="F11" s="445"/>
      <c r="G11" s="329" t="s">
        <v>671</v>
      </c>
      <c r="H11" s="65"/>
    </row>
    <row r="12" spans="2:8" ht="32.6" customHeight="1" x14ac:dyDescent="0.2">
      <c r="B12" s="567" t="s">
        <v>672</v>
      </c>
      <c r="C12" s="570"/>
      <c r="D12" s="123" t="s">
        <v>11</v>
      </c>
      <c r="E12" s="371"/>
      <c r="F12" s="445"/>
      <c r="G12" s="329" t="s">
        <v>222</v>
      </c>
      <c r="H12" s="65"/>
    </row>
    <row r="13" spans="2:8" ht="16.149999999999999" customHeight="1" x14ac:dyDescent="0.2">
      <c r="B13" s="567" t="s">
        <v>2337</v>
      </c>
      <c r="C13" s="570"/>
      <c r="D13" s="123" t="s">
        <v>11</v>
      </c>
      <c r="E13" s="371"/>
      <c r="F13" s="445"/>
      <c r="G13" s="329" t="s">
        <v>673</v>
      </c>
      <c r="H13" s="65"/>
    </row>
    <row r="14" spans="2:8" ht="16.149999999999999" customHeight="1" x14ac:dyDescent="0.2">
      <c r="B14" s="567" t="s">
        <v>103</v>
      </c>
      <c r="C14" s="570"/>
      <c r="D14" s="123" t="s">
        <v>11</v>
      </c>
      <c r="E14" s="371"/>
      <c r="F14" s="445"/>
      <c r="G14" s="329" t="s">
        <v>223</v>
      </c>
      <c r="H14" s="65"/>
    </row>
    <row r="15" spans="2:8" ht="15.65" customHeight="1" x14ac:dyDescent="0.2">
      <c r="B15" s="567" t="s">
        <v>2464</v>
      </c>
      <c r="C15" s="143" t="s">
        <v>68</v>
      </c>
      <c r="D15" s="123" t="s">
        <v>11</v>
      </c>
      <c r="E15" s="371"/>
      <c r="F15" s="445"/>
      <c r="G15" s="329" t="s">
        <v>225</v>
      </c>
      <c r="H15" s="65"/>
    </row>
    <row r="16" spans="2:8" ht="16.149999999999999" customHeight="1" x14ac:dyDescent="0.25">
      <c r="B16" s="566" t="s">
        <v>331</v>
      </c>
      <c r="C16" s="9"/>
      <c r="D16" s="139"/>
      <c r="E16" s="140"/>
      <c r="F16" s="345"/>
      <c r="G16" s="15"/>
      <c r="H16" s="65"/>
    </row>
    <row r="17" spans="2:8" ht="16.149999999999999" customHeight="1" x14ac:dyDescent="0.2">
      <c r="B17" s="568" t="s">
        <v>2465</v>
      </c>
      <c r="C17" s="570"/>
      <c r="D17" s="123" t="s">
        <v>11</v>
      </c>
      <c r="E17" s="371"/>
      <c r="F17" s="445"/>
      <c r="G17" s="329" t="s">
        <v>674</v>
      </c>
      <c r="H17" s="65"/>
    </row>
    <row r="18" spans="2:8" ht="16.149999999999999" customHeight="1" x14ac:dyDescent="0.2">
      <c r="B18" s="568" t="s">
        <v>332</v>
      </c>
      <c r="C18" s="143" t="s">
        <v>68</v>
      </c>
      <c r="D18" s="123" t="s">
        <v>11</v>
      </c>
      <c r="E18" s="371"/>
      <c r="F18" s="445"/>
      <c r="G18" s="329" t="s">
        <v>334</v>
      </c>
      <c r="H18" s="65"/>
    </row>
    <row r="19" spans="2:8" ht="25.85" x14ac:dyDescent="0.2">
      <c r="B19" s="568" t="s">
        <v>675</v>
      </c>
      <c r="C19" s="570"/>
      <c r="D19" s="123" t="s">
        <v>11</v>
      </c>
      <c r="E19" s="371"/>
      <c r="F19" s="445"/>
      <c r="G19" s="329" t="s">
        <v>676</v>
      </c>
      <c r="H19" s="65"/>
    </row>
    <row r="20" spans="2:8" ht="25.85" x14ac:dyDescent="0.2">
      <c r="B20" s="571" t="s">
        <v>677</v>
      </c>
      <c r="C20" s="573"/>
      <c r="D20" s="123" t="s">
        <v>11</v>
      </c>
      <c r="E20" s="371"/>
      <c r="F20" s="445"/>
      <c r="G20" s="329" t="s">
        <v>678</v>
      </c>
      <c r="H20" s="65"/>
    </row>
    <row r="21" spans="2:8" ht="16.149999999999999" customHeight="1" x14ac:dyDescent="0.2">
      <c r="B21" s="568" t="s">
        <v>2466</v>
      </c>
      <c r="C21" s="574"/>
      <c r="D21" s="373" t="s">
        <v>11</v>
      </c>
      <c r="E21" s="371"/>
      <c r="F21" s="445"/>
      <c r="G21" s="329" t="s">
        <v>2332</v>
      </c>
      <c r="H21" s="65"/>
    </row>
    <row r="22" spans="2:8" ht="16.149999999999999" customHeight="1" x14ac:dyDescent="0.2">
      <c r="B22" s="568" t="s">
        <v>2467</v>
      </c>
      <c r="C22" s="574"/>
      <c r="D22" s="373" t="s">
        <v>11</v>
      </c>
      <c r="E22" s="371"/>
      <c r="F22" s="445"/>
      <c r="G22" s="329" t="s">
        <v>2333</v>
      </c>
      <c r="H22" s="65"/>
    </row>
    <row r="23" spans="2:8" ht="25.85" x14ac:dyDescent="0.2">
      <c r="B23" s="568" t="s">
        <v>679</v>
      </c>
      <c r="C23" s="570"/>
      <c r="D23" s="374" t="s">
        <v>11</v>
      </c>
      <c r="E23" s="371"/>
      <c r="F23" s="445"/>
      <c r="G23" s="329" t="s">
        <v>680</v>
      </c>
      <c r="H23" s="65"/>
    </row>
    <row r="24" spans="2:8" ht="25.85" x14ac:dyDescent="0.2">
      <c r="B24" s="568" t="s">
        <v>681</v>
      </c>
      <c r="C24" s="570"/>
      <c r="D24" s="374" t="s">
        <v>11</v>
      </c>
      <c r="E24" s="371"/>
      <c r="F24" s="445"/>
      <c r="G24" s="329" t="s">
        <v>682</v>
      </c>
      <c r="H24" s="65"/>
    </row>
    <row r="25" spans="2:8" ht="25.5" customHeight="1" x14ac:dyDescent="0.2">
      <c r="B25" s="568" t="s">
        <v>418</v>
      </c>
      <c r="C25" s="570"/>
      <c r="D25" s="374" t="s">
        <v>11</v>
      </c>
      <c r="E25" s="371"/>
      <c r="F25" s="445"/>
      <c r="G25" s="329" t="s">
        <v>683</v>
      </c>
      <c r="H25" s="65"/>
    </row>
    <row r="26" spans="2:8" ht="25.85" x14ac:dyDescent="0.2">
      <c r="B26" s="568" t="s">
        <v>684</v>
      </c>
      <c r="C26" s="570"/>
      <c r="D26" s="374" t="s">
        <v>11</v>
      </c>
      <c r="E26" s="371"/>
      <c r="F26" s="445"/>
      <c r="G26" s="329" t="s">
        <v>685</v>
      </c>
      <c r="H26" s="65"/>
    </row>
    <row r="27" spans="2:8" ht="25.85" x14ac:dyDescent="0.2">
      <c r="B27" s="568" t="s">
        <v>686</v>
      </c>
      <c r="C27" s="570"/>
      <c r="D27" s="374" t="s">
        <v>11</v>
      </c>
      <c r="E27" s="371"/>
      <c r="F27" s="445"/>
      <c r="G27" s="329" t="s">
        <v>687</v>
      </c>
      <c r="H27" s="65"/>
    </row>
    <row r="28" spans="2:8" ht="25.85" x14ac:dyDescent="0.2">
      <c r="B28" s="568" t="s">
        <v>2468</v>
      </c>
      <c r="C28" s="574"/>
      <c r="D28" s="374" t="s">
        <v>11</v>
      </c>
      <c r="E28" s="371"/>
      <c r="F28" s="445"/>
      <c r="G28" s="329" t="s">
        <v>2330</v>
      </c>
      <c r="H28" s="65"/>
    </row>
    <row r="29" spans="2:8" ht="25.85" x14ac:dyDescent="0.2">
      <c r="B29" s="568" t="s">
        <v>2469</v>
      </c>
      <c r="C29" s="574"/>
      <c r="D29" s="374" t="s">
        <v>11</v>
      </c>
      <c r="E29" s="371"/>
      <c r="F29" s="445"/>
      <c r="G29" s="329" t="s">
        <v>2331</v>
      </c>
      <c r="H29" s="65"/>
    </row>
    <row r="30" spans="2:8" ht="25.85" x14ac:dyDescent="0.2">
      <c r="B30" s="571" t="s">
        <v>2470</v>
      </c>
      <c r="C30" s="9"/>
      <c r="D30" s="374" t="s">
        <v>11</v>
      </c>
      <c r="E30" s="371"/>
      <c r="F30" s="445"/>
      <c r="G30" s="329" t="s">
        <v>688</v>
      </c>
      <c r="H30" s="65"/>
    </row>
    <row r="31" spans="2:8" ht="16.149999999999999" customHeight="1" x14ac:dyDescent="0.2">
      <c r="B31" s="567" t="s">
        <v>320</v>
      </c>
      <c r="C31" s="143" t="s">
        <v>68</v>
      </c>
      <c r="D31" s="374" t="s">
        <v>11</v>
      </c>
      <c r="E31" s="371"/>
      <c r="F31" s="445"/>
      <c r="G31" s="329" t="s">
        <v>221</v>
      </c>
      <c r="H31" s="65"/>
    </row>
    <row r="32" spans="2:8" ht="16.149999999999999" customHeight="1" x14ac:dyDescent="0.2">
      <c r="B32" s="567" t="s">
        <v>689</v>
      </c>
      <c r="C32" s="570"/>
      <c r="D32" s="100" t="s">
        <v>11</v>
      </c>
      <c r="E32" s="371"/>
      <c r="F32" s="445"/>
      <c r="G32" s="329" t="s">
        <v>690</v>
      </c>
      <c r="H32" s="65"/>
    </row>
    <row r="33" spans="2:8" ht="16.149999999999999" customHeight="1" x14ac:dyDescent="0.2">
      <c r="B33" s="567" t="s">
        <v>691</v>
      </c>
      <c r="C33" s="570"/>
      <c r="D33" s="100" t="s">
        <v>11</v>
      </c>
      <c r="E33" s="371"/>
      <c r="F33" s="445"/>
      <c r="G33" s="329" t="s">
        <v>692</v>
      </c>
      <c r="H33" s="65"/>
    </row>
    <row r="34" spans="2:8" ht="16.5" customHeight="1" x14ac:dyDescent="0.2">
      <c r="B34" s="568" t="s">
        <v>104</v>
      </c>
      <c r="C34" s="570"/>
      <c r="D34" s="100" t="s">
        <v>11</v>
      </c>
      <c r="E34" s="371"/>
      <c r="F34" s="445"/>
      <c r="G34" s="329" t="s">
        <v>224</v>
      </c>
      <c r="H34" s="65"/>
    </row>
    <row r="35" spans="2:8" ht="15.65" customHeight="1" x14ac:dyDescent="0.2">
      <c r="B35" s="567" t="s">
        <v>693</v>
      </c>
      <c r="C35" s="570"/>
      <c r="D35" s="100" t="s">
        <v>11</v>
      </c>
      <c r="E35" s="371"/>
      <c r="F35" s="445"/>
      <c r="G35" s="329" t="s">
        <v>694</v>
      </c>
      <c r="H35" s="65"/>
    </row>
    <row r="36" spans="2:8" ht="16.149999999999999" customHeight="1" x14ac:dyDescent="0.2">
      <c r="B36" s="539" t="s">
        <v>695</v>
      </c>
      <c r="C36" s="143" t="s">
        <v>68</v>
      </c>
      <c r="D36" s="134" t="s">
        <v>11</v>
      </c>
      <c r="E36" s="371"/>
      <c r="F36" s="445"/>
      <c r="G36" s="329" t="s">
        <v>696</v>
      </c>
      <c r="H36" s="65"/>
    </row>
    <row r="37" spans="2:8" ht="16.149999999999999" customHeight="1" thickBot="1" x14ac:dyDescent="0.25">
      <c r="B37" s="538" t="s">
        <v>2471</v>
      </c>
      <c r="C37" s="103" t="s">
        <v>68</v>
      </c>
      <c r="D37" s="100" t="s">
        <v>11</v>
      </c>
      <c r="E37" s="371"/>
      <c r="F37" s="445"/>
      <c r="G37" s="329" t="s">
        <v>335</v>
      </c>
      <c r="H37" s="65"/>
    </row>
    <row r="38" spans="2:8" ht="16.149999999999999" customHeight="1" x14ac:dyDescent="0.2">
      <c r="B38" s="473" t="s">
        <v>16</v>
      </c>
      <c r="C38" s="67"/>
      <c r="D38" s="100" t="s">
        <v>11</v>
      </c>
      <c r="E38" s="323">
        <f>SUM(E9:E37)</f>
        <v>0</v>
      </c>
      <c r="F38" s="323">
        <f>SUM(F9:F37)</f>
        <v>0</v>
      </c>
      <c r="G38" s="329" t="s">
        <v>226</v>
      </c>
      <c r="H38" s="65"/>
    </row>
    <row r="39" spans="2:8" ht="16.149999999999999" customHeight="1" x14ac:dyDescent="0.2">
      <c r="B39" s="460" t="s">
        <v>66</v>
      </c>
      <c r="C39" s="67"/>
      <c r="D39" s="16"/>
      <c r="E39" s="3"/>
      <c r="F39" s="3"/>
      <c r="G39" s="144"/>
      <c r="H39" s="65"/>
    </row>
    <row r="40" spans="2:8" ht="16.149999999999999" customHeight="1" x14ac:dyDescent="0.2">
      <c r="B40" s="115" t="s">
        <v>656</v>
      </c>
      <c r="C40" s="67"/>
      <c r="D40" s="100" t="s">
        <v>11</v>
      </c>
      <c r="E40" s="371"/>
      <c r="F40" s="445"/>
      <c r="G40" s="329" t="s">
        <v>697</v>
      </c>
      <c r="H40" s="65"/>
    </row>
    <row r="41" spans="2:8" ht="16.149999999999999" customHeight="1" x14ac:dyDescent="0.2">
      <c r="B41" s="115" t="s">
        <v>658</v>
      </c>
      <c r="C41" s="67"/>
      <c r="D41" s="100" t="s">
        <v>11</v>
      </c>
      <c r="E41" s="371"/>
      <c r="F41" s="445"/>
      <c r="G41" s="329" t="s">
        <v>698</v>
      </c>
      <c r="H41" s="65"/>
    </row>
    <row r="42" spans="2:8" ht="16.149999999999999" customHeight="1" x14ac:dyDescent="0.2">
      <c r="B42" s="459"/>
      <c r="C42" s="75"/>
      <c r="D42" s="16"/>
      <c r="E42" s="3"/>
      <c r="F42" s="3"/>
      <c r="G42" s="145"/>
      <c r="H42" s="65"/>
    </row>
    <row r="43" spans="2:8" ht="16.149999999999999" customHeight="1" thickBot="1" x14ac:dyDescent="0.25">
      <c r="B43" s="466" t="s">
        <v>2416</v>
      </c>
      <c r="C43" s="75"/>
      <c r="D43" s="134" t="s">
        <v>11</v>
      </c>
      <c r="E43" s="322">
        <f>'TAC06 Op Inc 1'!E47</f>
        <v>0</v>
      </c>
      <c r="F43" s="322">
        <f>'TAC06 Op Inc 1'!F47</f>
        <v>0</v>
      </c>
      <c r="G43" s="329" t="s">
        <v>699</v>
      </c>
      <c r="H43" s="65"/>
    </row>
    <row r="44" spans="2:8" ht="16.149999999999999" customHeight="1" thickBot="1" x14ac:dyDescent="0.25">
      <c r="B44" s="410" t="s">
        <v>313</v>
      </c>
      <c r="C44" s="136"/>
      <c r="D44" s="137" t="s">
        <v>11</v>
      </c>
      <c r="E44" s="323">
        <f>E43+E38</f>
        <v>0</v>
      </c>
      <c r="F44" s="323">
        <f>F43+F38</f>
        <v>0</v>
      </c>
      <c r="G44" s="335" t="s">
        <v>700</v>
      </c>
      <c r="H44" s="65"/>
    </row>
    <row r="45" spans="2:8" ht="16.149999999999999" customHeight="1" thickTop="1" thickBot="1" x14ac:dyDescent="0.25">
      <c r="B45" s="413"/>
      <c r="C45" s="71"/>
      <c r="D45" s="71"/>
      <c r="E45" s="71"/>
      <c r="F45" s="71"/>
      <c r="G45" s="71"/>
    </row>
    <row r="46" spans="2:8" ht="16.149999999999999" customHeight="1" thickTop="1" thickBot="1" x14ac:dyDescent="0.3">
      <c r="B46" s="414"/>
      <c r="C46" s="45"/>
      <c r="D46" s="45"/>
      <c r="E46" s="45"/>
      <c r="F46" s="377" t="s">
        <v>2338</v>
      </c>
      <c r="G46" s="378">
        <v>4</v>
      </c>
    </row>
    <row r="47" spans="2:8" ht="16.149999999999999" customHeight="1" thickTop="1" x14ac:dyDescent="0.2">
      <c r="B47" s="713" t="s">
        <v>357</v>
      </c>
      <c r="C47" s="48"/>
      <c r="D47" s="48"/>
      <c r="E47" s="326" t="s">
        <v>668</v>
      </c>
      <c r="F47" s="327" t="s">
        <v>669</v>
      </c>
      <c r="G47" s="325" t="s">
        <v>3</v>
      </c>
      <c r="H47" s="65"/>
    </row>
    <row r="48" spans="2:8" ht="16.149999999999999" customHeight="1" x14ac:dyDescent="0.25">
      <c r="B48" s="714"/>
      <c r="C48" s="6"/>
      <c r="D48" s="708"/>
      <c r="E48" s="32" t="s">
        <v>328</v>
      </c>
      <c r="F48" s="32" t="s">
        <v>327</v>
      </c>
      <c r="G48" s="50"/>
      <c r="H48" s="65"/>
    </row>
    <row r="49" spans="2:8" ht="16.149999999999999" customHeight="1" thickBot="1" x14ac:dyDescent="0.3">
      <c r="B49" s="455"/>
      <c r="C49" s="13"/>
      <c r="D49" s="709"/>
      <c r="E49" s="52" t="s">
        <v>424</v>
      </c>
      <c r="F49" s="52" t="s">
        <v>424</v>
      </c>
      <c r="G49" s="329" t="s">
        <v>4</v>
      </c>
      <c r="H49" s="65"/>
    </row>
    <row r="50" spans="2:8" ht="16.149999999999999" customHeight="1" x14ac:dyDescent="0.2">
      <c r="B50" s="540" t="s">
        <v>89</v>
      </c>
      <c r="C50" s="147"/>
      <c r="D50" s="100" t="s">
        <v>11</v>
      </c>
      <c r="E50" s="331"/>
      <c r="F50" s="333"/>
      <c r="G50" s="329" t="s">
        <v>702</v>
      </c>
      <c r="H50" s="65"/>
    </row>
    <row r="51" spans="2:8" ht="16.149999999999999" customHeight="1" thickBot="1" x14ac:dyDescent="0.25">
      <c r="B51" s="407" t="s">
        <v>703</v>
      </c>
      <c r="C51" s="125"/>
      <c r="D51" s="102" t="s">
        <v>1</v>
      </c>
      <c r="E51" s="331"/>
      <c r="F51" s="333"/>
      <c r="G51" s="329" t="s">
        <v>704</v>
      </c>
      <c r="H51" s="65"/>
    </row>
    <row r="52" spans="2:8" ht="16.149999999999999" customHeight="1" thickBot="1" x14ac:dyDescent="0.25">
      <c r="B52" s="541" t="s">
        <v>705</v>
      </c>
      <c r="C52" s="69"/>
      <c r="D52" s="150" t="s">
        <v>14</v>
      </c>
      <c r="E52" s="323">
        <f>E50+E51</f>
        <v>0</v>
      </c>
      <c r="F52" s="323">
        <f>F50+F51</f>
        <v>0</v>
      </c>
      <c r="G52" s="335" t="s">
        <v>706</v>
      </c>
      <c r="H52" s="65"/>
    </row>
    <row r="53" spans="2:8" ht="16.149999999999999" customHeight="1" thickTop="1" x14ac:dyDescent="0.2">
      <c r="B53" s="413"/>
      <c r="C53" s="71"/>
      <c r="D53" s="71"/>
      <c r="E53" s="71"/>
      <c r="F53" s="71"/>
      <c r="G53" s="336"/>
    </row>
  </sheetData>
  <sheetProtection algorithmName="SHA-512" hashValue="xO/8mL0XDMWs09lylG0KngXA8nZkRNShd5cwIJohFODyrsbT9NIPrxCHHkL0AUVGS7UrX1B6jN7FjvG9ZuemeA==" saltValue="ahea52lF5gzDzSOmJaniEA==" spinCount="100000" sheet="1" objects="1" scenarios="1"/>
  <mergeCells count="3">
    <mergeCell ref="D6:D7"/>
    <mergeCell ref="B47:B48"/>
    <mergeCell ref="D48:D49"/>
  </mergeCells>
  <dataValidations count="9">
    <dataValidation allowBlank="1" showInputMessage="1" showErrorMessage="1" promptTitle="Other" prompt="This line is broken down further in table 2A below as 'other' is material to the consolidated accounts. Where 'other' is material locally, the provider should consider including categories from table 2A in their local accounts." sqref="C15" xr:uid="{7F29B58E-F398-4162-B281-4B244D3E25DB}"/>
    <dataValidation allowBlank="1" showInputMessage="1" showErrorMessage="1" promptTitle="Other (non IFRS 15 income)" prompt="It is expected that income in this line should be minimal. Most income streams recognised in accordance with other standards are already separately identified." sqref="C37" xr:uid="{EAA79074-C7F6-44E8-B692-BBD6F8908037}"/>
    <dataValidation allowBlank="1" showInputMessage="1" showErrorMessage="1" promptTitle="Charitable fund income" prompt="Under DHSC Group accounting policies, the TACs assume that charitable fund incoming resources are recognised under IAS 20 (adapted by the FReM). If material amounts are recognised in accordance with other standards please reclassify in local accounts." sqref="C36" xr:uid="{BBBFA24E-FD6D-47AB-8E4F-61DFB8E48021}"/>
    <dataValidation allowBlank="1" showInputMessage="1" showErrorMessage="1" promptTitle="Notional income: apprenticeships" prompt="Used to recognise the benefit received from apprenticeship training funded through the trust's digital apprenticeship fund. Should match notional expenditure in EXP0330B. Registered training providers receiving cash benefits should use INC1240A above." sqref="C18" xr:uid="{74D2F183-2FE8-4FF6-B527-0D940FCF0480}"/>
    <dataValidation allowBlank="1" showInputMessage="1" showErrorMessage="1" promptTitle="Support from DHSC for mergers" prompt="This row should be used for support received from DHSC associated with merger or acquisition transactions." sqref="C31" xr:uid="{084AE878-0216-4B9A-AE18-6BCCBBAF1A52}"/>
    <dataValidation type="decimal" operator="greaterThanOrEqual" allowBlank="1" showErrorMessage="1" error="Input must be positive" sqref="E50" xr:uid="{EEEB4748-4508-41F2-9EC3-DBA0B6BBFB11}">
      <formula1>0</formula1>
    </dataValidation>
    <dataValidation type="decimal" operator="lessThanOrEqual" allowBlank="1" showInputMessage="1" showErrorMessage="1" error="Input must be negative" sqref="E51:F51" xr:uid="{F26436C0-43FC-4D64-B027-B1C3A56B887A}">
      <formula1>0</formula1>
    </dataValidation>
    <dataValidation allowBlank="1" showInputMessage="1" showErrorMessage="1" promptTitle="Information" prompt="Approved/registered training providers receiving CASH income from the levy fund should record such income here. Notional (non-cash) benefits should be recorded in INC1240B below." sqref="C10" xr:uid="{682AAACD-2458-40B6-8424-31E9C3BC422B}"/>
    <dataValidation type="decimal" operator="greaterThanOrEqual" allowBlank="1" showInputMessage="1" showErrorMessage="1" error="Input must be positive" sqref="F50" xr:uid="{A8B90BAA-B2C6-49DF-B37A-F6286B199291}">
      <formula1>0</formula1>
    </dataValidation>
  </dataValidations>
  <pageMargins left="0.25" right="0.25" top="0.75" bottom="0.75" header="0.3" footer="0.3"/>
  <pageSetup paperSize="9" scale="3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C33D9-D17D-46A7-8DB6-967D650FE74B}">
  <sheetPr codeName="Sheet66">
    <tabColor theme="2"/>
    <pageSetUpPr fitToPage="1"/>
  </sheetPr>
  <dimension ref="B1:H106"/>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9.25" defaultRowHeight="16.149999999999999" customHeight="1" x14ac:dyDescent="0.2"/>
  <cols>
    <col min="1" max="1" width="2.75" style="18" customWidth="1"/>
    <col min="2" max="2" width="62.25" style="26" customWidth="1"/>
    <col min="3" max="3" width="5.25" style="18" customWidth="1"/>
    <col min="4" max="4" width="9.25" style="18" customWidth="1"/>
    <col min="5" max="14" width="13.25" style="18" customWidth="1"/>
    <col min="15" max="16384" width="9.25" style="18"/>
  </cols>
  <sheetData>
    <row r="1" spans="2:8" ht="18.7" customHeight="1" x14ac:dyDescent="0.25">
      <c r="B1" s="20" t="s">
        <v>2476</v>
      </c>
    </row>
    <row r="2" spans="2:8" ht="18.7" customHeight="1" x14ac:dyDescent="0.25">
      <c r="B2" s="20" t="s">
        <v>2280</v>
      </c>
    </row>
    <row r="3" spans="2:8" ht="18.7" customHeight="1" thickBot="1" x14ac:dyDescent="0.25">
      <c r="B3" s="21" t="s">
        <v>405</v>
      </c>
    </row>
    <row r="4" spans="2:8" ht="16.149999999999999" customHeight="1" thickTop="1" thickBot="1" x14ac:dyDescent="0.3">
      <c r="B4" s="414"/>
      <c r="C4" s="45"/>
      <c r="D4" s="45"/>
      <c r="E4" s="45"/>
      <c r="F4" s="377" t="s">
        <v>2338</v>
      </c>
      <c r="G4" s="378">
        <v>1</v>
      </c>
    </row>
    <row r="5" spans="2:8" ht="16.149999999999999" customHeight="1" thickTop="1" x14ac:dyDescent="0.2">
      <c r="B5" s="438" t="s">
        <v>358</v>
      </c>
      <c r="C5" s="48"/>
      <c r="D5" s="48"/>
      <c r="E5" s="326" t="s">
        <v>707</v>
      </c>
      <c r="F5" s="327" t="s">
        <v>708</v>
      </c>
      <c r="G5" s="325" t="s">
        <v>3</v>
      </c>
      <c r="H5" s="65"/>
    </row>
    <row r="6" spans="2:8" ht="16.149999999999999" customHeight="1" x14ac:dyDescent="0.25">
      <c r="B6" s="454"/>
      <c r="C6" s="6"/>
      <c r="D6" s="708"/>
      <c r="E6" s="32" t="s">
        <v>328</v>
      </c>
      <c r="F6" s="32" t="s">
        <v>327</v>
      </c>
      <c r="G6" s="50"/>
      <c r="H6" s="65"/>
    </row>
    <row r="7" spans="2:8" ht="16.149999999999999" customHeight="1" thickBot="1" x14ac:dyDescent="0.3">
      <c r="B7" s="455"/>
      <c r="C7" s="13"/>
      <c r="D7" s="709"/>
      <c r="E7" s="52" t="s">
        <v>424</v>
      </c>
      <c r="F7" s="52" t="s">
        <v>424</v>
      </c>
      <c r="G7" s="329" t="s">
        <v>4</v>
      </c>
      <c r="H7" s="65"/>
    </row>
    <row r="8" spans="2:8" ht="16.149999999999999" customHeight="1" x14ac:dyDescent="0.2">
      <c r="B8" s="465" t="s">
        <v>709</v>
      </c>
      <c r="C8" s="103" t="s">
        <v>68</v>
      </c>
      <c r="D8" s="151" t="s">
        <v>11</v>
      </c>
      <c r="E8" s="371"/>
      <c r="F8" s="445"/>
      <c r="G8" s="329" t="s">
        <v>227</v>
      </c>
      <c r="H8" s="65"/>
    </row>
    <row r="9" spans="2:8" ht="16.149999999999999" customHeight="1" x14ac:dyDescent="0.2">
      <c r="B9" s="156" t="s">
        <v>710</v>
      </c>
      <c r="C9" s="153" t="s">
        <v>68</v>
      </c>
      <c r="D9" s="154" t="s">
        <v>11</v>
      </c>
      <c r="E9" s="371"/>
      <c r="F9" s="445"/>
      <c r="G9" s="329" t="s">
        <v>228</v>
      </c>
      <c r="H9" s="65"/>
    </row>
    <row r="10" spans="2:8" ht="16.149999999999999" customHeight="1" x14ac:dyDescent="0.2">
      <c r="B10" s="156" t="s">
        <v>73</v>
      </c>
      <c r="C10" s="103" t="s">
        <v>68</v>
      </c>
      <c r="D10" s="100" t="s">
        <v>11</v>
      </c>
      <c r="E10" s="371"/>
      <c r="F10" s="445"/>
      <c r="G10" s="329" t="s">
        <v>229</v>
      </c>
      <c r="H10" s="65"/>
    </row>
    <row r="11" spans="2:8" ht="16.149999999999999" customHeight="1" x14ac:dyDescent="0.2">
      <c r="B11" s="156" t="s">
        <v>105</v>
      </c>
      <c r="C11" s="103" t="s">
        <v>68</v>
      </c>
      <c r="D11" s="100" t="s">
        <v>11</v>
      </c>
      <c r="E11" s="371"/>
      <c r="F11" s="445"/>
      <c r="G11" s="329" t="s">
        <v>230</v>
      </c>
      <c r="H11" s="65"/>
    </row>
    <row r="12" spans="2:8" ht="16.149999999999999" customHeight="1" x14ac:dyDescent="0.2">
      <c r="B12" s="156" t="s">
        <v>106</v>
      </c>
      <c r="C12" s="57"/>
      <c r="D12" s="100" t="s">
        <v>11</v>
      </c>
      <c r="E12" s="371"/>
      <c r="F12" s="445"/>
      <c r="G12" s="329" t="s">
        <v>231</v>
      </c>
      <c r="H12" s="65"/>
    </row>
    <row r="13" spans="2:8" ht="16.149999999999999" customHeight="1" x14ac:dyDescent="0.2">
      <c r="B13" s="156" t="s">
        <v>107</v>
      </c>
      <c r="C13" s="103" t="s">
        <v>68</v>
      </c>
      <c r="D13" s="100" t="s">
        <v>11</v>
      </c>
      <c r="E13" s="371"/>
      <c r="F13" s="445"/>
      <c r="G13" s="329" t="s">
        <v>232</v>
      </c>
      <c r="H13" s="65"/>
    </row>
    <row r="14" spans="2:8" ht="29.9" customHeight="1" x14ac:dyDescent="0.2">
      <c r="B14" s="577" t="s">
        <v>2320</v>
      </c>
      <c r="C14" s="574"/>
      <c r="D14" s="100" t="s">
        <v>11</v>
      </c>
      <c r="E14" s="371"/>
      <c r="F14" s="445"/>
      <c r="G14" s="329" t="s">
        <v>711</v>
      </c>
      <c r="H14" s="65"/>
    </row>
    <row r="15" spans="2:8" ht="16.149999999999999" customHeight="1" x14ac:dyDescent="0.2">
      <c r="B15" s="578" t="s">
        <v>69</v>
      </c>
      <c r="C15" s="103" t="s">
        <v>68</v>
      </c>
      <c r="D15" s="374" t="s">
        <v>11</v>
      </c>
      <c r="E15" s="371"/>
      <c r="F15" s="445"/>
      <c r="G15" s="329" t="s">
        <v>233</v>
      </c>
      <c r="H15" s="65"/>
    </row>
    <row r="16" spans="2:8" ht="29.4" customHeight="1" x14ac:dyDescent="0.2">
      <c r="B16" s="579" t="s">
        <v>2455</v>
      </c>
      <c r="C16" s="580"/>
      <c r="D16" s="374" t="s">
        <v>11</v>
      </c>
      <c r="E16" s="371"/>
      <c r="F16" s="445"/>
      <c r="G16" s="329" t="s">
        <v>2335</v>
      </c>
      <c r="H16" s="65"/>
    </row>
    <row r="17" spans="2:8" ht="29.4" customHeight="1" x14ac:dyDescent="0.2">
      <c r="B17" s="579" t="s">
        <v>2456</v>
      </c>
      <c r="C17" s="580"/>
      <c r="D17" s="374" t="s">
        <v>11</v>
      </c>
      <c r="E17" s="371"/>
      <c r="F17" s="445"/>
      <c r="G17" s="329" t="s">
        <v>2334</v>
      </c>
      <c r="H17" s="65"/>
    </row>
    <row r="18" spans="2:8" ht="25.85" x14ac:dyDescent="0.2">
      <c r="B18" s="577" t="s">
        <v>712</v>
      </c>
      <c r="C18" s="574"/>
      <c r="D18" s="374" t="s">
        <v>11</v>
      </c>
      <c r="E18" s="371"/>
      <c r="F18" s="445"/>
      <c r="G18" s="329" t="s">
        <v>234</v>
      </c>
      <c r="H18" s="65"/>
    </row>
    <row r="19" spans="2:8" ht="16.149999999999999" customHeight="1" x14ac:dyDescent="0.2">
      <c r="B19" s="578" t="s">
        <v>713</v>
      </c>
      <c r="C19" s="574"/>
      <c r="D19" s="374" t="s">
        <v>11</v>
      </c>
      <c r="E19" s="371"/>
      <c r="F19" s="445"/>
      <c r="G19" s="329" t="s">
        <v>714</v>
      </c>
      <c r="H19" s="65"/>
    </row>
    <row r="20" spans="2:8" ht="25.85" x14ac:dyDescent="0.2">
      <c r="B20" s="581" t="s">
        <v>2319</v>
      </c>
      <c r="C20" s="582"/>
      <c r="D20" s="374" t="s">
        <v>11</v>
      </c>
      <c r="E20" s="371"/>
      <c r="F20" s="445"/>
      <c r="G20" s="329" t="s">
        <v>715</v>
      </c>
      <c r="H20" s="65"/>
    </row>
    <row r="21" spans="2:8" ht="16.149999999999999" customHeight="1" x14ac:dyDescent="0.2">
      <c r="B21" s="156" t="s">
        <v>108</v>
      </c>
      <c r="C21" s="103" t="s">
        <v>68</v>
      </c>
      <c r="D21" s="374" t="s">
        <v>11</v>
      </c>
      <c r="E21" s="371"/>
      <c r="F21" s="445"/>
      <c r="G21" s="329" t="s">
        <v>235</v>
      </c>
      <c r="H21" s="65"/>
    </row>
    <row r="22" spans="2:8" ht="16.149999999999999" customHeight="1" x14ac:dyDescent="0.2">
      <c r="B22" s="467" t="s">
        <v>70</v>
      </c>
      <c r="C22" s="103" t="s">
        <v>68</v>
      </c>
      <c r="D22" s="374" t="s">
        <v>11</v>
      </c>
      <c r="E22" s="371"/>
      <c r="F22" s="445"/>
      <c r="G22" s="329" t="s">
        <v>236</v>
      </c>
      <c r="H22" s="65"/>
    </row>
    <row r="23" spans="2:8" ht="16.149999999999999" customHeight="1" x14ac:dyDescent="0.2">
      <c r="B23" s="155" t="s">
        <v>716</v>
      </c>
      <c r="C23" s="103" t="s">
        <v>68</v>
      </c>
      <c r="D23" s="374" t="s">
        <v>11</v>
      </c>
      <c r="E23" s="371"/>
      <c r="F23" s="445"/>
      <c r="G23" s="329" t="s">
        <v>237</v>
      </c>
      <c r="H23" s="65"/>
    </row>
    <row r="24" spans="2:8" ht="16.149999999999999" customHeight="1" x14ac:dyDescent="0.2">
      <c r="B24" s="156" t="s">
        <v>67</v>
      </c>
      <c r="C24" s="103" t="s">
        <v>68</v>
      </c>
      <c r="D24" s="100" t="s">
        <v>11</v>
      </c>
      <c r="E24" s="371"/>
      <c r="F24" s="445"/>
      <c r="G24" s="329" t="s">
        <v>238</v>
      </c>
      <c r="H24" s="65"/>
    </row>
    <row r="25" spans="2:8" ht="16.149999999999999" customHeight="1" x14ac:dyDescent="0.2">
      <c r="B25" s="467" t="s">
        <v>717</v>
      </c>
      <c r="C25" s="103" t="s">
        <v>68</v>
      </c>
      <c r="D25" s="100" t="s">
        <v>11</v>
      </c>
      <c r="E25" s="371"/>
      <c r="F25" s="445"/>
      <c r="G25" s="329" t="s">
        <v>718</v>
      </c>
      <c r="H25" s="65"/>
    </row>
    <row r="26" spans="2:8" ht="16.149999999999999" customHeight="1" x14ac:dyDescent="0.2">
      <c r="B26" s="155" t="s">
        <v>719</v>
      </c>
      <c r="C26" s="103" t="s">
        <v>68</v>
      </c>
      <c r="D26" s="100" t="s">
        <v>11</v>
      </c>
      <c r="E26" s="371"/>
      <c r="F26" s="445"/>
      <c r="G26" s="329" t="s">
        <v>720</v>
      </c>
      <c r="H26" s="65"/>
    </row>
    <row r="27" spans="2:8" ht="16.149999999999999" customHeight="1" x14ac:dyDescent="0.2">
      <c r="B27" s="155" t="s">
        <v>109</v>
      </c>
      <c r="C27" s="59"/>
      <c r="D27" s="100" t="s">
        <v>11</v>
      </c>
      <c r="E27" s="371"/>
      <c r="F27" s="445"/>
      <c r="G27" s="329" t="s">
        <v>239</v>
      </c>
      <c r="H27" s="65"/>
    </row>
    <row r="28" spans="2:8" ht="16.149999999999999" customHeight="1" x14ac:dyDescent="0.2">
      <c r="B28" s="155" t="s">
        <v>110</v>
      </c>
      <c r="C28" s="57"/>
      <c r="D28" s="100" t="s">
        <v>11</v>
      </c>
      <c r="E28" s="371"/>
      <c r="F28" s="445"/>
      <c r="G28" s="329" t="s">
        <v>240</v>
      </c>
      <c r="H28" s="65"/>
    </row>
    <row r="29" spans="2:8" ht="16.149999999999999" customHeight="1" x14ac:dyDescent="0.2">
      <c r="B29" s="156" t="s">
        <v>111</v>
      </c>
      <c r="C29" s="103" t="s">
        <v>68</v>
      </c>
      <c r="D29" s="100" t="s">
        <v>14</v>
      </c>
      <c r="E29" s="371"/>
      <c r="F29" s="445"/>
      <c r="G29" s="329" t="s">
        <v>241</v>
      </c>
      <c r="H29" s="65"/>
    </row>
    <row r="30" spans="2:8" ht="16.149999999999999" customHeight="1" x14ac:dyDescent="0.2">
      <c r="B30" s="156" t="s">
        <v>2457</v>
      </c>
      <c r="C30" s="103" t="s">
        <v>68</v>
      </c>
      <c r="D30" s="100" t="s">
        <v>14</v>
      </c>
      <c r="E30" s="371"/>
      <c r="F30" s="445"/>
      <c r="G30" s="329" t="s">
        <v>721</v>
      </c>
      <c r="H30" s="65"/>
    </row>
    <row r="31" spans="2:8" ht="16.149999999999999" customHeight="1" x14ac:dyDescent="0.2">
      <c r="B31" s="156" t="s">
        <v>2458</v>
      </c>
      <c r="C31" s="103" t="s">
        <v>68</v>
      </c>
      <c r="D31" s="100" t="s">
        <v>14</v>
      </c>
      <c r="E31" s="371"/>
      <c r="F31" s="445"/>
      <c r="G31" s="329" t="s">
        <v>722</v>
      </c>
      <c r="H31" s="65"/>
    </row>
    <row r="32" spans="2:8" ht="16.149999999999999" customHeight="1" x14ac:dyDescent="0.2">
      <c r="B32" s="156" t="s">
        <v>723</v>
      </c>
      <c r="C32" s="6"/>
      <c r="D32" s="100" t="s">
        <v>14</v>
      </c>
      <c r="E32" s="371"/>
      <c r="F32" s="445"/>
      <c r="G32" s="329" t="s">
        <v>724</v>
      </c>
      <c r="H32" s="65"/>
    </row>
    <row r="33" spans="2:8" ht="16.149999999999999" customHeight="1" x14ac:dyDescent="0.2">
      <c r="B33" s="467" t="s">
        <v>725</v>
      </c>
      <c r="C33" s="59"/>
      <c r="D33" s="100" t="s">
        <v>14</v>
      </c>
      <c r="E33" s="371"/>
      <c r="F33" s="445"/>
      <c r="G33" s="329" t="s">
        <v>402</v>
      </c>
      <c r="H33" s="65"/>
    </row>
    <row r="34" spans="2:8" ht="16.149999999999999" customHeight="1" x14ac:dyDescent="0.2">
      <c r="B34" s="155" t="s">
        <v>726</v>
      </c>
      <c r="C34" s="34"/>
      <c r="D34" s="6"/>
      <c r="E34" s="3"/>
      <c r="F34" s="3"/>
      <c r="G34" s="61"/>
      <c r="H34" s="65"/>
    </row>
    <row r="35" spans="2:8" ht="16.149999999999999" customHeight="1" x14ac:dyDescent="0.2">
      <c r="B35" s="401" t="s">
        <v>727</v>
      </c>
      <c r="C35" s="59"/>
      <c r="D35" s="100" t="s">
        <v>11</v>
      </c>
      <c r="E35" s="371"/>
      <c r="F35" s="445"/>
      <c r="G35" s="329" t="s">
        <v>728</v>
      </c>
      <c r="H35" s="65"/>
    </row>
    <row r="36" spans="2:8" ht="16.149999999999999" customHeight="1" x14ac:dyDescent="0.2">
      <c r="B36" s="401" t="s">
        <v>2459</v>
      </c>
      <c r="C36" s="103" t="s">
        <v>68</v>
      </c>
      <c r="D36" s="100" t="s">
        <v>11</v>
      </c>
      <c r="E36" s="322">
        <f>E97</f>
        <v>0</v>
      </c>
      <c r="F36" s="322">
        <f>F97</f>
        <v>0</v>
      </c>
      <c r="G36" s="329" t="s">
        <v>729</v>
      </c>
      <c r="H36" s="65"/>
    </row>
    <row r="37" spans="2:8" ht="16.149999999999999" customHeight="1" x14ac:dyDescent="0.2">
      <c r="B37" s="532" t="s">
        <v>730</v>
      </c>
      <c r="C37" s="157"/>
      <c r="D37" s="100" t="s">
        <v>11</v>
      </c>
      <c r="E37" s="371"/>
      <c r="F37" s="445"/>
      <c r="G37" s="329" t="s">
        <v>731</v>
      </c>
      <c r="H37" s="65"/>
    </row>
    <row r="38" spans="2:8" ht="16.149999999999999" customHeight="1" x14ac:dyDescent="0.2">
      <c r="B38" s="155" t="s">
        <v>732</v>
      </c>
      <c r="C38" s="103" t="s">
        <v>68</v>
      </c>
      <c r="D38" s="100" t="s">
        <v>11</v>
      </c>
      <c r="E38" s="371"/>
      <c r="F38" s="445"/>
      <c r="G38" s="329" t="s">
        <v>733</v>
      </c>
      <c r="H38" s="65"/>
    </row>
    <row r="39" spans="2:8" ht="16.149999999999999" customHeight="1" x14ac:dyDescent="0.2">
      <c r="B39" s="156" t="s">
        <v>734</v>
      </c>
      <c r="C39" s="103" t="s">
        <v>68</v>
      </c>
      <c r="D39" s="100" t="s">
        <v>11</v>
      </c>
      <c r="E39" s="371"/>
      <c r="F39" s="445"/>
      <c r="G39" s="329" t="s">
        <v>735</v>
      </c>
      <c r="H39" s="65"/>
    </row>
    <row r="40" spans="2:8" ht="16.149999999999999" customHeight="1" x14ac:dyDescent="0.2">
      <c r="B40" s="156" t="s">
        <v>736</v>
      </c>
      <c r="C40" s="57"/>
      <c r="D40" s="154" t="s">
        <v>11</v>
      </c>
      <c r="E40" s="371"/>
      <c r="F40" s="445"/>
      <c r="G40" s="329" t="s">
        <v>737</v>
      </c>
      <c r="H40" s="65"/>
    </row>
    <row r="41" spans="2:8" ht="26.7" customHeight="1" x14ac:dyDescent="0.2">
      <c r="B41" s="448" t="s">
        <v>738</v>
      </c>
      <c r="C41" s="158"/>
      <c r="D41" s="100" t="s">
        <v>11</v>
      </c>
      <c r="E41" s="371"/>
      <c r="F41" s="445"/>
      <c r="G41" s="329" t="s">
        <v>739</v>
      </c>
      <c r="H41" s="65"/>
    </row>
    <row r="42" spans="2:8" ht="16.149999999999999" customHeight="1" x14ac:dyDescent="0.2">
      <c r="B42" s="156" t="s">
        <v>740</v>
      </c>
      <c r="C42" s="103" t="s">
        <v>68</v>
      </c>
      <c r="D42" s="100" t="s">
        <v>11</v>
      </c>
      <c r="E42" s="371"/>
      <c r="F42" s="445"/>
      <c r="G42" s="329" t="s">
        <v>741</v>
      </c>
      <c r="H42" s="65"/>
    </row>
    <row r="43" spans="2:8" ht="16.149999999999999" customHeight="1" x14ac:dyDescent="0.2">
      <c r="B43" s="156" t="s">
        <v>742</v>
      </c>
      <c r="C43" s="57"/>
      <c r="D43" s="100" t="s">
        <v>11</v>
      </c>
      <c r="E43" s="371"/>
      <c r="F43" s="445"/>
      <c r="G43" s="329" t="s">
        <v>743</v>
      </c>
      <c r="H43" s="65"/>
    </row>
    <row r="44" spans="2:8" ht="16.149999999999999" customHeight="1" x14ac:dyDescent="0.2">
      <c r="B44" s="156" t="s">
        <v>112</v>
      </c>
      <c r="C44" s="103" t="s">
        <v>68</v>
      </c>
      <c r="D44" s="100" t="s">
        <v>11</v>
      </c>
      <c r="E44" s="371"/>
      <c r="F44" s="445"/>
      <c r="G44" s="329" t="s">
        <v>242</v>
      </c>
      <c r="H44" s="65"/>
    </row>
    <row r="45" spans="2:8" ht="16.149999999999999" customHeight="1" x14ac:dyDescent="0.2">
      <c r="B45" s="156" t="s">
        <v>113</v>
      </c>
      <c r="C45" s="103" t="s">
        <v>68</v>
      </c>
      <c r="D45" s="100" t="s">
        <v>11</v>
      </c>
      <c r="E45" s="371"/>
      <c r="F45" s="445"/>
      <c r="G45" s="329" t="s">
        <v>243</v>
      </c>
      <c r="H45" s="65"/>
    </row>
    <row r="46" spans="2:8" ht="16.149999999999999" customHeight="1" x14ac:dyDescent="0.2">
      <c r="B46" s="467" t="s">
        <v>114</v>
      </c>
      <c r="C46" s="103" t="s">
        <v>68</v>
      </c>
      <c r="D46" s="100" t="s">
        <v>11</v>
      </c>
      <c r="E46" s="371"/>
      <c r="F46" s="445"/>
      <c r="G46" s="329" t="s">
        <v>244</v>
      </c>
      <c r="H46" s="65"/>
    </row>
    <row r="47" spans="2:8" ht="16.149999999999999" customHeight="1" x14ac:dyDescent="0.2">
      <c r="B47" s="156" t="s">
        <v>115</v>
      </c>
      <c r="C47" s="57"/>
      <c r="D47" s="100" t="s">
        <v>11</v>
      </c>
      <c r="E47" s="371"/>
      <c r="F47" s="445"/>
      <c r="G47" s="329" t="s">
        <v>744</v>
      </c>
      <c r="H47" s="65"/>
    </row>
    <row r="48" spans="2:8" ht="28.9" customHeight="1" x14ac:dyDescent="0.2">
      <c r="B48" s="448" t="s">
        <v>745</v>
      </c>
      <c r="C48" s="103" t="s">
        <v>68</v>
      </c>
      <c r="D48" s="100" t="s">
        <v>11</v>
      </c>
      <c r="E48" s="371"/>
      <c r="F48" s="445"/>
      <c r="G48" s="329" t="s">
        <v>746</v>
      </c>
      <c r="H48" s="65"/>
    </row>
    <row r="49" spans="2:8" ht="16.149999999999999" customHeight="1" x14ac:dyDescent="0.2">
      <c r="B49" s="467" t="s">
        <v>747</v>
      </c>
      <c r="C49" s="103" t="s">
        <v>68</v>
      </c>
      <c r="D49" s="100" t="s">
        <v>11</v>
      </c>
      <c r="E49" s="371"/>
      <c r="F49" s="445"/>
      <c r="G49" s="329" t="s">
        <v>245</v>
      </c>
      <c r="H49" s="65"/>
    </row>
    <row r="50" spans="2:8" ht="16.149999999999999" customHeight="1" x14ac:dyDescent="0.2">
      <c r="B50" s="156" t="s">
        <v>748</v>
      </c>
      <c r="C50" s="103" t="s">
        <v>68</v>
      </c>
      <c r="D50" s="100" t="s">
        <v>11</v>
      </c>
      <c r="E50" s="371"/>
      <c r="F50" s="445"/>
      <c r="G50" s="329" t="s">
        <v>749</v>
      </c>
      <c r="H50" s="65"/>
    </row>
    <row r="51" spans="2:8" ht="16.149999999999999" customHeight="1" x14ac:dyDescent="0.2">
      <c r="B51" s="156" t="s">
        <v>750</v>
      </c>
      <c r="C51" s="57"/>
      <c r="D51" s="100" t="s">
        <v>11</v>
      </c>
      <c r="E51" s="371"/>
      <c r="F51" s="445"/>
      <c r="G51" s="329" t="s">
        <v>751</v>
      </c>
      <c r="H51" s="65"/>
    </row>
    <row r="52" spans="2:8" ht="16.149999999999999" customHeight="1" x14ac:dyDescent="0.2">
      <c r="B52" s="467" t="s">
        <v>125</v>
      </c>
      <c r="C52" s="103" t="s">
        <v>68</v>
      </c>
      <c r="D52" s="100" t="s">
        <v>11</v>
      </c>
      <c r="E52" s="371"/>
      <c r="F52" s="445"/>
      <c r="G52" s="329" t="s">
        <v>246</v>
      </c>
      <c r="H52" s="65"/>
    </row>
    <row r="53" spans="2:8" ht="16.149999999999999" customHeight="1" x14ac:dyDescent="0.2">
      <c r="B53" s="156" t="s">
        <v>126</v>
      </c>
      <c r="C53" s="57"/>
      <c r="D53" s="100" t="s">
        <v>11</v>
      </c>
      <c r="E53" s="371"/>
      <c r="F53" s="445"/>
      <c r="G53" s="329" t="s">
        <v>247</v>
      </c>
      <c r="H53" s="65"/>
    </row>
    <row r="54" spans="2:8" ht="25.85" x14ac:dyDescent="0.2">
      <c r="B54" s="448" t="s">
        <v>316</v>
      </c>
      <c r="C54" s="57"/>
      <c r="D54" s="100" t="s">
        <v>11</v>
      </c>
      <c r="E54" s="371"/>
      <c r="F54" s="445"/>
      <c r="G54" s="329" t="s">
        <v>248</v>
      </c>
      <c r="H54" s="65"/>
    </row>
    <row r="55" spans="2:8" ht="16.149999999999999" customHeight="1" x14ac:dyDescent="0.2">
      <c r="B55" s="448" t="s">
        <v>752</v>
      </c>
      <c r="C55" s="57"/>
      <c r="D55" s="100" t="s">
        <v>11</v>
      </c>
      <c r="E55" s="371"/>
      <c r="F55" s="445"/>
      <c r="G55" s="329" t="s">
        <v>315</v>
      </c>
      <c r="H55" s="65"/>
    </row>
    <row r="56" spans="2:8" ht="16.149999999999999" customHeight="1" x14ac:dyDescent="0.2">
      <c r="B56" s="467" t="s">
        <v>753</v>
      </c>
      <c r="C56" s="6"/>
      <c r="D56" s="100" t="s">
        <v>11</v>
      </c>
      <c r="E56" s="371"/>
      <c r="F56" s="445"/>
      <c r="G56" s="329" t="s">
        <v>754</v>
      </c>
      <c r="H56" s="65"/>
    </row>
    <row r="57" spans="2:8" ht="16.149999999999999" customHeight="1" x14ac:dyDescent="0.2">
      <c r="B57" s="156" t="s">
        <v>755</v>
      </c>
      <c r="C57" s="57"/>
      <c r="D57" s="100" t="s">
        <v>11</v>
      </c>
      <c r="E57" s="371"/>
      <c r="F57" s="445"/>
      <c r="G57" s="329" t="s">
        <v>756</v>
      </c>
      <c r="H57" s="65"/>
    </row>
    <row r="58" spans="2:8" ht="16.149999999999999" customHeight="1" x14ac:dyDescent="0.2">
      <c r="B58" s="156" t="s">
        <v>757</v>
      </c>
      <c r="C58" s="103" t="s">
        <v>68</v>
      </c>
      <c r="D58" s="100" t="s">
        <v>11</v>
      </c>
      <c r="E58" s="371"/>
      <c r="F58" s="445"/>
      <c r="G58" s="329" t="s">
        <v>758</v>
      </c>
      <c r="H58" s="65"/>
    </row>
    <row r="59" spans="2:8" ht="16.149999999999999" customHeight="1" x14ac:dyDescent="0.2">
      <c r="B59" s="156" t="s">
        <v>759</v>
      </c>
      <c r="C59" s="57"/>
      <c r="D59" s="100" t="s">
        <v>11</v>
      </c>
      <c r="E59" s="371"/>
      <c r="F59" s="445"/>
      <c r="G59" s="329" t="s">
        <v>760</v>
      </c>
      <c r="H59" s="65"/>
    </row>
    <row r="60" spans="2:8" ht="16.149999999999999" customHeight="1" x14ac:dyDescent="0.2">
      <c r="B60" s="467" t="s">
        <v>701</v>
      </c>
      <c r="C60" s="153" t="s">
        <v>68</v>
      </c>
      <c r="D60" s="154" t="s">
        <v>11</v>
      </c>
      <c r="E60" s="371"/>
      <c r="F60" s="445"/>
      <c r="G60" s="329" t="s">
        <v>761</v>
      </c>
      <c r="H60" s="65"/>
    </row>
    <row r="61" spans="2:8" ht="16.149999999999999" customHeight="1" x14ac:dyDescent="0.2">
      <c r="B61" s="156" t="s">
        <v>762</v>
      </c>
      <c r="C61" s="57"/>
      <c r="D61" s="100" t="s">
        <v>11</v>
      </c>
      <c r="E61" s="371"/>
      <c r="F61" s="445"/>
      <c r="G61" s="329" t="s">
        <v>763</v>
      </c>
      <c r="H61" s="65"/>
    </row>
    <row r="62" spans="2:8" ht="16.149999999999999" customHeight="1" x14ac:dyDescent="0.2">
      <c r="B62" s="533" t="s">
        <v>764</v>
      </c>
      <c r="C62" s="96"/>
      <c r="D62" s="100" t="s">
        <v>11</v>
      </c>
      <c r="E62" s="371"/>
      <c r="F62" s="445"/>
      <c r="G62" s="329" t="s">
        <v>765</v>
      </c>
      <c r="H62" s="65"/>
    </row>
    <row r="63" spans="2:8" ht="16.149999999999999" customHeight="1" thickBot="1" x14ac:dyDescent="0.25">
      <c r="B63" s="156" t="s">
        <v>2</v>
      </c>
      <c r="C63" s="57"/>
      <c r="D63" s="159" t="s">
        <v>11</v>
      </c>
      <c r="E63" s="371"/>
      <c r="F63" s="445"/>
      <c r="G63" s="329" t="s">
        <v>766</v>
      </c>
      <c r="H63" s="65"/>
    </row>
    <row r="64" spans="2:8" ht="16.149999999999999" customHeight="1" x14ac:dyDescent="0.2">
      <c r="B64" s="463" t="s">
        <v>60</v>
      </c>
      <c r="C64" s="10"/>
      <c r="D64" s="100" t="s">
        <v>11</v>
      </c>
      <c r="E64" s="368">
        <f>SUM(E8:E63)</f>
        <v>0</v>
      </c>
      <c r="F64" s="368">
        <f>SUM(F8:F63)</f>
        <v>0</v>
      </c>
      <c r="G64" s="329" t="s">
        <v>249</v>
      </c>
      <c r="H64" s="65"/>
    </row>
    <row r="65" spans="2:8" ht="16.149999999999999" customHeight="1" x14ac:dyDescent="0.2">
      <c r="B65" s="460" t="s">
        <v>66</v>
      </c>
      <c r="C65" s="34"/>
      <c r="D65" s="85"/>
      <c r="E65" s="7"/>
      <c r="F65" s="7"/>
      <c r="G65" s="144"/>
      <c r="H65" s="65"/>
    </row>
    <row r="66" spans="2:8" ht="16.149999999999999" customHeight="1" x14ac:dyDescent="0.2">
      <c r="B66" s="115" t="s">
        <v>656</v>
      </c>
      <c r="C66" s="59"/>
      <c r="D66" s="100" t="s">
        <v>11</v>
      </c>
      <c r="E66" s="371"/>
      <c r="F66" s="446"/>
      <c r="G66" s="329" t="s">
        <v>767</v>
      </c>
      <c r="H66" s="65"/>
    </row>
    <row r="67" spans="2:8" ht="16.149999999999999" customHeight="1" thickBot="1" x14ac:dyDescent="0.25">
      <c r="B67" s="512" t="s">
        <v>658</v>
      </c>
      <c r="C67" s="161" t="s">
        <v>68</v>
      </c>
      <c r="D67" s="137" t="s">
        <v>11</v>
      </c>
      <c r="E67" s="371"/>
      <c r="F67" s="446"/>
      <c r="G67" s="335" t="s">
        <v>768</v>
      </c>
      <c r="H67" s="65"/>
    </row>
    <row r="68" spans="2:8" ht="16.149999999999999" customHeight="1" thickTop="1" thickBot="1" x14ac:dyDescent="0.25">
      <c r="B68" s="413"/>
      <c r="C68" s="71"/>
      <c r="D68" s="71"/>
      <c r="E68" s="71"/>
      <c r="F68" s="71"/>
      <c r="G68" s="71"/>
    </row>
    <row r="69" spans="2:8" ht="16.149999999999999" customHeight="1" thickTop="1" thickBot="1" x14ac:dyDescent="0.3">
      <c r="B69" s="414"/>
      <c r="C69" s="45"/>
      <c r="D69" s="45"/>
      <c r="E69" s="377" t="s">
        <v>2338</v>
      </c>
      <c r="F69" s="378">
        <v>2</v>
      </c>
    </row>
    <row r="70" spans="2:8" ht="16.149999999999999" customHeight="1" thickTop="1" x14ac:dyDescent="0.2">
      <c r="B70" s="575" t="s">
        <v>2301</v>
      </c>
      <c r="C70" s="576"/>
      <c r="D70" s="48"/>
      <c r="E70" s="326" t="s">
        <v>707</v>
      </c>
      <c r="F70" s="325" t="s">
        <v>3</v>
      </c>
      <c r="G70" s="65"/>
    </row>
    <row r="71" spans="2:8" ht="16.149999999999999" customHeight="1" x14ac:dyDescent="0.25">
      <c r="B71" s="715" t="s">
        <v>2322</v>
      </c>
      <c r="C71" s="716"/>
      <c r="D71" s="708"/>
      <c r="E71" s="365" t="s">
        <v>328</v>
      </c>
      <c r="F71" s="50"/>
      <c r="G71" s="65"/>
    </row>
    <row r="72" spans="2:8" ht="16.149999999999999" customHeight="1" thickBot="1" x14ac:dyDescent="0.3">
      <c r="B72" s="717"/>
      <c r="C72" s="718"/>
      <c r="D72" s="709"/>
      <c r="E72" s="364" t="s">
        <v>424</v>
      </c>
      <c r="F72" s="329" t="s">
        <v>4</v>
      </c>
      <c r="G72" s="65"/>
    </row>
    <row r="73" spans="2:8" ht="19.899999999999999" customHeight="1" x14ac:dyDescent="0.2">
      <c r="B73" s="456" t="s">
        <v>2297</v>
      </c>
      <c r="C73" s="84"/>
      <c r="D73" s="6"/>
      <c r="E73" s="3"/>
      <c r="F73" s="61"/>
      <c r="G73" s="65"/>
    </row>
    <row r="74" spans="2:8" ht="16.149999999999999" customHeight="1" x14ac:dyDescent="0.2">
      <c r="B74" s="115" t="s">
        <v>2300</v>
      </c>
      <c r="C74" s="57"/>
      <c r="D74" s="100" t="s">
        <v>11</v>
      </c>
      <c r="E74" s="330"/>
      <c r="F74" s="329" t="s">
        <v>2303</v>
      </c>
      <c r="G74" s="65"/>
    </row>
    <row r="75" spans="2:8" ht="16.149999999999999" customHeight="1" x14ac:dyDescent="0.2">
      <c r="B75" s="115" t="s">
        <v>2298</v>
      </c>
      <c r="C75" s="57"/>
      <c r="D75" s="100" t="s">
        <v>11</v>
      </c>
      <c r="E75" s="330"/>
      <c r="F75" s="329" t="s">
        <v>2304</v>
      </c>
      <c r="G75" s="65"/>
    </row>
    <row r="76" spans="2:8" ht="16.149999999999999" customHeight="1" x14ac:dyDescent="0.2">
      <c r="B76" s="460" t="s">
        <v>2299</v>
      </c>
      <c r="C76" s="67"/>
      <c r="D76" s="367"/>
      <c r="E76" s="8"/>
      <c r="F76" s="15"/>
      <c r="G76" s="65"/>
    </row>
    <row r="77" spans="2:8" ht="16.149999999999999" customHeight="1" x14ac:dyDescent="0.2">
      <c r="B77" s="93" t="s">
        <v>2300</v>
      </c>
      <c r="C77" s="57"/>
      <c r="D77" s="100" t="s">
        <v>11</v>
      </c>
      <c r="E77" s="330"/>
      <c r="F77" s="329" t="s">
        <v>2305</v>
      </c>
      <c r="G77" s="65"/>
    </row>
    <row r="78" spans="2:8" ht="16.149999999999999" customHeight="1" x14ac:dyDescent="0.2">
      <c r="B78" s="115" t="s">
        <v>2298</v>
      </c>
      <c r="C78" s="57"/>
      <c r="D78" s="100" t="s">
        <v>11</v>
      </c>
      <c r="E78" s="330"/>
      <c r="F78" s="329" t="s">
        <v>2306</v>
      </c>
      <c r="G78" s="65"/>
    </row>
    <row r="79" spans="2:8" ht="16.149999999999999" customHeight="1" x14ac:dyDescent="0.2">
      <c r="B79" s="460" t="s">
        <v>2329</v>
      </c>
      <c r="C79" s="67"/>
      <c r="D79" s="367"/>
      <c r="E79" s="8"/>
      <c r="F79" s="15"/>
      <c r="G79" s="65"/>
    </row>
    <row r="80" spans="2:8" ht="16.149999999999999" customHeight="1" x14ac:dyDescent="0.2">
      <c r="B80" s="93" t="s">
        <v>2300</v>
      </c>
      <c r="C80" s="57"/>
      <c r="D80" s="100" t="s">
        <v>11</v>
      </c>
      <c r="E80" s="330"/>
      <c r="F80" s="329" t="s">
        <v>2307</v>
      </c>
      <c r="G80" s="65"/>
    </row>
    <row r="81" spans="2:8" ht="16.149999999999999" customHeight="1" thickBot="1" x14ac:dyDescent="0.25">
      <c r="B81" s="115" t="s">
        <v>2298</v>
      </c>
      <c r="C81" s="57"/>
      <c r="D81" s="100" t="s">
        <v>11</v>
      </c>
      <c r="E81" s="330"/>
      <c r="F81" s="329" t="s">
        <v>2327</v>
      </c>
      <c r="G81" s="65"/>
    </row>
    <row r="82" spans="2:8" ht="16.149999999999999" customHeight="1" thickBot="1" x14ac:dyDescent="0.25">
      <c r="B82" s="471" t="s">
        <v>2302</v>
      </c>
      <c r="C82" s="57"/>
      <c r="D82" s="100" t="s">
        <v>11</v>
      </c>
      <c r="E82" s="368">
        <f>SUM(E74:E81)</f>
        <v>0</v>
      </c>
      <c r="F82" s="329" t="s">
        <v>2328</v>
      </c>
      <c r="G82" s="65"/>
    </row>
    <row r="83" spans="2:8" ht="16.149999999999999" customHeight="1" thickTop="1" thickBot="1" x14ac:dyDescent="0.25">
      <c r="B83" s="413"/>
      <c r="C83" s="71"/>
      <c r="D83" s="71"/>
      <c r="E83" s="71"/>
      <c r="F83" s="336"/>
    </row>
    <row r="84" spans="2:8" ht="16.149999999999999" customHeight="1" thickTop="1" thickBot="1" x14ac:dyDescent="0.3">
      <c r="B84" s="414"/>
      <c r="C84" s="45"/>
      <c r="D84" s="45"/>
      <c r="E84" s="45"/>
      <c r="F84" s="377" t="s">
        <v>2338</v>
      </c>
      <c r="G84" s="378">
        <v>3</v>
      </c>
    </row>
    <row r="85" spans="2:8" ht="16.149999999999999" customHeight="1" thickTop="1" x14ac:dyDescent="0.2">
      <c r="B85" s="439" t="s">
        <v>2296</v>
      </c>
      <c r="C85" s="366" t="s">
        <v>68</v>
      </c>
      <c r="D85" s="5"/>
      <c r="E85" s="360" t="s">
        <v>707</v>
      </c>
      <c r="F85" s="359" t="s">
        <v>708</v>
      </c>
      <c r="G85" s="361" t="s">
        <v>3</v>
      </c>
      <c r="H85" s="65"/>
    </row>
    <row r="86" spans="2:8" ht="16.149999999999999" customHeight="1" x14ac:dyDescent="0.25">
      <c r="B86" s="454"/>
      <c r="C86" s="6"/>
      <c r="D86" s="708"/>
      <c r="E86" s="32" t="s">
        <v>328</v>
      </c>
      <c r="F86" s="32" t="s">
        <v>327</v>
      </c>
      <c r="G86" s="50"/>
      <c r="H86" s="65"/>
    </row>
    <row r="87" spans="2:8" ht="16.149999999999999" customHeight="1" thickBot="1" x14ac:dyDescent="0.3">
      <c r="B87" s="455"/>
      <c r="C87" s="13"/>
      <c r="D87" s="709"/>
      <c r="E87" s="52" t="s">
        <v>424</v>
      </c>
      <c r="F87" s="52" t="s">
        <v>424</v>
      </c>
      <c r="G87" s="329" t="s">
        <v>4</v>
      </c>
      <c r="H87" s="65"/>
    </row>
    <row r="88" spans="2:8" ht="16.149999999999999" customHeight="1" x14ac:dyDescent="0.2">
      <c r="B88" s="456" t="s">
        <v>2460</v>
      </c>
      <c r="C88" s="84"/>
      <c r="D88" s="6"/>
      <c r="E88" s="3"/>
      <c r="F88" s="3"/>
      <c r="G88" s="61"/>
      <c r="H88" s="65"/>
    </row>
    <row r="89" spans="2:8" ht="16.149999999999999" customHeight="1" x14ac:dyDescent="0.2">
      <c r="B89" s="115" t="s">
        <v>769</v>
      </c>
      <c r="C89" s="57"/>
      <c r="D89" s="100" t="s">
        <v>11</v>
      </c>
      <c r="E89" s="330"/>
      <c r="F89" s="332"/>
      <c r="G89" s="329" t="s">
        <v>770</v>
      </c>
      <c r="H89" s="65"/>
    </row>
    <row r="90" spans="2:8" ht="16.149999999999999" customHeight="1" x14ac:dyDescent="0.2">
      <c r="B90" s="115" t="s">
        <v>771</v>
      </c>
      <c r="C90" s="57"/>
      <c r="D90" s="100" t="s">
        <v>11</v>
      </c>
      <c r="E90" s="330"/>
      <c r="F90" s="332"/>
      <c r="G90" s="329" t="s">
        <v>772</v>
      </c>
      <c r="H90" s="65"/>
    </row>
    <row r="91" spans="2:8" ht="16.149999999999999" customHeight="1" x14ac:dyDescent="0.2">
      <c r="B91" s="115" t="s">
        <v>773</v>
      </c>
      <c r="C91" s="57"/>
      <c r="D91" s="100" t="s">
        <v>11</v>
      </c>
      <c r="E91" s="330"/>
      <c r="F91" s="332"/>
      <c r="G91" s="329" t="s">
        <v>774</v>
      </c>
      <c r="H91" s="65"/>
    </row>
    <row r="92" spans="2:8" ht="16.149999999999999" customHeight="1" x14ac:dyDescent="0.2">
      <c r="B92" s="93" t="s">
        <v>775</v>
      </c>
      <c r="C92" s="6"/>
      <c r="D92" s="100" t="s">
        <v>11</v>
      </c>
      <c r="E92" s="330"/>
      <c r="F92" s="332"/>
      <c r="G92" s="329" t="s">
        <v>776</v>
      </c>
      <c r="H92" s="65"/>
    </row>
    <row r="93" spans="2:8" ht="16.149999999999999" customHeight="1" x14ac:dyDescent="0.2">
      <c r="B93" s="458" t="s">
        <v>2461</v>
      </c>
      <c r="C93" s="103" t="s">
        <v>68</v>
      </c>
      <c r="D93" s="100" t="s">
        <v>11</v>
      </c>
      <c r="E93" s="330"/>
      <c r="F93" s="332"/>
      <c r="G93" s="329" t="s">
        <v>777</v>
      </c>
      <c r="H93" s="65"/>
    </row>
    <row r="94" spans="2:8" ht="16.149999999999999" customHeight="1" x14ac:dyDescent="0.2">
      <c r="B94" s="459" t="s">
        <v>778</v>
      </c>
      <c r="C94" s="98"/>
      <c r="D94" s="100" t="s">
        <v>11</v>
      </c>
      <c r="E94" s="330"/>
      <c r="F94" s="332"/>
      <c r="G94" s="329" t="s">
        <v>779</v>
      </c>
      <c r="H94" s="65"/>
    </row>
    <row r="95" spans="2:8" ht="31.95" customHeight="1" x14ac:dyDescent="0.2">
      <c r="B95" s="214" t="s">
        <v>780</v>
      </c>
      <c r="C95" s="57"/>
      <c r="D95" s="100" t="s">
        <v>11</v>
      </c>
      <c r="E95" s="330"/>
      <c r="F95" s="332"/>
      <c r="G95" s="329" t="s">
        <v>781</v>
      </c>
      <c r="H95" s="65"/>
    </row>
    <row r="96" spans="2:8" ht="16.149999999999999" customHeight="1" thickBot="1" x14ac:dyDescent="0.25">
      <c r="B96" s="93" t="s">
        <v>782</v>
      </c>
      <c r="C96" s="6"/>
      <c r="D96" s="100" t="s">
        <v>11</v>
      </c>
      <c r="E96" s="330"/>
      <c r="F96" s="332"/>
      <c r="G96" s="329" t="s">
        <v>783</v>
      </c>
      <c r="H96" s="65"/>
    </row>
    <row r="97" spans="2:8" ht="16.149999999999999" customHeight="1" thickBot="1" x14ac:dyDescent="0.25">
      <c r="B97" s="534" t="s">
        <v>477</v>
      </c>
      <c r="C97" s="161" t="s">
        <v>68</v>
      </c>
      <c r="D97" s="137" t="s">
        <v>11</v>
      </c>
      <c r="E97" s="323">
        <f>SUM(E89:E96)</f>
        <v>0</v>
      </c>
      <c r="F97" s="323">
        <f>SUM(F89:F96)</f>
        <v>0</v>
      </c>
      <c r="G97" s="329" t="s">
        <v>784</v>
      </c>
      <c r="H97" s="65"/>
    </row>
    <row r="98" spans="2:8" ht="16.149999999999999" customHeight="1" thickTop="1" thickBot="1" x14ac:dyDescent="0.25">
      <c r="B98" s="413"/>
      <c r="C98" s="71"/>
      <c r="D98" s="71"/>
      <c r="E98" s="71"/>
      <c r="F98" s="71"/>
      <c r="G98" s="336"/>
    </row>
    <row r="99" spans="2:8" ht="16.149999999999999" customHeight="1" thickTop="1" thickBot="1" x14ac:dyDescent="0.3">
      <c r="B99" s="414"/>
      <c r="C99" s="45"/>
      <c r="D99" s="45"/>
      <c r="E99" s="45"/>
      <c r="F99" s="377" t="s">
        <v>2338</v>
      </c>
      <c r="G99" s="378">
        <v>4</v>
      </c>
    </row>
    <row r="100" spans="2:8" ht="16.149999999999999" customHeight="1" thickTop="1" x14ac:dyDescent="0.2">
      <c r="B100" s="438" t="s">
        <v>2561</v>
      </c>
      <c r="C100" s="48"/>
      <c r="D100" s="48"/>
      <c r="E100" s="326" t="s">
        <v>707</v>
      </c>
      <c r="F100" s="327" t="s">
        <v>708</v>
      </c>
      <c r="G100" s="325" t="s">
        <v>3</v>
      </c>
      <c r="H100" s="65"/>
    </row>
    <row r="101" spans="2:8" ht="16.149999999999999" customHeight="1" x14ac:dyDescent="0.25">
      <c r="B101" s="454"/>
      <c r="C101" s="6"/>
      <c r="D101" s="708"/>
      <c r="E101" s="32" t="s">
        <v>328</v>
      </c>
      <c r="F101" s="32" t="s">
        <v>327</v>
      </c>
      <c r="G101" s="50"/>
      <c r="H101" s="65"/>
    </row>
    <row r="102" spans="2:8" ht="16.149999999999999" customHeight="1" thickBot="1" x14ac:dyDescent="0.3">
      <c r="B102" s="455"/>
      <c r="C102" s="13"/>
      <c r="D102" s="709"/>
      <c r="E102" s="52" t="s">
        <v>424</v>
      </c>
      <c r="F102" s="52" t="s">
        <v>424</v>
      </c>
      <c r="G102" s="329" t="s">
        <v>4</v>
      </c>
      <c r="H102" s="65"/>
    </row>
    <row r="103" spans="2:8" ht="16.149999999999999" customHeight="1" thickBot="1" x14ac:dyDescent="0.25">
      <c r="B103" s="535" t="s">
        <v>2533</v>
      </c>
      <c r="C103" s="69"/>
      <c r="D103" s="150" t="s">
        <v>11</v>
      </c>
      <c r="E103" s="330"/>
      <c r="F103" s="332"/>
      <c r="G103" s="335" t="s">
        <v>785</v>
      </c>
      <c r="H103" s="65"/>
    </row>
    <row r="104" spans="2:8" ht="16.149999999999999" customHeight="1" thickTop="1" x14ac:dyDescent="0.2">
      <c r="B104" s="413"/>
      <c r="C104" s="71"/>
      <c r="D104" s="71"/>
      <c r="E104" s="71"/>
      <c r="F104" s="71"/>
      <c r="G104" s="336"/>
    </row>
    <row r="106" spans="2:8" ht="16.149999999999999" customHeight="1" x14ac:dyDescent="0.2">
      <c r="B106" s="536"/>
    </row>
  </sheetData>
  <sheetProtection algorithmName="SHA-512" hashValue="shyzYmE1y23pveZ2p4pXDQlukOpF4uquKH3dAo9jXoJ1AydFAyxk/OHj8bvc8coR/iWXVTuwEeC5SN4SQ1zRnw==" saltValue="A4g6uSR3/kJChRtPDVkm0g==" spinCount="100000" sheet="1" objects="1" scenarios="1"/>
  <mergeCells count="5">
    <mergeCell ref="D86:D87"/>
    <mergeCell ref="D101:D102"/>
    <mergeCell ref="D6:D7"/>
    <mergeCell ref="D71:D72"/>
    <mergeCell ref="B71:C72"/>
  </mergeCells>
  <dataValidations count="26">
    <dataValidation allowBlank="1" showInputMessage="1" showErrorMessage="1" promptTitle="Allowance for credit losses" prompt="This line is forced to equal the movement in the allowance for credit losses table on TAC18 Receivables and stage 1 and 2 losses on TAC15 Investments." sqref="C31" xr:uid="{E8FB54AE-0835-4D60-B0FE-3278311759D1}"/>
    <dataValidation allowBlank="1" showInputMessage="1" showErrorMessage="1" promptTitle="Notional expense: apprenticeship" prompt="Used to recognise the notional expenditure relating to apprenticeship training funded through the trust's digital apprenticeship fund. This should match the notional income (benefit) recognised in INC1240B" sqref="C48" xr:uid="{84E3A8CD-8107-446A-BE26-4487C34084E9}"/>
    <dataValidation allowBlank="1" showInputMessage="1" showErrorMessage="1" promptTitle="Other auditor remuneration" prompt="The figure in this row feeds from the 'other auditor remuneration' table below. " sqref="C36" xr:uid="{55EF88DA-80F7-4C9A-8994-BD118F20DDEF}"/>
    <dataValidation allowBlank="1" showInputMessage="1" showErrorMessage="1" promptTitle="Other auditor remuneration" prompt="Total feeds into operating expenses note above (subcode EXP0280B). _x000a_" sqref="C97" xr:uid="{2582A09F-336B-49F4-A369-2C8D80B4D63F}"/>
    <dataValidation allowBlank="1" showInputMessage="1" showErrorMessage="1" promptTitle="Internal audit services" prompt="This line should only be used in the unusual circumstance where a provider's external auditor also provides internal audit services._x000a_" sqref="C93" xr:uid="{DE992703-0020-42CE-BABE-E730BAA67AE2}"/>
    <dataValidation allowBlank="1" showInputMessage="1" showErrorMessage="1" promptTitle="Healthcare from NHS bodies" prompt="This line should only be used where the services cannot be allocated to a more specific line of expenditure." sqref="C8" xr:uid="{5A6AE225-CC32-44BA-909F-12F1CDA4AC7E}"/>
    <dataValidation allowBlank="1" showInputMessage="1" showErrorMessage="1" promptTitle="Healthcare from non-NHS bodies" prompt="Includes healthcare purchased from Scottish, Welsh and Northern Irish Health bodies as well as private healthcare purchased by the provider." sqref="C9" xr:uid="{F8F2315A-C3C1-4233-84C7-A8E32AC18D4A}"/>
    <dataValidation allowBlank="1" showInputMessage="1" showErrorMessage="1" promptTitle="Purchase of social care" prompt="This line should include the purchase of social care under s.75 agreements or other integrated care pooled/devolved budgets." sqref="C10" xr:uid="{9E853EF0-B2E4-4DAC-9D21-4347DCDF11F6}"/>
    <dataValidation allowBlank="1" showInputMessage="1" showErrorMessage="1" promptTitle="Supplies &amp; services - clinical" prompt="This may include expenditure on therapy materials, medical gases, dressings and other clinical consumables, x-ray equipment and blood. It should also include expenditure under related maintenance contracts." sqref="C13" xr:uid="{1529B959-7CF5-4D77-B12C-EE1544112A44}"/>
    <dataValidation allowBlank="1" showInputMessage="1" showErrorMessage="1" promptTitle="Supplies &amp; services - general" prompt="May include cleaning materials and contracts, food and contract catering, staff uniforms, laundry and bedding etc." sqref="C15" xr:uid="{266B4D18-3B14-4808-B2AD-BFA80B92E4FA}"/>
    <dataValidation allowBlank="1" showInputMessage="1" showErrorMessage="1" promptTitle="Establishment costs" prompt="Expenditure on administrative expenses such as printing, stationery, telephones and publishing." sqref="C22" xr:uid="{B9021A2F-E821-4AF1-9365-A2C0A708219E}"/>
    <dataValidation allowBlank="1" showInputMessage="1" showErrorMessage="1" promptTitle="Research and development" prompt="Where research and development expenditure can be separated from patient care activity, it should be recorded here." sqref="C45" xr:uid="{1DBF2285-DF85-4FAD-A4ED-63A0AE27C906}"/>
    <dataValidation allowBlank="1" showInputMessage="1" showErrorMessage="1" promptTitle="Transport (business travel)" prompt="This line should include the costs of staff travelling for business purposes where borne by the provider (e.g. train fares, taxis, mileage claims, etc)" sqref="C25" xr:uid="{7964161A-3FC0-49E0-800F-5DC72DD165A3}"/>
    <dataValidation allowBlank="1" showInputMessage="1" showErrorMessage="1" promptTitle="Transport (other)" prompt="Includes all other transport related costs, including costs directly attributable to providing transporting services for patients.  This may include ambulance or other fuel, vehicle repair parts, insurance, external contracts, etc." sqref="C26" xr:uid="{6A548A6C-61E5-458F-97DF-FE1E72CD5C42}"/>
    <dataValidation allowBlank="1" showInputMessage="1" showErrorMessage="1" promptTitle="Business rates" prompt="This line is required for reporting to HM Treasury for the purposes of Whole of Government Accounts. Local authorities act as an agent in collecting business rates, so business rates should be recorded as external to government." sqref="C23" xr:uid="{5D43120D-631E-4898-9585-6CC2AC83AF9E}"/>
    <dataValidation allowBlank="1" showInputMessage="1" showErrorMessage="1" promptTitle="Premises - Other" prompt="Should include expenditure on electricity, gas and non-capitalised furniture and fittings." sqref="C24" xr:uid="{11144EB6-1C12-46F3-97BD-488563683A66}"/>
    <dataValidation allowBlank="1" showInputMessage="1" showErrorMessage="1" promptTitle="Allowance for credit losses" prompt="This line is forced to equal the movement in the allowance for credit losses table on TAC18 Receivables." sqref="C30" xr:uid="{9C4A3AA1-B810-44A8-B669-4C10D3DDA031}"/>
    <dataValidation allowBlank="1" showInputMessage="1" showErrorMessage="1" promptTitle="Employee expenses" prompt="Populated from data entered on TAC09 Staff." sqref="C38 C50 C44 C46 C58 C52 C11" xr:uid="{AC844749-A2C7-459B-B95F-ABB8122803CF}"/>
    <dataValidation allowBlank="1" showInputMessage="1" showErrorMessage="1" promptTitle="Operating lease expenditure" prompt="Populated from the data entered in TAC10 Op leases." sqref="C49" xr:uid="{6027CF1B-C8CF-4503-9E68-9EE3032A1414}"/>
    <dataValidation allowBlank="1" showInputMessage="1" showErrorMessage="1" promptTitle="Impairments" prompt="Populated from the data entered on TAC12 Impairment." sqref="C29" xr:uid="{2855E966-7642-4E89-B065-F6845D64A89A}"/>
    <dataValidation allowBlank="1" showInputMessage="1" showErrorMessage="1" promptTitle="Consultancy costs" prompt="Expenditure on management consultancy must meet the definition as set out in Chapter 5 Annex 2 in the GAM. The counterparty split for this row may be unlocked on request where you feel your intra-NHS service meets the definition." sqref="C21" xr:uid="{0BBD9A2B-FC07-4A58-9CA0-1549472A01E6}"/>
    <dataValidation allowBlank="1" showInputMessage="1" showErrorMessage="1" promptTitle="Internal audit (non-employee)" prompt="This may be the fees paid in respect of an outsourced internal audit function or non-employee benefits expenses in respect of an in-house function. This should include counter fraud services." sqref="C39" xr:uid="{35DA8410-DADD-4C60-AA47-720F1C4A219E}"/>
    <dataValidation allowBlank="1" showInputMessage="1" showErrorMessage="1" promptTitle="Discontinued operations" prompt="In accordance with the requirements of the HM Treasury FReM, activities are only treated as discontinuing where they are transferring to bodies outside of the Whole of Government Accounts boundary or ceasing entirely." sqref="C67" xr:uid="{204DF337-FEE6-4007-8796-F71EDA202912}"/>
    <dataValidation allowBlank="1" showInputMessage="1" showErrorMessage="1" promptTitle="Legal fees" prompt="This line should include fees paid for legal services only and not compensation paid to claimants." sqref="C42" xr:uid="{3CD9AD2A-CED2-45B3-B819-F8D0529CA6B8}"/>
    <dataValidation allowBlank="1" showInputMessage="1" showErrorMessage="1" promptTitle="Other auditor remuneration" prompt="The total of this table feeds 'other auditor remuneration' within the operating expenditure note above. _x000a_" sqref="C85" xr:uid="{F300A6B4-AC58-4035-AADB-B0A46041C85B}"/>
    <dataValidation allowBlank="1" showInputMessage="1" showErrorMessage="1" promptTitle="Consortium arrangements" prompt="Expected to be used only rarely where expenditure cannot be classified by type of expenditure in other lines of this note." sqref="C60" xr:uid="{3AC7A387-8FFE-4D58-BF32-BDACEC625293}"/>
  </dataValidations>
  <pageMargins left="0.25" right="0.25" top="0.75" bottom="0.75" header="0.3" footer="0.3"/>
  <pageSetup paperSize="9" scale="36" fitToHeight="0" orientation="landscape" r:id="rId1"/>
  <rowBreaks count="1" manualBreakCount="1">
    <brk id="84" min="1" max="2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C191-6208-4CF0-9420-53F673E2E097}">
  <sheetPr codeName="Sheet67">
    <tabColor theme="2"/>
    <pageSetUpPr fitToPage="1"/>
  </sheetPr>
  <dimension ref="A1:L104"/>
  <sheetViews>
    <sheetView showGridLines="0" zoomScale="85" zoomScaleNormal="85" zoomScaleSheetLayoutView="85" workbookViewId="0">
      <pane xSplit="5" topLeftCell="F1" activePane="topRight" state="frozen"/>
      <selection activeCell="A2" sqref="A2"/>
      <selection pane="topRight" activeCell="A2" sqref="A2"/>
    </sheetView>
  </sheetViews>
  <sheetFormatPr defaultColWidth="9.25" defaultRowHeight="16.149999999999999" customHeight="1" x14ac:dyDescent="0.2"/>
  <cols>
    <col min="1" max="1" width="4.25" style="18" customWidth="1"/>
    <col min="2" max="2" width="62.25" style="18" customWidth="1"/>
    <col min="3" max="3" width="5.25" style="18" customWidth="1"/>
    <col min="4" max="4" width="9.25" style="18" customWidth="1"/>
    <col min="5" max="10" width="15.25" style="18" customWidth="1"/>
    <col min="11" max="27" width="13.25" style="18" customWidth="1"/>
    <col min="28" max="16384" width="9.25" style="18"/>
  </cols>
  <sheetData>
    <row r="1" spans="1:12" ht="18.7" customHeight="1" x14ac:dyDescent="0.25">
      <c r="B1" s="20" t="s">
        <v>2476</v>
      </c>
    </row>
    <row r="2" spans="1:12" ht="18.7" customHeight="1" x14ac:dyDescent="0.25">
      <c r="B2" s="20" t="s">
        <v>340</v>
      </c>
    </row>
    <row r="3" spans="1:12" ht="18.7" customHeight="1" x14ac:dyDescent="0.2">
      <c r="B3" s="21" t="s">
        <v>405</v>
      </c>
    </row>
    <row r="4" spans="1:12" ht="18.7" customHeight="1" thickBot="1" x14ac:dyDescent="0.25">
      <c r="B4" s="21"/>
    </row>
    <row r="5" spans="1:12" ht="16.149999999999999" customHeight="1" thickTop="1" thickBot="1" x14ac:dyDescent="0.3">
      <c r="B5" s="45"/>
      <c r="C5" s="45"/>
      <c r="D5" s="45"/>
      <c r="E5" s="45"/>
      <c r="F5" s="45"/>
      <c r="G5" s="45"/>
      <c r="H5" s="45"/>
      <c r="I5" s="45"/>
      <c r="J5" s="377" t="s">
        <v>2338</v>
      </c>
      <c r="K5" s="378">
        <v>2</v>
      </c>
    </row>
    <row r="6" spans="1:12" ht="16.149999999999999" customHeight="1" thickTop="1" x14ac:dyDescent="0.2">
      <c r="A6" s="46"/>
      <c r="B6" s="727" t="s">
        <v>2453</v>
      </c>
      <c r="C6" s="476"/>
      <c r="D6" s="476"/>
      <c r="E6" s="477" t="s">
        <v>786</v>
      </c>
      <c r="F6" s="477" t="s">
        <v>787</v>
      </c>
      <c r="G6" s="767" t="s">
        <v>788</v>
      </c>
      <c r="H6" s="771" t="s">
        <v>789</v>
      </c>
      <c r="I6" s="478" t="s">
        <v>790</v>
      </c>
      <c r="J6" s="478" t="s">
        <v>791</v>
      </c>
      <c r="K6" s="479" t="s">
        <v>3</v>
      </c>
      <c r="L6" s="65"/>
    </row>
    <row r="7" spans="1:12" ht="57.1" customHeight="1" x14ac:dyDescent="0.25">
      <c r="B7" s="728"/>
      <c r="C7" s="480"/>
      <c r="D7" s="729" t="s">
        <v>72</v>
      </c>
      <c r="E7" s="768" t="s">
        <v>806</v>
      </c>
      <c r="F7" s="768" t="s">
        <v>807</v>
      </c>
      <c r="G7" s="768" t="s">
        <v>808</v>
      </c>
      <c r="H7" s="777" t="s">
        <v>806</v>
      </c>
      <c r="I7" s="768" t="s">
        <v>807</v>
      </c>
      <c r="J7" s="481" t="s">
        <v>808</v>
      </c>
      <c r="K7" s="482"/>
      <c r="L7" s="65"/>
    </row>
    <row r="8" spans="1:12" ht="16.149999999999999" customHeight="1" x14ac:dyDescent="0.25">
      <c r="B8" s="483"/>
      <c r="C8" s="480"/>
      <c r="D8" s="729"/>
      <c r="E8" s="776" t="s">
        <v>328</v>
      </c>
      <c r="F8" s="776" t="s">
        <v>328</v>
      </c>
      <c r="G8" s="484" t="s">
        <v>328</v>
      </c>
      <c r="H8" s="778" t="s">
        <v>327</v>
      </c>
      <c r="I8" s="776" t="s">
        <v>327</v>
      </c>
      <c r="J8" s="484" t="s">
        <v>327</v>
      </c>
      <c r="K8" s="482"/>
      <c r="L8" s="65"/>
    </row>
    <row r="9" spans="1:12" ht="16.149999999999999" customHeight="1" thickBot="1" x14ac:dyDescent="0.3">
      <c r="B9" s="485"/>
      <c r="C9" s="486"/>
      <c r="D9" s="730"/>
      <c r="E9" s="487" t="s">
        <v>424</v>
      </c>
      <c r="F9" s="487" t="s">
        <v>424</v>
      </c>
      <c r="G9" s="487" t="s">
        <v>424</v>
      </c>
      <c r="H9" s="779" t="s">
        <v>424</v>
      </c>
      <c r="I9" s="487" t="s">
        <v>424</v>
      </c>
      <c r="J9" s="487" t="s">
        <v>424</v>
      </c>
      <c r="K9" s="488" t="s">
        <v>4</v>
      </c>
      <c r="L9" s="65"/>
    </row>
    <row r="10" spans="1:12" ht="16.149999999999999" customHeight="1" x14ac:dyDescent="0.2">
      <c r="B10" s="93" t="s">
        <v>792</v>
      </c>
      <c r="C10" s="489"/>
      <c r="D10" s="490" t="s">
        <v>11</v>
      </c>
      <c r="E10" s="527">
        <f t="shared" ref="E10:E27" si="0">F10+G10</f>
        <v>0</v>
      </c>
      <c r="F10" s="528"/>
      <c r="G10" s="769"/>
      <c r="H10" s="772">
        <f t="shared" ref="H10:H27" si="1">I10+J10</f>
        <v>0</v>
      </c>
      <c r="I10" s="446"/>
      <c r="J10" s="446"/>
      <c r="K10" s="488" t="s">
        <v>809</v>
      </c>
      <c r="L10" s="65"/>
    </row>
    <row r="11" spans="1:12" ht="16.149999999999999" customHeight="1" x14ac:dyDescent="0.2">
      <c r="B11" s="401" t="s">
        <v>793</v>
      </c>
      <c r="C11" s="491"/>
      <c r="D11" s="490" t="s">
        <v>11</v>
      </c>
      <c r="E11" s="527">
        <f t="shared" si="0"/>
        <v>0</v>
      </c>
      <c r="F11" s="371"/>
      <c r="G11" s="769"/>
      <c r="H11" s="772">
        <f t="shared" si="1"/>
        <v>0</v>
      </c>
      <c r="I11" s="446"/>
      <c r="J11" s="446"/>
      <c r="K11" s="488" t="s">
        <v>810</v>
      </c>
      <c r="L11" s="65"/>
    </row>
    <row r="12" spans="1:12" ht="15.65" customHeight="1" x14ac:dyDescent="0.2">
      <c r="B12" s="401" t="s">
        <v>307</v>
      </c>
      <c r="C12" s="491"/>
      <c r="D12" s="492" t="s">
        <v>11</v>
      </c>
      <c r="E12" s="527">
        <f t="shared" si="0"/>
        <v>0</v>
      </c>
      <c r="F12" s="371"/>
      <c r="G12" s="769"/>
      <c r="H12" s="772">
        <f t="shared" si="1"/>
        <v>0</v>
      </c>
      <c r="I12" s="446"/>
      <c r="J12" s="446"/>
      <c r="K12" s="488" t="s">
        <v>811</v>
      </c>
      <c r="L12" s="65"/>
    </row>
    <row r="13" spans="1:12" ht="16.5" customHeight="1" x14ac:dyDescent="0.2">
      <c r="B13" s="214" t="s">
        <v>794</v>
      </c>
      <c r="C13" s="491"/>
      <c r="D13" s="490" t="s">
        <v>11</v>
      </c>
      <c r="E13" s="527">
        <f t="shared" si="0"/>
        <v>0</v>
      </c>
      <c r="F13" s="371"/>
      <c r="G13" s="769"/>
      <c r="H13" s="772">
        <f t="shared" si="1"/>
        <v>0</v>
      </c>
      <c r="I13" s="446"/>
      <c r="J13" s="446"/>
      <c r="K13" s="488" t="s">
        <v>812</v>
      </c>
      <c r="L13" s="65"/>
    </row>
    <row r="14" spans="1:12" ht="27.35" customHeight="1" x14ac:dyDescent="0.2">
      <c r="B14" s="214" t="s">
        <v>813</v>
      </c>
      <c r="C14" s="491"/>
      <c r="D14" s="490" t="s">
        <v>11</v>
      </c>
      <c r="E14" s="527">
        <f t="shared" si="0"/>
        <v>0</v>
      </c>
      <c r="F14" s="371"/>
      <c r="G14" s="769"/>
      <c r="H14" s="772">
        <f>I14+J14</f>
        <v>0</v>
      </c>
      <c r="I14" s="446"/>
      <c r="J14" s="446"/>
      <c r="K14" s="488" t="s">
        <v>814</v>
      </c>
      <c r="L14" s="65"/>
    </row>
    <row r="15" spans="1:12" ht="16.149999999999999" customHeight="1" x14ac:dyDescent="0.2">
      <c r="B15" s="93" t="s">
        <v>815</v>
      </c>
      <c r="C15" s="491"/>
      <c r="D15" s="490" t="s">
        <v>11</v>
      </c>
      <c r="E15" s="527">
        <f t="shared" si="0"/>
        <v>0</v>
      </c>
      <c r="F15" s="371"/>
      <c r="G15" s="769"/>
      <c r="H15" s="772">
        <f t="shared" si="1"/>
        <v>0</v>
      </c>
      <c r="I15" s="446"/>
      <c r="J15" s="446"/>
      <c r="K15" s="488" t="s">
        <v>816</v>
      </c>
      <c r="L15" s="65"/>
    </row>
    <row r="16" spans="1:12" ht="16.149999999999999" customHeight="1" x14ac:dyDescent="0.2">
      <c r="B16" s="401" t="s">
        <v>795</v>
      </c>
      <c r="C16" s="491"/>
      <c r="D16" s="490" t="s">
        <v>11</v>
      </c>
      <c r="E16" s="527">
        <f t="shared" si="0"/>
        <v>0</v>
      </c>
      <c r="F16" s="371"/>
      <c r="G16" s="769"/>
      <c r="H16" s="772">
        <f t="shared" si="1"/>
        <v>0</v>
      </c>
      <c r="I16" s="446"/>
      <c r="J16" s="446"/>
      <c r="K16" s="488" t="s">
        <v>817</v>
      </c>
      <c r="L16" s="65"/>
    </row>
    <row r="17" spans="1:12" ht="16.149999999999999" customHeight="1" x14ac:dyDescent="0.2">
      <c r="B17" s="115" t="s">
        <v>796</v>
      </c>
      <c r="C17" s="491"/>
      <c r="D17" s="490" t="s">
        <v>11</v>
      </c>
      <c r="E17" s="527">
        <f t="shared" si="0"/>
        <v>0</v>
      </c>
      <c r="F17" s="371"/>
      <c r="G17" s="769"/>
      <c r="H17" s="772">
        <f t="shared" si="1"/>
        <v>0</v>
      </c>
      <c r="I17" s="446"/>
      <c r="J17" s="446"/>
      <c r="K17" s="488" t="s">
        <v>818</v>
      </c>
      <c r="L17" s="65"/>
    </row>
    <row r="18" spans="1:12" ht="16.149999999999999" customHeight="1" x14ac:dyDescent="0.2">
      <c r="B18" s="93" t="s">
        <v>797</v>
      </c>
      <c r="C18" s="491"/>
      <c r="D18" s="490" t="s">
        <v>11</v>
      </c>
      <c r="E18" s="527">
        <f t="shared" si="0"/>
        <v>0</v>
      </c>
      <c r="F18" s="371"/>
      <c r="G18" s="769"/>
      <c r="H18" s="772">
        <f t="shared" si="1"/>
        <v>0</v>
      </c>
      <c r="I18" s="446"/>
      <c r="J18" s="446"/>
      <c r="K18" s="488" t="s">
        <v>819</v>
      </c>
      <c r="L18" s="65"/>
    </row>
    <row r="19" spans="1:12" ht="16.149999999999999" customHeight="1" x14ac:dyDescent="0.2">
      <c r="B19" s="401" t="s">
        <v>820</v>
      </c>
      <c r="C19" s="491"/>
      <c r="D19" s="490" t="s">
        <v>11</v>
      </c>
      <c r="E19" s="527">
        <f t="shared" si="0"/>
        <v>0</v>
      </c>
      <c r="F19" s="529"/>
      <c r="G19" s="769"/>
      <c r="H19" s="772">
        <f t="shared" si="1"/>
        <v>0</v>
      </c>
      <c r="I19" s="450"/>
      <c r="J19" s="446"/>
      <c r="K19" s="488" t="s">
        <v>821</v>
      </c>
      <c r="L19" s="65"/>
    </row>
    <row r="20" spans="1:12" ht="16.149999999999999" customHeight="1" x14ac:dyDescent="0.2">
      <c r="B20" s="115" t="s">
        <v>798</v>
      </c>
      <c r="C20" s="491"/>
      <c r="D20" s="490" t="s">
        <v>11</v>
      </c>
      <c r="E20" s="527">
        <f t="shared" si="0"/>
        <v>0</v>
      </c>
      <c r="F20" s="529"/>
      <c r="G20" s="769"/>
      <c r="H20" s="772">
        <f t="shared" si="1"/>
        <v>0</v>
      </c>
      <c r="I20" s="450"/>
      <c r="J20" s="446"/>
      <c r="K20" s="488" t="s">
        <v>822</v>
      </c>
      <c r="L20" s="65"/>
    </row>
    <row r="21" spans="1:12" ht="16.149999999999999" customHeight="1" thickBot="1" x14ac:dyDescent="0.25">
      <c r="B21" s="569" t="s">
        <v>823</v>
      </c>
      <c r="C21" s="583"/>
      <c r="D21" s="492" t="s">
        <v>11</v>
      </c>
      <c r="E21" s="527">
        <f t="shared" si="0"/>
        <v>0</v>
      </c>
      <c r="F21" s="371"/>
      <c r="G21" s="769"/>
      <c r="H21" s="772">
        <f t="shared" si="1"/>
        <v>0</v>
      </c>
      <c r="I21" s="446"/>
      <c r="J21" s="446"/>
      <c r="K21" s="488" t="s">
        <v>824</v>
      </c>
      <c r="L21" s="65"/>
    </row>
    <row r="22" spans="1:12" ht="16.149999999999999" customHeight="1" x14ac:dyDescent="0.2">
      <c r="B22" s="463" t="s">
        <v>799</v>
      </c>
      <c r="C22" s="491"/>
      <c r="D22" s="490" t="s">
        <v>11</v>
      </c>
      <c r="E22" s="530">
        <f t="shared" si="0"/>
        <v>0</v>
      </c>
      <c r="F22" s="368">
        <f>SUM(F10:F21)</f>
        <v>0</v>
      </c>
      <c r="G22" s="770">
        <f>SUM(G10:G21)</f>
        <v>0</v>
      </c>
      <c r="H22" s="773">
        <f t="shared" si="1"/>
        <v>0</v>
      </c>
      <c r="I22" s="14">
        <f>SUM(I10:I21)</f>
        <v>0</v>
      </c>
      <c r="J22" s="14">
        <f t="shared" ref="J22" si="2">SUM(J10:J21)</f>
        <v>0</v>
      </c>
      <c r="K22" s="488" t="s">
        <v>825</v>
      </c>
      <c r="L22" s="65"/>
    </row>
    <row r="23" spans="1:12" ht="28.2" customHeight="1" x14ac:dyDescent="0.2">
      <c r="B23" s="214" t="s">
        <v>800</v>
      </c>
      <c r="C23" s="491"/>
      <c r="D23" s="492" t="s">
        <v>1</v>
      </c>
      <c r="E23" s="527">
        <f t="shared" si="0"/>
        <v>0</v>
      </c>
      <c r="F23" s="371"/>
      <c r="G23" s="769"/>
      <c r="H23" s="772">
        <f t="shared" si="1"/>
        <v>0</v>
      </c>
      <c r="I23" s="446"/>
      <c r="J23" s="446"/>
      <c r="K23" s="488" t="s">
        <v>826</v>
      </c>
      <c r="L23" s="65"/>
    </row>
    <row r="24" spans="1:12" ht="16.149999999999999" customHeight="1" thickBot="1" x14ac:dyDescent="0.25">
      <c r="B24" s="459" t="s">
        <v>801</v>
      </c>
      <c r="C24" s="491"/>
      <c r="D24" s="492" t="s">
        <v>1</v>
      </c>
      <c r="E24" s="527">
        <f t="shared" si="0"/>
        <v>0</v>
      </c>
      <c r="F24" s="371"/>
      <c r="G24" s="769"/>
      <c r="H24" s="772">
        <f t="shared" si="1"/>
        <v>0</v>
      </c>
      <c r="I24" s="446"/>
      <c r="J24" s="446"/>
      <c r="K24" s="488" t="s">
        <v>827</v>
      </c>
      <c r="L24" s="65"/>
    </row>
    <row r="25" spans="1:12" ht="16.149999999999999" customHeight="1" x14ac:dyDescent="0.2">
      <c r="A25" s="112"/>
      <c r="B25" s="460" t="s">
        <v>802</v>
      </c>
      <c r="C25" s="491"/>
      <c r="D25" s="490" t="s">
        <v>11</v>
      </c>
      <c r="E25" s="530">
        <f t="shared" si="0"/>
        <v>0</v>
      </c>
      <c r="F25" s="368">
        <f>SUM(F22:F24)</f>
        <v>0</v>
      </c>
      <c r="G25" s="770">
        <f>SUM(G22:G24)</f>
        <v>0</v>
      </c>
      <c r="H25" s="773">
        <f t="shared" si="1"/>
        <v>0</v>
      </c>
      <c r="I25" s="14">
        <f>SUM(I22:I24)</f>
        <v>0</v>
      </c>
      <c r="J25" s="14">
        <f>SUM(J22:J24)</f>
        <v>0</v>
      </c>
      <c r="K25" s="488" t="s">
        <v>828</v>
      </c>
      <c r="L25" s="65"/>
    </row>
    <row r="26" spans="1:12" ht="16.149999999999999" customHeight="1" x14ac:dyDescent="0.2">
      <c r="A26" s="112"/>
      <c r="B26" s="459" t="s">
        <v>803</v>
      </c>
      <c r="C26" s="491"/>
      <c r="D26" s="490" t="s">
        <v>11</v>
      </c>
      <c r="E26" s="3"/>
      <c r="F26" s="3"/>
      <c r="G26" s="3"/>
      <c r="H26" s="774"/>
      <c r="I26" s="3"/>
      <c r="J26" s="3"/>
      <c r="K26" s="488" t="s">
        <v>829</v>
      </c>
      <c r="L26" s="65"/>
    </row>
    <row r="27" spans="1:12" ht="16.149999999999999" customHeight="1" thickBot="1" x14ac:dyDescent="0.25">
      <c r="A27" s="112"/>
      <c r="B27" s="494" t="s">
        <v>804</v>
      </c>
      <c r="C27" s="491"/>
      <c r="D27" s="490" t="s">
        <v>11</v>
      </c>
      <c r="E27" s="527">
        <f t="shared" si="0"/>
        <v>0</v>
      </c>
      <c r="F27" s="531"/>
      <c r="G27" s="769"/>
      <c r="H27" s="775">
        <f t="shared" si="1"/>
        <v>0</v>
      </c>
      <c r="I27" s="446"/>
      <c r="J27" s="446"/>
      <c r="K27" s="488" t="s">
        <v>830</v>
      </c>
      <c r="L27" s="65"/>
    </row>
    <row r="28" spans="1:12" ht="16.149999999999999" customHeight="1" thickTop="1" thickBot="1" x14ac:dyDescent="0.25">
      <c r="B28" s="413"/>
      <c r="C28" s="413"/>
      <c r="D28" s="413"/>
      <c r="E28" s="413"/>
      <c r="F28" s="413"/>
      <c r="G28" s="413"/>
      <c r="H28" s="413"/>
      <c r="I28" s="413"/>
      <c r="J28" s="413"/>
      <c r="K28" s="413"/>
    </row>
    <row r="29" spans="1:12" ht="16.149999999999999" customHeight="1" thickTop="1" thickBot="1" x14ac:dyDescent="0.3">
      <c r="B29" s="414"/>
      <c r="C29" s="414"/>
      <c r="D29" s="414"/>
      <c r="E29" s="414"/>
      <c r="F29" s="414"/>
      <c r="G29" s="414"/>
      <c r="H29" s="414"/>
      <c r="I29" s="414"/>
      <c r="J29" s="495" t="s">
        <v>2338</v>
      </c>
      <c r="K29" s="496">
        <v>3</v>
      </c>
    </row>
    <row r="30" spans="1:12" ht="16.149999999999999" customHeight="1" thickTop="1" x14ac:dyDescent="0.2">
      <c r="A30" s="46"/>
      <c r="B30" s="438" t="s">
        <v>359</v>
      </c>
      <c r="C30" s="416"/>
      <c r="D30" s="416"/>
      <c r="E30" s="497" t="s">
        <v>786</v>
      </c>
      <c r="F30" s="497" t="s">
        <v>787</v>
      </c>
      <c r="G30" s="497" t="s">
        <v>788</v>
      </c>
      <c r="H30" s="498" t="s">
        <v>789</v>
      </c>
      <c r="I30" s="498" t="s">
        <v>790</v>
      </c>
      <c r="J30" s="498" t="s">
        <v>791</v>
      </c>
      <c r="K30" s="479" t="s">
        <v>3</v>
      </c>
      <c r="L30" s="65"/>
    </row>
    <row r="31" spans="1:12" ht="16.149999999999999" customHeight="1" x14ac:dyDescent="0.25">
      <c r="B31" s="499"/>
      <c r="C31" s="1"/>
      <c r="D31" s="723" t="s">
        <v>72</v>
      </c>
      <c r="E31" s="500" t="s">
        <v>5</v>
      </c>
      <c r="F31" s="500" t="s">
        <v>805</v>
      </c>
      <c r="G31" s="500" t="s">
        <v>2</v>
      </c>
      <c r="H31" s="500" t="s">
        <v>5</v>
      </c>
      <c r="I31" s="500" t="s">
        <v>805</v>
      </c>
      <c r="J31" s="500" t="s">
        <v>2</v>
      </c>
      <c r="K31" s="482"/>
      <c r="L31" s="65"/>
    </row>
    <row r="32" spans="1:12" ht="16.149999999999999" customHeight="1" x14ac:dyDescent="0.25">
      <c r="B32" s="454"/>
      <c r="C32" s="1"/>
      <c r="D32" s="723"/>
      <c r="E32" s="484" t="s">
        <v>328</v>
      </c>
      <c r="F32" s="484" t="s">
        <v>328</v>
      </c>
      <c r="G32" s="484" t="s">
        <v>328</v>
      </c>
      <c r="H32" s="484" t="s">
        <v>327</v>
      </c>
      <c r="I32" s="484" t="s">
        <v>327</v>
      </c>
      <c r="J32" s="484" t="s">
        <v>327</v>
      </c>
      <c r="K32" s="482"/>
      <c r="L32" s="65"/>
    </row>
    <row r="33" spans="2:12" ht="16.149999999999999" customHeight="1" thickBot="1" x14ac:dyDescent="0.3">
      <c r="B33" s="455"/>
      <c r="C33" s="501"/>
      <c r="D33" s="724"/>
      <c r="E33" s="487" t="s">
        <v>831</v>
      </c>
      <c r="F33" s="487" t="s">
        <v>831</v>
      </c>
      <c r="G33" s="487" t="s">
        <v>831</v>
      </c>
      <c r="H33" s="487" t="s">
        <v>831</v>
      </c>
      <c r="I33" s="487" t="s">
        <v>831</v>
      </c>
      <c r="J33" s="487" t="s">
        <v>831</v>
      </c>
      <c r="K33" s="488" t="s">
        <v>4</v>
      </c>
      <c r="L33" s="65"/>
    </row>
    <row r="34" spans="2:12" ht="16.149999999999999" customHeight="1" x14ac:dyDescent="0.2">
      <c r="B34" s="464" t="s">
        <v>832</v>
      </c>
      <c r="C34" s="502"/>
      <c r="D34" s="490" t="s">
        <v>11</v>
      </c>
      <c r="E34" s="503">
        <f>SUM(F34:G34)</f>
        <v>0</v>
      </c>
      <c r="F34" s="504"/>
      <c r="G34" s="504"/>
      <c r="H34" s="503">
        <f t="shared" ref="H34:H43" si="3">SUM(I34:J34)</f>
        <v>0</v>
      </c>
      <c r="I34" s="505"/>
      <c r="J34" s="505"/>
      <c r="K34" s="488" t="s">
        <v>833</v>
      </c>
      <c r="L34" s="65"/>
    </row>
    <row r="35" spans="2:12" ht="16.149999999999999" customHeight="1" x14ac:dyDescent="0.2">
      <c r="B35" s="115" t="s">
        <v>834</v>
      </c>
      <c r="C35" s="491"/>
      <c r="D35" s="490" t="s">
        <v>11</v>
      </c>
      <c r="E35" s="503">
        <f t="shared" ref="E35:E43" si="4">SUM(F35:G35)</f>
        <v>0</v>
      </c>
      <c r="F35" s="504"/>
      <c r="G35" s="504"/>
      <c r="H35" s="503">
        <f t="shared" si="3"/>
        <v>0</v>
      </c>
      <c r="I35" s="505"/>
      <c r="J35" s="505"/>
      <c r="K35" s="488" t="s">
        <v>835</v>
      </c>
      <c r="L35" s="65"/>
    </row>
    <row r="36" spans="2:12" ht="16.149999999999999" customHeight="1" x14ac:dyDescent="0.2">
      <c r="B36" s="115" t="s">
        <v>836</v>
      </c>
      <c r="C36" s="491"/>
      <c r="D36" s="490" t="s">
        <v>11</v>
      </c>
      <c r="E36" s="503">
        <f t="shared" si="4"/>
        <v>0</v>
      </c>
      <c r="F36" s="504"/>
      <c r="G36" s="504"/>
      <c r="H36" s="503">
        <f t="shared" si="3"/>
        <v>0</v>
      </c>
      <c r="I36" s="505"/>
      <c r="J36" s="505"/>
      <c r="K36" s="488" t="s">
        <v>837</v>
      </c>
      <c r="L36" s="65"/>
    </row>
    <row r="37" spans="2:12" ht="16.149999999999999" customHeight="1" x14ac:dyDescent="0.2">
      <c r="B37" s="115" t="s">
        <v>838</v>
      </c>
      <c r="C37" s="491"/>
      <c r="D37" s="490" t="s">
        <v>11</v>
      </c>
      <c r="E37" s="503">
        <f t="shared" si="4"/>
        <v>0</v>
      </c>
      <c r="F37" s="504"/>
      <c r="G37" s="504"/>
      <c r="H37" s="503">
        <f t="shared" si="3"/>
        <v>0</v>
      </c>
      <c r="I37" s="505"/>
      <c r="J37" s="505"/>
      <c r="K37" s="488" t="s">
        <v>839</v>
      </c>
      <c r="L37" s="65"/>
    </row>
    <row r="38" spans="2:12" ht="16.149999999999999" customHeight="1" x14ac:dyDescent="0.2">
      <c r="B38" s="115" t="s">
        <v>840</v>
      </c>
      <c r="C38" s="491"/>
      <c r="D38" s="490" t="s">
        <v>11</v>
      </c>
      <c r="E38" s="503">
        <f t="shared" si="4"/>
        <v>0</v>
      </c>
      <c r="F38" s="504"/>
      <c r="G38" s="504"/>
      <c r="H38" s="503">
        <f t="shared" si="3"/>
        <v>0</v>
      </c>
      <c r="I38" s="505"/>
      <c r="J38" s="505"/>
      <c r="K38" s="488" t="s">
        <v>841</v>
      </c>
      <c r="L38" s="65"/>
    </row>
    <row r="39" spans="2:12" ht="16.149999999999999" customHeight="1" x14ac:dyDescent="0.2">
      <c r="B39" s="115" t="s">
        <v>842</v>
      </c>
      <c r="C39" s="491"/>
      <c r="D39" s="490" t="s">
        <v>11</v>
      </c>
      <c r="E39" s="503">
        <f t="shared" si="4"/>
        <v>0</v>
      </c>
      <c r="F39" s="504"/>
      <c r="G39" s="504"/>
      <c r="H39" s="503">
        <f t="shared" si="3"/>
        <v>0</v>
      </c>
      <c r="I39" s="505"/>
      <c r="J39" s="505"/>
      <c r="K39" s="488" t="s">
        <v>843</v>
      </c>
      <c r="L39" s="65"/>
    </row>
    <row r="40" spans="2:12" ht="16.149999999999999" customHeight="1" x14ac:dyDescent="0.2">
      <c r="B40" s="93" t="s">
        <v>844</v>
      </c>
      <c r="C40" s="1"/>
      <c r="D40" s="490" t="s">
        <v>11</v>
      </c>
      <c r="E40" s="503">
        <f t="shared" si="4"/>
        <v>0</v>
      </c>
      <c r="F40" s="504"/>
      <c r="G40" s="504"/>
      <c r="H40" s="503">
        <f t="shared" si="3"/>
        <v>0</v>
      </c>
      <c r="I40" s="505"/>
      <c r="J40" s="505"/>
      <c r="K40" s="488" t="s">
        <v>845</v>
      </c>
      <c r="L40" s="65"/>
    </row>
    <row r="41" spans="2:12" ht="16.149999999999999" customHeight="1" x14ac:dyDescent="0.2">
      <c r="B41" s="401" t="s">
        <v>846</v>
      </c>
      <c r="C41" s="506"/>
      <c r="D41" s="490" t="s">
        <v>11</v>
      </c>
      <c r="E41" s="503">
        <f t="shared" si="4"/>
        <v>0</v>
      </c>
      <c r="F41" s="504"/>
      <c r="G41" s="504"/>
      <c r="H41" s="503">
        <f t="shared" si="3"/>
        <v>0</v>
      </c>
      <c r="I41" s="505"/>
      <c r="J41" s="505"/>
      <c r="K41" s="488" t="s">
        <v>847</v>
      </c>
      <c r="L41" s="65"/>
    </row>
    <row r="42" spans="2:12" ht="16.149999999999999" customHeight="1" x14ac:dyDescent="0.2">
      <c r="B42" s="401" t="s">
        <v>848</v>
      </c>
      <c r="C42" s="506"/>
      <c r="D42" s="490" t="s">
        <v>11</v>
      </c>
      <c r="E42" s="503">
        <f t="shared" si="4"/>
        <v>0</v>
      </c>
      <c r="F42" s="504"/>
      <c r="G42" s="504"/>
      <c r="H42" s="503">
        <f t="shared" si="3"/>
        <v>0</v>
      </c>
      <c r="I42" s="505"/>
      <c r="J42" s="505"/>
      <c r="K42" s="488" t="s">
        <v>849</v>
      </c>
      <c r="L42" s="65"/>
    </row>
    <row r="43" spans="2:12" ht="16.149999999999999" customHeight="1" thickBot="1" x14ac:dyDescent="0.25">
      <c r="B43" s="115" t="s">
        <v>2</v>
      </c>
      <c r="C43" s="491"/>
      <c r="D43" s="490" t="s">
        <v>11</v>
      </c>
      <c r="E43" s="503">
        <f t="shared" si="4"/>
        <v>0</v>
      </c>
      <c r="F43" s="504"/>
      <c r="G43" s="504"/>
      <c r="H43" s="503">
        <f t="shared" si="3"/>
        <v>0</v>
      </c>
      <c r="I43" s="505"/>
      <c r="J43" s="505"/>
      <c r="K43" s="488" t="s">
        <v>850</v>
      </c>
      <c r="L43" s="65"/>
    </row>
    <row r="44" spans="2:12" ht="16.149999999999999" customHeight="1" x14ac:dyDescent="0.2">
      <c r="B44" s="460" t="s">
        <v>851</v>
      </c>
      <c r="C44" s="491"/>
      <c r="D44" s="490" t="s">
        <v>11</v>
      </c>
      <c r="E44" s="507">
        <f t="shared" ref="E44:J44" si="5">SUM(E34:E43)</f>
        <v>0</v>
      </c>
      <c r="F44" s="507">
        <f t="shared" si="5"/>
        <v>0</v>
      </c>
      <c r="G44" s="507">
        <f t="shared" si="5"/>
        <v>0</v>
      </c>
      <c r="H44" s="507">
        <f t="shared" si="5"/>
        <v>0</v>
      </c>
      <c r="I44" s="507">
        <f t="shared" si="5"/>
        <v>0</v>
      </c>
      <c r="J44" s="507">
        <f t="shared" si="5"/>
        <v>0</v>
      </c>
      <c r="K44" s="488" t="s">
        <v>852</v>
      </c>
      <c r="L44" s="65"/>
    </row>
    <row r="45" spans="2:12" ht="16.149999999999999" customHeight="1" x14ac:dyDescent="0.2">
      <c r="B45" s="115" t="s">
        <v>66</v>
      </c>
      <c r="C45" s="508"/>
      <c r="D45" s="509"/>
      <c r="E45" s="510"/>
      <c r="F45" s="510"/>
      <c r="G45" s="510"/>
      <c r="H45" s="510"/>
      <c r="I45" s="510"/>
      <c r="J45" s="510"/>
      <c r="K45" s="511"/>
      <c r="L45" s="65"/>
    </row>
    <row r="46" spans="2:12" ht="16.149999999999999" customHeight="1" thickBot="1" x14ac:dyDescent="0.25">
      <c r="B46" s="512" t="s">
        <v>853</v>
      </c>
      <c r="C46" s="411"/>
      <c r="D46" s="513" t="s">
        <v>11</v>
      </c>
      <c r="E46" s="503">
        <f>SUM(F46:G46)</f>
        <v>0</v>
      </c>
      <c r="F46" s="504"/>
      <c r="G46" s="504"/>
      <c r="H46" s="503">
        <f t="shared" ref="H46" si="6">SUM(I46:J46)</f>
        <v>0</v>
      </c>
      <c r="I46" s="505"/>
      <c r="J46" s="505"/>
      <c r="K46" s="514" t="s">
        <v>854</v>
      </c>
      <c r="L46" s="65"/>
    </row>
    <row r="47" spans="2:12" ht="16.149999999999999" customHeight="1" thickTop="1" thickBot="1" x14ac:dyDescent="0.25">
      <c r="B47" s="413"/>
      <c r="C47" s="413"/>
      <c r="D47" s="413"/>
      <c r="E47" s="413"/>
      <c r="F47" s="413"/>
      <c r="G47" s="413"/>
      <c r="H47" s="413"/>
      <c r="I47" s="413"/>
      <c r="J47" s="413"/>
      <c r="K47" s="515"/>
    </row>
    <row r="48" spans="2:12" ht="16.149999999999999" customHeight="1" thickTop="1" thickBot="1" x14ac:dyDescent="0.3">
      <c r="B48" s="414"/>
      <c r="C48" s="414"/>
      <c r="D48" s="414"/>
      <c r="E48" s="414"/>
      <c r="F48" s="414"/>
      <c r="G48" s="414"/>
      <c r="H48" s="495" t="s">
        <v>2338</v>
      </c>
      <c r="I48" s="496">
        <v>4</v>
      </c>
      <c r="J48" s="26"/>
      <c r="K48" s="26"/>
    </row>
    <row r="49" spans="1:12" ht="16.149999999999999" customHeight="1" thickTop="1" x14ac:dyDescent="0.2">
      <c r="A49" s="46"/>
      <c r="B49" s="438" t="s">
        <v>360</v>
      </c>
      <c r="C49" s="416"/>
      <c r="D49" s="416"/>
      <c r="E49" s="497" t="s">
        <v>855</v>
      </c>
      <c r="F49" s="497" t="s">
        <v>856</v>
      </c>
      <c r="G49" s="498" t="s">
        <v>857</v>
      </c>
      <c r="H49" s="498" t="s">
        <v>858</v>
      </c>
      <c r="I49" s="479" t="s">
        <v>3</v>
      </c>
      <c r="J49" s="516"/>
      <c r="K49" s="26"/>
    </row>
    <row r="50" spans="1:12" ht="16.149999999999999" customHeight="1" x14ac:dyDescent="0.25">
      <c r="B50" s="454"/>
      <c r="C50" s="1"/>
      <c r="D50" s="723"/>
      <c r="E50" s="484" t="s">
        <v>328</v>
      </c>
      <c r="F50" s="484" t="s">
        <v>328</v>
      </c>
      <c r="G50" s="484" t="s">
        <v>327</v>
      </c>
      <c r="H50" s="484" t="s">
        <v>327</v>
      </c>
      <c r="I50" s="482"/>
      <c r="J50" s="516"/>
      <c r="K50" s="26"/>
    </row>
    <row r="51" spans="1:12" ht="16.149999999999999" customHeight="1" thickBot="1" x14ac:dyDescent="0.3">
      <c r="B51" s="455"/>
      <c r="C51" s="501"/>
      <c r="D51" s="724"/>
      <c r="E51" s="487" t="s">
        <v>424</v>
      </c>
      <c r="F51" s="487" t="s">
        <v>831</v>
      </c>
      <c r="G51" s="487" t="s">
        <v>424</v>
      </c>
      <c r="H51" s="487" t="s">
        <v>831</v>
      </c>
      <c r="I51" s="488" t="s">
        <v>4</v>
      </c>
      <c r="J51" s="516"/>
      <c r="K51" s="26"/>
    </row>
    <row r="52" spans="1:12" ht="16.149999999999999" customHeight="1" x14ac:dyDescent="0.2">
      <c r="B52" s="467" t="s">
        <v>859</v>
      </c>
      <c r="C52" s="1"/>
      <c r="D52" s="517" t="s">
        <v>11</v>
      </c>
      <c r="E52" s="518"/>
      <c r="F52" s="504"/>
      <c r="G52" s="518"/>
      <c r="H52" s="505"/>
      <c r="I52" s="488" t="s">
        <v>860</v>
      </c>
      <c r="J52" s="516"/>
      <c r="K52" s="26"/>
    </row>
    <row r="53" spans="1:12" ht="16.149999999999999" customHeight="1" thickBot="1" x14ac:dyDescent="0.25">
      <c r="B53" s="519" t="s">
        <v>861</v>
      </c>
      <c r="C53" s="520"/>
      <c r="D53" s="521" t="s">
        <v>11</v>
      </c>
      <c r="E53" s="504"/>
      <c r="F53" s="518"/>
      <c r="G53" s="505"/>
      <c r="H53" s="518"/>
      <c r="I53" s="488" t="s">
        <v>862</v>
      </c>
      <c r="J53" s="516"/>
      <c r="K53" s="26"/>
    </row>
    <row r="54" spans="1:12" ht="16.149999999999999" customHeight="1" thickTop="1" thickBot="1" x14ac:dyDescent="0.25">
      <c r="B54" s="413"/>
      <c r="C54" s="413"/>
      <c r="D54" s="413"/>
      <c r="E54" s="413"/>
      <c r="F54" s="413"/>
      <c r="G54" s="413"/>
      <c r="H54" s="413"/>
      <c r="I54" s="515"/>
      <c r="J54" s="26"/>
      <c r="K54" s="26"/>
    </row>
    <row r="55" spans="1:12" ht="16.149999999999999" customHeight="1" thickTop="1" thickBot="1" x14ac:dyDescent="0.3">
      <c r="B55" s="414"/>
      <c r="C55" s="414"/>
      <c r="D55" s="414"/>
      <c r="E55" s="414"/>
      <c r="F55" s="414"/>
      <c r="G55" s="414"/>
      <c r="H55" s="414"/>
      <c r="I55" s="414"/>
      <c r="J55" s="495" t="s">
        <v>2338</v>
      </c>
      <c r="K55" s="496">
        <v>6</v>
      </c>
    </row>
    <row r="56" spans="1:12" ht="16.149999999999999" customHeight="1" thickTop="1" x14ac:dyDescent="0.2">
      <c r="A56" s="46"/>
      <c r="B56" s="731" t="s">
        <v>2413</v>
      </c>
      <c r="C56" s="416"/>
      <c r="D56" s="416"/>
      <c r="E56" s="497" t="s">
        <v>863</v>
      </c>
      <c r="F56" s="497" t="s">
        <v>864</v>
      </c>
      <c r="G56" s="497" t="s">
        <v>865</v>
      </c>
      <c r="H56" s="497" t="s">
        <v>866</v>
      </c>
      <c r="I56" s="497" t="s">
        <v>867</v>
      </c>
      <c r="J56" s="497" t="s">
        <v>868</v>
      </c>
      <c r="K56" s="479" t="s">
        <v>3</v>
      </c>
      <c r="L56" s="65"/>
    </row>
    <row r="57" spans="1:12" ht="54.35" x14ac:dyDescent="0.25">
      <c r="B57" s="722"/>
      <c r="C57" s="1"/>
      <c r="D57" s="723" t="s">
        <v>72</v>
      </c>
      <c r="E57" s="500" t="s">
        <v>869</v>
      </c>
      <c r="F57" s="500" t="s">
        <v>870</v>
      </c>
      <c r="G57" s="500" t="s">
        <v>871</v>
      </c>
      <c r="H57" s="500" t="s">
        <v>872</v>
      </c>
      <c r="I57" s="500" t="s">
        <v>873</v>
      </c>
      <c r="J57" s="500" t="s">
        <v>874</v>
      </c>
      <c r="K57" s="482"/>
      <c r="L57" s="65"/>
    </row>
    <row r="58" spans="1:12" ht="16.149999999999999" customHeight="1" x14ac:dyDescent="0.25">
      <c r="B58" s="725" t="s">
        <v>875</v>
      </c>
      <c r="C58" s="1"/>
      <c r="D58" s="723"/>
      <c r="E58" s="484" t="s">
        <v>328</v>
      </c>
      <c r="F58" s="484" t="s">
        <v>328</v>
      </c>
      <c r="G58" s="484" t="s">
        <v>328</v>
      </c>
      <c r="H58" s="484" t="s">
        <v>328</v>
      </c>
      <c r="I58" s="484" t="s">
        <v>328</v>
      </c>
      <c r="J58" s="484" t="s">
        <v>328</v>
      </c>
      <c r="K58" s="482"/>
      <c r="L58" s="65"/>
    </row>
    <row r="59" spans="1:12" ht="16.149999999999999" customHeight="1" thickBot="1" x14ac:dyDescent="0.3">
      <c r="B59" s="726"/>
      <c r="C59" s="501"/>
      <c r="D59" s="724"/>
      <c r="E59" s="487" t="s">
        <v>831</v>
      </c>
      <c r="F59" s="487" t="s">
        <v>424</v>
      </c>
      <c r="G59" s="487" t="s">
        <v>831</v>
      </c>
      <c r="H59" s="487" t="s">
        <v>424</v>
      </c>
      <c r="I59" s="487" t="s">
        <v>831</v>
      </c>
      <c r="J59" s="487" t="s">
        <v>424</v>
      </c>
      <c r="K59" s="488" t="s">
        <v>4</v>
      </c>
      <c r="L59" s="65"/>
    </row>
    <row r="60" spans="1:12" ht="16.149999999999999" customHeight="1" x14ac:dyDescent="0.2">
      <c r="B60" s="456" t="s">
        <v>876</v>
      </c>
      <c r="C60" s="522"/>
      <c r="D60" s="1"/>
      <c r="E60" s="510"/>
      <c r="F60" s="510"/>
      <c r="G60" s="510"/>
      <c r="H60" s="510"/>
      <c r="I60" s="510"/>
      <c r="J60" s="510"/>
      <c r="K60" s="511"/>
      <c r="L60" s="65"/>
    </row>
    <row r="61" spans="1:12" ht="16.149999999999999" customHeight="1" x14ac:dyDescent="0.2">
      <c r="B61" s="115" t="s">
        <v>877</v>
      </c>
      <c r="C61" s="491"/>
      <c r="D61" s="517" t="s">
        <v>11</v>
      </c>
      <c r="E61" s="504"/>
      <c r="F61" s="504"/>
      <c r="G61" s="504"/>
      <c r="H61" s="504"/>
      <c r="I61" s="503">
        <f>E61+G61</f>
        <v>0</v>
      </c>
      <c r="J61" s="503">
        <f>F61+H61</f>
        <v>0</v>
      </c>
      <c r="K61" s="488" t="s">
        <v>878</v>
      </c>
      <c r="L61" s="65"/>
    </row>
    <row r="62" spans="1:12" ht="16.149999999999999" customHeight="1" x14ac:dyDescent="0.2">
      <c r="B62" s="115" t="s">
        <v>879</v>
      </c>
      <c r="C62" s="491"/>
      <c r="D62" s="517" t="s">
        <v>11</v>
      </c>
      <c r="E62" s="504"/>
      <c r="F62" s="504"/>
      <c r="G62" s="504"/>
      <c r="H62" s="504"/>
      <c r="I62" s="503">
        <f t="shared" ref="I62:J67" si="7">E62+G62</f>
        <v>0</v>
      </c>
      <c r="J62" s="503">
        <f t="shared" si="7"/>
        <v>0</v>
      </c>
      <c r="K62" s="488" t="s">
        <v>880</v>
      </c>
      <c r="L62" s="65"/>
    </row>
    <row r="63" spans="1:12" ht="16.149999999999999" customHeight="1" x14ac:dyDescent="0.2">
      <c r="B63" s="115" t="s">
        <v>881</v>
      </c>
      <c r="C63" s="491"/>
      <c r="D63" s="517" t="s">
        <v>11</v>
      </c>
      <c r="E63" s="504"/>
      <c r="F63" s="504"/>
      <c r="G63" s="504"/>
      <c r="H63" s="504"/>
      <c r="I63" s="503">
        <f t="shared" si="7"/>
        <v>0</v>
      </c>
      <c r="J63" s="503">
        <f t="shared" si="7"/>
        <v>0</v>
      </c>
      <c r="K63" s="488" t="s">
        <v>882</v>
      </c>
      <c r="L63" s="65"/>
    </row>
    <row r="64" spans="1:12" ht="16.149999999999999" customHeight="1" x14ac:dyDescent="0.2">
      <c r="B64" s="115" t="s">
        <v>883</v>
      </c>
      <c r="C64" s="491"/>
      <c r="D64" s="517" t="s">
        <v>11</v>
      </c>
      <c r="E64" s="504"/>
      <c r="F64" s="504"/>
      <c r="G64" s="504"/>
      <c r="H64" s="504"/>
      <c r="I64" s="503">
        <f t="shared" si="7"/>
        <v>0</v>
      </c>
      <c r="J64" s="503">
        <f t="shared" si="7"/>
        <v>0</v>
      </c>
      <c r="K64" s="488" t="s">
        <v>884</v>
      </c>
      <c r="L64" s="65"/>
    </row>
    <row r="65" spans="1:12" ht="16.149999999999999" customHeight="1" x14ac:dyDescent="0.2">
      <c r="B65" s="115" t="s">
        <v>885</v>
      </c>
      <c r="C65" s="491"/>
      <c r="D65" s="517" t="s">
        <v>11</v>
      </c>
      <c r="E65" s="504"/>
      <c r="F65" s="504"/>
      <c r="G65" s="504"/>
      <c r="H65" s="504"/>
      <c r="I65" s="503">
        <f t="shared" si="7"/>
        <v>0</v>
      </c>
      <c r="J65" s="503">
        <f t="shared" si="7"/>
        <v>0</v>
      </c>
      <c r="K65" s="488" t="s">
        <v>886</v>
      </c>
      <c r="L65" s="65"/>
    </row>
    <row r="66" spans="1:12" ht="16.149999999999999" customHeight="1" x14ac:dyDescent="0.2">
      <c r="B66" s="93" t="s">
        <v>887</v>
      </c>
      <c r="C66" s="1"/>
      <c r="D66" s="517" t="s">
        <v>11</v>
      </c>
      <c r="E66" s="504"/>
      <c r="F66" s="504"/>
      <c r="G66" s="504"/>
      <c r="H66" s="504"/>
      <c r="I66" s="503">
        <f t="shared" si="7"/>
        <v>0</v>
      </c>
      <c r="J66" s="503">
        <f t="shared" si="7"/>
        <v>0</v>
      </c>
      <c r="K66" s="488" t="s">
        <v>888</v>
      </c>
      <c r="L66" s="65"/>
    </row>
    <row r="67" spans="1:12" ht="16.149999999999999" customHeight="1" thickBot="1" x14ac:dyDescent="0.25">
      <c r="B67" s="115" t="s">
        <v>889</v>
      </c>
      <c r="C67" s="491"/>
      <c r="D67" s="517" t="s">
        <v>11</v>
      </c>
      <c r="E67" s="504"/>
      <c r="F67" s="504"/>
      <c r="G67" s="504"/>
      <c r="H67" s="504"/>
      <c r="I67" s="503">
        <f t="shared" si="7"/>
        <v>0</v>
      </c>
      <c r="J67" s="503">
        <f t="shared" si="7"/>
        <v>0</v>
      </c>
      <c r="K67" s="488" t="s">
        <v>890</v>
      </c>
      <c r="L67" s="65"/>
    </row>
    <row r="68" spans="1:12" ht="16.149999999999999" customHeight="1" thickBot="1" x14ac:dyDescent="0.25">
      <c r="B68" s="410" t="s">
        <v>5</v>
      </c>
      <c r="C68" s="411"/>
      <c r="D68" s="521" t="s">
        <v>11</v>
      </c>
      <c r="E68" s="507">
        <f>SUM(E61:E67)</f>
        <v>0</v>
      </c>
      <c r="F68" s="507">
        <f>SUM(F61:F67)</f>
        <v>0</v>
      </c>
      <c r="G68" s="507">
        <f t="shared" ref="G68:J68" si="8">SUM(G61:G67)</f>
        <v>0</v>
      </c>
      <c r="H68" s="507">
        <f t="shared" si="8"/>
        <v>0</v>
      </c>
      <c r="I68" s="507">
        <f t="shared" si="8"/>
        <v>0</v>
      </c>
      <c r="J68" s="507">
        <f t="shared" si="8"/>
        <v>0</v>
      </c>
      <c r="K68" s="488" t="s">
        <v>891</v>
      </c>
      <c r="L68" s="65"/>
    </row>
    <row r="69" spans="1:12" ht="16.149999999999999" customHeight="1" thickTop="1" x14ac:dyDescent="0.2">
      <c r="B69" s="720"/>
      <c r="C69" s="720"/>
      <c r="D69" s="720"/>
      <c r="E69" s="720"/>
      <c r="F69" s="720"/>
      <c r="G69" s="720"/>
      <c r="H69" s="720"/>
      <c r="I69" s="720"/>
      <c r="J69" s="720"/>
      <c r="K69" s="720"/>
    </row>
    <row r="70" spans="1:12" ht="16.149999999999999" customHeight="1" thickBot="1" x14ac:dyDescent="0.25">
      <c r="B70" s="721"/>
      <c r="C70" s="721"/>
      <c r="D70" s="721"/>
      <c r="E70" s="721"/>
      <c r="F70" s="721"/>
      <c r="G70" s="721"/>
      <c r="H70" s="721"/>
      <c r="I70" s="721"/>
      <c r="J70" s="721"/>
      <c r="K70" s="721"/>
    </row>
    <row r="71" spans="1:12" ht="16.149999999999999" customHeight="1" thickTop="1" thickBot="1" x14ac:dyDescent="0.3">
      <c r="B71" s="414"/>
      <c r="C71" s="414"/>
      <c r="D71" s="414"/>
      <c r="E71" s="414"/>
      <c r="F71" s="414"/>
      <c r="G71" s="414"/>
      <c r="H71" s="414"/>
      <c r="I71" s="414"/>
      <c r="J71" s="495" t="s">
        <v>2338</v>
      </c>
      <c r="K71" s="496">
        <v>7</v>
      </c>
    </row>
    <row r="72" spans="1:12" ht="16.149999999999999" customHeight="1" thickTop="1" x14ac:dyDescent="0.2">
      <c r="A72" s="46"/>
      <c r="B72" s="722" t="s">
        <v>2414</v>
      </c>
      <c r="C72" s="1"/>
      <c r="D72" s="1"/>
      <c r="E72" s="498" t="s">
        <v>892</v>
      </c>
      <c r="F72" s="498" t="s">
        <v>893</v>
      </c>
      <c r="G72" s="498" t="s">
        <v>894</v>
      </c>
      <c r="H72" s="498" t="s">
        <v>895</v>
      </c>
      <c r="I72" s="498" t="s">
        <v>896</v>
      </c>
      <c r="J72" s="498" t="s">
        <v>897</v>
      </c>
      <c r="K72" s="479" t="s">
        <v>3</v>
      </c>
      <c r="L72" s="65"/>
    </row>
    <row r="73" spans="1:12" ht="54.35" x14ac:dyDescent="0.25">
      <c r="B73" s="722"/>
      <c r="C73" s="1"/>
      <c r="D73" s="723" t="s">
        <v>72</v>
      </c>
      <c r="E73" s="500" t="s">
        <v>869</v>
      </c>
      <c r="F73" s="500" t="s">
        <v>870</v>
      </c>
      <c r="G73" s="500" t="s">
        <v>871</v>
      </c>
      <c r="H73" s="500" t="s">
        <v>872</v>
      </c>
      <c r="I73" s="500" t="s">
        <v>873</v>
      </c>
      <c r="J73" s="500" t="s">
        <v>874</v>
      </c>
      <c r="K73" s="482"/>
      <c r="L73" s="65"/>
    </row>
    <row r="74" spans="1:12" ht="16.149999999999999" customHeight="1" x14ac:dyDescent="0.25">
      <c r="B74" s="725"/>
      <c r="C74" s="1"/>
      <c r="D74" s="723"/>
      <c r="E74" s="484" t="s">
        <v>327</v>
      </c>
      <c r="F74" s="484" t="s">
        <v>327</v>
      </c>
      <c r="G74" s="484" t="s">
        <v>327</v>
      </c>
      <c r="H74" s="484" t="s">
        <v>327</v>
      </c>
      <c r="I74" s="484" t="s">
        <v>327</v>
      </c>
      <c r="J74" s="484" t="s">
        <v>327</v>
      </c>
      <c r="K74" s="482"/>
      <c r="L74" s="65"/>
    </row>
    <row r="75" spans="1:12" ht="16.149999999999999" customHeight="1" thickBot="1" x14ac:dyDescent="0.3">
      <c r="B75" s="726"/>
      <c r="C75" s="501"/>
      <c r="D75" s="724"/>
      <c r="E75" s="487" t="s">
        <v>831</v>
      </c>
      <c r="F75" s="487" t="s">
        <v>424</v>
      </c>
      <c r="G75" s="487" t="s">
        <v>831</v>
      </c>
      <c r="H75" s="487" t="s">
        <v>424</v>
      </c>
      <c r="I75" s="487" t="s">
        <v>831</v>
      </c>
      <c r="J75" s="487" t="s">
        <v>424</v>
      </c>
      <c r="K75" s="488" t="s">
        <v>4</v>
      </c>
      <c r="L75" s="65"/>
    </row>
    <row r="76" spans="1:12" ht="16.149999999999999" customHeight="1" x14ac:dyDescent="0.2">
      <c r="B76" s="463" t="s">
        <v>876</v>
      </c>
      <c r="C76" s="1"/>
      <c r="D76" s="1"/>
      <c r="E76" s="510"/>
      <c r="F76" s="510"/>
      <c r="G76" s="510"/>
      <c r="H76" s="510"/>
      <c r="I76" s="510"/>
      <c r="J76" s="510"/>
      <c r="K76" s="511"/>
      <c r="L76" s="65"/>
    </row>
    <row r="77" spans="1:12" ht="16.149999999999999" customHeight="1" x14ac:dyDescent="0.2">
      <c r="B77" s="115" t="s">
        <v>877</v>
      </c>
      <c r="C77" s="491"/>
      <c r="D77" s="517" t="s">
        <v>11</v>
      </c>
      <c r="E77" s="505"/>
      <c r="F77" s="505"/>
      <c r="G77" s="505"/>
      <c r="H77" s="505"/>
      <c r="I77" s="503">
        <f>E77+G77</f>
        <v>0</v>
      </c>
      <c r="J77" s="503">
        <f>F77+H77</f>
        <v>0</v>
      </c>
      <c r="K77" s="488" t="s">
        <v>878</v>
      </c>
      <c r="L77" s="65"/>
    </row>
    <row r="78" spans="1:12" ht="16.149999999999999" customHeight="1" x14ac:dyDescent="0.2">
      <c r="B78" s="115" t="s">
        <v>879</v>
      </c>
      <c r="C78" s="491"/>
      <c r="D78" s="517" t="s">
        <v>11</v>
      </c>
      <c r="E78" s="505"/>
      <c r="F78" s="505"/>
      <c r="G78" s="505"/>
      <c r="H78" s="505"/>
      <c r="I78" s="503">
        <f t="shared" ref="I78:J83" si="9">E78+G78</f>
        <v>0</v>
      </c>
      <c r="J78" s="503">
        <f t="shared" si="9"/>
        <v>0</v>
      </c>
      <c r="K78" s="488" t="s">
        <v>880</v>
      </c>
      <c r="L78" s="65"/>
    </row>
    <row r="79" spans="1:12" ht="16.149999999999999" customHeight="1" x14ac:dyDescent="0.2">
      <c r="B79" s="115" t="s">
        <v>881</v>
      </c>
      <c r="C79" s="491"/>
      <c r="D79" s="517" t="s">
        <v>11</v>
      </c>
      <c r="E79" s="505"/>
      <c r="F79" s="505"/>
      <c r="G79" s="505"/>
      <c r="H79" s="505"/>
      <c r="I79" s="503">
        <f t="shared" si="9"/>
        <v>0</v>
      </c>
      <c r="J79" s="503">
        <f t="shared" si="9"/>
        <v>0</v>
      </c>
      <c r="K79" s="488" t="s">
        <v>882</v>
      </c>
      <c r="L79" s="65"/>
    </row>
    <row r="80" spans="1:12" ht="16.149999999999999" customHeight="1" x14ac:dyDescent="0.2">
      <c r="B80" s="115" t="s">
        <v>883</v>
      </c>
      <c r="C80" s="491"/>
      <c r="D80" s="517" t="s">
        <v>11</v>
      </c>
      <c r="E80" s="505"/>
      <c r="F80" s="505"/>
      <c r="G80" s="505"/>
      <c r="H80" s="505"/>
      <c r="I80" s="503">
        <f t="shared" si="9"/>
        <v>0</v>
      </c>
      <c r="J80" s="503">
        <f t="shared" si="9"/>
        <v>0</v>
      </c>
      <c r="K80" s="488" t="s">
        <v>884</v>
      </c>
      <c r="L80" s="65"/>
    </row>
    <row r="81" spans="1:12" ht="16.149999999999999" customHeight="1" x14ac:dyDescent="0.2">
      <c r="B81" s="93" t="s">
        <v>885</v>
      </c>
      <c r="C81" s="1"/>
      <c r="D81" s="517" t="s">
        <v>11</v>
      </c>
      <c r="E81" s="505"/>
      <c r="F81" s="505"/>
      <c r="G81" s="505"/>
      <c r="H81" s="505"/>
      <c r="I81" s="503">
        <f t="shared" si="9"/>
        <v>0</v>
      </c>
      <c r="J81" s="503">
        <f t="shared" si="9"/>
        <v>0</v>
      </c>
      <c r="K81" s="488" t="s">
        <v>886</v>
      </c>
      <c r="L81" s="65"/>
    </row>
    <row r="82" spans="1:12" ht="16.149999999999999" customHeight="1" x14ac:dyDescent="0.2">
      <c r="B82" s="115" t="s">
        <v>887</v>
      </c>
      <c r="C82" s="491"/>
      <c r="D82" s="517" t="s">
        <v>11</v>
      </c>
      <c r="E82" s="505"/>
      <c r="F82" s="505"/>
      <c r="G82" s="505"/>
      <c r="H82" s="505"/>
      <c r="I82" s="503">
        <f t="shared" si="9"/>
        <v>0</v>
      </c>
      <c r="J82" s="503">
        <f t="shared" si="9"/>
        <v>0</v>
      </c>
      <c r="K82" s="488" t="s">
        <v>888</v>
      </c>
      <c r="L82" s="65"/>
    </row>
    <row r="83" spans="1:12" ht="16.149999999999999" customHeight="1" thickBot="1" x14ac:dyDescent="0.25">
      <c r="B83" s="93" t="s">
        <v>889</v>
      </c>
      <c r="C83" s="1"/>
      <c r="D83" s="517" t="s">
        <v>11</v>
      </c>
      <c r="E83" s="505"/>
      <c r="F83" s="505"/>
      <c r="G83" s="505"/>
      <c r="H83" s="505"/>
      <c r="I83" s="503">
        <f t="shared" si="9"/>
        <v>0</v>
      </c>
      <c r="J83" s="503">
        <f t="shared" si="9"/>
        <v>0</v>
      </c>
      <c r="K83" s="488" t="s">
        <v>890</v>
      </c>
      <c r="L83" s="65"/>
    </row>
    <row r="84" spans="1:12" ht="16.149999999999999" customHeight="1" thickBot="1" x14ac:dyDescent="0.25">
      <c r="B84" s="523" t="s">
        <v>5</v>
      </c>
      <c r="C84" s="520"/>
      <c r="D84" s="521" t="s">
        <v>11</v>
      </c>
      <c r="E84" s="507">
        <f>SUM(E77:E83)</f>
        <v>0</v>
      </c>
      <c r="F84" s="507">
        <f t="shared" ref="F84:J84" si="10">SUM(F77:F83)</f>
        <v>0</v>
      </c>
      <c r="G84" s="507">
        <f t="shared" si="10"/>
        <v>0</v>
      </c>
      <c r="H84" s="507">
        <f t="shared" si="10"/>
        <v>0</v>
      </c>
      <c r="I84" s="507">
        <f t="shared" si="10"/>
        <v>0</v>
      </c>
      <c r="J84" s="507">
        <f t="shared" si="10"/>
        <v>0</v>
      </c>
      <c r="K84" s="488" t="s">
        <v>891</v>
      </c>
      <c r="L84" s="65"/>
    </row>
    <row r="85" spans="1:12" ht="16.149999999999999" customHeight="1" thickTop="1" thickBot="1" x14ac:dyDescent="0.25">
      <c r="B85" s="413"/>
      <c r="C85" s="413"/>
      <c r="D85" s="413"/>
      <c r="E85" s="413"/>
      <c r="F85" s="413"/>
      <c r="G85" s="413"/>
      <c r="H85" s="413"/>
      <c r="I85" s="413"/>
      <c r="J85" s="413"/>
      <c r="K85" s="413"/>
    </row>
    <row r="86" spans="1:12" ht="16.149999999999999" customHeight="1" thickTop="1" thickBot="1" x14ac:dyDescent="0.3">
      <c r="B86" s="414"/>
      <c r="C86" s="414"/>
      <c r="D86" s="414"/>
      <c r="E86" s="414"/>
      <c r="F86" s="414"/>
      <c r="G86" s="414"/>
      <c r="H86" s="495" t="s">
        <v>2338</v>
      </c>
      <c r="I86" s="496">
        <v>8</v>
      </c>
      <c r="J86" s="26"/>
      <c r="K86" s="26"/>
    </row>
    <row r="87" spans="1:12" ht="16.149999999999999" customHeight="1" thickTop="1" x14ac:dyDescent="0.2">
      <c r="A87" s="46"/>
      <c r="B87" s="713" t="s">
        <v>2415</v>
      </c>
      <c r="C87" s="416"/>
      <c r="D87" s="416"/>
      <c r="E87" s="497" t="s">
        <v>898</v>
      </c>
      <c r="F87" s="497" t="s">
        <v>899</v>
      </c>
      <c r="G87" s="498" t="s">
        <v>900</v>
      </c>
      <c r="H87" s="498" t="s">
        <v>901</v>
      </c>
      <c r="I87" s="479" t="s">
        <v>3</v>
      </c>
      <c r="J87" s="516"/>
      <c r="K87" s="26"/>
    </row>
    <row r="88" spans="1:12" ht="27.2" x14ac:dyDescent="0.25">
      <c r="B88" s="714"/>
      <c r="C88" s="1"/>
      <c r="D88" s="723" t="s">
        <v>72</v>
      </c>
      <c r="E88" s="500" t="s">
        <v>902</v>
      </c>
      <c r="F88" s="500" t="s">
        <v>903</v>
      </c>
      <c r="G88" s="500" t="s">
        <v>902</v>
      </c>
      <c r="H88" s="500" t="s">
        <v>903</v>
      </c>
      <c r="I88" s="482"/>
      <c r="J88" s="516"/>
      <c r="K88" s="26"/>
    </row>
    <row r="89" spans="1:12" ht="16.149999999999999" customHeight="1" x14ac:dyDescent="0.25">
      <c r="B89" s="454"/>
      <c r="C89" s="1"/>
      <c r="D89" s="723"/>
      <c r="E89" s="484" t="s">
        <v>328</v>
      </c>
      <c r="F89" s="484" t="s">
        <v>328</v>
      </c>
      <c r="G89" s="484" t="s">
        <v>327</v>
      </c>
      <c r="H89" s="484" t="s">
        <v>327</v>
      </c>
      <c r="I89" s="482"/>
      <c r="J89" s="516"/>
      <c r="K89" s="26"/>
    </row>
    <row r="90" spans="1:12" ht="16.149999999999999" customHeight="1" thickBot="1" x14ac:dyDescent="0.3">
      <c r="B90" s="400"/>
      <c r="C90" s="501"/>
      <c r="D90" s="724"/>
      <c r="E90" s="487" t="s">
        <v>831</v>
      </c>
      <c r="F90" s="487" t="s">
        <v>424</v>
      </c>
      <c r="G90" s="487" t="s">
        <v>831</v>
      </c>
      <c r="H90" s="487" t="s">
        <v>424</v>
      </c>
      <c r="I90" s="488" t="s">
        <v>4</v>
      </c>
      <c r="J90" s="516"/>
      <c r="K90" s="26"/>
    </row>
    <row r="91" spans="1:12" ht="16.5" customHeight="1" x14ac:dyDescent="0.2">
      <c r="B91" s="464" t="s">
        <v>904</v>
      </c>
      <c r="C91" s="502"/>
      <c r="D91" s="517" t="s">
        <v>11</v>
      </c>
      <c r="E91" s="504"/>
      <c r="F91" s="504"/>
      <c r="G91" s="505"/>
      <c r="H91" s="505"/>
      <c r="I91" s="488" t="s">
        <v>905</v>
      </c>
      <c r="J91" s="516"/>
      <c r="K91" s="26"/>
    </row>
    <row r="92" spans="1:12" ht="16.5" customHeight="1" x14ac:dyDescent="0.2">
      <c r="B92" s="115" t="s">
        <v>906</v>
      </c>
      <c r="C92" s="491"/>
      <c r="D92" s="517" t="s">
        <v>11</v>
      </c>
      <c r="E92" s="504"/>
      <c r="F92" s="504"/>
      <c r="G92" s="505"/>
      <c r="H92" s="505"/>
      <c r="I92" s="488" t="s">
        <v>907</v>
      </c>
      <c r="J92" s="516"/>
      <c r="K92" s="26"/>
    </row>
    <row r="93" spans="1:12" ht="16.5" customHeight="1" x14ac:dyDescent="0.2">
      <c r="B93" s="115" t="s">
        <v>908</v>
      </c>
      <c r="C93" s="491"/>
      <c r="D93" s="517" t="s">
        <v>11</v>
      </c>
      <c r="E93" s="504"/>
      <c r="F93" s="504"/>
      <c r="G93" s="505"/>
      <c r="H93" s="505"/>
      <c r="I93" s="488" t="s">
        <v>909</v>
      </c>
      <c r="J93" s="516"/>
      <c r="K93" s="26"/>
    </row>
    <row r="94" spans="1:12" ht="16.5" customHeight="1" x14ac:dyDescent="0.2">
      <c r="B94" s="115" t="s">
        <v>910</v>
      </c>
      <c r="C94" s="491"/>
      <c r="D94" s="517" t="s">
        <v>11</v>
      </c>
      <c r="E94" s="504"/>
      <c r="F94" s="504"/>
      <c r="G94" s="505"/>
      <c r="H94" s="505"/>
      <c r="I94" s="488" t="s">
        <v>911</v>
      </c>
      <c r="J94" s="516"/>
      <c r="K94" s="26"/>
    </row>
    <row r="95" spans="1:12" ht="16.5" customHeight="1" x14ac:dyDescent="0.2">
      <c r="B95" s="93" t="s">
        <v>912</v>
      </c>
      <c r="C95" s="1"/>
      <c r="D95" s="517" t="s">
        <v>11</v>
      </c>
      <c r="E95" s="504"/>
      <c r="F95" s="504"/>
      <c r="G95" s="505"/>
      <c r="H95" s="505"/>
      <c r="I95" s="488" t="s">
        <v>913</v>
      </c>
      <c r="J95" s="516"/>
      <c r="K95" s="26"/>
    </row>
    <row r="96" spans="1:12" ht="28.9" customHeight="1" thickBot="1" x14ac:dyDescent="0.25">
      <c r="B96" s="524" t="s">
        <v>2555</v>
      </c>
      <c r="C96" s="525" t="s">
        <v>68</v>
      </c>
      <c r="D96" s="517" t="s">
        <v>11</v>
      </c>
      <c r="E96" s="504"/>
      <c r="F96" s="504"/>
      <c r="G96" s="505"/>
      <c r="H96" s="505"/>
      <c r="I96" s="488" t="s">
        <v>914</v>
      </c>
      <c r="J96" s="516"/>
      <c r="K96" s="26"/>
    </row>
    <row r="97" spans="2:11" ht="15.8" customHeight="1" x14ac:dyDescent="0.2">
      <c r="B97" s="471" t="s">
        <v>5</v>
      </c>
      <c r="C97" s="489"/>
      <c r="D97" s="517" t="s">
        <v>11</v>
      </c>
      <c r="E97" s="507">
        <f t="shared" ref="E97:F97" si="11">SUM(E91:E96)</f>
        <v>0</v>
      </c>
      <c r="F97" s="507">
        <f t="shared" si="11"/>
        <v>0</v>
      </c>
      <c r="G97" s="507">
        <f>SUM(G91:G96)</f>
        <v>0</v>
      </c>
      <c r="H97" s="507">
        <f t="shared" ref="H97" si="12">SUM(H91:H96)</f>
        <v>0</v>
      </c>
      <c r="I97" s="488" t="s">
        <v>915</v>
      </c>
      <c r="J97" s="516"/>
      <c r="K97" s="26"/>
    </row>
    <row r="98" spans="2:11" ht="15.8" customHeight="1" x14ac:dyDescent="0.2">
      <c r="B98" s="115" t="s">
        <v>916</v>
      </c>
      <c r="C98" s="508"/>
      <c r="D98" s="509"/>
      <c r="E98" s="510"/>
      <c r="F98" s="510"/>
      <c r="G98" s="510"/>
      <c r="H98" s="510"/>
      <c r="I98" s="511"/>
      <c r="J98" s="516"/>
      <c r="K98" s="26"/>
    </row>
    <row r="99" spans="2:11" ht="43.15" customHeight="1" thickBot="1" x14ac:dyDescent="0.25">
      <c r="B99" s="526" t="s">
        <v>2454</v>
      </c>
      <c r="C99" s="411"/>
      <c r="D99" s="521" t="s">
        <v>11</v>
      </c>
      <c r="E99" s="504"/>
      <c r="F99" s="504"/>
      <c r="G99" s="505"/>
      <c r="H99" s="505"/>
      <c r="I99" s="488" t="s">
        <v>917</v>
      </c>
      <c r="J99" s="516"/>
      <c r="K99" s="26"/>
    </row>
    <row r="100" spans="2:11" ht="30.75" customHeight="1" thickTop="1" x14ac:dyDescent="0.2">
      <c r="B100" s="71"/>
      <c r="C100" s="71"/>
      <c r="D100" s="71"/>
      <c r="E100" s="71"/>
      <c r="F100" s="71"/>
      <c r="G100" s="71"/>
      <c r="H100" s="71"/>
      <c r="I100" s="336"/>
    </row>
    <row r="101" spans="2:11" ht="30.75" customHeight="1" x14ac:dyDescent="0.2">
      <c r="B101" s="719"/>
      <c r="C101" s="719"/>
      <c r="D101" s="719"/>
      <c r="E101" s="719"/>
      <c r="F101" s="719"/>
      <c r="G101" s="719"/>
      <c r="H101" s="719"/>
      <c r="I101" s="719"/>
    </row>
    <row r="102" spans="2:11" ht="30.75" customHeight="1" x14ac:dyDescent="0.2">
      <c r="B102" s="719"/>
      <c r="C102" s="719"/>
      <c r="D102" s="719"/>
      <c r="E102" s="719"/>
      <c r="F102" s="719"/>
      <c r="G102" s="719"/>
      <c r="H102" s="719"/>
      <c r="I102" s="719"/>
    </row>
    <row r="103" spans="2:11" ht="29.4" customHeight="1" x14ac:dyDescent="0.2"/>
    <row r="104" spans="2:11" ht="29.4" customHeight="1" x14ac:dyDescent="0.2"/>
  </sheetData>
  <sheetProtection algorithmName="SHA-512" hashValue="0AGDT5fRgBztUEqgMSJ3DD/mXP3B/xBytzQRFOcBLjLU3gifcGi8TG5EKmVoyZDZp6hDw9FXSItRJYbCuKyVxA==" saltValue="HnEWsnIIr39fz1f7fC9pLg==" spinCount="100000" sheet="1" objects="1" scenarios="1"/>
  <mergeCells count="15">
    <mergeCell ref="B6:B7"/>
    <mergeCell ref="D7:D9"/>
    <mergeCell ref="D31:D33"/>
    <mergeCell ref="D50:D51"/>
    <mergeCell ref="B56:B57"/>
    <mergeCell ref="D57:D59"/>
    <mergeCell ref="B58:B59"/>
    <mergeCell ref="B101:I101"/>
    <mergeCell ref="B102:I102"/>
    <mergeCell ref="B69:K70"/>
    <mergeCell ref="B72:B73"/>
    <mergeCell ref="D73:D75"/>
    <mergeCell ref="B74:B75"/>
    <mergeCell ref="B87:B88"/>
    <mergeCell ref="D88:D90"/>
  </mergeCells>
  <dataValidations count="2">
    <dataValidation allowBlank="1" showInputMessage="1" showErrorMessage="1" promptTitle="Employer contribution top up" prompt="All employer pension contributions including expenditure recognised for the additional contributions paid directly by NHSE should be recorded against NHS Pensions in TAC63 for WGA purposes. (The NHSE expenditure will be eliminated against Provider income)" sqref="G4" xr:uid="{2FDFAC0C-2817-41FC-BC5E-FE619B734AC1}"/>
    <dataValidation allowBlank="1" showInputMessage="1" showErrorMessage="1" promptTitle="Non-contractual payments" prompt="All payments requiring HMT approval must be recorded in this line, even where approval was not sought and retrospective approval has been sought for the irregular expenditure. These payments are more commonly known as 'special severance payments'." sqref="C96" xr:uid="{9DEE946A-1B59-4A14-87FB-D5140FDB3F0C}"/>
  </dataValidations>
  <pageMargins left="0.23622047244094491" right="0.23622047244094491" top="0.74803149606299213" bottom="0.74803149606299213" header="0.31496062992125984" footer="0.31496062992125984"/>
  <pageSetup paperSize="9" scale="32"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6" ma:contentTypeDescription="Create a new document." ma:contentTypeScope="" ma:versionID="f067a33e90553f66facb3673fd9f126d">
  <xsd:schema xmlns:xsd="http://www.w3.org/2001/XMLSchema" xmlns:xs="http://www.w3.org/2001/XMLSchema" xmlns:p="http://schemas.microsoft.com/office/2006/metadata/properties" xmlns:ns1="http://schemas.microsoft.com/sharepoint/v3" xmlns:ns2="cf922d0c-7565-4a19-867a-78a71dd2f738" xmlns:ns3="cccaf3ac-2de9-44d4-aa31-54302fceb5f7" targetNamespace="http://schemas.microsoft.com/office/2006/metadata/properties" ma:root="true" ma:fieldsID="f2340ae1d9c9f926f6ccba5fa0fd0c52" ns1:_="" ns2:_="" ns3:_="">
    <xsd:import namespace="http://schemas.microsoft.com/sharepoint/v3"/>
    <xsd:import namespace="cf922d0c-7565-4a19-867a-78a71dd2f738"/>
    <xsd:import namespace="cccaf3ac-2de9-44d4-aa31-54302fceb5f7"/>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Review_x0020_Dat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Review_x0020_Date" ma:index="16" nillable="true" ma:displayName="Review date" ma:indexed="true" ma:internalName="Review_x0020_Dat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Review_x0020_Date xmlns="cf922d0c-7565-4a19-867a-78a71dd2f738" xsi:nil="true"/>
    <lcf76f155ced4ddcb4097134ff3c332f xmlns="cf922d0c-7565-4a19-867a-78a71dd2f738">
      <Terms xmlns="http://schemas.microsoft.com/office/infopath/2007/PartnerControls"/>
    </lcf76f155ced4ddcb4097134ff3c332f>
    <TaxCatchAll xmlns="cccaf3ac-2de9-44d4-aa31-54302fceb5f7" xsi:nil="true"/>
  </documentManagement>
</p:properties>
</file>

<file path=customXml/itemProps1.xml><?xml version="1.0" encoding="utf-8"?>
<ds:datastoreItem xmlns:ds="http://schemas.openxmlformats.org/officeDocument/2006/customXml" ds:itemID="{D51B562B-1F6A-4605-8D25-BCF47AB98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24B137-4F8D-46E1-A064-A55761C7BA78}">
  <ds:schemaRefs>
    <ds:schemaRef ds:uri="http://schemas.microsoft.com/sharepoint/v3/contenttype/forms"/>
  </ds:schemaRefs>
</ds:datastoreItem>
</file>

<file path=customXml/itemProps3.xml><?xml version="1.0" encoding="utf-8"?>
<ds:datastoreItem xmlns:ds="http://schemas.openxmlformats.org/officeDocument/2006/customXml" ds:itemID="{9E42F19E-B4EC-4B8A-908D-A55511DF913F}">
  <ds:schemaRef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cccaf3ac-2de9-44d4-aa31-54302fceb5f7"/>
    <ds:schemaRef ds:uri="cf922d0c-7565-4a19-867a-78a71dd2f7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28</vt:i4>
      </vt:variant>
    </vt:vector>
  </HeadingPairs>
  <TitlesOfParts>
    <vt:vector size="57" baseType="lpstr">
      <vt:lpstr>Intro</vt:lpstr>
      <vt:lpstr>TAC02 SoCI</vt:lpstr>
      <vt:lpstr>TAC03 SoFP</vt:lpstr>
      <vt:lpstr>TAC04 SOCIE</vt:lpstr>
      <vt:lpstr>TAC05 SoCF</vt:lpstr>
      <vt:lpstr>TAC06 Op Inc 1</vt:lpstr>
      <vt:lpstr>TAC07 Op Inc 2</vt:lpstr>
      <vt:lpstr>TAC08 Op Exp</vt:lpstr>
      <vt:lpstr>TAC09 Staff</vt:lpstr>
      <vt:lpstr>TAC10 Op leases</vt:lpstr>
      <vt:lpstr>TAC11 Finance &amp; other</vt:lpstr>
      <vt:lpstr>TAC12 Impairment</vt:lpstr>
      <vt:lpstr>TAC13 Intangibles</vt:lpstr>
      <vt:lpstr>TAC14 PPE</vt:lpstr>
      <vt:lpstr>TAC15 Investments &amp; groups</vt:lpstr>
      <vt:lpstr>TAC16 AHFS</vt:lpstr>
      <vt:lpstr>TAC17 Inventories</vt:lpstr>
      <vt:lpstr>TAC18 Receivables</vt:lpstr>
      <vt:lpstr>TAC19 CCE</vt:lpstr>
      <vt:lpstr>TAC20 Payables</vt:lpstr>
      <vt:lpstr>TAC21 Borrowings</vt:lpstr>
      <vt:lpstr>TAC22 Provisions</vt:lpstr>
      <vt:lpstr>TAC23 Reval Res</vt:lpstr>
      <vt:lpstr>TAC24 On-SoFP PFI</vt:lpstr>
      <vt:lpstr>TAC25 Off-SoFP PFI</vt:lpstr>
      <vt:lpstr>TAC26 Pension</vt:lpstr>
      <vt:lpstr>TAC27 Fin Inst</vt:lpstr>
      <vt:lpstr>TAC28 Disclosures</vt:lpstr>
      <vt:lpstr>TAC29 Losses+SP</vt:lpstr>
      <vt:lpstr>'TAC02 SoCI'!Print_Area</vt:lpstr>
      <vt:lpstr>'TAC03 SoFP'!Print_Area</vt:lpstr>
      <vt:lpstr>'TAC04 SOCIE'!Print_Area</vt:lpstr>
      <vt:lpstr>'TAC05 SoCF'!Print_Area</vt:lpstr>
      <vt:lpstr>'TAC06 Op Inc 1'!Print_Area</vt:lpstr>
      <vt:lpstr>'TAC07 Op Inc 2'!Print_Area</vt:lpstr>
      <vt:lpstr>'TAC08 Op Exp'!Print_Area</vt:lpstr>
      <vt:lpstr>'TAC09 Staff'!Print_Area</vt:lpstr>
      <vt:lpstr>'TAC10 Op leases'!Print_Area</vt:lpstr>
      <vt:lpstr>'TAC11 Finance &amp; other'!Print_Area</vt:lpstr>
      <vt:lpstr>'TAC12 Impairment'!Print_Area</vt:lpstr>
      <vt:lpstr>'TAC13 Intangibles'!Print_Area</vt:lpstr>
      <vt:lpstr>'TAC14 PPE'!Print_Area</vt:lpstr>
      <vt:lpstr>'TAC15 Investments &amp; groups'!Print_Area</vt:lpstr>
      <vt:lpstr>'TAC16 AHFS'!Print_Area</vt:lpstr>
      <vt:lpstr>'TAC17 Inventories'!Print_Area</vt:lpstr>
      <vt:lpstr>'TAC18 Receivables'!Print_Area</vt:lpstr>
      <vt:lpstr>'TAC19 CCE'!Print_Area</vt:lpstr>
      <vt:lpstr>'TAC20 Payables'!Print_Area</vt:lpstr>
      <vt:lpstr>'TAC21 Borrowings'!Print_Area</vt:lpstr>
      <vt:lpstr>'TAC22 Provisions'!Print_Area</vt:lpstr>
      <vt:lpstr>'TAC23 Reval Res'!Print_Area</vt:lpstr>
      <vt:lpstr>'TAC24 On-SoFP PFI'!Print_Area</vt:lpstr>
      <vt:lpstr>'TAC25 Off-SoFP PFI'!Print_Area</vt:lpstr>
      <vt:lpstr>'TAC26 Pension'!Print_Area</vt:lpstr>
      <vt:lpstr>'TAC27 Fin Inst'!Print_Area</vt:lpstr>
      <vt:lpstr>'TAC28 Disclosures'!Print_Area</vt:lpstr>
      <vt:lpstr>'TAC29 Losses+SP'!Print_Area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month 2 IYR</dc:title>
  <dc:creator>Ian.Ratcliffe@monitor-nhsft.gov.uk;Eleanor.Shirtliff@Monitor.gov.uk</dc:creator>
  <cp:lastModifiedBy>Eleanor Shirtliff</cp:lastModifiedBy>
  <cp:lastPrinted>2021-03-01T11:16:32Z</cp:lastPrinted>
  <dcterms:created xsi:type="dcterms:W3CDTF">2011-09-27T09:19:04Z</dcterms:created>
  <dcterms:modified xsi:type="dcterms:W3CDTF">2022-06-20T16:42:56Z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0x010100430B453C2E56BC40827FBB9E03A7F75B</vt:lpwstr>
  </property>
  <property fmtid="{D5CDD505-2E9C-101B-9397-08002B2CF9AE}" pid="3" name="_dlc_DocIdItemGuid">
    <vt:lpwstr>6cbbac68-cf7f-4856-8de7-d2526d40af07</vt:lpwstr>
  </property>
  <property fmtid="{D5CDD505-2E9C-101B-9397-08002B2CF9AE}" pid="4" name="MediaServiceImageTags">
    <vt:lpwstr/>
  </property>
</Properties>
</file>