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s.gov.uk\HomeDrive\Users\RGoddard2\My Documents\Rob\"/>
    </mc:Choice>
  </mc:AlternateContent>
  <xr:revisionPtr revIDLastSave="0" documentId="8_{E250B5E3-AAA9-4BA7-9221-B5DB111B989D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Guidance" sheetId="3" r:id="rId1"/>
    <sheet name="Productive hours calculator" sheetId="1" r:id="rId2"/>
    <sheet name="Aggregate Hours Calculator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 l="1"/>
  <c r="J11" i="1" l="1"/>
  <c r="J16" i="1" s="1"/>
  <c r="K11" i="1"/>
  <c r="K16" i="1" s="1"/>
  <c r="L11" i="1"/>
  <c r="L16" i="1" s="1"/>
  <c r="M11" i="1"/>
  <c r="N11" i="1"/>
  <c r="N16" i="1" s="1"/>
  <c r="N36" i="1" l="1"/>
  <c r="N37" i="1" s="1"/>
  <c r="N41" i="1"/>
  <c r="N42" i="1" s="1"/>
  <c r="P20" i="2" s="1"/>
  <c r="Q20" i="2" s="1"/>
  <c r="J41" i="1"/>
  <c r="J42" i="1" s="1"/>
  <c r="P16" i="2" s="1"/>
  <c r="Q16" i="2" s="1"/>
  <c r="J36" i="1"/>
  <c r="J37" i="1" s="1"/>
  <c r="K41" i="1"/>
  <c r="K42" i="1" s="1"/>
  <c r="P17" i="2" s="1"/>
  <c r="Q17" i="2" s="1"/>
  <c r="K36" i="1"/>
  <c r="K37" i="1" s="1"/>
  <c r="L41" i="1"/>
  <c r="L42" i="1" s="1"/>
  <c r="P18" i="2" s="1"/>
  <c r="Q18" i="2" s="1"/>
  <c r="L36" i="1"/>
  <c r="L37" i="1" s="1"/>
  <c r="N27" i="1"/>
  <c r="N22" i="1"/>
  <c r="N20" i="1"/>
  <c r="N23" i="1" s="1"/>
  <c r="N31" i="1"/>
  <c r="N29" i="1"/>
  <c r="D18" i="2"/>
  <c r="L22" i="1"/>
  <c r="L29" i="1"/>
  <c r="L31" i="1"/>
  <c r="L27" i="1"/>
  <c r="L20" i="1"/>
  <c r="D17" i="2"/>
  <c r="K31" i="1"/>
  <c r="K29" i="1"/>
  <c r="K27" i="1"/>
  <c r="K22" i="1"/>
  <c r="K20" i="1"/>
  <c r="J22" i="1"/>
  <c r="J20" i="1"/>
  <c r="J23" i="1" s="1"/>
  <c r="J31" i="1"/>
  <c r="J29" i="1"/>
  <c r="J27" i="1"/>
  <c r="D20" i="2"/>
  <c r="D16" i="2"/>
  <c r="M16" i="1"/>
  <c r="H11" i="1"/>
  <c r="D11" i="1"/>
  <c r="E11" i="1"/>
  <c r="F11" i="1"/>
  <c r="G11" i="1"/>
  <c r="I11" i="1"/>
  <c r="C11" i="1"/>
  <c r="K49" i="1" l="1"/>
  <c r="M17" i="2"/>
  <c r="N17" i="2" s="1"/>
  <c r="J49" i="1"/>
  <c r="M16" i="2"/>
  <c r="N16" i="2" s="1"/>
  <c r="M18" i="2"/>
  <c r="N18" i="2" s="1"/>
  <c r="L49" i="1"/>
  <c r="L23" i="1"/>
  <c r="L47" i="1" s="1"/>
  <c r="M41" i="1"/>
  <c r="M42" i="1" s="1"/>
  <c r="P19" i="2" s="1"/>
  <c r="Q19" i="2" s="1"/>
  <c r="M36" i="1"/>
  <c r="M37" i="1" s="1"/>
  <c r="K23" i="1"/>
  <c r="K47" i="1" s="1"/>
  <c r="N49" i="1"/>
  <c r="M20" i="2"/>
  <c r="N20" i="2" s="1"/>
  <c r="N47" i="1"/>
  <c r="G20" i="2"/>
  <c r="H20" i="2" s="1"/>
  <c r="N32" i="1"/>
  <c r="D19" i="2"/>
  <c r="M29" i="1"/>
  <c r="M22" i="1"/>
  <c r="M27" i="1"/>
  <c r="M20" i="1"/>
  <c r="M31" i="1"/>
  <c r="G18" i="2"/>
  <c r="H18" i="2" s="1"/>
  <c r="L32" i="1"/>
  <c r="G17" i="2"/>
  <c r="H17" i="2" s="1"/>
  <c r="K32" i="1"/>
  <c r="K44" i="1" s="1"/>
  <c r="J47" i="1"/>
  <c r="G16" i="2"/>
  <c r="H16" i="2" s="1"/>
  <c r="J32" i="1"/>
  <c r="J44" i="1" s="1"/>
  <c r="E16" i="2"/>
  <c r="F16" i="2" s="1"/>
  <c r="E20" i="2"/>
  <c r="F20" i="2" s="1"/>
  <c r="E18" i="2"/>
  <c r="F18" i="2" s="1"/>
  <c r="E17" i="2"/>
  <c r="F17" i="2" s="1"/>
  <c r="C16" i="1"/>
  <c r="F16" i="1"/>
  <c r="E16" i="1"/>
  <c r="D16" i="1"/>
  <c r="G16" i="1"/>
  <c r="H16" i="1"/>
  <c r="I16" i="1"/>
  <c r="M32" i="1" l="1"/>
  <c r="E41" i="1"/>
  <c r="E42" i="1" s="1"/>
  <c r="P11" i="2" s="1"/>
  <c r="Q11" i="2" s="1"/>
  <c r="E36" i="1"/>
  <c r="E37" i="1" s="1"/>
  <c r="F41" i="1"/>
  <c r="F42" i="1" s="1"/>
  <c r="P12" i="2" s="1"/>
  <c r="Q12" i="2" s="1"/>
  <c r="F36" i="1"/>
  <c r="F37" i="1" s="1"/>
  <c r="D41" i="1"/>
  <c r="D42" i="1" s="1"/>
  <c r="P10" i="2" s="1"/>
  <c r="Q10" i="2" s="1"/>
  <c r="D36" i="1"/>
  <c r="D37" i="1" s="1"/>
  <c r="G41" i="1"/>
  <c r="G42" i="1" s="1"/>
  <c r="P13" i="2" s="1"/>
  <c r="Q13" i="2" s="1"/>
  <c r="G36" i="1"/>
  <c r="G37" i="1" s="1"/>
  <c r="C41" i="1"/>
  <c r="C42" i="1" s="1"/>
  <c r="P9" i="2" s="1"/>
  <c r="C36" i="1"/>
  <c r="C37" i="1" s="1"/>
  <c r="I41" i="1"/>
  <c r="I42" i="1" s="1"/>
  <c r="P15" i="2" s="1"/>
  <c r="Q15" i="2" s="1"/>
  <c r="I36" i="1"/>
  <c r="I37" i="1" s="1"/>
  <c r="H41" i="1"/>
  <c r="H42" i="1" s="1"/>
  <c r="P14" i="2" s="1"/>
  <c r="Q14" i="2" s="1"/>
  <c r="H36" i="1"/>
  <c r="H37" i="1" s="1"/>
  <c r="M19" i="2"/>
  <c r="N19" i="2" s="1"/>
  <c r="M49" i="1"/>
  <c r="N48" i="1"/>
  <c r="J20" i="2"/>
  <c r="K20" i="2" s="1"/>
  <c r="N44" i="1"/>
  <c r="J19" i="2"/>
  <c r="K19" i="2" s="1"/>
  <c r="M48" i="1"/>
  <c r="M23" i="1"/>
  <c r="L48" i="1"/>
  <c r="J18" i="2"/>
  <c r="K18" i="2" s="1"/>
  <c r="L44" i="1"/>
  <c r="K48" i="1"/>
  <c r="J17" i="2"/>
  <c r="K17" i="2" s="1"/>
  <c r="J16" i="2"/>
  <c r="K16" i="2" s="1"/>
  <c r="J48" i="1"/>
  <c r="D15" i="2"/>
  <c r="I31" i="1"/>
  <c r="I27" i="1"/>
  <c r="I20" i="1"/>
  <c r="I29" i="1"/>
  <c r="I22" i="1"/>
  <c r="D14" i="2"/>
  <c r="H29" i="1"/>
  <c r="H31" i="1"/>
  <c r="H20" i="1"/>
  <c r="H22" i="1"/>
  <c r="H27" i="1"/>
  <c r="D13" i="2"/>
  <c r="G29" i="1"/>
  <c r="G31" i="1"/>
  <c r="G27" i="1"/>
  <c r="G22" i="1"/>
  <c r="G20" i="1"/>
  <c r="G23" i="1" s="1"/>
  <c r="D12" i="2"/>
  <c r="F22" i="1"/>
  <c r="F29" i="1"/>
  <c r="F27" i="1"/>
  <c r="F31" i="1"/>
  <c r="F20" i="1"/>
  <c r="F23" i="1" s="1"/>
  <c r="D11" i="2"/>
  <c r="E27" i="1"/>
  <c r="E20" i="1"/>
  <c r="E23" i="1" s="1"/>
  <c r="E31" i="1"/>
  <c r="E22" i="1"/>
  <c r="E29" i="1"/>
  <c r="D10" i="2"/>
  <c r="D27" i="1"/>
  <c r="D29" i="1"/>
  <c r="D20" i="1"/>
  <c r="D31" i="1"/>
  <c r="D22" i="1"/>
  <c r="D9" i="2"/>
  <c r="C29" i="1"/>
  <c r="C22" i="1"/>
  <c r="C27" i="1"/>
  <c r="C20" i="1"/>
  <c r="C31" i="1"/>
  <c r="E19" i="2"/>
  <c r="I32" i="1" l="1"/>
  <c r="D23" i="1"/>
  <c r="D47" i="1" s="1"/>
  <c r="M14" i="2"/>
  <c r="N14" i="2" s="1"/>
  <c r="H49" i="1"/>
  <c r="M15" i="2"/>
  <c r="N15" i="2" s="1"/>
  <c r="I49" i="1"/>
  <c r="M12" i="2"/>
  <c r="N12" i="2" s="1"/>
  <c r="F49" i="1"/>
  <c r="H23" i="1"/>
  <c r="D21" i="2"/>
  <c r="M9" i="2"/>
  <c r="C49" i="1"/>
  <c r="M11" i="2"/>
  <c r="N11" i="2" s="1"/>
  <c r="E49" i="1"/>
  <c r="G49" i="1"/>
  <c r="M13" i="2"/>
  <c r="N13" i="2" s="1"/>
  <c r="M10" i="2"/>
  <c r="N10" i="2" s="1"/>
  <c r="D49" i="1"/>
  <c r="H32" i="1"/>
  <c r="J14" i="2" s="1"/>
  <c r="K14" i="2" s="1"/>
  <c r="Q9" i="2"/>
  <c r="Q21" i="2" s="1"/>
  <c r="P21" i="2"/>
  <c r="C32" i="1"/>
  <c r="J9" i="2"/>
  <c r="K9" i="2" s="1"/>
  <c r="C48" i="1"/>
  <c r="M47" i="1"/>
  <c r="M44" i="1"/>
  <c r="G19" i="2"/>
  <c r="H19" i="2" s="1"/>
  <c r="J15" i="2"/>
  <c r="K15" i="2" s="1"/>
  <c r="I48" i="1"/>
  <c r="I23" i="1"/>
  <c r="H47" i="1"/>
  <c r="H44" i="1"/>
  <c r="G14" i="2"/>
  <c r="H14" i="2" s="1"/>
  <c r="H48" i="1"/>
  <c r="G47" i="1"/>
  <c r="G13" i="2"/>
  <c r="H13" i="2" s="1"/>
  <c r="G32" i="1"/>
  <c r="F32" i="1"/>
  <c r="F47" i="1"/>
  <c r="G12" i="2"/>
  <c r="H12" i="2" s="1"/>
  <c r="E32" i="1"/>
  <c r="E44" i="1" s="1"/>
  <c r="E47" i="1"/>
  <c r="G11" i="2"/>
  <c r="H11" i="2" s="1"/>
  <c r="D32" i="1"/>
  <c r="C23" i="1"/>
  <c r="F19" i="2"/>
  <c r="E15" i="2"/>
  <c r="F15" i="2" s="1"/>
  <c r="E14" i="2"/>
  <c r="F14" i="2" s="1"/>
  <c r="E13" i="2"/>
  <c r="F13" i="2" s="1"/>
  <c r="E11" i="2"/>
  <c r="F11" i="2" s="1"/>
  <c r="E10" i="2"/>
  <c r="F10" i="2" s="1"/>
  <c r="E12" i="2"/>
  <c r="F12" i="2" s="1"/>
  <c r="G10" i="2" l="1"/>
  <c r="H10" i="2" s="1"/>
  <c r="M21" i="2"/>
  <c r="N21" i="2" s="1"/>
  <c r="N9" i="2"/>
  <c r="I47" i="1"/>
  <c r="I44" i="1"/>
  <c r="G15" i="2"/>
  <c r="H15" i="2" s="1"/>
  <c r="J13" i="2"/>
  <c r="K13" i="2" s="1"/>
  <c r="G48" i="1"/>
  <c r="G44" i="1"/>
  <c r="F48" i="1"/>
  <c r="J12" i="2"/>
  <c r="K12" i="2" s="1"/>
  <c r="F44" i="1"/>
  <c r="J11" i="2"/>
  <c r="K11" i="2" s="1"/>
  <c r="E48" i="1"/>
  <c r="D48" i="1"/>
  <c r="J10" i="2"/>
  <c r="D44" i="1"/>
  <c r="C47" i="1"/>
  <c r="C44" i="1"/>
  <c r="G9" i="2"/>
  <c r="E9" i="2"/>
  <c r="E21" i="2" s="1"/>
  <c r="K10" i="2" l="1"/>
  <c r="K21" i="2" s="1"/>
  <c r="J21" i="2"/>
  <c r="G21" i="2"/>
  <c r="H9" i="2"/>
  <c r="H21" i="2" s="1"/>
  <c r="F9" i="2"/>
</calcChain>
</file>

<file path=xl/sharedStrings.xml><?xml version="1.0" encoding="utf-8"?>
<sst xmlns="http://schemas.openxmlformats.org/spreadsheetml/2006/main" count="85" uniqueCount="85">
  <si>
    <t>Band 2</t>
  </si>
  <si>
    <t>Band 3</t>
  </si>
  <si>
    <t>Band 4</t>
  </si>
  <si>
    <t>Band 5</t>
  </si>
  <si>
    <t>Band 6</t>
  </si>
  <si>
    <t>Band 7</t>
  </si>
  <si>
    <t>Less Holidays (30 days + 8 B/H)</t>
  </si>
  <si>
    <t>Hours Left available after Annual Leave and BH</t>
  </si>
  <si>
    <t>Less hours due to:</t>
  </si>
  <si>
    <t>Band 6a*</t>
  </si>
  <si>
    <t>Band 2 Staff</t>
  </si>
  <si>
    <t>Band 3 Staff</t>
  </si>
  <si>
    <t>Band 4 Staff</t>
  </si>
  <si>
    <t>Band 5 Staff</t>
  </si>
  <si>
    <t>Band 6 Staff</t>
  </si>
  <si>
    <t>Band 6a* Staff</t>
  </si>
  <si>
    <t>Band 7 Staff</t>
  </si>
  <si>
    <t>Band 8a</t>
  </si>
  <si>
    <t>Band 8b</t>
  </si>
  <si>
    <t>Band 8c</t>
  </si>
  <si>
    <t>Band 8d</t>
  </si>
  <si>
    <t>Band 9</t>
  </si>
  <si>
    <t xml:space="preserve">Total Available Hours </t>
  </si>
  <si>
    <t>Individual Patient Attributation Hours</t>
  </si>
  <si>
    <t>Individual Patient Attributation %</t>
  </si>
  <si>
    <t>Non Individual Patient Attributation %</t>
  </si>
  <si>
    <t>Non Individual Patient Attributation Hours</t>
  </si>
  <si>
    <t>Total DCC Hours</t>
  </si>
  <si>
    <t>Supporting Professional Activities (SPA)</t>
  </si>
  <si>
    <t>Clinical Service Management %</t>
  </si>
  <si>
    <t>Clinical Service Management Hours</t>
  </si>
  <si>
    <t>CPD %</t>
  </si>
  <si>
    <t>CPD Hours</t>
  </si>
  <si>
    <t>MAST %</t>
  </si>
  <si>
    <t>MAST Hours</t>
  </si>
  <si>
    <t>Total SPA Hours</t>
  </si>
  <si>
    <t>Band 8a Staff</t>
  </si>
  <si>
    <t>Band 8b Staff</t>
  </si>
  <si>
    <t>Band 8c Staff</t>
  </si>
  <si>
    <t>Band 8d Staff</t>
  </si>
  <si>
    <t>Band 9 Staff</t>
  </si>
  <si>
    <t>Sickness %</t>
  </si>
  <si>
    <t>Sickness Hours</t>
  </si>
  <si>
    <t>Additional Trust Responsibilities (ANR)</t>
  </si>
  <si>
    <t>ANR %</t>
  </si>
  <si>
    <t>ANR Hours</t>
  </si>
  <si>
    <t>Total ANR Hours</t>
  </si>
  <si>
    <t>External Duties (ED)</t>
  </si>
  <si>
    <t>ED %</t>
  </si>
  <si>
    <t>ED Hours</t>
  </si>
  <si>
    <t>Total ED Hours</t>
  </si>
  <si>
    <t>DCC as a % of paid hours</t>
  </si>
  <si>
    <t>Total Available Hours Per Year</t>
  </si>
  <si>
    <t>Average Available Hours Per Week</t>
  </si>
  <si>
    <t>% available time</t>
  </si>
  <si>
    <t xml:space="preserve">Total DCC Hours Per Year </t>
  </si>
  <si>
    <t>Total DCC Hours Per Week</t>
  </si>
  <si>
    <t>Total Job Planned Hours</t>
  </si>
  <si>
    <t>SPA as a % of paid hours</t>
  </si>
  <si>
    <t>ANR as a % of paid hours</t>
  </si>
  <si>
    <t>Hours paid to 1 WTE (37.5 x 52 weeks per year)</t>
  </si>
  <si>
    <t>Direct Clinical Care (DCC)</t>
  </si>
  <si>
    <t xml:space="preserve">Total SPA Hours Per Year </t>
  </si>
  <si>
    <t>Total SPA Hours Per Week</t>
  </si>
  <si>
    <t xml:space="preserve">Total ANR Hours Per Year </t>
  </si>
  <si>
    <t>Total ANR Hours Per Week</t>
  </si>
  <si>
    <t xml:space="preserve">Total ED Hours Per Year </t>
  </si>
  <si>
    <t>Total ED Hours Per Week</t>
  </si>
  <si>
    <t>Guidance:  How to use this calculator.</t>
  </si>
  <si>
    <t>This template is designed to help you calculate the number of clinical hours that are being  allocated to each job planning category.</t>
  </si>
  <si>
    <t>Step 1</t>
  </si>
  <si>
    <t>DCC, SPA, and ANR as a % of paid hours is calculated automatically and shown in the grey boxes (lines 47-49)</t>
  </si>
  <si>
    <t>Step 2</t>
  </si>
  <si>
    <t>You will note that there are two columns for Band 6.  Band 6* denotes a band 6 role with additional leadership responsibilities.</t>
  </si>
  <si>
    <t>In the yellow boxes in column C, enter the number of Whole time equivalents (WTE) you have at each band.</t>
  </si>
  <si>
    <t>The spreadsheet will calculate the aggregate DCC, SPA, ANR, and ED for your service.</t>
  </si>
  <si>
    <t xml:space="preserve">Allied Health Professionals job planning productive hours calculator </t>
  </si>
  <si>
    <t xml:space="preserve">Total available hours ( line 16),  and total job planned hours ( line 44) should reconcile.  </t>
  </si>
  <si>
    <r>
      <t xml:space="preserve">Complete the </t>
    </r>
    <r>
      <rPr>
        <b/>
        <sz val="11"/>
        <color theme="1"/>
        <rFont val="Calibri"/>
        <family val="2"/>
        <scheme val="minor"/>
      </rPr>
      <t>productive hours calculator</t>
    </r>
    <r>
      <rPr>
        <sz val="11"/>
        <color theme="1"/>
        <rFont val="Calibri"/>
        <family val="2"/>
        <scheme val="minor"/>
      </rPr>
      <t xml:space="preserve"> tab first.</t>
    </r>
  </si>
  <si>
    <t>Complete the detail for all the bands that you have in your service.</t>
  </si>
  <si>
    <t>Enter the percentage of time you are allocating to each category in the yellow boxes.  The template will calculate the number of hours this translates in to.</t>
  </si>
  <si>
    <r>
      <t xml:space="preserve">Complete the </t>
    </r>
    <r>
      <rPr>
        <b/>
        <sz val="11"/>
        <color theme="1"/>
        <rFont val="Calibri"/>
        <family val="2"/>
        <scheme val="minor"/>
      </rPr>
      <t>aggregate hours calculator</t>
    </r>
    <r>
      <rPr>
        <sz val="11"/>
        <color theme="1"/>
        <rFont val="Calibri"/>
        <family val="2"/>
        <scheme val="minor"/>
      </rPr>
      <t xml:space="preserve"> tab.</t>
    </r>
  </si>
  <si>
    <t>Job planning data for each band will be brought forward into this spreadsheet.</t>
  </si>
  <si>
    <r>
      <t xml:space="preserve">If you have any questions about this calculator, please contact: </t>
    </r>
    <r>
      <rPr>
        <b/>
        <sz val="14"/>
        <color theme="1"/>
        <rFont val="Calibri"/>
        <family val="2"/>
        <scheme val="minor"/>
      </rPr>
      <t>nhsi.ahp-productivity@nhs.net</t>
    </r>
  </si>
  <si>
    <t>V.1 created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</si>
</sst>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2" fontId="2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9" fontId="0" fillId="0" borderId="0" xfId="1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wrapText="1"/>
    </xf>
    <xf numFmtId="1" fontId="8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 wrapText="1"/>
    </xf>
    <xf numFmtId="2" fontId="0" fillId="0" borderId="1" xfId="0" applyNumberFormat="1" applyBorder="1"/>
    <xf numFmtId="2" fontId="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2" fontId="2" fillId="2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0" fontId="3" fillId="3" borderId="0" xfId="0" applyFont="1" applyFill="1"/>
    <xf numFmtId="9" fontId="9" fillId="3" borderId="0" xfId="0" applyNumberFormat="1" applyFont="1" applyFill="1" applyAlignment="1">
      <alignment horizontal="center"/>
    </xf>
    <xf numFmtId="0" fontId="0" fillId="4" borderId="0" xfId="0" applyFill="1" applyBorder="1"/>
    <xf numFmtId="0" fontId="0" fillId="5" borderId="0" xfId="0" applyFill="1" applyBorder="1"/>
    <xf numFmtId="0" fontId="12" fillId="5" borderId="0" xfId="0" applyFont="1" applyFill="1" applyBorder="1"/>
    <xf numFmtId="0" fontId="11" fillId="5" borderId="0" xfId="0" applyFont="1" applyFill="1" applyBorder="1"/>
    <xf numFmtId="0" fontId="13" fillId="5" borderId="0" xfId="0" applyFont="1" applyFill="1" applyBorder="1"/>
    <xf numFmtId="1" fontId="4" fillId="0" borderId="0" xfId="0" applyNumberFormat="1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60960</xdr:rowOff>
    </xdr:from>
    <xdr:to>
      <xdr:col>15</xdr:col>
      <xdr:colOff>542781</xdr:colOff>
      <xdr:row>5</xdr:row>
      <xdr:rowOff>55177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A2897D-8572-44DC-999E-021956C7F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0" y="426720"/>
          <a:ext cx="1152381" cy="5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60325</xdr:rowOff>
    </xdr:from>
    <xdr:to>
      <xdr:col>1</xdr:col>
      <xdr:colOff>3469822</xdr:colOff>
      <xdr:row>5</xdr:row>
      <xdr:rowOff>107950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201" y="60325"/>
          <a:ext cx="3479799" cy="923018"/>
        </a:xfrm>
        <a:prstGeom prst="rect">
          <a:avLst/>
        </a:prstGeom>
        <a:ln w="76200" cmpd="tri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/>
        </a:p>
        <a:p>
          <a:endParaRPr lang="en-US" sz="1100" b="1"/>
        </a:p>
        <a:p>
          <a:pPr algn="ctr"/>
          <a:r>
            <a:rPr lang="en-US" sz="1400" b="1"/>
            <a:t>Productive Hours</a:t>
          </a:r>
          <a:r>
            <a:rPr lang="en-US" sz="1400" b="1" baseline="0"/>
            <a:t> Calculator</a:t>
          </a:r>
          <a:endParaRPr lang="en-US" sz="1400"/>
        </a:p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4</xdr:col>
      <xdr:colOff>2181225</xdr:colOff>
      <xdr:row>5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975" y="85725"/>
          <a:ext cx="5848350" cy="917575"/>
        </a:xfrm>
        <a:prstGeom prst="rect">
          <a:avLst/>
        </a:prstGeom>
        <a:ln w="76200" cmpd="tri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/>
        </a:p>
        <a:p>
          <a:endParaRPr lang="en-US" sz="1100" b="1"/>
        </a:p>
        <a:p>
          <a:pPr algn="ctr"/>
          <a:r>
            <a:rPr lang="en-US" sz="1400" b="1"/>
            <a:t>Aggregate hours </a:t>
          </a:r>
          <a:r>
            <a:rPr lang="en-US" sz="1400" b="1" baseline="0"/>
            <a:t>Calculator</a:t>
          </a:r>
          <a:endParaRPr lang="en-US" sz="1400"/>
        </a:p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CA5E-6E8E-44F7-B7F8-71F4C0D84B9D}">
  <dimension ref="B3:P31"/>
  <sheetViews>
    <sheetView topLeftCell="A4" workbookViewId="0">
      <selection activeCell="K26" sqref="K26"/>
    </sheetView>
  </sheetViews>
  <sheetFormatPr defaultColWidth="8.90625" defaultRowHeight="14.5" x14ac:dyDescent="0.35"/>
  <cols>
    <col min="1" max="1" width="5.54296875" style="31" customWidth="1"/>
    <col min="2" max="16384" width="8.90625" style="31"/>
  </cols>
  <sheetData>
    <row r="3" spans="2:16" x14ac:dyDescent="0.3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2:16" x14ac:dyDescent="0.3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16" x14ac:dyDescent="0.3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2:16" ht="23.5" x14ac:dyDescent="0.55000000000000004">
      <c r="B6" s="33" t="s">
        <v>76</v>
      </c>
      <c r="C6" s="33"/>
      <c r="D6" s="33"/>
      <c r="E6" s="33"/>
      <c r="F6" s="33"/>
      <c r="G6" s="33"/>
      <c r="H6" s="33"/>
      <c r="I6" s="32"/>
      <c r="J6" s="32"/>
      <c r="K6" s="32"/>
      <c r="L6" s="32"/>
      <c r="M6" s="32"/>
      <c r="N6" s="32"/>
      <c r="O6" s="32"/>
      <c r="P6" s="32"/>
    </row>
    <row r="7" spans="2:16" x14ac:dyDescent="0.3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2:16" x14ac:dyDescent="0.35">
      <c r="B8" s="34" t="s">
        <v>68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2:16" x14ac:dyDescent="0.3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2:16" x14ac:dyDescent="0.35">
      <c r="B10" s="32" t="s">
        <v>69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2:16" x14ac:dyDescent="0.3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2:16" x14ac:dyDescent="0.35">
      <c r="B12" s="34" t="s">
        <v>70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2:16" x14ac:dyDescent="0.35">
      <c r="B13" s="32" t="s">
        <v>78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2:16" x14ac:dyDescent="0.35">
      <c r="B14" s="32" t="s">
        <v>80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2:16" x14ac:dyDescent="0.35">
      <c r="B15" s="32" t="s">
        <v>77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2:16" x14ac:dyDescent="0.35">
      <c r="B16" s="32" t="s">
        <v>71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2:16" x14ac:dyDescent="0.35">
      <c r="B17" s="32" t="s">
        <v>79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2:16" x14ac:dyDescent="0.3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2:16" x14ac:dyDescent="0.3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2:16" x14ac:dyDescent="0.35">
      <c r="B20" s="34" t="s">
        <v>72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2:16" x14ac:dyDescent="0.35">
      <c r="B21" s="32" t="s">
        <v>81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2:16" x14ac:dyDescent="0.35">
      <c r="B22" s="32" t="s">
        <v>82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6" x14ac:dyDescent="0.35">
      <c r="B23" s="32" t="s">
        <v>74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2:16" x14ac:dyDescent="0.35">
      <c r="B24" s="32" t="s">
        <v>73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2:16" x14ac:dyDescent="0.35">
      <c r="B25" s="32" t="s">
        <v>75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2:16" x14ac:dyDescent="0.3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2:16" x14ac:dyDescent="0.3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2:16" ht="18.5" x14ac:dyDescent="0.45">
      <c r="B28" s="35" t="s">
        <v>83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2:16" x14ac:dyDescent="0.3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2:16" x14ac:dyDescent="0.3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2:16" x14ac:dyDescent="0.35">
      <c r="B31" s="32" t="s">
        <v>84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tabSelected="1" zoomScale="120" zoomScaleNormal="120" workbookViewId="0">
      <selection activeCell="D15" sqref="D15"/>
    </sheetView>
  </sheetViews>
  <sheetFormatPr defaultRowHeight="15.5" x14ac:dyDescent="0.35"/>
  <cols>
    <col min="1" max="1" width="1.1796875" customWidth="1"/>
    <col min="2" max="2" width="49.1796875" style="1" bestFit="1" customWidth="1"/>
    <col min="3" max="9" width="9.1796875" style="3"/>
  </cols>
  <sheetData>
    <row r="1" spans="2:14" ht="6" customHeight="1" x14ac:dyDescent="0.35"/>
    <row r="3" spans="2:14" x14ac:dyDescent="0.35">
      <c r="J3" s="15"/>
    </row>
    <row r="7" spans="2:14" ht="6.75" customHeight="1" x14ac:dyDescent="0.35"/>
    <row r="8" spans="2:14" x14ac:dyDescent="0.35">
      <c r="C8" s="4" t="s">
        <v>0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9</v>
      </c>
      <c r="I8" s="4" t="s">
        <v>5</v>
      </c>
      <c r="J8" s="4" t="s">
        <v>17</v>
      </c>
      <c r="K8" s="4" t="s">
        <v>18</v>
      </c>
      <c r="L8" s="4" t="s">
        <v>19</v>
      </c>
      <c r="M8" s="4" t="s">
        <v>20</v>
      </c>
      <c r="N8" s="4" t="s">
        <v>21</v>
      </c>
    </row>
    <row r="9" spans="2:14" x14ac:dyDescent="0.35">
      <c r="B9" s="1" t="s">
        <v>60</v>
      </c>
      <c r="C9" s="21">
        <v>1950</v>
      </c>
      <c r="D9" s="21">
        <v>1950</v>
      </c>
      <c r="E9" s="21">
        <v>1950</v>
      </c>
      <c r="F9" s="21">
        <v>1950</v>
      </c>
      <c r="G9" s="21">
        <v>1950</v>
      </c>
      <c r="H9" s="21">
        <v>1950</v>
      </c>
      <c r="I9" s="21">
        <v>1950</v>
      </c>
      <c r="J9" s="21">
        <v>1950</v>
      </c>
      <c r="K9" s="21">
        <v>1950</v>
      </c>
      <c r="L9" s="21">
        <v>1950</v>
      </c>
      <c r="M9" s="21">
        <v>1950</v>
      </c>
      <c r="N9" s="21">
        <v>1950</v>
      </c>
    </row>
    <row r="10" spans="2:14" x14ac:dyDescent="0.35">
      <c r="B10" s="1" t="s">
        <v>6</v>
      </c>
      <c r="C10" s="21">
        <v>-285</v>
      </c>
      <c r="D10" s="21">
        <v>-285</v>
      </c>
      <c r="E10" s="21">
        <v>-285</v>
      </c>
      <c r="F10" s="21">
        <v>-285</v>
      </c>
      <c r="G10" s="21">
        <v>-285</v>
      </c>
      <c r="H10" s="21">
        <v>-285</v>
      </c>
      <c r="I10" s="21">
        <v>-285</v>
      </c>
      <c r="J10" s="21">
        <v>-285</v>
      </c>
      <c r="K10" s="21">
        <v>-285</v>
      </c>
      <c r="L10" s="21">
        <v>-285</v>
      </c>
      <c r="M10" s="21">
        <v>-285</v>
      </c>
      <c r="N10" s="21">
        <v>-285</v>
      </c>
    </row>
    <row r="11" spans="2:14" x14ac:dyDescent="0.35">
      <c r="B11" s="2" t="s">
        <v>7</v>
      </c>
      <c r="C11" s="23">
        <f>C9+C10</f>
        <v>1665</v>
      </c>
      <c r="D11" s="23">
        <f t="shared" ref="D11:N11" si="0">D9+D10</f>
        <v>1665</v>
      </c>
      <c r="E11" s="23">
        <f t="shared" si="0"/>
        <v>1665</v>
      </c>
      <c r="F11" s="23">
        <f t="shared" si="0"/>
        <v>1665</v>
      </c>
      <c r="G11" s="23">
        <f t="shared" si="0"/>
        <v>1665</v>
      </c>
      <c r="H11" s="23">
        <f t="shared" si="0"/>
        <v>1665</v>
      </c>
      <c r="I11" s="23">
        <f t="shared" si="0"/>
        <v>1665</v>
      </c>
      <c r="J11" s="23">
        <f t="shared" si="0"/>
        <v>1665</v>
      </c>
      <c r="K11" s="23">
        <f t="shared" si="0"/>
        <v>1665</v>
      </c>
      <c r="L11" s="23">
        <f t="shared" si="0"/>
        <v>1665</v>
      </c>
      <c r="M11" s="23">
        <f t="shared" si="0"/>
        <v>1665</v>
      </c>
      <c r="N11" s="23">
        <f t="shared" si="0"/>
        <v>1665</v>
      </c>
    </row>
    <row r="12" spans="2:14" x14ac:dyDescent="0.35">
      <c r="C12" s="21"/>
      <c r="D12" s="21"/>
      <c r="E12" s="21"/>
      <c r="F12" s="21"/>
      <c r="G12" s="21"/>
      <c r="H12" s="21"/>
      <c r="I12" s="21"/>
      <c r="J12" s="24"/>
      <c r="K12" s="24"/>
      <c r="L12" s="24"/>
      <c r="M12" s="24"/>
      <c r="N12" s="24"/>
    </row>
    <row r="13" spans="2:14" x14ac:dyDescent="0.35">
      <c r="B13" s="1" t="s">
        <v>8</v>
      </c>
      <c r="C13" s="21"/>
      <c r="D13" s="21"/>
      <c r="E13" s="21"/>
      <c r="F13" s="21"/>
      <c r="G13" s="21"/>
      <c r="H13" s="21"/>
      <c r="I13" s="21"/>
      <c r="J13" s="24"/>
      <c r="K13" s="24"/>
      <c r="L13" s="24"/>
      <c r="M13" s="24"/>
      <c r="N13" s="24"/>
    </row>
    <row r="14" spans="2:14" x14ac:dyDescent="0.35">
      <c r="B14" s="1" t="s">
        <v>41</v>
      </c>
      <c r="C14" s="25">
        <v>3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2:14" x14ac:dyDescent="0.35">
      <c r="B15" s="1" t="s">
        <v>42</v>
      </c>
      <c r="C15" s="21">
        <f>-C14%*C9</f>
        <v>-58.5</v>
      </c>
      <c r="D15" s="21">
        <f>-D14%*D9</f>
        <v>0</v>
      </c>
      <c r="E15" s="21">
        <f t="shared" ref="E15:N15" si="1">-E14%*E9</f>
        <v>0</v>
      </c>
      <c r="F15" s="21">
        <f t="shared" si="1"/>
        <v>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1">
        <f t="shared" si="1"/>
        <v>0</v>
      </c>
      <c r="M15" s="21">
        <f t="shared" si="1"/>
        <v>0</v>
      </c>
      <c r="N15" s="21">
        <f t="shared" si="1"/>
        <v>0</v>
      </c>
    </row>
    <row r="16" spans="2:14" x14ac:dyDescent="0.35">
      <c r="B16" s="2" t="s">
        <v>22</v>
      </c>
      <c r="C16" s="26">
        <f>C11+C15</f>
        <v>1606.5</v>
      </c>
      <c r="D16" s="26">
        <f t="shared" ref="D16:N16" si="2">D11+D15</f>
        <v>1665</v>
      </c>
      <c r="E16" s="26">
        <f t="shared" si="2"/>
        <v>1665</v>
      </c>
      <c r="F16" s="26">
        <f t="shared" si="2"/>
        <v>1665</v>
      </c>
      <c r="G16" s="26">
        <f t="shared" si="2"/>
        <v>1665</v>
      </c>
      <c r="H16" s="26">
        <f t="shared" si="2"/>
        <v>1665</v>
      </c>
      <c r="I16" s="26">
        <f t="shared" si="2"/>
        <v>1665</v>
      </c>
      <c r="J16" s="26">
        <f t="shared" si="2"/>
        <v>1665</v>
      </c>
      <c r="K16" s="26">
        <f t="shared" si="2"/>
        <v>1665</v>
      </c>
      <c r="L16" s="26">
        <f t="shared" si="2"/>
        <v>1665</v>
      </c>
      <c r="M16" s="26">
        <f t="shared" si="2"/>
        <v>1665</v>
      </c>
      <c r="N16" s="26">
        <f t="shared" si="2"/>
        <v>1665</v>
      </c>
    </row>
    <row r="17" spans="2:15" x14ac:dyDescent="0.35">
      <c r="B17" s="2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</row>
    <row r="18" spans="2:15" x14ac:dyDescent="0.35">
      <c r="B18" s="2" t="s">
        <v>61</v>
      </c>
      <c r="C18" s="23"/>
      <c r="D18" s="23"/>
      <c r="E18" s="23"/>
      <c r="F18" s="23"/>
      <c r="G18" s="23"/>
      <c r="H18" s="23"/>
      <c r="I18" s="23"/>
      <c r="J18" s="24"/>
      <c r="K18" s="24"/>
      <c r="L18" s="24"/>
      <c r="M18" s="24"/>
      <c r="N18" s="24"/>
    </row>
    <row r="19" spans="2:15" x14ac:dyDescent="0.35">
      <c r="B19" s="1" t="s">
        <v>24</v>
      </c>
      <c r="C19" s="25">
        <v>30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2:15" x14ac:dyDescent="0.35">
      <c r="B20" s="1" t="s">
        <v>23</v>
      </c>
      <c r="C20" s="21">
        <f>C19%*C16</f>
        <v>481.95</v>
      </c>
      <c r="D20" s="21">
        <f t="shared" ref="D20:N20" si="3">D19%*D16</f>
        <v>0</v>
      </c>
      <c r="E20" s="21">
        <f t="shared" si="3"/>
        <v>0</v>
      </c>
      <c r="F20" s="21">
        <f t="shared" si="3"/>
        <v>0</v>
      </c>
      <c r="G20" s="21">
        <f t="shared" si="3"/>
        <v>0</v>
      </c>
      <c r="H20" s="21">
        <f t="shared" si="3"/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>
        <f t="shared" si="3"/>
        <v>0</v>
      </c>
      <c r="N20" s="21">
        <f t="shared" si="3"/>
        <v>0</v>
      </c>
    </row>
    <row r="21" spans="2:15" x14ac:dyDescent="0.35">
      <c r="B21" s="1" t="s">
        <v>25</v>
      </c>
      <c r="C21" s="25">
        <v>30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2:15" x14ac:dyDescent="0.35">
      <c r="B22" s="1" t="s">
        <v>26</v>
      </c>
      <c r="C22" s="21">
        <f>C21%*C16</f>
        <v>481.95</v>
      </c>
      <c r="D22" s="21">
        <f t="shared" ref="D22:N22" si="4">D21%*D16</f>
        <v>0</v>
      </c>
      <c r="E22" s="21">
        <f t="shared" si="4"/>
        <v>0</v>
      </c>
      <c r="F22" s="21">
        <f t="shared" si="4"/>
        <v>0</v>
      </c>
      <c r="G22" s="21">
        <f t="shared" si="4"/>
        <v>0</v>
      </c>
      <c r="H22" s="21">
        <f t="shared" si="4"/>
        <v>0</v>
      </c>
      <c r="I22" s="21">
        <f t="shared" si="4"/>
        <v>0</v>
      </c>
      <c r="J22" s="21">
        <f t="shared" si="4"/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</row>
    <row r="23" spans="2:15" x14ac:dyDescent="0.35">
      <c r="B23" s="2" t="s">
        <v>27</v>
      </c>
      <c r="C23" s="23">
        <f>SUM(C20+C22)</f>
        <v>963.9</v>
      </c>
      <c r="D23" s="23">
        <f t="shared" ref="D23:N23" si="5">SUM(D20+D22)</f>
        <v>0</v>
      </c>
      <c r="E23" s="23">
        <f t="shared" si="5"/>
        <v>0</v>
      </c>
      <c r="F23" s="23">
        <f t="shared" si="5"/>
        <v>0</v>
      </c>
      <c r="G23" s="23">
        <f t="shared" si="5"/>
        <v>0</v>
      </c>
      <c r="H23" s="23">
        <f t="shared" si="5"/>
        <v>0</v>
      </c>
      <c r="I23" s="23">
        <f t="shared" si="5"/>
        <v>0</v>
      </c>
      <c r="J23" s="23">
        <f t="shared" si="5"/>
        <v>0</v>
      </c>
      <c r="K23" s="23">
        <f t="shared" si="5"/>
        <v>0</v>
      </c>
      <c r="L23" s="23">
        <f t="shared" si="5"/>
        <v>0</v>
      </c>
      <c r="M23" s="23">
        <f t="shared" si="5"/>
        <v>0</v>
      </c>
      <c r="N23" s="23">
        <f t="shared" si="5"/>
        <v>0</v>
      </c>
      <c r="O23" s="18"/>
    </row>
    <row r="24" spans="2:15" x14ac:dyDescent="0.35">
      <c r="B24" s="2"/>
      <c r="C24" s="27"/>
      <c r="D24" s="23"/>
      <c r="E24" s="23"/>
      <c r="F24" s="23"/>
      <c r="G24" s="23"/>
      <c r="H24" s="23"/>
      <c r="I24" s="23"/>
      <c r="J24" s="24"/>
      <c r="K24" s="24"/>
      <c r="L24" s="24"/>
      <c r="M24" s="24"/>
      <c r="N24" s="24"/>
    </row>
    <row r="25" spans="2:15" x14ac:dyDescent="0.35">
      <c r="B25" s="2" t="s">
        <v>28</v>
      </c>
      <c r="C25" s="27"/>
      <c r="D25" s="23"/>
      <c r="E25" s="23"/>
      <c r="F25" s="23"/>
      <c r="G25" s="23"/>
      <c r="H25" s="23"/>
      <c r="I25" s="23"/>
      <c r="J25" s="24"/>
      <c r="K25" s="24"/>
      <c r="L25" s="24"/>
      <c r="M25" s="24"/>
      <c r="N25" s="24"/>
    </row>
    <row r="26" spans="2:15" x14ac:dyDescent="0.35">
      <c r="B26" s="1" t="s">
        <v>29</v>
      </c>
      <c r="C26" s="25">
        <v>10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2:15" x14ac:dyDescent="0.35">
      <c r="B27" s="1" t="s">
        <v>30</v>
      </c>
      <c r="C27" s="22">
        <f>C26%*C16</f>
        <v>160.65</v>
      </c>
      <c r="D27" s="22">
        <f t="shared" ref="D27:N27" si="6">D26%*D16</f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  <c r="I27" s="22">
        <f t="shared" si="6"/>
        <v>0</v>
      </c>
      <c r="J27" s="22">
        <f t="shared" si="6"/>
        <v>0</v>
      </c>
      <c r="K27" s="22">
        <f t="shared" si="6"/>
        <v>0</v>
      </c>
      <c r="L27" s="22">
        <f t="shared" si="6"/>
        <v>0</v>
      </c>
      <c r="M27" s="22">
        <f t="shared" si="6"/>
        <v>0</v>
      </c>
      <c r="N27" s="22">
        <f t="shared" si="6"/>
        <v>0</v>
      </c>
    </row>
    <row r="28" spans="2:15" x14ac:dyDescent="0.35">
      <c r="B28" s="1" t="s">
        <v>31</v>
      </c>
      <c r="C28" s="25">
        <v>10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2:15" x14ac:dyDescent="0.35">
      <c r="B29" s="1" t="s">
        <v>32</v>
      </c>
      <c r="C29" s="21">
        <f>C28%*C16</f>
        <v>160.65</v>
      </c>
      <c r="D29" s="21">
        <f t="shared" ref="D29:N29" si="7">D28%*D16</f>
        <v>0</v>
      </c>
      <c r="E29" s="21">
        <f t="shared" si="7"/>
        <v>0</v>
      </c>
      <c r="F29" s="21">
        <f t="shared" si="7"/>
        <v>0</v>
      </c>
      <c r="G29" s="21">
        <f t="shared" si="7"/>
        <v>0</v>
      </c>
      <c r="H29" s="21">
        <f t="shared" si="7"/>
        <v>0</v>
      </c>
      <c r="I29" s="21">
        <f t="shared" si="7"/>
        <v>0</v>
      </c>
      <c r="J29" s="21">
        <f t="shared" si="7"/>
        <v>0</v>
      </c>
      <c r="K29" s="21">
        <f t="shared" si="7"/>
        <v>0</v>
      </c>
      <c r="L29" s="21">
        <f t="shared" si="7"/>
        <v>0</v>
      </c>
      <c r="M29" s="21">
        <f t="shared" si="7"/>
        <v>0</v>
      </c>
      <c r="N29" s="21">
        <f t="shared" si="7"/>
        <v>0</v>
      </c>
    </row>
    <row r="30" spans="2:15" x14ac:dyDescent="0.35">
      <c r="B30" s="1" t="s">
        <v>33</v>
      </c>
      <c r="C30" s="25">
        <v>10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2:15" x14ac:dyDescent="0.35">
      <c r="B31" s="1" t="s">
        <v>34</v>
      </c>
      <c r="C31" s="22">
        <f>C30%*C16</f>
        <v>160.65</v>
      </c>
      <c r="D31" s="22">
        <f t="shared" ref="D31:N31" si="8">D30%*D16</f>
        <v>0</v>
      </c>
      <c r="E31" s="22">
        <f t="shared" si="8"/>
        <v>0</v>
      </c>
      <c r="F31" s="22">
        <f t="shared" si="8"/>
        <v>0</v>
      </c>
      <c r="G31" s="22">
        <f t="shared" si="8"/>
        <v>0</v>
      </c>
      <c r="H31" s="22">
        <f t="shared" si="8"/>
        <v>0</v>
      </c>
      <c r="I31" s="22">
        <f t="shared" si="8"/>
        <v>0</v>
      </c>
      <c r="J31" s="22">
        <f t="shared" si="8"/>
        <v>0</v>
      </c>
      <c r="K31" s="22">
        <f t="shared" si="8"/>
        <v>0</v>
      </c>
      <c r="L31" s="22">
        <f t="shared" si="8"/>
        <v>0</v>
      </c>
      <c r="M31" s="22">
        <f t="shared" si="8"/>
        <v>0</v>
      </c>
      <c r="N31" s="22">
        <f t="shared" si="8"/>
        <v>0</v>
      </c>
    </row>
    <row r="32" spans="2:15" x14ac:dyDescent="0.35">
      <c r="B32" s="2" t="s">
        <v>35</v>
      </c>
      <c r="C32" s="23">
        <f>C31+C29+C27</f>
        <v>481.95000000000005</v>
      </c>
      <c r="D32" s="23">
        <f t="shared" ref="D32:N32" si="9">SUM(D27+D29+D31)</f>
        <v>0</v>
      </c>
      <c r="E32" s="23">
        <f t="shared" si="9"/>
        <v>0</v>
      </c>
      <c r="F32" s="23">
        <f t="shared" si="9"/>
        <v>0</v>
      </c>
      <c r="G32" s="23">
        <f t="shared" si="9"/>
        <v>0</v>
      </c>
      <c r="H32" s="23">
        <f t="shared" si="9"/>
        <v>0</v>
      </c>
      <c r="I32" s="23">
        <f t="shared" si="9"/>
        <v>0</v>
      </c>
      <c r="J32" s="23">
        <f t="shared" si="9"/>
        <v>0</v>
      </c>
      <c r="K32" s="23">
        <f t="shared" si="9"/>
        <v>0</v>
      </c>
      <c r="L32" s="23">
        <f t="shared" si="9"/>
        <v>0</v>
      </c>
      <c r="M32" s="23">
        <f t="shared" si="9"/>
        <v>0</v>
      </c>
      <c r="N32" s="23">
        <f t="shared" si="9"/>
        <v>0</v>
      </c>
      <c r="O32" s="18"/>
    </row>
    <row r="33" spans="2:15" x14ac:dyDescent="0.35">
      <c r="B33" s="2"/>
      <c r="C33" s="27"/>
      <c r="D33" s="23"/>
      <c r="E33" s="23"/>
      <c r="F33" s="23"/>
      <c r="G33" s="23"/>
      <c r="H33" s="23"/>
      <c r="I33" s="23"/>
      <c r="J33" s="24"/>
      <c r="K33" s="24"/>
      <c r="L33" s="24"/>
      <c r="M33" s="24"/>
      <c r="N33" s="24"/>
    </row>
    <row r="34" spans="2:15" x14ac:dyDescent="0.35">
      <c r="B34" s="2" t="s">
        <v>43</v>
      </c>
      <c r="C34" s="27"/>
      <c r="D34" s="23"/>
      <c r="E34" s="23"/>
      <c r="F34" s="23"/>
      <c r="G34" s="23"/>
      <c r="H34" s="23"/>
      <c r="I34" s="23"/>
      <c r="J34" s="24"/>
      <c r="K34" s="24"/>
      <c r="L34" s="24"/>
      <c r="M34" s="24"/>
      <c r="N34" s="24"/>
    </row>
    <row r="35" spans="2:15" x14ac:dyDescent="0.35">
      <c r="B35" s="1" t="s">
        <v>44</v>
      </c>
      <c r="C35" s="25">
        <v>5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2:15" x14ac:dyDescent="0.35">
      <c r="B36" s="1" t="s">
        <v>45</v>
      </c>
      <c r="C36" s="21">
        <f>C35%*C16</f>
        <v>80.325000000000003</v>
      </c>
      <c r="D36" s="21">
        <f t="shared" ref="D36:N36" si="10">D35%*D16</f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  <c r="K36" s="21">
        <f t="shared" si="10"/>
        <v>0</v>
      </c>
      <c r="L36" s="21">
        <f t="shared" si="10"/>
        <v>0</v>
      </c>
      <c r="M36" s="21">
        <f t="shared" si="10"/>
        <v>0</v>
      </c>
      <c r="N36" s="21">
        <f t="shared" si="10"/>
        <v>0</v>
      </c>
    </row>
    <row r="37" spans="2:15" x14ac:dyDescent="0.35">
      <c r="B37" s="2" t="s">
        <v>46</v>
      </c>
      <c r="C37" s="23">
        <f>C36</f>
        <v>80.325000000000003</v>
      </c>
      <c r="D37" s="23">
        <f t="shared" ref="D37:N37" si="11">D36</f>
        <v>0</v>
      </c>
      <c r="E37" s="23">
        <f t="shared" si="11"/>
        <v>0</v>
      </c>
      <c r="F37" s="23">
        <f t="shared" si="11"/>
        <v>0</v>
      </c>
      <c r="G37" s="23">
        <f t="shared" si="11"/>
        <v>0</v>
      </c>
      <c r="H37" s="23">
        <f t="shared" si="11"/>
        <v>0</v>
      </c>
      <c r="I37" s="23">
        <f t="shared" si="11"/>
        <v>0</v>
      </c>
      <c r="J37" s="23">
        <f t="shared" si="11"/>
        <v>0</v>
      </c>
      <c r="K37" s="23">
        <f t="shared" si="11"/>
        <v>0</v>
      </c>
      <c r="L37" s="23">
        <f t="shared" si="11"/>
        <v>0</v>
      </c>
      <c r="M37" s="23">
        <f t="shared" si="11"/>
        <v>0</v>
      </c>
      <c r="N37" s="23">
        <f t="shared" si="11"/>
        <v>0</v>
      </c>
    </row>
    <row r="38" spans="2:15" x14ac:dyDescent="0.35">
      <c r="B38" s="2"/>
      <c r="C38" s="27"/>
      <c r="D38" s="23"/>
      <c r="E38" s="23"/>
      <c r="F38" s="23"/>
      <c r="G38" s="23"/>
      <c r="H38" s="23"/>
      <c r="I38" s="23"/>
      <c r="J38" s="24"/>
      <c r="K38" s="24"/>
      <c r="L38" s="24"/>
      <c r="M38" s="24"/>
      <c r="N38" s="24"/>
    </row>
    <row r="39" spans="2:15" x14ac:dyDescent="0.35">
      <c r="B39" s="2" t="s">
        <v>47</v>
      </c>
      <c r="C39" s="27"/>
      <c r="D39" s="23"/>
      <c r="E39" s="23"/>
      <c r="F39" s="23"/>
      <c r="G39" s="23"/>
      <c r="H39" s="23"/>
      <c r="I39" s="23"/>
      <c r="J39" s="24"/>
      <c r="K39" s="24"/>
      <c r="L39" s="24"/>
      <c r="M39" s="24"/>
      <c r="N39" s="24"/>
    </row>
    <row r="40" spans="2:15" x14ac:dyDescent="0.35">
      <c r="B40" s="1" t="s">
        <v>48</v>
      </c>
      <c r="C40" s="25">
        <v>5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2:15" x14ac:dyDescent="0.35">
      <c r="B41" s="1" t="s">
        <v>49</v>
      </c>
      <c r="C41" s="21">
        <f>C40%*C16</f>
        <v>80.325000000000003</v>
      </c>
      <c r="D41" s="21">
        <f t="shared" ref="D41:N41" si="12">D40%*D16</f>
        <v>0</v>
      </c>
      <c r="E41" s="21">
        <f t="shared" si="12"/>
        <v>0</v>
      </c>
      <c r="F41" s="21">
        <f t="shared" si="12"/>
        <v>0</v>
      </c>
      <c r="G41" s="21">
        <f t="shared" si="12"/>
        <v>0</v>
      </c>
      <c r="H41" s="21">
        <f t="shared" si="12"/>
        <v>0</v>
      </c>
      <c r="I41" s="21">
        <f t="shared" si="12"/>
        <v>0</v>
      </c>
      <c r="J41" s="21">
        <f t="shared" si="12"/>
        <v>0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</row>
    <row r="42" spans="2:15" x14ac:dyDescent="0.35">
      <c r="B42" s="2" t="s">
        <v>50</v>
      </c>
      <c r="C42" s="28">
        <f>C41</f>
        <v>80.325000000000003</v>
      </c>
      <c r="D42" s="28">
        <f t="shared" ref="D42:N42" si="13">D41</f>
        <v>0</v>
      </c>
      <c r="E42" s="28">
        <f t="shared" si="13"/>
        <v>0</v>
      </c>
      <c r="F42" s="28">
        <f t="shared" si="13"/>
        <v>0</v>
      </c>
      <c r="G42" s="28">
        <f t="shared" si="13"/>
        <v>0</v>
      </c>
      <c r="H42" s="28">
        <f t="shared" si="13"/>
        <v>0</v>
      </c>
      <c r="I42" s="28">
        <f t="shared" si="13"/>
        <v>0</v>
      </c>
      <c r="J42" s="28">
        <f t="shared" si="13"/>
        <v>0</v>
      </c>
      <c r="K42" s="28">
        <f t="shared" si="13"/>
        <v>0</v>
      </c>
      <c r="L42" s="28">
        <f t="shared" si="13"/>
        <v>0</v>
      </c>
      <c r="M42" s="28">
        <f t="shared" si="13"/>
        <v>0</v>
      </c>
      <c r="N42" s="28">
        <f t="shared" si="13"/>
        <v>0</v>
      </c>
    </row>
    <row r="43" spans="2:15" x14ac:dyDescent="0.35">
      <c r="C43" s="21"/>
      <c r="D43" s="21"/>
      <c r="E43" s="21"/>
      <c r="F43" s="21"/>
      <c r="G43" s="21"/>
      <c r="H43" s="21"/>
      <c r="I43" s="21"/>
      <c r="J43" s="24"/>
      <c r="K43" s="24"/>
      <c r="L43" s="24"/>
      <c r="M43" s="24"/>
      <c r="N43" s="24"/>
    </row>
    <row r="44" spans="2:15" x14ac:dyDescent="0.35">
      <c r="B44" s="2" t="s">
        <v>57</v>
      </c>
      <c r="C44" s="26">
        <f>SUM(C23+C32+C37+C42)</f>
        <v>1606.5</v>
      </c>
      <c r="D44" s="26">
        <f t="shared" ref="D44:N44" si="14">SUM(D23+D32+D37+D42)</f>
        <v>0</v>
      </c>
      <c r="E44" s="26">
        <f t="shared" si="14"/>
        <v>0</v>
      </c>
      <c r="F44" s="26">
        <f t="shared" si="14"/>
        <v>0</v>
      </c>
      <c r="G44" s="26">
        <f t="shared" si="14"/>
        <v>0</v>
      </c>
      <c r="H44" s="26">
        <f t="shared" si="14"/>
        <v>0</v>
      </c>
      <c r="I44" s="26">
        <f t="shared" si="14"/>
        <v>0</v>
      </c>
      <c r="J44" s="26">
        <f t="shared" si="14"/>
        <v>0</v>
      </c>
      <c r="K44" s="26">
        <f t="shared" si="14"/>
        <v>0</v>
      </c>
      <c r="L44" s="26">
        <f t="shared" si="14"/>
        <v>0</v>
      </c>
      <c r="M44" s="26">
        <f t="shared" si="14"/>
        <v>0</v>
      </c>
      <c r="N44" s="26">
        <f t="shared" si="14"/>
        <v>0</v>
      </c>
      <c r="O44" s="18"/>
    </row>
    <row r="47" spans="2:15" ht="15.75" customHeight="1" x14ac:dyDescent="0.35">
      <c r="B47" s="29" t="s">
        <v>51</v>
      </c>
      <c r="C47" s="30">
        <f>C23/C9</f>
        <v>0.49430769230769228</v>
      </c>
      <c r="D47" s="30">
        <f t="shared" ref="D47:N47" si="15">D23/D9</f>
        <v>0</v>
      </c>
      <c r="E47" s="30">
        <f t="shared" si="15"/>
        <v>0</v>
      </c>
      <c r="F47" s="30">
        <f t="shared" si="15"/>
        <v>0</v>
      </c>
      <c r="G47" s="30">
        <f t="shared" si="15"/>
        <v>0</v>
      </c>
      <c r="H47" s="30">
        <f t="shared" si="15"/>
        <v>0</v>
      </c>
      <c r="I47" s="30">
        <f t="shared" si="15"/>
        <v>0</v>
      </c>
      <c r="J47" s="30">
        <f t="shared" si="15"/>
        <v>0</v>
      </c>
      <c r="K47" s="30">
        <f t="shared" si="15"/>
        <v>0</v>
      </c>
      <c r="L47" s="30">
        <f t="shared" si="15"/>
        <v>0</v>
      </c>
      <c r="M47" s="30">
        <f t="shared" si="15"/>
        <v>0</v>
      </c>
      <c r="N47" s="30">
        <f t="shared" si="15"/>
        <v>0</v>
      </c>
    </row>
    <row r="48" spans="2:15" x14ac:dyDescent="0.35">
      <c r="B48" s="29" t="s">
        <v>58</v>
      </c>
      <c r="C48" s="30">
        <f>C32/C9</f>
        <v>0.24715384615384617</v>
      </c>
      <c r="D48" s="30">
        <f t="shared" ref="D48:N48" si="16">D32/D9</f>
        <v>0</v>
      </c>
      <c r="E48" s="30">
        <f t="shared" si="16"/>
        <v>0</v>
      </c>
      <c r="F48" s="30">
        <f t="shared" si="16"/>
        <v>0</v>
      </c>
      <c r="G48" s="30">
        <f t="shared" si="16"/>
        <v>0</v>
      </c>
      <c r="H48" s="30">
        <f t="shared" si="16"/>
        <v>0</v>
      </c>
      <c r="I48" s="30">
        <f t="shared" si="16"/>
        <v>0</v>
      </c>
      <c r="J48" s="30">
        <f t="shared" si="16"/>
        <v>0</v>
      </c>
      <c r="K48" s="30">
        <f t="shared" si="16"/>
        <v>0</v>
      </c>
      <c r="L48" s="30">
        <f t="shared" si="16"/>
        <v>0</v>
      </c>
      <c r="M48" s="30">
        <f t="shared" si="16"/>
        <v>0</v>
      </c>
      <c r="N48" s="30">
        <f t="shared" si="16"/>
        <v>0</v>
      </c>
    </row>
    <row r="49" spans="2:14" x14ac:dyDescent="0.35">
      <c r="B49" s="29" t="s">
        <v>59</v>
      </c>
      <c r="C49" s="30">
        <f>C37/C9</f>
        <v>4.1192307692307695E-2</v>
      </c>
      <c r="D49" s="30">
        <f t="shared" ref="D49:N49" si="17">D37/D9</f>
        <v>0</v>
      </c>
      <c r="E49" s="30">
        <f t="shared" si="17"/>
        <v>0</v>
      </c>
      <c r="F49" s="30">
        <f t="shared" si="17"/>
        <v>0</v>
      </c>
      <c r="G49" s="30">
        <f t="shared" si="17"/>
        <v>0</v>
      </c>
      <c r="H49" s="30">
        <f t="shared" si="17"/>
        <v>0</v>
      </c>
      <c r="I49" s="30">
        <f t="shared" si="17"/>
        <v>0</v>
      </c>
      <c r="J49" s="30">
        <f t="shared" si="17"/>
        <v>0</v>
      </c>
      <c r="K49" s="30">
        <f t="shared" si="17"/>
        <v>0</v>
      </c>
      <c r="L49" s="30">
        <f t="shared" si="17"/>
        <v>0</v>
      </c>
      <c r="M49" s="30">
        <f t="shared" si="17"/>
        <v>0</v>
      </c>
      <c r="N49" s="30">
        <f t="shared" si="17"/>
        <v>0</v>
      </c>
    </row>
    <row r="50" spans="2:14" x14ac:dyDescent="0.35">
      <c r="H50" s="19"/>
      <c r="I50" s="1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4"/>
  <sheetViews>
    <sheetView zoomScale="120" zoomScaleNormal="120" workbookViewId="0">
      <selection activeCell="K5" sqref="K5"/>
    </sheetView>
  </sheetViews>
  <sheetFormatPr defaultRowHeight="14.5" x14ac:dyDescent="0.35"/>
  <cols>
    <col min="1" max="1" width="2.453125" customWidth="1"/>
    <col min="2" max="2" width="18.1796875" bestFit="1" customWidth="1"/>
    <col min="4" max="4" width="16.81640625" customWidth="1"/>
    <col min="5" max="5" width="20.453125" customWidth="1"/>
    <col min="7" max="8" width="16.81640625" customWidth="1"/>
    <col min="9" max="9" width="2.81640625" customWidth="1"/>
    <col min="10" max="11" width="16.81640625" customWidth="1"/>
    <col min="12" max="12" width="2.453125" customWidth="1"/>
    <col min="13" max="14" width="16.81640625" customWidth="1"/>
    <col min="15" max="15" width="2.81640625" customWidth="1"/>
    <col min="16" max="17" width="16.81640625" customWidth="1"/>
  </cols>
  <sheetData>
    <row r="2" spans="2:17" x14ac:dyDescent="0.35">
      <c r="G2" s="16"/>
    </row>
    <row r="8" spans="2:17" ht="49.25" customHeight="1" x14ac:dyDescent="0.35">
      <c r="B8" s="6"/>
      <c r="C8" s="6"/>
      <c r="D8" s="7" t="s">
        <v>52</v>
      </c>
      <c r="E8" s="7" t="s">
        <v>53</v>
      </c>
      <c r="F8" s="17" t="s">
        <v>54</v>
      </c>
      <c r="G8" s="7" t="s">
        <v>55</v>
      </c>
      <c r="H8" s="7" t="s">
        <v>56</v>
      </c>
      <c r="J8" s="7" t="s">
        <v>62</v>
      </c>
      <c r="K8" s="7" t="s">
        <v>63</v>
      </c>
      <c r="M8" s="7" t="s">
        <v>64</v>
      </c>
      <c r="N8" s="7" t="s">
        <v>65</v>
      </c>
      <c r="P8" s="7" t="s">
        <v>66</v>
      </c>
      <c r="Q8" s="7" t="s">
        <v>67</v>
      </c>
    </row>
    <row r="9" spans="2:17" ht="15.5" x14ac:dyDescent="0.35">
      <c r="B9" s="8" t="s">
        <v>10</v>
      </c>
      <c r="C9" s="10">
        <v>1</v>
      </c>
      <c r="D9" s="9">
        <f>C9*'Productive hours calculator'!C16</f>
        <v>1606.5</v>
      </c>
      <c r="E9" s="9">
        <f>D9/52</f>
        <v>30.89423076923077</v>
      </c>
      <c r="F9" s="14">
        <f>E9/37.5</f>
        <v>0.82384615384615389</v>
      </c>
      <c r="G9" s="20">
        <f>C9*'Productive hours calculator'!C23</f>
        <v>963.9</v>
      </c>
      <c r="H9" s="20">
        <f>G9/52</f>
        <v>18.536538461538463</v>
      </c>
      <c r="I9" s="24"/>
      <c r="J9" s="20">
        <f>C9*'Productive hours calculator'!C32</f>
        <v>481.95000000000005</v>
      </c>
      <c r="K9" s="20">
        <f>J9/52</f>
        <v>9.2682692307692314</v>
      </c>
      <c r="L9" s="24"/>
      <c r="M9" s="20">
        <f>C9*'Productive hours calculator'!C37</f>
        <v>80.325000000000003</v>
      </c>
      <c r="N9" s="20">
        <f>M9/52</f>
        <v>1.5447115384615384</v>
      </c>
      <c r="O9" s="24"/>
      <c r="P9" s="20">
        <f>C9*'Productive hours calculator'!C42</f>
        <v>80.325000000000003</v>
      </c>
      <c r="Q9" s="20">
        <f>P9/52</f>
        <v>1.5447115384615384</v>
      </c>
    </row>
    <row r="10" spans="2:17" ht="15.5" x14ac:dyDescent="0.35">
      <c r="B10" s="8" t="s">
        <v>11</v>
      </c>
      <c r="C10" s="10">
        <v>1</v>
      </c>
      <c r="D10" s="9">
        <f>C10*'Productive hours calculator'!D16</f>
        <v>1665</v>
      </c>
      <c r="E10" s="9">
        <f t="shared" ref="E10:E15" si="0">D10/52</f>
        <v>32.019230769230766</v>
      </c>
      <c r="F10" s="14">
        <f t="shared" ref="F10:F15" si="1">E10/37.5</f>
        <v>0.85384615384615381</v>
      </c>
      <c r="G10" s="20">
        <f>C10*'Productive hours calculator'!D23</f>
        <v>0</v>
      </c>
      <c r="H10" s="20">
        <f t="shared" ref="H10:H20" si="2">G10/52</f>
        <v>0</v>
      </c>
      <c r="I10" s="24"/>
      <c r="J10" s="20">
        <f>C10*'Productive hours calculator'!D32</f>
        <v>0</v>
      </c>
      <c r="K10" s="20">
        <f t="shared" ref="K10:K20" si="3">J10/52</f>
        <v>0</v>
      </c>
      <c r="L10" s="24"/>
      <c r="M10" s="20">
        <f>C10*'Productive hours calculator'!D37</f>
        <v>0</v>
      </c>
      <c r="N10" s="20">
        <f t="shared" ref="N10:N21" si="4">M10/52</f>
        <v>0</v>
      </c>
      <c r="O10" s="24"/>
      <c r="P10" s="20">
        <f>C10*'Productive hours calculator'!D42</f>
        <v>0</v>
      </c>
      <c r="Q10" s="20">
        <f t="shared" ref="Q10:Q20" si="5">P10/52</f>
        <v>0</v>
      </c>
    </row>
    <row r="11" spans="2:17" ht="15.5" x14ac:dyDescent="0.35">
      <c r="B11" s="8" t="s">
        <v>12</v>
      </c>
      <c r="C11" s="10">
        <v>1</v>
      </c>
      <c r="D11" s="9">
        <f>C11*'Productive hours calculator'!E16</f>
        <v>1665</v>
      </c>
      <c r="E11" s="9">
        <f t="shared" si="0"/>
        <v>32.019230769230766</v>
      </c>
      <c r="F11" s="14">
        <f t="shared" si="1"/>
        <v>0.85384615384615381</v>
      </c>
      <c r="G11" s="20">
        <f>C11*'Productive hours calculator'!E23</f>
        <v>0</v>
      </c>
      <c r="H11" s="20">
        <f t="shared" si="2"/>
        <v>0</v>
      </c>
      <c r="I11" s="24"/>
      <c r="J11" s="20">
        <f>C11*'Productive hours calculator'!E32</f>
        <v>0</v>
      </c>
      <c r="K11" s="20">
        <f t="shared" si="3"/>
        <v>0</v>
      </c>
      <c r="L11" s="24"/>
      <c r="M11" s="20">
        <f>C11*'Productive hours calculator'!E37</f>
        <v>0</v>
      </c>
      <c r="N11" s="20">
        <f t="shared" si="4"/>
        <v>0</v>
      </c>
      <c r="O11" s="24"/>
      <c r="P11" s="20">
        <f>C11*'Productive hours calculator'!E42</f>
        <v>0</v>
      </c>
      <c r="Q11" s="20">
        <f t="shared" si="5"/>
        <v>0</v>
      </c>
    </row>
    <row r="12" spans="2:17" ht="15.5" x14ac:dyDescent="0.35">
      <c r="B12" s="8" t="s">
        <v>13</v>
      </c>
      <c r="C12" s="10">
        <v>1</v>
      </c>
      <c r="D12" s="9">
        <f>C12*'Productive hours calculator'!F16</f>
        <v>1665</v>
      </c>
      <c r="E12" s="9">
        <f t="shared" si="0"/>
        <v>32.019230769230766</v>
      </c>
      <c r="F12" s="14">
        <f t="shared" si="1"/>
        <v>0.85384615384615381</v>
      </c>
      <c r="G12" s="20">
        <f>C12*'Productive hours calculator'!F23</f>
        <v>0</v>
      </c>
      <c r="H12" s="20">
        <f t="shared" si="2"/>
        <v>0</v>
      </c>
      <c r="I12" s="24"/>
      <c r="J12" s="20">
        <f>C12*'Productive hours calculator'!F32</f>
        <v>0</v>
      </c>
      <c r="K12" s="20">
        <f t="shared" si="3"/>
        <v>0</v>
      </c>
      <c r="L12" s="24"/>
      <c r="M12" s="20">
        <f>C12*'Productive hours calculator'!F37</f>
        <v>0</v>
      </c>
      <c r="N12" s="20">
        <f t="shared" si="4"/>
        <v>0</v>
      </c>
      <c r="O12" s="24"/>
      <c r="P12" s="20">
        <f>C12*'Productive hours calculator'!F42</f>
        <v>0</v>
      </c>
      <c r="Q12" s="20">
        <f t="shared" si="5"/>
        <v>0</v>
      </c>
    </row>
    <row r="13" spans="2:17" ht="15.5" x14ac:dyDescent="0.35">
      <c r="B13" s="8" t="s">
        <v>14</v>
      </c>
      <c r="C13" s="10">
        <v>1</v>
      </c>
      <c r="D13" s="9">
        <f>C13*'Productive hours calculator'!G16</f>
        <v>1665</v>
      </c>
      <c r="E13" s="9">
        <f t="shared" si="0"/>
        <v>32.019230769230766</v>
      </c>
      <c r="F13" s="14">
        <f t="shared" si="1"/>
        <v>0.85384615384615381</v>
      </c>
      <c r="G13" s="20">
        <f>C13*'Productive hours calculator'!G23</f>
        <v>0</v>
      </c>
      <c r="H13" s="20">
        <f t="shared" si="2"/>
        <v>0</v>
      </c>
      <c r="I13" s="24"/>
      <c r="J13" s="20">
        <f>C13*'Productive hours calculator'!G32</f>
        <v>0</v>
      </c>
      <c r="K13" s="20">
        <f t="shared" si="3"/>
        <v>0</v>
      </c>
      <c r="L13" s="24"/>
      <c r="M13" s="20">
        <f>C13*'Productive hours calculator'!G37</f>
        <v>0</v>
      </c>
      <c r="N13" s="20">
        <f t="shared" si="4"/>
        <v>0</v>
      </c>
      <c r="O13" s="24"/>
      <c r="P13" s="20">
        <f>C13*'Productive hours calculator'!G42</f>
        <v>0</v>
      </c>
      <c r="Q13" s="20">
        <f t="shared" si="5"/>
        <v>0</v>
      </c>
    </row>
    <row r="14" spans="2:17" ht="15.5" x14ac:dyDescent="0.35">
      <c r="B14" s="8" t="s">
        <v>15</v>
      </c>
      <c r="C14" s="10">
        <v>1</v>
      </c>
      <c r="D14" s="9">
        <f>C14*'Productive hours calculator'!H16</f>
        <v>1665</v>
      </c>
      <c r="E14" s="9">
        <f t="shared" si="0"/>
        <v>32.019230769230766</v>
      </c>
      <c r="F14" s="14">
        <f t="shared" si="1"/>
        <v>0.85384615384615381</v>
      </c>
      <c r="G14" s="20">
        <f>C14*'Productive hours calculator'!H23</f>
        <v>0</v>
      </c>
      <c r="H14" s="20">
        <f t="shared" si="2"/>
        <v>0</v>
      </c>
      <c r="I14" s="24"/>
      <c r="J14" s="20">
        <f>C14*'Productive hours calculator'!H32</f>
        <v>0</v>
      </c>
      <c r="K14" s="20">
        <f t="shared" si="3"/>
        <v>0</v>
      </c>
      <c r="L14" s="24"/>
      <c r="M14" s="20">
        <f>C14*'Productive hours calculator'!H37</f>
        <v>0</v>
      </c>
      <c r="N14" s="20">
        <f t="shared" si="4"/>
        <v>0</v>
      </c>
      <c r="O14" s="24"/>
      <c r="P14" s="20">
        <f>C14*'Productive hours calculator'!H42</f>
        <v>0</v>
      </c>
      <c r="Q14" s="20">
        <f t="shared" si="5"/>
        <v>0</v>
      </c>
    </row>
    <row r="15" spans="2:17" ht="15.5" x14ac:dyDescent="0.35">
      <c r="B15" s="8" t="s">
        <v>16</v>
      </c>
      <c r="C15" s="10">
        <v>1</v>
      </c>
      <c r="D15" s="9">
        <f>C15*'Productive hours calculator'!I16</f>
        <v>1665</v>
      </c>
      <c r="E15" s="9">
        <f t="shared" si="0"/>
        <v>32.019230769230766</v>
      </c>
      <c r="F15" s="14">
        <f t="shared" si="1"/>
        <v>0.85384615384615381</v>
      </c>
      <c r="G15" s="20">
        <f>C15*'Productive hours calculator'!I23</f>
        <v>0</v>
      </c>
      <c r="H15" s="20">
        <f t="shared" si="2"/>
        <v>0</v>
      </c>
      <c r="I15" s="24"/>
      <c r="J15" s="20">
        <f>C15*'Productive hours calculator'!I32</f>
        <v>0</v>
      </c>
      <c r="K15" s="20">
        <f t="shared" si="3"/>
        <v>0</v>
      </c>
      <c r="L15" s="24"/>
      <c r="M15" s="20">
        <f>C15*'Productive hours calculator'!I37</f>
        <v>0</v>
      </c>
      <c r="N15" s="20">
        <f t="shared" si="4"/>
        <v>0</v>
      </c>
      <c r="O15" s="24"/>
      <c r="P15" s="20">
        <f>C15*'Productive hours calculator'!I42</f>
        <v>0</v>
      </c>
      <c r="Q15" s="20">
        <f t="shared" si="5"/>
        <v>0</v>
      </c>
    </row>
    <row r="16" spans="2:17" ht="15.5" x14ac:dyDescent="0.35">
      <c r="B16" s="8" t="s">
        <v>36</v>
      </c>
      <c r="C16" s="10">
        <v>1</v>
      </c>
      <c r="D16" s="9">
        <f>C16*'Productive hours calculator'!J16</f>
        <v>1665</v>
      </c>
      <c r="E16" s="9">
        <f t="shared" ref="E16:E20" si="6">D16/52</f>
        <v>32.019230769230766</v>
      </c>
      <c r="F16" s="14">
        <f t="shared" ref="F16:F20" si="7">E16/37.5</f>
        <v>0.85384615384615381</v>
      </c>
      <c r="G16" s="20">
        <f>C16*'Productive hours calculator'!J23</f>
        <v>0</v>
      </c>
      <c r="H16" s="20">
        <f t="shared" si="2"/>
        <v>0</v>
      </c>
      <c r="I16" s="24"/>
      <c r="J16" s="20">
        <f>C16*'Productive hours calculator'!J32</f>
        <v>0</v>
      </c>
      <c r="K16" s="20">
        <f t="shared" si="3"/>
        <v>0</v>
      </c>
      <c r="L16" s="24"/>
      <c r="M16" s="20">
        <f>C16*'Productive hours calculator'!J37</f>
        <v>0</v>
      </c>
      <c r="N16" s="20">
        <f t="shared" si="4"/>
        <v>0</v>
      </c>
      <c r="O16" s="24"/>
      <c r="P16" s="20">
        <f>C16*'Productive hours calculator'!J42</f>
        <v>0</v>
      </c>
      <c r="Q16" s="20">
        <f t="shared" si="5"/>
        <v>0</v>
      </c>
    </row>
    <row r="17" spans="2:17" ht="15.5" x14ac:dyDescent="0.35">
      <c r="B17" s="8" t="s">
        <v>37</v>
      </c>
      <c r="C17" s="10">
        <v>1</v>
      </c>
      <c r="D17" s="9">
        <f>C17*'Productive hours calculator'!K16</f>
        <v>1665</v>
      </c>
      <c r="E17" s="9">
        <f t="shared" si="6"/>
        <v>32.019230769230766</v>
      </c>
      <c r="F17" s="14">
        <f t="shared" si="7"/>
        <v>0.85384615384615381</v>
      </c>
      <c r="G17" s="20">
        <f>C17*'Productive hours calculator'!K23</f>
        <v>0</v>
      </c>
      <c r="H17" s="20">
        <f t="shared" si="2"/>
        <v>0</v>
      </c>
      <c r="I17" s="24"/>
      <c r="J17" s="20">
        <f>C17*'Productive hours calculator'!K32</f>
        <v>0</v>
      </c>
      <c r="K17" s="20">
        <f t="shared" si="3"/>
        <v>0</v>
      </c>
      <c r="L17" s="24"/>
      <c r="M17" s="20">
        <f>C17*'Productive hours calculator'!K37</f>
        <v>0</v>
      </c>
      <c r="N17" s="20">
        <f t="shared" si="4"/>
        <v>0</v>
      </c>
      <c r="O17" s="24"/>
      <c r="P17" s="20">
        <f>C17*'Productive hours calculator'!K42</f>
        <v>0</v>
      </c>
      <c r="Q17" s="20">
        <f t="shared" si="5"/>
        <v>0</v>
      </c>
    </row>
    <row r="18" spans="2:17" ht="15.5" x14ac:dyDescent="0.35">
      <c r="B18" s="8" t="s">
        <v>38</v>
      </c>
      <c r="C18" s="10">
        <v>1</v>
      </c>
      <c r="D18" s="9">
        <f>C18*'Productive hours calculator'!L16</f>
        <v>1665</v>
      </c>
      <c r="E18" s="9">
        <f t="shared" si="6"/>
        <v>32.019230769230766</v>
      </c>
      <c r="F18" s="14">
        <f t="shared" si="7"/>
        <v>0.85384615384615381</v>
      </c>
      <c r="G18" s="20">
        <f>C18*'Productive hours calculator'!L23</f>
        <v>0</v>
      </c>
      <c r="H18" s="20">
        <f t="shared" si="2"/>
        <v>0</v>
      </c>
      <c r="I18" s="24"/>
      <c r="J18" s="20">
        <f>C18*'Productive hours calculator'!L32</f>
        <v>0</v>
      </c>
      <c r="K18" s="20">
        <f t="shared" si="3"/>
        <v>0</v>
      </c>
      <c r="L18" s="24"/>
      <c r="M18" s="20">
        <f>C18*'Productive hours calculator'!L37</f>
        <v>0</v>
      </c>
      <c r="N18" s="20">
        <f t="shared" si="4"/>
        <v>0</v>
      </c>
      <c r="O18" s="24"/>
      <c r="P18" s="20">
        <f>C18*'Productive hours calculator'!L42</f>
        <v>0</v>
      </c>
      <c r="Q18" s="20">
        <f t="shared" si="5"/>
        <v>0</v>
      </c>
    </row>
    <row r="19" spans="2:17" ht="15.5" x14ac:dyDescent="0.35">
      <c r="B19" s="8" t="s">
        <v>39</v>
      </c>
      <c r="C19" s="10">
        <v>1</v>
      </c>
      <c r="D19" s="9">
        <f>C19*'Productive hours calculator'!M16</f>
        <v>1665</v>
      </c>
      <c r="E19" s="9">
        <f t="shared" si="6"/>
        <v>32.019230769230766</v>
      </c>
      <c r="F19" s="14">
        <f t="shared" si="7"/>
        <v>0.85384615384615381</v>
      </c>
      <c r="G19" s="20">
        <f>C19*'Productive hours calculator'!M23</f>
        <v>0</v>
      </c>
      <c r="H19" s="20">
        <f t="shared" si="2"/>
        <v>0</v>
      </c>
      <c r="I19" s="24"/>
      <c r="J19" s="20">
        <f>C19*'Productive hours calculator'!M32</f>
        <v>0</v>
      </c>
      <c r="K19" s="20">
        <f t="shared" si="3"/>
        <v>0</v>
      </c>
      <c r="L19" s="24"/>
      <c r="M19" s="20">
        <f>C19*'Productive hours calculator'!M37</f>
        <v>0</v>
      </c>
      <c r="N19" s="20">
        <f t="shared" si="4"/>
        <v>0</v>
      </c>
      <c r="O19" s="24"/>
      <c r="P19" s="20">
        <f>C19*'Productive hours calculator'!M42</f>
        <v>0</v>
      </c>
      <c r="Q19" s="20">
        <f t="shared" si="5"/>
        <v>0</v>
      </c>
    </row>
    <row r="20" spans="2:17" ht="15.5" x14ac:dyDescent="0.35">
      <c r="B20" s="8" t="s">
        <v>40</v>
      </c>
      <c r="C20" s="10">
        <v>1</v>
      </c>
      <c r="D20" s="9">
        <f>C20*'Productive hours calculator'!N16</f>
        <v>1665</v>
      </c>
      <c r="E20" s="9">
        <f t="shared" si="6"/>
        <v>32.019230769230766</v>
      </c>
      <c r="F20" s="14">
        <f t="shared" si="7"/>
        <v>0.85384615384615381</v>
      </c>
      <c r="G20" s="20">
        <f>C20*'Productive hours calculator'!N23</f>
        <v>0</v>
      </c>
      <c r="H20" s="20">
        <f t="shared" si="2"/>
        <v>0</v>
      </c>
      <c r="I20" s="24"/>
      <c r="J20" s="20">
        <f>C20*'Productive hours calculator'!N32</f>
        <v>0</v>
      </c>
      <c r="K20" s="20">
        <f t="shared" si="3"/>
        <v>0</v>
      </c>
      <c r="L20" s="24"/>
      <c r="M20" s="20">
        <f>C20*'Productive hours calculator'!N37</f>
        <v>0</v>
      </c>
      <c r="N20" s="20">
        <f t="shared" si="4"/>
        <v>0</v>
      </c>
      <c r="O20" s="24"/>
      <c r="P20" s="20">
        <f>C20*'Productive hours calculator'!N42</f>
        <v>0</v>
      </c>
      <c r="Q20" s="20">
        <f t="shared" si="5"/>
        <v>0</v>
      </c>
    </row>
    <row r="21" spans="2:17" ht="15.5" x14ac:dyDescent="0.35">
      <c r="B21" s="11"/>
      <c r="C21" s="12"/>
      <c r="D21" s="13">
        <f>SUM(D9:D20)</f>
        <v>19921.5</v>
      </c>
      <c r="E21" s="13">
        <f>SUM(E9:E20)</f>
        <v>383.10576923076923</v>
      </c>
      <c r="G21" s="20">
        <f>SUM(G9:G20)</f>
        <v>963.9</v>
      </c>
      <c r="H21" s="20">
        <f>SUM(H9:H20)</f>
        <v>18.536538461538463</v>
      </c>
      <c r="I21" s="24"/>
      <c r="J21" s="20">
        <f>SUM(J9:J20)</f>
        <v>481.95000000000005</v>
      </c>
      <c r="K21" s="20">
        <f>SUM(K9:K20)</f>
        <v>9.2682692307692314</v>
      </c>
      <c r="L21" s="24"/>
      <c r="M21" s="20">
        <f>SUM(M9:M20)</f>
        <v>80.325000000000003</v>
      </c>
      <c r="N21" s="20">
        <f t="shared" si="4"/>
        <v>1.5447115384615384</v>
      </c>
      <c r="O21" s="24"/>
      <c r="P21" s="20">
        <f>SUM(P9:P20)</f>
        <v>80.325000000000003</v>
      </c>
      <c r="Q21" s="20">
        <f>SUM(Q9:Q20)</f>
        <v>1.5447115384615384</v>
      </c>
    </row>
    <row r="23" spans="2:17" ht="15" customHeight="1" x14ac:dyDescent="0.35">
      <c r="B23" s="36"/>
      <c r="C23" s="5"/>
    </row>
    <row r="24" spans="2:17" x14ac:dyDescent="0.35">
      <c r="B24" s="36"/>
      <c r="C24" s="5"/>
    </row>
  </sheetData>
  <mergeCells count="1">
    <mergeCell ref="B23:B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Guidance</vt:lpstr>
      <vt:lpstr>Productive hours calculator</vt:lpstr>
      <vt:lpstr>Aggregate Hours Calculator</vt:lpstr>
    </vt:vector>
  </TitlesOfParts>
  <Company>Doncaster &amp; Bassetlaw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Bower</dc:creator>
  <cp:lastModifiedBy>Goddard, Robert</cp:lastModifiedBy>
  <dcterms:created xsi:type="dcterms:W3CDTF">2017-02-02T14:47:17Z</dcterms:created>
  <dcterms:modified xsi:type="dcterms:W3CDTF">2022-12-16T13:19:01Z</dcterms:modified>
</cp:coreProperties>
</file>